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20" tabRatio="829" activeTab="3"/>
  </bookViews>
  <sheets>
    <sheet name="Dept (不許動)" sheetId="11" r:id="rId1"/>
    <sheet name="GLD" sheetId="10" r:id="rId2"/>
    <sheet name="GLD分攤(Chad)" sheetId="12" r:id="rId3"/>
    <sheet name="Combine (不許動)" sheetId="8" r:id="rId4"/>
    <sheet name="TP Summary" sheetId="9" r:id="rId5"/>
    <sheet name="Today" sheetId="1" r:id="rId6"/>
    <sheet name="在冊" sheetId="2" r:id="rId7"/>
    <sheet name="出席" sheetId="6" r:id="rId8"/>
    <sheet name="Recap" sheetId="4" r:id="rId9"/>
    <sheet name="TEST" sheetId="5" r:id="rId10"/>
    <sheet name="Sheet1" sheetId="13" r:id="rId11"/>
  </sheets>
  <externalReferences>
    <externalReference r:id="rId12"/>
    <externalReference r:id="rId13"/>
    <externalReference r:id="rId14"/>
    <externalReference r:id="rId15"/>
  </externalReferences>
  <definedNames>
    <definedName name="\c">#N/A</definedName>
    <definedName name="\e">#N/A</definedName>
    <definedName name="\f">#N/A</definedName>
    <definedName name="\g">#N/A</definedName>
    <definedName name="\o">#N/A</definedName>
    <definedName name="\p">#N/A</definedName>
    <definedName name="\r">#N/A</definedName>
    <definedName name="\s">#N/A</definedName>
    <definedName name="_1">#REF!</definedName>
    <definedName name="_2">#REF!</definedName>
    <definedName name="_xlnm._FilterDatabase" localSheetId="3" hidden="1">'Combine (不許動)'!$A$2:$Z$390</definedName>
    <definedName name="_xlnm._FilterDatabase" localSheetId="0" hidden="1">'Dept (不許動)'!$S$1:$W$1013</definedName>
    <definedName name="_xlnm._FilterDatabase" localSheetId="1" hidden="1">GLD!$B$5:$B$322</definedName>
    <definedName name="_xlnm._FilterDatabase" localSheetId="2" hidden="1">'GLD分攤(Chad)'!$A$1:$XFC$452</definedName>
    <definedName name="_xlnm._FilterDatabase" localSheetId="5" hidden="1">Today!$A$5:$BF$383</definedName>
    <definedName name="_xlnm._FilterDatabase" localSheetId="6" hidden="1">在冊!$A$2:$D$2</definedName>
    <definedName name="_Key1" hidden="1">#REF!</definedName>
    <definedName name="_Key2" hidden="1">#REF!</definedName>
    <definedName name="_OUT2">[1]SLIP!$J$96</definedName>
    <definedName name="_Sort" hidden="1">#REF!</definedName>
    <definedName name="DATA">#REF!</definedName>
    <definedName name="PTKP">#REF!</definedName>
  </definedNames>
  <calcPr calcId="162913"/>
</workbook>
</file>

<file path=xl/calcChain.xml><?xml version="1.0" encoding="utf-8"?>
<calcChain xmlns="http://schemas.openxmlformats.org/spreadsheetml/2006/main">
  <c r="A301" i="8" l="1"/>
  <c r="C301" i="8" s="1"/>
  <c r="F301" i="8"/>
  <c r="G301" i="8"/>
  <c r="H301" i="8"/>
  <c r="A302" i="8"/>
  <c r="B302" i="8" s="1"/>
  <c r="F302" i="8"/>
  <c r="G302" i="8"/>
  <c r="H302" i="8"/>
  <c r="A303" i="8"/>
  <c r="D303" i="8" s="1"/>
  <c r="I303" i="8" s="1"/>
  <c r="F303" i="8"/>
  <c r="G303" i="8"/>
  <c r="H303" i="8"/>
  <c r="A304" i="8"/>
  <c r="D304" i="8" s="1"/>
  <c r="I304" i="8" s="1"/>
  <c r="F304" i="8"/>
  <c r="G304" i="8"/>
  <c r="H304" i="8"/>
  <c r="A305" i="8"/>
  <c r="D305" i="8" s="1"/>
  <c r="I305" i="8" s="1"/>
  <c r="F305" i="8"/>
  <c r="G305" i="8"/>
  <c r="H305" i="8"/>
  <c r="A306" i="8"/>
  <c r="D306" i="8" s="1"/>
  <c r="I306" i="8" s="1"/>
  <c r="F306" i="8"/>
  <c r="G306" i="8"/>
  <c r="H306" i="8"/>
  <c r="A307" i="8"/>
  <c r="D307" i="8" s="1"/>
  <c r="I307" i="8" s="1"/>
  <c r="F307" i="8"/>
  <c r="G307" i="8"/>
  <c r="H307" i="8"/>
  <c r="A308" i="8"/>
  <c r="B308" i="8" s="1"/>
  <c r="F308" i="8"/>
  <c r="G308" i="8"/>
  <c r="H308" i="8"/>
  <c r="A309" i="8"/>
  <c r="D309" i="8" s="1"/>
  <c r="I309" i="8" s="1"/>
  <c r="F309" i="8"/>
  <c r="G309" i="8"/>
  <c r="H309" i="8"/>
  <c r="A310" i="8"/>
  <c r="B310" i="8" s="1"/>
  <c r="F310" i="8"/>
  <c r="G310" i="8"/>
  <c r="H310" i="8"/>
  <c r="A311" i="8"/>
  <c r="D311" i="8" s="1"/>
  <c r="I311" i="8" s="1"/>
  <c r="F311" i="8"/>
  <c r="G311" i="8"/>
  <c r="H311" i="8"/>
  <c r="A312" i="8"/>
  <c r="B312" i="8" s="1"/>
  <c r="F312" i="8"/>
  <c r="G312" i="8"/>
  <c r="H312" i="8"/>
  <c r="A313" i="8"/>
  <c r="D313" i="8" s="1"/>
  <c r="I313" i="8" s="1"/>
  <c r="O313" i="8" s="1"/>
  <c r="F313" i="8"/>
  <c r="G313" i="8"/>
  <c r="H313" i="8"/>
  <c r="A314" i="8"/>
  <c r="B314" i="8" s="1"/>
  <c r="F314" i="8"/>
  <c r="G314" i="8"/>
  <c r="H314" i="8"/>
  <c r="A285" i="8"/>
  <c r="B285" i="8" s="1"/>
  <c r="F285" i="8"/>
  <c r="G285" i="8"/>
  <c r="H285" i="8"/>
  <c r="A286" i="8"/>
  <c r="D286" i="8" s="1"/>
  <c r="I286" i="8" s="1"/>
  <c r="F286" i="8"/>
  <c r="G286" i="8"/>
  <c r="H286" i="8"/>
  <c r="A287" i="8"/>
  <c r="B287" i="8" s="1"/>
  <c r="F287" i="8"/>
  <c r="G287" i="8"/>
  <c r="H287" i="8"/>
  <c r="A288" i="8"/>
  <c r="D288" i="8" s="1"/>
  <c r="I288" i="8" s="1"/>
  <c r="F288" i="8"/>
  <c r="G288" i="8"/>
  <c r="H288" i="8"/>
  <c r="A289" i="8"/>
  <c r="B289" i="8" s="1"/>
  <c r="F289" i="8"/>
  <c r="G289" i="8"/>
  <c r="H289" i="8"/>
  <c r="A290" i="8"/>
  <c r="D290" i="8" s="1"/>
  <c r="I290" i="8" s="1"/>
  <c r="F290" i="8"/>
  <c r="G290" i="8"/>
  <c r="H290" i="8"/>
  <c r="A291" i="8"/>
  <c r="B291" i="8" s="1"/>
  <c r="F291" i="8"/>
  <c r="G291" i="8"/>
  <c r="H291" i="8"/>
  <c r="A292" i="8"/>
  <c r="D292" i="8" s="1"/>
  <c r="I292" i="8" s="1"/>
  <c r="O292" i="8" s="1"/>
  <c r="F292" i="8"/>
  <c r="G292" i="8"/>
  <c r="H292" i="8"/>
  <c r="A293" i="8"/>
  <c r="F293" i="8"/>
  <c r="G293" i="8"/>
  <c r="H293" i="8"/>
  <c r="A294" i="8"/>
  <c r="F294" i="8"/>
  <c r="G294" i="8"/>
  <c r="H294" i="8"/>
  <c r="A295" i="8"/>
  <c r="B295" i="8" s="1"/>
  <c r="F295" i="8"/>
  <c r="G295" i="8"/>
  <c r="H295" i="8"/>
  <c r="A296" i="8"/>
  <c r="D296" i="8" s="1"/>
  <c r="I296" i="8" s="1"/>
  <c r="F296" i="8"/>
  <c r="G296" i="8"/>
  <c r="H296" i="8"/>
  <c r="A297" i="8"/>
  <c r="D297" i="8" s="1"/>
  <c r="I297" i="8" s="1"/>
  <c r="X297" i="8" s="1"/>
  <c r="F297" i="8"/>
  <c r="G297" i="8"/>
  <c r="H297" i="8"/>
  <c r="A298" i="8"/>
  <c r="F298" i="8"/>
  <c r="G298" i="8"/>
  <c r="H298" i="8"/>
  <c r="A299" i="8"/>
  <c r="B299" i="8" s="1"/>
  <c r="F299" i="8"/>
  <c r="G299" i="8"/>
  <c r="H299" i="8"/>
  <c r="A300" i="8"/>
  <c r="D300" i="8" s="1"/>
  <c r="I300" i="8" s="1"/>
  <c r="F300" i="8"/>
  <c r="G300" i="8"/>
  <c r="H300" i="8"/>
  <c r="A315" i="8"/>
  <c r="A316" i="8"/>
  <c r="A317" i="8"/>
  <c r="A319" i="8"/>
  <c r="A320" i="8"/>
  <c r="A321" i="8"/>
  <c r="A322" i="8"/>
  <c r="A323" i="8"/>
  <c r="A324" i="8"/>
  <c r="D299" i="8" l="1"/>
  <c r="I299" i="8" s="1"/>
  <c r="R299" i="8" s="1"/>
  <c r="C292" i="8"/>
  <c r="E288" i="8"/>
  <c r="N288" i="8" s="1"/>
  <c r="C287" i="8"/>
  <c r="B303" i="8"/>
  <c r="D302" i="8"/>
  <c r="I302" i="8" s="1"/>
  <c r="U302" i="8" s="1"/>
  <c r="E313" i="8"/>
  <c r="N313" i="8" s="1"/>
  <c r="E300" i="8"/>
  <c r="M300" i="8" s="1"/>
  <c r="C300" i="8"/>
  <c r="E295" i="8"/>
  <c r="K295" i="8" s="1"/>
  <c r="E291" i="8"/>
  <c r="E314" i="8"/>
  <c r="E312" i="8"/>
  <c r="K312" i="8" s="1"/>
  <c r="E303" i="8"/>
  <c r="S303" i="8" s="1"/>
  <c r="C302" i="8"/>
  <c r="B300" i="8"/>
  <c r="E292" i="8"/>
  <c r="V292" i="8" s="1"/>
  <c r="D289" i="8"/>
  <c r="I289" i="8" s="1"/>
  <c r="L289" i="8" s="1"/>
  <c r="E287" i="8"/>
  <c r="T287" i="8" s="1"/>
  <c r="D314" i="8"/>
  <c r="I314" i="8" s="1"/>
  <c r="R314" i="8" s="1"/>
  <c r="B307" i="8"/>
  <c r="E305" i="8"/>
  <c r="S305" i="8" s="1"/>
  <c r="C303" i="8"/>
  <c r="O307" i="8"/>
  <c r="R307" i="8"/>
  <c r="C299" i="8"/>
  <c r="C295" i="8"/>
  <c r="B292" i="8"/>
  <c r="D291" i="8"/>
  <c r="I291" i="8" s="1"/>
  <c r="R291" i="8" s="1"/>
  <c r="B288" i="8"/>
  <c r="E286" i="8"/>
  <c r="J286" i="8" s="1"/>
  <c r="C314" i="8"/>
  <c r="C313" i="8"/>
  <c r="D312" i="8"/>
  <c r="I312" i="8" s="1"/>
  <c r="R312" i="8" s="1"/>
  <c r="E307" i="8"/>
  <c r="P307" i="8" s="1"/>
  <c r="C305" i="8"/>
  <c r="E301" i="8"/>
  <c r="K301" i="8" s="1"/>
  <c r="C291" i="8"/>
  <c r="C286" i="8"/>
  <c r="E285" i="8"/>
  <c r="K285" i="8" s="1"/>
  <c r="B309" i="8"/>
  <c r="C307" i="8"/>
  <c r="B305" i="8"/>
  <c r="E302" i="8"/>
  <c r="M302" i="8" s="1"/>
  <c r="B301" i="8"/>
  <c r="E296" i="8"/>
  <c r="V296" i="8" s="1"/>
  <c r="E299" i="8"/>
  <c r="N299" i="8" s="1"/>
  <c r="B296" i="8"/>
  <c r="C290" i="8"/>
  <c r="B286" i="8"/>
  <c r="D285" i="8"/>
  <c r="I285" i="8" s="1"/>
  <c r="L285" i="8" s="1"/>
  <c r="C308" i="8"/>
  <c r="R306" i="8"/>
  <c r="X306" i="8"/>
  <c r="O306" i="8"/>
  <c r="U306" i="8"/>
  <c r="L306" i="8"/>
  <c r="L309" i="8"/>
  <c r="X309" i="8"/>
  <c r="R309" i="8"/>
  <c r="O309" i="8"/>
  <c r="U309" i="8"/>
  <c r="L311" i="8"/>
  <c r="X311" i="8"/>
  <c r="O311" i="8"/>
  <c r="U311" i="8"/>
  <c r="R311" i="8"/>
  <c r="O304" i="8"/>
  <c r="R304" i="8"/>
  <c r="L304" i="8"/>
  <c r="U304" i="8"/>
  <c r="X304" i="8"/>
  <c r="B306" i="8"/>
  <c r="C306" i="8"/>
  <c r="O302" i="8"/>
  <c r="B313" i="8"/>
  <c r="W312" i="8"/>
  <c r="C312" i="8"/>
  <c r="C311" i="8"/>
  <c r="D310" i="8"/>
  <c r="I310" i="8" s="1"/>
  <c r="E309" i="8"/>
  <c r="E308" i="8"/>
  <c r="U307" i="8"/>
  <c r="R305" i="8"/>
  <c r="E304" i="8"/>
  <c r="O303" i="8"/>
  <c r="E311" i="8"/>
  <c r="E310" i="8"/>
  <c r="U313" i="8"/>
  <c r="B311" i="8"/>
  <c r="C310" i="8"/>
  <c r="C309" i="8"/>
  <c r="D308" i="8"/>
  <c r="I308" i="8" s="1"/>
  <c r="L307" i="8"/>
  <c r="X307" i="8"/>
  <c r="E306" i="8"/>
  <c r="O305" i="8"/>
  <c r="C304" i="8"/>
  <c r="B304" i="8"/>
  <c r="U303" i="8"/>
  <c r="L303" i="8"/>
  <c r="X303" i="8"/>
  <c r="L313" i="8"/>
  <c r="X313" i="8"/>
  <c r="R313" i="8"/>
  <c r="L305" i="8"/>
  <c r="X305" i="8"/>
  <c r="U305" i="8"/>
  <c r="R303" i="8"/>
  <c r="J303" i="8"/>
  <c r="D301" i="8"/>
  <c r="I301" i="8" s="1"/>
  <c r="Q303" i="8"/>
  <c r="L300" i="8"/>
  <c r="U300" i="8"/>
  <c r="O300" i="8"/>
  <c r="X300" i="8"/>
  <c r="D298" i="8"/>
  <c r="I298" i="8" s="1"/>
  <c r="E298" i="8"/>
  <c r="B298" i="8"/>
  <c r="B293" i="8"/>
  <c r="C293" i="8"/>
  <c r="D293" i="8"/>
  <c r="I293" i="8" s="1"/>
  <c r="E293" i="8"/>
  <c r="R297" i="8"/>
  <c r="O297" i="8"/>
  <c r="L297" i="8"/>
  <c r="L296" i="8"/>
  <c r="X296" i="8"/>
  <c r="O296" i="8"/>
  <c r="U296" i="8"/>
  <c r="R296" i="8"/>
  <c r="D294" i="8"/>
  <c r="I294" i="8" s="1"/>
  <c r="B294" i="8"/>
  <c r="C294" i="8"/>
  <c r="E294" i="8"/>
  <c r="U297" i="8"/>
  <c r="R300" i="8"/>
  <c r="C298" i="8"/>
  <c r="B297" i="8"/>
  <c r="E297" i="8"/>
  <c r="C297" i="8"/>
  <c r="L290" i="8"/>
  <c r="X290" i="8"/>
  <c r="O290" i="8"/>
  <c r="U290" i="8"/>
  <c r="R290" i="8"/>
  <c r="L286" i="8"/>
  <c r="X286" i="8"/>
  <c r="R286" i="8"/>
  <c r="O286" i="8"/>
  <c r="U286" i="8"/>
  <c r="L288" i="8"/>
  <c r="X288" i="8"/>
  <c r="C296" i="8"/>
  <c r="D295" i="8"/>
  <c r="I295" i="8" s="1"/>
  <c r="U292" i="8"/>
  <c r="B290" i="8"/>
  <c r="C289" i="8"/>
  <c r="R288" i="8"/>
  <c r="C288" i="8"/>
  <c r="D287" i="8"/>
  <c r="I287" i="8" s="1"/>
  <c r="S292" i="8"/>
  <c r="N292" i="8"/>
  <c r="L292" i="8"/>
  <c r="X292" i="8"/>
  <c r="W292" i="8"/>
  <c r="R292" i="8"/>
  <c r="E290" i="8"/>
  <c r="E289" i="8"/>
  <c r="U288" i="8"/>
  <c r="O288" i="8"/>
  <c r="C285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T292" i="8" l="1"/>
  <c r="K292" i="8"/>
  <c r="U299" i="8"/>
  <c r="L299" i="8"/>
  <c r="O299" i="8"/>
  <c r="M292" i="8"/>
  <c r="P292" i="8"/>
  <c r="Q292" i="8"/>
  <c r="X299" i="8"/>
  <c r="T312" i="8"/>
  <c r="J292" i="8"/>
  <c r="Y292" i="8" s="1"/>
  <c r="N312" i="8"/>
  <c r="Q312" i="8"/>
  <c r="J299" i="8"/>
  <c r="O289" i="8"/>
  <c r="V288" i="8"/>
  <c r="W288" i="8"/>
  <c r="J314" i="8"/>
  <c r="S299" i="8"/>
  <c r="Q300" i="8"/>
  <c r="S314" i="8"/>
  <c r="J288" i="8"/>
  <c r="K288" i="8"/>
  <c r="M288" i="8"/>
  <c r="T288" i="8"/>
  <c r="U314" i="8"/>
  <c r="Q288" i="8"/>
  <c r="P288" i="8"/>
  <c r="S288" i="8"/>
  <c r="V300" i="8"/>
  <c r="P300" i="8"/>
  <c r="L314" i="8"/>
  <c r="S291" i="8"/>
  <c r="K300" i="8"/>
  <c r="S300" i="8"/>
  <c r="O285" i="8"/>
  <c r="V314" i="8"/>
  <c r="S302" i="8"/>
  <c r="W295" i="8"/>
  <c r="T303" i="8"/>
  <c r="U289" i="8"/>
  <c r="T295" i="8"/>
  <c r="N295" i="8"/>
  <c r="T305" i="8"/>
  <c r="X302" i="8"/>
  <c r="T307" i="8"/>
  <c r="W291" i="8"/>
  <c r="P291" i="8"/>
  <c r="V287" i="8"/>
  <c r="M313" i="8"/>
  <c r="J313" i="8"/>
  <c r="K313" i="8"/>
  <c r="T313" i="8"/>
  <c r="V291" i="8"/>
  <c r="X289" i="8"/>
  <c r="R289" i="8"/>
  <c r="P299" i="8"/>
  <c r="V299" i="8"/>
  <c r="Q295" i="8"/>
  <c r="Q305" i="8"/>
  <c r="P305" i="8"/>
  <c r="Q313" i="8"/>
  <c r="R302" i="8"/>
  <c r="L302" i="8"/>
  <c r="P313" i="8"/>
  <c r="M299" i="8"/>
  <c r="M295" i="8"/>
  <c r="K299" i="8"/>
  <c r="P303" i="8"/>
  <c r="M303" i="8"/>
  <c r="W313" i="8"/>
  <c r="V313" i="8"/>
  <c r="S313" i="8"/>
  <c r="V305" i="8"/>
  <c r="P302" i="8"/>
  <c r="J291" i="8"/>
  <c r="M314" i="8"/>
  <c r="X291" i="8"/>
  <c r="J300" i="8"/>
  <c r="V302" i="8"/>
  <c r="M305" i="8"/>
  <c r="N314" i="8"/>
  <c r="J305" i="8"/>
  <c r="X314" i="8"/>
  <c r="O314" i="8"/>
  <c r="V303" i="8"/>
  <c r="T314" i="8"/>
  <c r="W314" i="8"/>
  <c r="J302" i="8"/>
  <c r="W300" i="8"/>
  <c r="P314" i="8"/>
  <c r="R285" i="8"/>
  <c r="W285" i="8"/>
  <c r="J285" i="8"/>
  <c r="X285" i="8"/>
  <c r="K291" i="8"/>
  <c r="T291" i="8"/>
  <c r="N287" i="8"/>
  <c r="V286" i="8"/>
  <c r="M296" i="8"/>
  <c r="V312" i="8"/>
  <c r="L312" i="8"/>
  <c r="W305" i="8"/>
  <c r="K305" i="8"/>
  <c r="N305" i="8"/>
  <c r="N303" i="8"/>
  <c r="K303" i="8"/>
  <c r="W303" i="8"/>
  <c r="Q287" i="8"/>
  <c r="T286" i="8"/>
  <c r="W287" i="8"/>
  <c r="Q301" i="8"/>
  <c r="M312" i="8"/>
  <c r="W301" i="8"/>
  <c r="K287" i="8"/>
  <c r="M291" i="8"/>
  <c r="N291" i="8"/>
  <c r="Q291" i="8"/>
  <c r="K314" i="8"/>
  <c r="Q314" i="8"/>
  <c r="N300" i="8"/>
  <c r="T300" i="8"/>
  <c r="K296" i="8"/>
  <c r="N296" i="8"/>
  <c r="S296" i="8"/>
  <c r="J296" i="8"/>
  <c r="P312" i="8"/>
  <c r="N285" i="8"/>
  <c r="U285" i="8"/>
  <c r="U312" i="8"/>
  <c r="S312" i="8"/>
  <c r="W302" i="8"/>
  <c r="K302" i="8"/>
  <c r="Q302" i="8"/>
  <c r="T302" i="8"/>
  <c r="U291" i="8"/>
  <c r="L291" i="8"/>
  <c r="O291" i="8"/>
  <c r="Q285" i="8"/>
  <c r="T285" i="8"/>
  <c r="Q286" i="8"/>
  <c r="W286" i="8"/>
  <c r="K286" i="8"/>
  <c r="N286" i="8"/>
  <c r="P286" i="8"/>
  <c r="S286" i="8"/>
  <c r="Q296" i="8"/>
  <c r="P285" i="8"/>
  <c r="M301" i="8"/>
  <c r="X312" i="8"/>
  <c r="T296" i="8"/>
  <c r="N301" i="8"/>
  <c r="T301" i="8"/>
  <c r="J312" i="8"/>
  <c r="V285" i="8"/>
  <c r="S285" i="8"/>
  <c r="M286" i="8"/>
  <c r="M285" i="8"/>
  <c r="W296" i="8"/>
  <c r="P296" i="8"/>
  <c r="N302" i="8"/>
  <c r="O312" i="8"/>
  <c r="T299" i="8"/>
  <c r="W299" i="8"/>
  <c r="Q299" i="8"/>
  <c r="J307" i="8"/>
  <c r="M307" i="8"/>
  <c r="S307" i="8"/>
  <c r="N307" i="8"/>
  <c r="V307" i="8"/>
  <c r="Q307" i="8"/>
  <c r="W307" i="8"/>
  <c r="K307" i="8"/>
  <c r="V301" i="8"/>
  <c r="J306" i="8"/>
  <c r="N306" i="8"/>
  <c r="V306" i="8"/>
  <c r="W306" i="8"/>
  <c r="M306" i="8"/>
  <c r="S306" i="8"/>
  <c r="T306" i="8"/>
  <c r="K306" i="8"/>
  <c r="P306" i="8"/>
  <c r="Q306" i="8"/>
  <c r="R310" i="8"/>
  <c r="L310" i="8"/>
  <c r="O310" i="8"/>
  <c r="U310" i="8"/>
  <c r="X310" i="8"/>
  <c r="K304" i="8"/>
  <c r="S304" i="8"/>
  <c r="W304" i="8"/>
  <c r="J304" i="8"/>
  <c r="N304" i="8"/>
  <c r="V304" i="8"/>
  <c r="T304" i="8"/>
  <c r="M304" i="8"/>
  <c r="P304" i="8"/>
  <c r="Q304" i="8"/>
  <c r="P301" i="8"/>
  <c r="P311" i="8"/>
  <c r="T311" i="8"/>
  <c r="J311" i="8"/>
  <c r="K311" i="8"/>
  <c r="Q311" i="8"/>
  <c r="V311" i="8"/>
  <c r="N311" i="8"/>
  <c r="S311" i="8"/>
  <c r="M311" i="8"/>
  <c r="W311" i="8"/>
  <c r="J308" i="8"/>
  <c r="N308" i="8"/>
  <c r="V308" i="8"/>
  <c r="Q308" i="8"/>
  <c r="W308" i="8"/>
  <c r="M308" i="8"/>
  <c r="S308" i="8"/>
  <c r="K308" i="8"/>
  <c r="P308" i="8"/>
  <c r="T308" i="8"/>
  <c r="U301" i="8"/>
  <c r="R301" i="8"/>
  <c r="O301" i="8"/>
  <c r="L301" i="8"/>
  <c r="X301" i="8"/>
  <c r="R308" i="8"/>
  <c r="L308" i="8"/>
  <c r="X308" i="8"/>
  <c r="U308" i="8"/>
  <c r="O308" i="8"/>
  <c r="J310" i="8"/>
  <c r="N310" i="8"/>
  <c r="V310" i="8"/>
  <c r="Q310" i="8"/>
  <c r="W310" i="8"/>
  <c r="T310" i="8"/>
  <c r="K310" i="8"/>
  <c r="P310" i="8"/>
  <c r="M310" i="8"/>
  <c r="S310" i="8"/>
  <c r="J301" i="8"/>
  <c r="S301" i="8"/>
  <c r="P309" i="8"/>
  <c r="T309" i="8"/>
  <c r="K309" i="8"/>
  <c r="Q309" i="8"/>
  <c r="V309" i="8"/>
  <c r="M309" i="8"/>
  <c r="W309" i="8"/>
  <c r="J309" i="8"/>
  <c r="N309" i="8"/>
  <c r="S309" i="8"/>
  <c r="P290" i="8"/>
  <c r="T290" i="8"/>
  <c r="N290" i="8"/>
  <c r="S290" i="8"/>
  <c r="J290" i="8"/>
  <c r="K290" i="8"/>
  <c r="Q290" i="8"/>
  <c r="V290" i="8"/>
  <c r="M290" i="8"/>
  <c r="W290" i="8"/>
  <c r="P298" i="8"/>
  <c r="T298" i="8"/>
  <c r="N298" i="8"/>
  <c r="S298" i="8"/>
  <c r="K298" i="8"/>
  <c r="Q298" i="8"/>
  <c r="V298" i="8"/>
  <c r="J298" i="8"/>
  <c r="M298" i="8"/>
  <c r="W298" i="8"/>
  <c r="R287" i="8"/>
  <c r="U287" i="8"/>
  <c r="L287" i="8"/>
  <c r="X287" i="8"/>
  <c r="O287" i="8"/>
  <c r="J297" i="8"/>
  <c r="N297" i="8"/>
  <c r="V297" i="8"/>
  <c r="T297" i="8"/>
  <c r="Q297" i="8"/>
  <c r="W297" i="8"/>
  <c r="S297" i="8"/>
  <c r="K297" i="8"/>
  <c r="M297" i="8"/>
  <c r="P297" i="8"/>
  <c r="S295" i="8"/>
  <c r="P295" i="8"/>
  <c r="J295" i="8"/>
  <c r="L298" i="8"/>
  <c r="X298" i="8"/>
  <c r="U298" i="8"/>
  <c r="O298" i="8"/>
  <c r="R298" i="8"/>
  <c r="M287" i="8"/>
  <c r="J287" i="8"/>
  <c r="P294" i="8"/>
  <c r="T294" i="8"/>
  <c r="K294" i="8"/>
  <c r="Q294" i="8"/>
  <c r="V294" i="8"/>
  <c r="M294" i="8"/>
  <c r="W294" i="8"/>
  <c r="N294" i="8"/>
  <c r="S294" i="8"/>
  <c r="J294" i="8"/>
  <c r="R293" i="8"/>
  <c r="L293" i="8"/>
  <c r="X293" i="8"/>
  <c r="O293" i="8"/>
  <c r="U293" i="8"/>
  <c r="R295" i="8"/>
  <c r="U295" i="8"/>
  <c r="L295" i="8"/>
  <c r="X295" i="8"/>
  <c r="O295" i="8"/>
  <c r="P287" i="8"/>
  <c r="J289" i="8"/>
  <c r="N289" i="8"/>
  <c r="V289" i="8"/>
  <c r="T289" i="8"/>
  <c r="K289" i="8"/>
  <c r="P289" i="8"/>
  <c r="Q289" i="8"/>
  <c r="W289" i="8"/>
  <c r="M289" i="8"/>
  <c r="S289" i="8"/>
  <c r="S287" i="8"/>
  <c r="L294" i="8"/>
  <c r="X294" i="8"/>
  <c r="R294" i="8"/>
  <c r="O294" i="8"/>
  <c r="U294" i="8"/>
  <c r="J293" i="8"/>
  <c r="N293" i="8"/>
  <c r="V293" i="8"/>
  <c r="Q293" i="8"/>
  <c r="W293" i="8"/>
  <c r="M293" i="8"/>
  <c r="S293" i="8"/>
  <c r="T293" i="8"/>
  <c r="K293" i="8"/>
  <c r="P293" i="8"/>
  <c r="V295" i="8"/>
  <c r="B316" i="8"/>
  <c r="Z292" i="8" l="1"/>
  <c r="Y300" i="8"/>
  <c r="Y288" i="8"/>
  <c r="Z288" i="8"/>
  <c r="Y302" i="8"/>
  <c r="Z291" i="8"/>
  <c r="Y314" i="8"/>
  <c r="Y305" i="8"/>
  <c r="Y299" i="8"/>
  <c r="Y313" i="8"/>
  <c r="Z303" i="8"/>
  <c r="Z313" i="8"/>
  <c r="Y303" i="8"/>
  <c r="Z300" i="8"/>
  <c r="Z312" i="8"/>
  <c r="Y291" i="8"/>
  <c r="Z302" i="8"/>
  <c r="Z305" i="8"/>
  <c r="Y296" i="8"/>
  <c r="Z314" i="8"/>
  <c r="Z285" i="8"/>
  <c r="Y309" i="8"/>
  <c r="Y286" i="8"/>
  <c r="Y312" i="8"/>
  <c r="Y285" i="8"/>
  <c r="Z307" i="8"/>
  <c r="Y307" i="8"/>
  <c r="Y304" i="8"/>
  <c r="Z299" i="8"/>
  <c r="Z286" i="8"/>
  <c r="Y293" i="8"/>
  <c r="Y310" i="8"/>
  <c r="Y306" i="8"/>
  <c r="Z296" i="8"/>
  <c r="Z297" i="8"/>
  <c r="Y289" i="8"/>
  <c r="Y290" i="8"/>
  <c r="Y308" i="8"/>
  <c r="Y311" i="8"/>
  <c r="Z309" i="8"/>
  <c r="Z311" i="8"/>
  <c r="Z304" i="8"/>
  <c r="Z310" i="8"/>
  <c r="Z306" i="8"/>
  <c r="Z301" i="8"/>
  <c r="Y301" i="8"/>
  <c r="Z308" i="8"/>
  <c r="Z294" i="8"/>
  <c r="Y294" i="8"/>
  <c r="Y287" i="8"/>
  <c r="Z287" i="8"/>
  <c r="Z298" i="8"/>
  <c r="Y298" i="8"/>
  <c r="Z290" i="8"/>
  <c r="Y297" i="8"/>
  <c r="Z293" i="8"/>
  <c r="Z289" i="8"/>
  <c r="Y295" i="8"/>
  <c r="Z295" i="8"/>
  <c r="B315" i="8"/>
  <c r="H3" i="8" l="1"/>
  <c r="F34" i="8" l="1"/>
  <c r="F14" i="8" l="1"/>
  <c r="F15" i="8" l="1"/>
  <c r="F16" i="8"/>
  <c r="Q14" i="5" l="1"/>
  <c r="P14" i="5"/>
  <c r="O14" i="5"/>
  <c r="N14" i="5"/>
  <c r="M14" i="5"/>
  <c r="L14" i="5"/>
  <c r="K14" i="5"/>
  <c r="I14" i="5"/>
  <c r="Q13" i="5"/>
  <c r="P13" i="5"/>
  <c r="O13" i="5"/>
  <c r="N13" i="5"/>
  <c r="M13" i="5"/>
  <c r="L13" i="5"/>
  <c r="K13" i="5"/>
  <c r="I13" i="5"/>
  <c r="Q12" i="5"/>
  <c r="P12" i="5"/>
  <c r="O12" i="5"/>
  <c r="N12" i="5"/>
  <c r="M12" i="5"/>
  <c r="L12" i="5"/>
  <c r="K12" i="5"/>
  <c r="I12" i="5"/>
  <c r="Q11" i="5"/>
  <c r="P11" i="5"/>
  <c r="O11" i="5"/>
  <c r="N11" i="5"/>
  <c r="M11" i="5"/>
  <c r="L11" i="5"/>
  <c r="K11" i="5"/>
  <c r="I11" i="5"/>
  <c r="Q10" i="5"/>
  <c r="P10" i="5"/>
  <c r="O10" i="5"/>
  <c r="N10" i="5"/>
  <c r="M10" i="5"/>
  <c r="L10" i="5"/>
  <c r="K10" i="5"/>
  <c r="I10" i="5"/>
  <c r="Q7" i="5"/>
  <c r="P7" i="5"/>
  <c r="O7" i="5"/>
  <c r="N7" i="5"/>
  <c r="M7" i="5"/>
  <c r="L7" i="5"/>
  <c r="K7" i="5"/>
  <c r="I7" i="5"/>
  <c r="Q6" i="5"/>
  <c r="P6" i="5"/>
  <c r="O6" i="5"/>
  <c r="N6" i="5"/>
  <c r="M6" i="5"/>
  <c r="L6" i="5"/>
  <c r="K6" i="5"/>
  <c r="I6" i="5"/>
  <c r="Q5" i="5"/>
  <c r="P5" i="5"/>
  <c r="O5" i="5"/>
  <c r="N5" i="5"/>
  <c r="M5" i="5"/>
  <c r="L5" i="5"/>
  <c r="K5" i="5"/>
  <c r="I5" i="5"/>
  <c r="Q4" i="5"/>
  <c r="P4" i="5"/>
  <c r="O4" i="5"/>
  <c r="N4" i="5"/>
  <c r="M4" i="5"/>
  <c r="L4" i="5"/>
  <c r="K4" i="5"/>
  <c r="I4" i="5"/>
  <c r="Q3" i="5"/>
  <c r="P3" i="5"/>
  <c r="O3" i="5"/>
  <c r="N3" i="5"/>
  <c r="M3" i="5"/>
  <c r="L3" i="5"/>
  <c r="K3" i="5"/>
  <c r="I3" i="5"/>
  <c r="X7" i="4"/>
  <c r="Y7" i="4" s="1"/>
  <c r="K7" i="4"/>
  <c r="L7" i="4" s="1"/>
  <c r="X6" i="4"/>
  <c r="Y6" i="4" s="1"/>
  <c r="K6" i="4"/>
  <c r="L6" i="4" s="1"/>
  <c r="X5" i="4"/>
  <c r="Y5" i="4" s="1"/>
  <c r="K5" i="4"/>
  <c r="L5" i="4" s="1"/>
  <c r="X4" i="4"/>
  <c r="Y4" i="4" s="1"/>
  <c r="K4" i="4"/>
  <c r="L4" i="4" s="1"/>
  <c r="X3" i="4"/>
  <c r="Y3" i="4" s="1"/>
  <c r="K3" i="4"/>
  <c r="L3" i="4" s="1"/>
  <c r="B2" i="6"/>
  <c r="B2" i="2"/>
  <c r="N2" i="4" s="1"/>
  <c r="AI381" i="1"/>
  <c r="R381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AY375" i="1"/>
  <c r="AX375" i="1"/>
  <c r="G375" i="1"/>
  <c r="BC375" i="1" s="1"/>
  <c r="F375" i="1"/>
  <c r="BB375" i="1" s="1"/>
  <c r="E375" i="1"/>
  <c r="BA375" i="1" s="1"/>
  <c r="D375" i="1"/>
  <c r="AZ375" i="1" s="1"/>
  <c r="AY374" i="1"/>
  <c r="AX374" i="1"/>
  <c r="G374" i="1"/>
  <c r="BC374" i="1" s="1"/>
  <c r="F374" i="1"/>
  <c r="BB374" i="1" s="1"/>
  <c r="E374" i="1"/>
  <c r="BA374" i="1" s="1"/>
  <c r="D374" i="1"/>
  <c r="AZ374" i="1" s="1"/>
  <c r="AY373" i="1"/>
  <c r="AX373" i="1"/>
  <c r="G373" i="1"/>
  <c r="BC373" i="1" s="1"/>
  <c r="F373" i="1"/>
  <c r="BB373" i="1" s="1"/>
  <c r="E373" i="1"/>
  <c r="BA373" i="1" s="1"/>
  <c r="D373" i="1"/>
  <c r="AY372" i="1"/>
  <c r="AX372" i="1"/>
  <c r="G372" i="1"/>
  <c r="BC372" i="1" s="1"/>
  <c r="F372" i="1"/>
  <c r="BB372" i="1" s="1"/>
  <c r="E372" i="1"/>
  <c r="BA372" i="1" s="1"/>
  <c r="D372" i="1"/>
  <c r="AZ372" i="1" s="1"/>
  <c r="AY371" i="1"/>
  <c r="AX371" i="1"/>
  <c r="G371" i="1"/>
  <c r="BC371" i="1" s="1"/>
  <c r="F371" i="1"/>
  <c r="BB371" i="1" s="1"/>
  <c r="E371" i="1"/>
  <c r="BA371" i="1" s="1"/>
  <c r="D371" i="1"/>
  <c r="AZ371" i="1" s="1"/>
  <c r="AY370" i="1"/>
  <c r="AX370" i="1"/>
  <c r="G370" i="1"/>
  <c r="BC370" i="1" s="1"/>
  <c r="F370" i="1"/>
  <c r="BB370" i="1" s="1"/>
  <c r="E370" i="1"/>
  <c r="BA370" i="1" s="1"/>
  <c r="D370" i="1"/>
  <c r="AZ370" i="1" s="1"/>
  <c r="AY369" i="1"/>
  <c r="AX369" i="1"/>
  <c r="G369" i="1"/>
  <c r="BC369" i="1" s="1"/>
  <c r="F369" i="1"/>
  <c r="BB369" i="1" s="1"/>
  <c r="E369" i="1"/>
  <c r="BA369" i="1" s="1"/>
  <c r="D369" i="1"/>
  <c r="AY368" i="1"/>
  <c r="AX368" i="1"/>
  <c r="G368" i="1"/>
  <c r="BC368" i="1" s="1"/>
  <c r="F368" i="1"/>
  <c r="BB368" i="1" s="1"/>
  <c r="E368" i="1"/>
  <c r="BA368" i="1" s="1"/>
  <c r="D368" i="1"/>
  <c r="AZ368" i="1" s="1"/>
  <c r="AY367" i="1"/>
  <c r="AX367" i="1"/>
  <c r="G367" i="1"/>
  <c r="BC367" i="1" s="1"/>
  <c r="F367" i="1"/>
  <c r="BB367" i="1" s="1"/>
  <c r="E367" i="1"/>
  <c r="BA367" i="1" s="1"/>
  <c r="D367" i="1"/>
  <c r="AZ367" i="1" s="1"/>
  <c r="AY366" i="1"/>
  <c r="AX366" i="1"/>
  <c r="G366" i="1"/>
  <c r="BC366" i="1" s="1"/>
  <c r="F366" i="1"/>
  <c r="BB366" i="1" s="1"/>
  <c r="E366" i="1"/>
  <c r="BA366" i="1" s="1"/>
  <c r="D366" i="1"/>
  <c r="AZ366" i="1" s="1"/>
  <c r="AY365" i="1"/>
  <c r="AX365" i="1"/>
  <c r="G365" i="1"/>
  <c r="BC365" i="1" s="1"/>
  <c r="F365" i="1"/>
  <c r="BB365" i="1" s="1"/>
  <c r="E365" i="1"/>
  <c r="BA365" i="1" s="1"/>
  <c r="D365" i="1"/>
  <c r="AY364" i="1"/>
  <c r="AX364" i="1"/>
  <c r="G364" i="1"/>
  <c r="BC364" i="1" s="1"/>
  <c r="F364" i="1"/>
  <c r="BB364" i="1" s="1"/>
  <c r="E364" i="1"/>
  <c r="BA364" i="1" s="1"/>
  <c r="D364" i="1"/>
  <c r="AZ364" i="1" s="1"/>
  <c r="AY363" i="1"/>
  <c r="AX363" i="1"/>
  <c r="G363" i="1"/>
  <c r="BC363" i="1" s="1"/>
  <c r="F363" i="1"/>
  <c r="BB363" i="1" s="1"/>
  <c r="E363" i="1"/>
  <c r="BA363" i="1" s="1"/>
  <c r="D363" i="1"/>
  <c r="AZ363" i="1" s="1"/>
  <c r="AY362" i="1"/>
  <c r="AX362" i="1"/>
  <c r="G362" i="1"/>
  <c r="BC362" i="1" s="1"/>
  <c r="F362" i="1"/>
  <c r="BB362" i="1" s="1"/>
  <c r="E362" i="1"/>
  <c r="BA362" i="1" s="1"/>
  <c r="D362" i="1"/>
  <c r="AZ362" i="1" s="1"/>
  <c r="AY361" i="1"/>
  <c r="AX361" i="1"/>
  <c r="G361" i="1"/>
  <c r="BC361" i="1" s="1"/>
  <c r="F361" i="1"/>
  <c r="BB361" i="1" s="1"/>
  <c r="E361" i="1"/>
  <c r="BA361" i="1" s="1"/>
  <c r="D361" i="1"/>
  <c r="AZ361" i="1" s="1"/>
  <c r="AY360" i="1"/>
  <c r="AX360" i="1"/>
  <c r="G360" i="1"/>
  <c r="BC360" i="1" s="1"/>
  <c r="F360" i="1"/>
  <c r="BB360" i="1" s="1"/>
  <c r="E360" i="1"/>
  <c r="BA360" i="1" s="1"/>
  <c r="D360" i="1"/>
  <c r="AZ360" i="1" s="1"/>
  <c r="AY359" i="1"/>
  <c r="AX359" i="1"/>
  <c r="G359" i="1"/>
  <c r="BC359" i="1" s="1"/>
  <c r="F359" i="1"/>
  <c r="BB359" i="1" s="1"/>
  <c r="E359" i="1"/>
  <c r="BA359" i="1" s="1"/>
  <c r="D359" i="1"/>
  <c r="AZ359" i="1" s="1"/>
  <c r="AY358" i="1"/>
  <c r="AX358" i="1"/>
  <c r="G358" i="1"/>
  <c r="BC358" i="1" s="1"/>
  <c r="F358" i="1"/>
  <c r="BB358" i="1" s="1"/>
  <c r="E358" i="1"/>
  <c r="BA358" i="1" s="1"/>
  <c r="D358" i="1"/>
  <c r="AZ358" i="1" s="1"/>
  <c r="AY357" i="1"/>
  <c r="AX357" i="1"/>
  <c r="G357" i="1"/>
  <c r="BC357" i="1" s="1"/>
  <c r="F357" i="1"/>
  <c r="BB357" i="1" s="1"/>
  <c r="E357" i="1"/>
  <c r="BA357" i="1" s="1"/>
  <c r="D357" i="1"/>
  <c r="AZ357" i="1" s="1"/>
  <c r="AY356" i="1"/>
  <c r="AX356" i="1"/>
  <c r="G356" i="1"/>
  <c r="BC356" i="1" s="1"/>
  <c r="F356" i="1"/>
  <c r="BB356" i="1" s="1"/>
  <c r="E356" i="1"/>
  <c r="BA356" i="1" s="1"/>
  <c r="D356" i="1"/>
  <c r="AZ356" i="1" s="1"/>
  <c r="AY355" i="1"/>
  <c r="AX355" i="1"/>
  <c r="G355" i="1"/>
  <c r="BC355" i="1" s="1"/>
  <c r="F355" i="1"/>
  <c r="BB355" i="1" s="1"/>
  <c r="E355" i="1"/>
  <c r="BA355" i="1" s="1"/>
  <c r="D355" i="1"/>
  <c r="AZ355" i="1" s="1"/>
  <c r="AY354" i="1"/>
  <c r="AX354" i="1"/>
  <c r="G354" i="1"/>
  <c r="BC354" i="1" s="1"/>
  <c r="F354" i="1"/>
  <c r="BB354" i="1" s="1"/>
  <c r="E354" i="1"/>
  <c r="BA354" i="1" s="1"/>
  <c r="D354" i="1"/>
  <c r="AZ354" i="1" s="1"/>
  <c r="AY353" i="1"/>
  <c r="AX353" i="1"/>
  <c r="G353" i="1"/>
  <c r="BC353" i="1" s="1"/>
  <c r="F353" i="1"/>
  <c r="BB353" i="1" s="1"/>
  <c r="E353" i="1"/>
  <c r="BA353" i="1" s="1"/>
  <c r="D353" i="1"/>
  <c r="AY352" i="1"/>
  <c r="AX352" i="1"/>
  <c r="G352" i="1"/>
  <c r="BC352" i="1" s="1"/>
  <c r="F352" i="1"/>
  <c r="BB352" i="1" s="1"/>
  <c r="E352" i="1"/>
  <c r="BA352" i="1" s="1"/>
  <c r="D352" i="1"/>
  <c r="AZ352" i="1" s="1"/>
  <c r="AY351" i="1"/>
  <c r="AX351" i="1"/>
  <c r="G351" i="1"/>
  <c r="BC351" i="1" s="1"/>
  <c r="F351" i="1"/>
  <c r="BB351" i="1" s="1"/>
  <c r="E351" i="1"/>
  <c r="BA351" i="1" s="1"/>
  <c r="D351" i="1"/>
  <c r="AZ351" i="1" s="1"/>
  <c r="AY350" i="1"/>
  <c r="AX350" i="1"/>
  <c r="G350" i="1"/>
  <c r="BC350" i="1" s="1"/>
  <c r="F350" i="1"/>
  <c r="BB350" i="1" s="1"/>
  <c r="E350" i="1"/>
  <c r="BA350" i="1" s="1"/>
  <c r="D350" i="1"/>
  <c r="AZ350" i="1" s="1"/>
  <c r="AY349" i="1"/>
  <c r="AX349" i="1"/>
  <c r="G349" i="1"/>
  <c r="BC349" i="1" s="1"/>
  <c r="F349" i="1"/>
  <c r="BB349" i="1" s="1"/>
  <c r="E349" i="1"/>
  <c r="BA349" i="1" s="1"/>
  <c r="D349" i="1"/>
  <c r="AY348" i="1"/>
  <c r="AX348" i="1"/>
  <c r="G348" i="1"/>
  <c r="BC348" i="1" s="1"/>
  <c r="F348" i="1"/>
  <c r="BB348" i="1" s="1"/>
  <c r="E348" i="1"/>
  <c r="BA348" i="1" s="1"/>
  <c r="D348" i="1"/>
  <c r="AZ348" i="1" s="1"/>
  <c r="AY347" i="1"/>
  <c r="AX347" i="1"/>
  <c r="G347" i="1"/>
  <c r="BC347" i="1" s="1"/>
  <c r="F347" i="1"/>
  <c r="BB347" i="1" s="1"/>
  <c r="E347" i="1"/>
  <c r="BA347" i="1" s="1"/>
  <c r="D347" i="1"/>
  <c r="AZ347" i="1" s="1"/>
  <c r="AY346" i="1"/>
  <c r="AX346" i="1"/>
  <c r="G346" i="1"/>
  <c r="BC346" i="1" s="1"/>
  <c r="F346" i="1"/>
  <c r="BB346" i="1" s="1"/>
  <c r="E346" i="1"/>
  <c r="BA346" i="1" s="1"/>
  <c r="D346" i="1"/>
  <c r="AZ346" i="1" s="1"/>
  <c r="AY345" i="1"/>
  <c r="AX345" i="1"/>
  <c r="G345" i="1"/>
  <c r="BC345" i="1" s="1"/>
  <c r="F345" i="1"/>
  <c r="BB345" i="1" s="1"/>
  <c r="E345" i="1"/>
  <c r="BA345" i="1" s="1"/>
  <c r="D345" i="1"/>
  <c r="AZ345" i="1" s="1"/>
  <c r="AY344" i="1"/>
  <c r="AX344" i="1"/>
  <c r="G344" i="1"/>
  <c r="BC344" i="1" s="1"/>
  <c r="F344" i="1"/>
  <c r="BB344" i="1" s="1"/>
  <c r="E344" i="1"/>
  <c r="BA344" i="1" s="1"/>
  <c r="D344" i="1"/>
  <c r="AY343" i="1"/>
  <c r="AX343" i="1"/>
  <c r="G343" i="1"/>
  <c r="BC343" i="1" s="1"/>
  <c r="F343" i="1"/>
  <c r="BB343" i="1" s="1"/>
  <c r="E343" i="1"/>
  <c r="BA343" i="1" s="1"/>
  <c r="D343" i="1"/>
  <c r="AZ343" i="1" s="1"/>
  <c r="AY342" i="1"/>
  <c r="AX342" i="1"/>
  <c r="G342" i="1"/>
  <c r="BC342" i="1" s="1"/>
  <c r="F342" i="1"/>
  <c r="BB342" i="1" s="1"/>
  <c r="E342" i="1"/>
  <c r="BA342" i="1" s="1"/>
  <c r="D342" i="1"/>
  <c r="AZ342" i="1" s="1"/>
  <c r="AY341" i="1"/>
  <c r="AX341" i="1"/>
  <c r="G341" i="1"/>
  <c r="BC341" i="1" s="1"/>
  <c r="F341" i="1"/>
  <c r="BB341" i="1" s="1"/>
  <c r="E341" i="1"/>
  <c r="BA341" i="1" s="1"/>
  <c r="D341" i="1"/>
  <c r="AZ341" i="1" s="1"/>
  <c r="AY340" i="1"/>
  <c r="AX340" i="1"/>
  <c r="G340" i="1"/>
  <c r="BC340" i="1" s="1"/>
  <c r="F340" i="1"/>
  <c r="BB340" i="1" s="1"/>
  <c r="E340" i="1"/>
  <c r="BA340" i="1" s="1"/>
  <c r="D340" i="1"/>
  <c r="AZ340" i="1" s="1"/>
  <c r="AY339" i="1"/>
  <c r="AX339" i="1"/>
  <c r="G339" i="1"/>
  <c r="BC339" i="1" s="1"/>
  <c r="F339" i="1"/>
  <c r="BB339" i="1" s="1"/>
  <c r="E339" i="1"/>
  <c r="BA339" i="1" s="1"/>
  <c r="D339" i="1"/>
  <c r="AY338" i="1"/>
  <c r="AX338" i="1"/>
  <c r="G338" i="1"/>
  <c r="BC338" i="1" s="1"/>
  <c r="F338" i="1"/>
  <c r="BB338" i="1" s="1"/>
  <c r="E338" i="1"/>
  <c r="BA338" i="1" s="1"/>
  <c r="D338" i="1"/>
  <c r="AZ338" i="1" s="1"/>
  <c r="AY337" i="1"/>
  <c r="AX337" i="1"/>
  <c r="G337" i="1"/>
  <c r="BC337" i="1" s="1"/>
  <c r="F337" i="1"/>
  <c r="BB337" i="1" s="1"/>
  <c r="E337" i="1"/>
  <c r="BA337" i="1" s="1"/>
  <c r="D337" i="1"/>
  <c r="AZ337" i="1" s="1"/>
  <c r="AY336" i="1"/>
  <c r="AX336" i="1"/>
  <c r="G336" i="1"/>
  <c r="BC336" i="1" s="1"/>
  <c r="F336" i="1"/>
  <c r="BB336" i="1" s="1"/>
  <c r="E336" i="1"/>
  <c r="BA336" i="1" s="1"/>
  <c r="D336" i="1"/>
  <c r="AY335" i="1"/>
  <c r="AX335" i="1"/>
  <c r="G335" i="1"/>
  <c r="BC335" i="1" s="1"/>
  <c r="F335" i="1"/>
  <c r="BB335" i="1" s="1"/>
  <c r="E335" i="1"/>
  <c r="BA335" i="1" s="1"/>
  <c r="D335" i="1"/>
  <c r="AZ335" i="1" s="1"/>
  <c r="AY334" i="1"/>
  <c r="AX334" i="1"/>
  <c r="G334" i="1"/>
  <c r="BC334" i="1" s="1"/>
  <c r="F334" i="1"/>
  <c r="BB334" i="1" s="1"/>
  <c r="E334" i="1"/>
  <c r="BA334" i="1" s="1"/>
  <c r="D334" i="1"/>
  <c r="AZ334" i="1" s="1"/>
  <c r="AY333" i="1"/>
  <c r="AX333" i="1"/>
  <c r="G333" i="1"/>
  <c r="BC333" i="1" s="1"/>
  <c r="F333" i="1"/>
  <c r="BB333" i="1" s="1"/>
  <c r="E333" i="1"/>
  <c r="BA333" i="1" s="1"/>
  <c r="D333" i="1"/>
  <c r="AZ333" i="1" s="1"/>
  <c r="AY332" i="1"/>
  <c r="AX332" i="1"/>
  <c r="G332" i="1"/>
  <c r="BC332" i="1" s="1"/>
  <c r="F332" i="1"/>
  <c r="BB332" i="1" s="1"/>
  <c r="E332" i="1"/>
  <c r="BA332" i="1" s="1"/>
  <c r="D332" i="1"/>
  <c r="AZ332" i="1" s="1"/>
  <c r="AY331" i="1"/>
  <c r="AX331" i="1"/>
  <c r="G331" i="1"/>
  <c r="BC331" i="1" s="1"/>
  <c r="F331" i="1"/>
  <c r="BB331" i="1" s="1"/>
  <c r="E331" i="1"/>
  <c r="BA331" i="1" s="1"/>
  <c r="D331" i="1"/>
  <c r="AZ331" i="1" s="1"/>
  <c r="AY330" i="1"/>
  <c r="AX330" i="1"/>
  <c r="G330" i="1"/>
  <c r="BC330" i="1" s="1"/>
  <c r="F330" i="1"/>
  <c r="BB330" i="1" s="1"/>
  <c r="E330" i="1"/>
  <c r="BA330" i="1" s="1"/>
  <c r="D330" i="1"/>
  <c r="AZ330" i="1" s="1"/>
  <c r="AY329" i="1"/>
  <c r="AX329" i="1"/>
  <c r="G329" i="1"/>
  <c r="BC329" i="1" s="1"/>
  <c r="F329" i="1"/>
  <c r="BB329" i="1" s="1"/>
  <c r="E329" i="1"/>
  <c r="BA329" i="1" s="1"/>
  <c r="D329" i="1"/>
  <c r="AZ329" i="1" s="1"/>
  <c r="AY328" i="1"/>
  <c r="AX328" i="1"/>
  <c r="G328" i="1"/>
  <c r="BC328" i="1" s="1"/>
  <c r="F328" i="1"/>
  <c r="BB328" i="1" s="1"/>
  <c r="E328" i="1"/>
  <c r="BA328" i="1" s="1"/>
  <c r="D328" i="1"/>
  <c r="AZ328" i="1" s="1"/>
  <c r="AY327" i="1"/>
  <c r="AX327" i="1"/>
  <c r="G327" i="1"/>
  <c r="BC327" i="1" s="1"/>
  <c r="F327" i="1"/>
  <c r="BB327" i="1" s="1"/>
  <c r="E327" i="1"/>
  <c r="BA327" i="1" s="1"/>
  <c r="D327" i="1"/>
  <c r="AY326" i="1"/>
  <c r="AX326" i="1"/>
  <c r="G326" i="1"/>
  <c r="BC326" i="1" s="1"/>
  <c r="F326" i="1"/>
  <c r="BB326" i="1" s="1"/>
  <c r="E326" i="1"/>
  <c r="BA326" i="1" s="1"/>
  <c r="D326" i="1"/>
  <c r="AY325" i="1"/>
  <c r="AX325" i="1"/>
  <c r="G325" i="1"/>
  <c r="BC325" i="1" s="1"/>
  <c r="F325" i="1"/>
  <c r="BB325" i="1" s="1"/>
  <c r="E325" i="1"/>
  <c r="BA325" i="1" s="1"/>
  <c r="D325" i="1"/>
  <c r="AZ325" i="1" s="1"/>
  <c r="AY324" i="1"/>
  <c r="AX324" i="1"/>
  <c r="G324" i="1"/>
  <c r="BC324" i="1" s="1"/>
  <c r="F324" i="1"/>
  <c r="BB324" i="1" s="1"/>
  <c r="E324" i="1"/>
  <c r="BA324" i="1" s="1"/>
  <c r="D324" i="1"/>
  <c r="AZ324" i="1" s="1"/>
  <c r="AY323" i="1"/>
  <c r="AX323" i="1"/>
  <c r="G323" i="1"/>
  <c r="BC323" i="1" s="1"/>
  <c r="F323" i="1"/>
  <c r="BB323" i="1" s="1"/>
  <c r="E323" i="1"/>
  <c r="BA323" i="1" s="1"/>
  <c r="D323" i="1"/>
  <c r="AZ323" i="1" s="1"/>
  <c r="AY322" i="1"/>
  <c r="AX322" i="1"/>
  <c r="G322" i="1"/>
  <c r="BC322" i="1" s="1"/>
  <c r="F322" i="1"/>
  <c r="BB322" i="1" s="1"/>
  <c r="E322" i="1"/>
  <c r="BA322" i="1" s="1"/>
  <c r="D322" i="1"/>
  <c r="AZ322" i="1" s="1"/>
  <c r="AY321" i="1"/>
  <c r="AX321" i="1"/>
  <c r="G321" i="1"/>
  <c r="BC321" i="1" s="1"/>
  <c r="F321" i="1"/>
  <c r="BB321" i="1" s="1"/>
  <c r="E321" i="1"/>
  <c r="BA321" i="1" s="1"/>
  <c r="D321" i="1"/>
  <c r="AZ321" i="1" s="1"/>
  <c r="AY320" i="1"/>
  <c r="AX320" i="1"/>
  <c r="G320" i="1"/>
  <c r="BC320" i="1" s="1"/>
  <c r="F320" i="1"/>
  <c r="BB320" i="1" s="1"/>
  <c r="E320" i="1"/>
  <c r="BA320" i="1" s="1"/>
  <c r="D320" i="1"/>
  <c r="AZ320" i="1" s="1"/>
  <c r="AY319" i="1"/>
  <c r="AX319" i="1"/>
  <c r="G319" i="1"/>
  <c r="BC319" i="1" s="1"/>
  <c r="F319" i="1"/>
  <c r="BB319" i="1" s="1"/>
  <c r="E319" i="1"/>
  <c r="BA319" i="1" s="1"/>
  <c r="D319" i="1"/>
  <c r="AY318" i="1"/>
  <c r="AX318" i="1"/>
  <c r="G318" i="1"/>
  <c r="BC318" i="1" s="1"/>
  <c r="F318" i="1"/>
  <c r="BB318" i="1" s="1"/>
  <c r="E318" i="1"/>
  <c r="BA318" i="1" s="1"/>
  <c r="D318" i="1"/>
  <c r="AZ318" i="1" s="1"/>
  <c r="AY317" i="1"/>
  <c r="AX317" i="1"/>
  <c r="G317" i="1"/>
  <c r="BC317" i="1" s="1"/>
  <c r="F317" i="1"/>
  <c r="BB317" i="1" s="1"/>
  <c r="E317" i="1"/>
  <c r="BA317" i="1" s="1"/>
  <c r="D317" i="1"/>
  <c r="AZ317" i="1" s="1"/>
  <c r="AY316" i="1"/>
  <c r="AX316" i="1"/>
  <c r="G316" i="1"/>
  <c r="BC316" i="1" s="1"/>
  <c r="F316" i="1"/>
  <c r="BB316" i="1" s="1"/>
  <c r="E316" i="1"/>
  <c r="BA316" i="1" s="1"/>
  <c r="D316" i="1"/>
  <c r="AZ316" i="1" s="1"/>
  <c r="AY315" i="1"/>
  <c r="AX315" i="1"/>
  <c r="G315" i="1"/>
  <c r="BC315" i="1" s="1"/>
  <c r="F315" i="1"/>
  <c r="BB315" i="1" s="1"/>
  <c r="E315" i="1"/>
  <c r="BA315" i="1" s="1"/>
  <c r="D315" i="1"/>
  <c r="AZ315" i="1" s="1"/>
  <c r="AY314" i="1"/>
  <c r="AX314" i="1"/>
  <c r="G314" i="1"/>
  <c r="BC314" i="1" s="1"/>
  <c r="F314" i="1"/>
  <c r="BB314" i="1" s="1"/>
  <c r="E314" i="1"/>
  <c r="BA314" i="1" s="1"/>
  <c r="D314" i="1"/>
  <c r="AZ314" i="1" s="1"/>
  <c r="AY313" i="1"/>
  <c r="AX313" i="1"/>
  <c r="G313" i="1"/>
  <c r="BC313" i="1" s="1"/>
  <c r="F313" i="1"/>
  <c r="BB313" i="1" s="1"/>
  <c r="E313" i="1"/>
  <c r="BA313" i="1" s="1"/>
  <c r="D313" i="1"/>
  <c r="AZ313" i="1" s="1"/>
  <c r="AY312" i="1"/>
  <c r="AX312" i="1"/>
  <c r="G312" i="1"/>
  <c r="BC312" i="1" s="1"/>
  <c r="F312" i="1"/>
  <c r="BB312" i="1" s="1"/>
  <c r="E312" i="1"/>
  <c r="BA312" i="1" s="1"/>
  <c r="D312" i="1"/>
  <c r="AZ312" i="1" s="1"/>
  <c r="AY311" i="1"/>
  <c r="AX311" i="1"/>
  <c r="G311" i="1"/>
  <c r="BC311" i="1" s="1"/>
  <c r="F311" i="1"/>
  <c r="BB311" i="1" s="1"/>
  <c r="E311" i="1"/>
  <c r="BA311" i="1" s="1"/>
  <c r="D311" i="1"/>
  <c r="AZ311" i="1" s="1"/>
  <c r="AY310" i="1"/>
  <c r="AX310" i="1"/>
  <c r="G310" i="1"/>
  <c r="BC310" i="1" s="1"/>
  <c r="F310" i="1"/>
  <c r="BB310" i="1" s="1"/>
  <c r="E310" i="1"/>
  <c r="BA310" i="1" s="1"/>
  <c r="D310" i="1"/>
  <c r="AZ310" i="1" s="1"/>
  <c r="AY309" i="1"/>
  <c r="AX309" i="1"/>
  <c r="G309" i="1"/>
  <c r="BC309" i="1" s="1"/>
  <c r="F309" i="1"/>
  <c r="BB309" i="1" s="1"/>
  <c r="E309" i="1"/>
  <c r="BA309" i="1" s="1"/>
  <c r="D309" i="1"/>
  <c r="AZ309" i="1" s="1"/>
  <c r="AY308" i="1"/>
  <c r="AX308" i="1"/>
  <c r="G308" i="1"/>
  <c r="BC308" i="1" s="1"/>
  <c r="F308" i="1"/>
  <c r="BB308" i="1" s="1"/>
  <c r="E308" i="1"/>
  <c r="BA308" i="1" s="1"/>
  <c r="D308" i="1"/>
  <c r="AZ308" i="1" s="1"/>
  <c r="AY307" i="1"/>
  <c r="AX307" i="1"/>
  <c r="G307" i="1"/>
  <c r="BC307" i="1" s="1"/>
  <c r="F307" i="1"/>
  <c r="BB307" i="1" s="1"/>
  <c r="E307" i="1"/>
  <c r="BA307" i="1" s="1"/>
  <c r="D307" i="1"/>
  <c r="AZ307" i="1" s="1"/>
  <c r="AY306" i="1"/>
  <c r="AX306" i="1"/>
  <c r="G306" i="1"/>
  <c r="BC306" i="1" s="1"/>
  <c r="F306" i="1"/>
  <c r="BB306" i="1" s="1"/>
  <c r="E306" i="1"/>
  <c r="BA306" i="1" s="1"/>
  <c r="D306" i="1"/>
  <c r="AZ306" i="1" s="1"/>
  <c r="AY305" i="1"/>
  <c r="AX305" i="1"/>
  <c r="G305" i="1"/>
  <c r="BC305" i="1" s="1"/>
  <c r="F305" i="1"/>
  <c r="BB305" i="1" s="1"/>
  <c r="E305" i="1"/>
  <c r="BA305" i="1" s="1"/>
  <c r="D305" i="1"/>
  <c r="AZ305" i="1" s="1"/>
  <c r="AY304" i="1"/>
  <c r="AX304" i="1"/>
  <c r="G304" i="1"/>
  <c r="BC304" i="1" s="1"/>
  <c r="F304" i="1"/>
  <c r="BB304" i="1" s="1"/>
  <c r="E304" i="1"/>
  <c r="BA304" i="1" s="1"/>
  <c r="D304" i="1"/>
  <c r="AZ304" i="1" s="1"/>
  <c r="AY303" i="1"/>
  <c r="AX303" i="1"/>
  <c r="G303" i="1"/>
  <c r="BC303" i="1" s="1"/>
  <c r="F303" i="1"/>
  <c r="BB303" i="1" s="1"/>
  <c r="E303" i="1"/>
  <c r="BA303" i="1" s="1"/>
  <c r="D303" i="1"/>
  <c r="AZ303" i="1" s="1"/>
  <c r="AY302" i="1"/>
  <c r="AX302" i="1"/>
  <c r="G302" i="1"/>
  <c r="BC302" i="1" s="1"/>
  <c r="F302" i="1"/>
  <c r="BB302" i="1" s="1"/>
  <c r="E302" i="1"/>
  <c r="BA302" i="1" s="1"/>
  <c r="D302" i="1"/>
  <c r="AZ302" i="1" s="1"/>
  <c r="AY301" i="1"/>
  <c r="AX301" i="1"/>
  <c r="G301" i="1"/>
  <c r="BC301" i="1" s="1"/>
  <c r="F301" i="1"/>
  <c r="BB301" i="1" s="1"/>
  <c r="E301" i="1"/>
  <c r="BA301" i="1" s="1"/>
  <c r="D301" i="1"/>
  <c r="AZ301" i="1" s="1"/>
  <c r="AY300" i="1"/>
  <c r="AX300" i="1"/>
  <c r="G300" i="1"/>
  <c r="BC300" i="1" s="1"/>
  <c r="F300" i="1"/>
  <c r="BB300" i="1" s="1"/>
  <c r="E300" i="1"/>
  <c r="BA300" i="1" s="1"/>
  <c r="D300" i="1"/>
  <c r="AZ300" i="1" s="1"/>
  <c r="AY299" i="1"/>
  <c r="AX299" i="1"/>
  <c r="G299" i="1"/>
  <c r="BC299" i="1" s="1"/>
  <c r="F299" i="1"/>
  <c r="BB299" i="1" s="1"/>
  <c r="E299" i="1"/>
  <c r="BA299" i="1" s="1"/>
  <c r="D299" i="1"/>
  <c r="AZ299" i="1" s="1"/>
  <c r="AY298" i="1"/>
  <c r="AX298" i="1"/>
  <c r="G298" i="1"/>
  <c r="BC298" i="1" s="1"/>
  <c r="F298" i="1"/>
  <c r="BB298" i="1" s="1"/>
  <c r="E298" i="1"/>
  <c r="BA298" i="1" s="1"/>
  <c r="D298" i="1"/>
  <c r="AZ298" i="1" s="1"/>
  <c r="AY297" i="1"/>
  <c r="AX297" i="1"/>
  <c r="G297" i="1"/>
  <c r="BC297" i="1" s="1"/>
  <c r="F297" i="1"/>
  <c r="BB297" i="1" s="1"/>
  <c r="E297" i="1"/>
  <c r="BA297" i="1" s="1"/>
  <c r="D297" i="1"/>
  <c r="AZ297" i="1" s="1"/>
  <c r="AY296" i="1"/>
  <c r="AX296" i="1"/>
  <c r="G296" i="1"/>
  <c r="BC296" i="1" s="1"/>
  <c r="F296" i="1"/>
  <c r="BB296" i="1" s="1"/>
  <c r="E296" i="1"/>
  <c r="BA296" i="1" s="1"/>
  <c r="D296" i="1"/>
  <c r="AZ296" i="1" s="1"/>
  <c r="AY295" i="1"/>
  <c r="AX295" i="1"/>
  <c r="G295" i="1"/>
  <c r="BC295" i="1" s="1"/>
  <c r="F295" i="1"/>
  <c r="BB295" i="1" s="1"/>
  <c r="E295" i="1"/>
  <c r="BA295" i="1" s="1"/>
  <c r="D295" i="1"/>
  <c r="AY294" i="1"/>
  <c r="AX294" i="1"/>
  <c r="G294" i="1"/>
  <c r="BC294" i="1" s="1"/>
  <c r="F294" i="1"/>
  <c r="BB294" i="1" s="1"/>
  <c r="E294" i="1"/>
  <c r="BA294" i="1" s="1"/>
  <c r="D294" i="1"/>
  <c r="AZ294" i="1" s="1"/>
  <c r="AY293" i="1"/>
  <c r="AX293" i="1"/>
  <c r="G293" i="1"/>
  <c r="BC293" i="1" s="1"/>
  <c r="F293" i="1"/>
  <c r="BB293" i="1" s="1"/>
  <c r="E293" i="1"/>
  <c r="BA293" i="1" s="1"/>
  <c r="D293" i="1"/>
  <c r="AZ293" i="1" s="1"/>
  <c r="AY292" i="1"/>
  <c r="AX292" i="1"/>
  <c r="G292" i="1"/>
  <c r="BC292" i="1" s="1"/>
  <c r="F292" i="1"/>
  <c r="BB292" i="1" s="1"/>
  <c r="E292" i="1"/>
  <c r="BA292" i="1" s="1"/>
  <c r="D292" i="1"/>
  <c r="AZ292" i="1" s="1"/>
  <c r="AY291" i="1"/>
  <c r="AX291" i="1"/>
  <c r="G291" i="1"/>
  <c r="BC291" i="1" s="1"/>
  <c r="F291" i="1"/>
  <c r="BB291" i="1" s="1"/>
  <c r="E291" i="1"/>
  <c r="BA291" i="1" s="1"/>
  <c r="D291" i="1"/>
  <c r="AZ291" i="1" s="1"/>
  <c r="AY290" i="1"/>
  <c r="AX290" i="1"/>
  <c r="G290" i="1"/>
  <c r="BC290" i="1" s="1"/>
  <c r="F290" i="1"/>
  <c r="BB290" i="1" s="1"/>
  <c r="E290" i="1"/>
  <c r="BA290" i="1" s="1"/>
  <c r="D290" i="1"/>
  <c r="AZ290" i="1" s="1"/>
  <c r="AY289" i="1"/>
  <c r="AX289" i="1"/>
  <c r="G289" i="1"/>
  <c r="BC289" i="1" s="1"/>
  <c r="F289" i="1"/>
  <c r="BB289" i="1" s="1"/>
  <c r="E289" i="1"/>
  <c r="BA289" i="1" s="1"/>
  <c r="D289" i="1"/>
  <c r="AZ289" i="1" s="1"/>
  <c r="AY288" i="1"/>
  <c r="AX288" i="1"/>
  <c r="G288" i="1"/>
  <c r="BC288" i="1" s="1"/>
  <c r="F288" i="1"/>
  <c r="BB288" i="1" s="1"/>
  <c r="E288" i="1"/>
  <c r="BA288" i="1" s="1"/>
  <c r="D288" i="1"/>
  <c r="AZ288" i="1" s="1"/>
  <c r="AY287" i="1"/>
  <c r="AX287" i="1"/>
  <c r="G287" i="1"/>
  <c r="BC287" i="1" s="1"/>
  <c r="F287" i="1"/>
  <c r="BB287" i="1" s="1"/>
  <c r="E287" i="1"/>
  <c r="BA287" i="1" s="1"/>
  <c r="D287" i="1"/>
  <c r="AY286" i="1"/>
  <c r="AX286" i="1"/>
  <c r="G286" i="1"/>
  <c r="BC286" i="1" s="1"/>
  <c r="F286" i="1"/>
  <c r="BB286" i="1" s="1"/>
  <c r="E286" i="1"/>
  <c r="BA286" i="1" s="1"/>
  <c r="D286" i="1"/>
  <c r="AZ286" i="1" s="1"/>
  <c r="AY285" i="1"/>
  <c r="AX285" i="1"/>
  <c r="G285" i="1"/>
  <c r="BC285" i="1" s="1"/>
  <c r="F285" i="1"/>
  <c r="BB285" i="1" s="1"/>
  <c r="E285" i="1"/>
  <c r="BA285" i="1" s="1"/>
  <c r="D285" i="1"/>
  <c r="AZ285" i="1" s="1"/>
  <c r="AY284" i="1"/>
  <c r="AX284" i="1"/>
  <c r="G284" i="1"/>
  <c r="BC284" i="1" s="1"/>
  <c r="F284" i="1"/>
  <c r="BB284" i="1" s="1"/>
  <c r="E284" i="1"/>
  <c r="BA284" i="1" s="1"/>
  <c r="D284" i="1"/>
  <c r="AY283" i="1"/>
  <c r="AX283" i="1"/>
  <c r="G283" i="1"/>
  <c r="BC283" i="1" s="1"/>
  <c r="F283" i="1"/>
  <c r="BB283" i="1" s="1"/>
  <c r="E283" i="1"/>
  <c r="BA283" i="1" s="1"/>
  <c r="D283" i="1"/>
  <c r="AY282" i="1"/>
  <c r="AX282" i="1"/>
  <c r="G282" i="1"/>
  <c r="BC282" i="1" s="1"/>
  <c r="F282" i="1"/>
  <c r="BB282" i="1" s="1"/>
  <c r="E282" i="1"/>
  <c r="BA282" i="1" s="1"/>
  <c r="D282" i="1"/>
  <c r="AZ282" i="1" s="1"/>
  <c r="AY281" i="1"/>
  <c r="AX281" i="1"/>
  <c r="AX377" i="1" s="1"/>
  <c r="G281" i="1"/>
  <c r="F281" i="1"/>
  <c r="E281" i="1"/>
  <c r="D281" i="1"/>
  <c r="AZ281" i="1" s="1"/>
  <c r="AY280" i="1"/>
  <c r="AX280" i="1"/>
  <c r="Y280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AY277" i="1"/>
  <c r="AX277" i="1"/>
  <c r="G277" i="1"/>
  <c r="BC277" i="1" s="1"/>
  <c r="F277" i="1"/>
  <c r="BB277" i="1" s="1"/>
  <c r="E277" i="1"/>
  <c r="BA277" i="1" s="1"/>
  <c r="D277" i="1"/>
  <c r="AZ277" i="1" s="1"/>
  <c r="AY276" i="1"/>
  <c r="AX276" i="1"/>
  <c r="G276" i="1"/>
  <c r="BC276" i="1" s="1"/>
  <c r="F276" i="1"/>
  <c r="BB276" i="1" s="1"/>
  <c r="E276" i="1"/>
  <c r="BA276" i="1" s="1"/>
  <c r="D276" i="1"/>
  <c r="AZ276" i="1" s="1"/>
  <c r="AY275" i="1"/>
  <c r="AX275" i="1"/>
  <c r="G275" i="1"/>
  <c r="BC275" i="1" s="1"/>
  <c r="F275" i="1"/>
  <c r="BB275" i="1" s="1"/>
  <c r="E275" i="1"/>
  <c r="BA275" i="1" s="1"/>
  <c r="D275" i="1"/>
  <c r="AZ275" i="1" s="1"/>
  <c r="AY274" i="1"/>
  <c r="AX274" i="1"/>
  <c r="G274" i="1"/>
  <c r="BC274" i="1" s="1"/>
  <c r="F274" i="1"/>
  <c r="BB274" i="1" s="1"/>
  <c r="E274" i="1"/>
  <c r="BA274" i="1" s="1"/>
  <c r="D274" i="1"/>
  <c r="AZ274" i="1" s="1"/>
  <c r="AY273" i="1"/>
  <c r="AX273" i="1"/>
  <c r="G273" i="1"/>
  <c r="BC273" i="1" s="1"/>
  <c r="F273" i="1"/>
  <c r="BB273" i="1" s="1"/>
  <c r="E273" i="1"/>
  <c r="BA273" i="1" s="1"/>
  <c r="D273" i="1"/>
  <c r="AY272" i="1"/>
  <c r="AX272" i="1"/>
  <c r="G272" i="1"/>
  <c r="BC272" i="1" s="1"/>
  <c r="F272" i="1"/>
  <c r="BB272" i="1" s="1"/>
  <c r="E272" i="1"/>
  <c r="BA272" i="1" s="1"/>
  <c r="D272" i="1"/>
  <c r="AZ272" i="1" s="1"/>
  <c r="AY271" i="1"/>
  <c r="AX271" i="1"/>
  <c r="G271" i="1"/>
  <c r="BC271" i="1" s="1"/>
  <c r="F271" i="1"/>
  <c r="BB271" i="1" s="1"/>
  <c r="E271" i="1"/>
  <c r="BA271" i="1" s="1"/>
  <c r="D271" i="1"/>
  <c r="AZ271" i="1" s="1"/>
  <c r="AY270" i="1"/>
  <c r="AX270" i="1"/>
  <c r="G270" i="1"/>
  <c r="BC270" i="1" s="1"/>
  <c r="F270" i="1"/>
  <c r="BB270" i="1" s="1"/>
  <c r="E270" i="1"/>
  <c r="BA270" i="1" s="1"/>
  <c r="D270" i="1"/>
  <c r="AZ270" i="1" s="1"/>
  <c r="AY269" i="1"/>
  <c r="AX269" i="1"/>
  <c r="G269" i="1"/>
  <c r="BC269" i="1" s="1"/>
  <c r="F269" i="1"/>
  <c r="BB269" i="1" s="1"/>
  <c r="E269" i="1"/>
  <c r="BA269" i="1" s="1"/>
  <c r="D269" i="1"/>
  <c r="AZ269" i="1" s="1"/>
  <c r="AY268" i="1"/>
  <c r="AX268" i="1"/>
  <c r="G268" i="1"/>
  <c r="BC268" i="1" s="1"/>
  <c r="F268" i="1"/>
  <c r="BB268" i="1" s="1"/>
  <c r="E268" i="1"/>
  <c r="BA268" i="1" s="1"/>
  <c r="D268" i="1"/>
  <c r="AZ268" i="1" s="1"/>
  <c r="AY267" i="1"/>
  <c r="AX267" i="1"/>
  <c r="G267" i="1"/>
  <c r="BC267" i="1" s="1"/>
  <c r="F267" i="1"/>
  <c r="BB267" i="1" s="1"/>
  <c r="E267" i="1"/>
  <c r="BA267" i="1" s="1"/>
  <c r="D267" i="1"/>
  <c r="AZ267" i="1" s="1"/>
  <c r="AY266" i="1"/>
  <c r="AX266" i="1"/>
  <c r="G266" i="1"/>
  <c r="BC266" i="1" s="1"/>
  <c r="F266" i="1"/>
  <c r="BB266" i="1" s="1"/>
  <c r="E266" i="1"/>
  <c r="BA266" i="1" s="1"/>
  <c r="D266" i="1"/>
  <c r="AZ266" i="1" s="1"/>
  <c r="AY265" i="1"/>
  <c r="AX265" i="1"/>
  <c r="G265" i="1"/>
  <c r="BC265" i="1" s="1"/>
  <c r="F265" i="1"/>
  <c r="BB265" i="1" s="1"/>
  <c r="E265" i="1"/>
  <c r="BA265" i="1" s="1"/>
  <c r="D265" i="1"/>
  <c r="AZ265" i="1" s="1"/>
  <c r="AY264" i="1"/>
  <c r="AX264" i="1"/>
  <c r="G264" i="1"/>
  <c r="BC264" i="1" s="1"/>
  <c r="F264" i="1"/>
  <c r="BB264" i="1" s="1"/>
  <c r="E264" i="1"/>
  <c r="BA264" i="1" s="1"/>
  <c r="D264" i="1"/>
  <c r="AZ264" i="1" s="1"/>
  <c r="AY263" i="1"/>
  <c r="AX263" i="1"/>
  <c r="G263" i="1"/>
  <c r="BC263" i="1" s="1"/>
  <c r="F263" i="1"/>
  <c r="BB263" i="1" s="1"/>
  <c r="E263" i="1"/>
  <c r="BA263" i="1" s="1"/>
  <c r="D263" i="1"/>
  <c r="AZ263" i="1" s="1"/>
  <c r="AY262" i="1"/>
  <c r="AX262" i="1"/>
  <c r="G262" i="1"/>
  <c r="BC262" i="1" s="1"/>
  <c r="F262" i="1"/>
  <c r="BB262" i="1" s="1"/>
  <c r="E262" i="1"/>
  <c r="BA262" i="1" s="1"/>
  <c r="D262" i="1"/>
  <c r="AY261" i="1"/>
  <c r="AX261" i="1"/>
  <c r="G261" i="1"/>
  <c r="BC261" i="1" s="1"/>
  <c r="F261" i="1"/>
  <c r="BB261" i="1" s="1"/>
  <c r="E261" i="1"/>
  <c r="BA261" i="1" s="1"/>
  <c r="D261" i="1"/>
  <c r="AZ261" i="1" s="1"/>
  <c r="AY260" i="1"/>
  <c r="AX260" i="1"/>
  <c r="G260" i="1"/>
  <c r="BC260" i="1" s="1"/>
  <c r="F260" i="1"/>
  <c r="BB260" i="1" s="1"/>
  <c r="E260" i="1"/>
  <c r="BA260" i="1" s="1"/>
  <c r="D260" i="1"/>
  <c r="AZ260" i="1" s="1"/>
  <c r="AY259" i="1"/>
  <c r="AX259" i="1"/>
  <c r="G259" i="1"/>
  <c r="BC259" i="1" s="1"/>
  <c r="F259" i="1"/>
  <c r="BB259" i="1" s="1"/>
  <c r="E259" i="1"/>
  <c r="BA259" i="1" s="1"/>
  <c r="D259" i="1"/>
  <c r="AZ259" i="1" s="1"/>
  <c r="AY258" i="1"/>
  <c r="AX258" i="1"/>
  <c r="G258" i="1"/>
  <c r="BC258" i="1" s="1"/>
  <c r="F258" i="1"/>
  <c r="BB258" i="1" s="1"/>
  <c r="E258" i="1"/>
  <c r="BA258" i="1" s="1"/>
  <c r="D258" i="1"/>
  <c r="AZ258" i="1" s="1"/>
  <c r="AY257" i="1"/>
  <c r="AX257" i="1"/>
  <c r="G257" i="1"/>
  <c r="BC257" i="1" s="1"/>
  <c r="F257" i="1"/>
  <c r="BB257" i="1" s="1"/>
  <c r="E257" i="1"/>
  <c r="BA257" i="1" s="1"/>
  <c r="D257" i="1"/>
  <c r="AZ257" i="1" s="1"/>
  <c r="AY256" i="1"/>
  <c r="AX256" i="1"/>
  <c r="G256" i="1"/>
  <c r="BC256" i="1" s="1"/>
  <c r="F256" i="1"/>
  <c r="BB256" i="1" s="1"/>
  <c r="E256" i="1"/>
  <c r="BA256" i="1" s="1"/>
  <c r="D256" i="1"/>
  <c r="AZ256" i="1" s="1"/>
  <c r="AY255" i="1"/>
  <c r="AX255" i="1"/>
  <c r="G255" i="1"/>
  <c r="BC255" i="1" s="1"/>
  <c r="F255" i="1"/>
  <c r="BB255" i="1" s="1"/>
  <c r="E255" i="1"/>
  <c r="BA255" i="1" s="1"/>
  <c r="D255" i="1"/>
  <c r="AZ255" i="1" s="1"/>
  <c r="AY254" i="1"/>
  <c r="AX254" i="1"/>
  <c r="G254" i="1"/>
  <c r="BC254" i="1" s="1"/>
  <c r="F254" i="1"/>
  <c r="BB254" i="1" s="1"/>
  <c r="E254" i="1"/>
  <c r="BA254" i="1" s="1"/>
  <c r="D254" i="1"/>
  <c r="AZ254" i="1" s="1"/>
  <c r="AY253" i="1"/>
  <c r="AX253" i="1"/>
  <c r="G253" i="1"/>
  <c r="BC253" i="1" s="1"/>
  <c r="F253" i="1"/>
  <c r="BB253" i="1" s="1"/>
  <c r="E253" i="1"/>
  <c r="BA253" i="1" s="1"/>
  <c r="D253" i="1"/>
  <c r="AZ253" i="1" s="1"/>
  <c r="AY252" i="1"/>
  <c r="AX252" i="1"/>
  <c r="G252" i="1"/>
  <c r="BC252" i="1" s="1"/>
  <c r="F252" i="1"/>
  <c r="BB252" i="1" s="1"/>
  <c r="E252" i="1"/>
  <c r="BA252" i="1" s="1"/>
  <c r="D252" i="1"/>
  <c r="AZ252" i="1" s="1"/>
  <c r="AY251" i="1"/>
  <c r="AX251" i="1"/>
  <c r="G251" i="1"/>
  <c r="BC251" i="1" s="1"/>
  <c r="F251" i="1"/>
  <c r="BB251" i="1" s="1"/>
  <c r="E251" i="1"/>
  <c r="BA251" i="1" s="1"/>
  <c r="D251" i="1"/>
  <c r="AZ251" i="1" s="1"/>
  <c r="AY250" i="1"/>
  <c r="AX250" i="1"/>
  <c r="G250" i="1"/>
  <c r="BC250" i="1" s="1"/>
  <c r="F250" i="1"/>
  <c r="BB250" i="1" s="1"/>
  <c r="E250" i="1"/>
  <c r="BA250" i="1" s="1"/>
  <c r="D250" i="1"/>
  <c r="AZ250" i="1" s="1"/>
  <c r="AY249" i="1"/>
  <c r="AX249" i="1"/>
  <c r="G249" i="1"/>
  <c r="BC249" i="1" s="1"/>
  <c r="F249" i="1"/>
  <c r="BB249" i="1" s="1"/>
  <c r="E249" i="1"/>
  <c r="BA249" i="1" s="1"/>
  <c r="D249" i="1"/>
  <c r="AZ249" i="1" s="1"/>
  <c r="AY248" i="1"/>
  <c r="AX248" i="1"/>
  <c r="G248" i="1"/>
  <c r="BC248" i="1" s="1"/>
  <c r="F248" i="1"/>
  <c r="BB248" i="1" s="1"/>
  <c r="E248" i="1"/>
  <c r="BA248" i="1" s="1"/>
  <c r="D248" i="1"/>
  <c r="AZ248" i="1" s="1"/>
  <c r="AY247" i="1"/>
  <c r="AX247" i="1"/>
  <c r="G247" i="1"/>
  <c r="BC247" i="1" s="1"/>
  <c r="F247" i="1"/>
  <c r="BB247" i="1" s="1"/>
  <c r="E247" i="1"/>
  <c r="BA247" i="1" s="1"/>
  <c r="D247" i="1"/>
  <c r="AZ247" i="1" s="1"/>
  <c r="AY246" i="1"/>
  <c r="AX246" i="1"/>
  <c r="G246" i="1"/>
  <c r="BC246" i="1" s="1"/>
  <c r="F246" i="1"/>
  <c r="BB246" i="1" s="1"/>
  <c r="E246" i="1"/>
  <c r="BA246" i="1" s="1"/>
  <c r="D246" i="1"/>
  <c r="AY245" i="1"/>
  <c r="AX245" i="1"/>
  <c r="G245" i="1"/>
  <c r="BC245" i="1" s="1"/>
  <c r="F245" i="1"/>
  <c r="BB245" i="1" s="1"/>
  <c r="E245" i="1"/>
  <c r="BA245" i="1" s="1"/>
  <c r="D245" i="1"/>
  <c r="AZ245" i="1" s="1"/>
  <c r="AY244" i="1"/>
  <c r="AX244" i="1"/>
  <c r="G244" i="1"/>
  <c r="BC244" i="1" s="1"/>
  <c r="F244" i="1"/>
  <c r="BB244" i="1" s="1"/>
  <c r="E244" i="1"/>
  <c r="BA244" i="1" s="1"/>
  <c r="D244" i="1"/>
  <c r="AZ244" i="1" s="1"/>
  <c r="AY243" i="1"/>
  <c r="AX243" i="1"/>
  <c r="G243" i="1"/>
  <c r="BC243" i="1" s="1"/>
  <c r="F243" i="1"/>
  <c r="BB243" i="1" s="1"/>
  <c r="E243" i="1"/>
  <c r="BA243" i="1" s="1"/>
  <c r="D243" i="1"/>
  <c r="AZ243" i="1" s="1"/>
  <c r="AY242" i="1"/>
  <c r="AX242" i="1"/>
  <c r="G242" i="1"/>
  <c r="BC242" i="1" s="1"/>
  <c r="F242" i="1"/>
  <c r="BB242" i="1" s="1"/>
  <c r="E242" i="1"/>
  <c r="BA242" i="1" s="1"/>
  <c r="D242" i="1"/>
  <c r="AZ242" i="1" s="1"/>
  <c r="AY241" i="1"/>
  <c r="AX241" i="1"/>
  <c r="G241" i="1"/>
  <c r="BC241" i="1" s="1"/>
  <c r="F241" i="1"/>
  <c r="BB241" i="1" s="1"/>
  <c r="E241" i="1"/>
  <c r="BA241" i="1" s="1"/>
  <c r="D241" i="1"/>
  <c r="AZ241" i="1" s="1"/>
  <c r="AY240" i="1"/>
  <c r="AX240" i="1"/>
  <c r="G240" i="1"/>
  <c r="BC240" i="1" s="1"/>
  <c r="F240" i="1"/>
  <c r="BB240" i="1" s="1"/>
  <c r="E240" i="1"/>
  <c r="BA240" i="1" s="1"/>
  <c r="D240" i="1"/>
  <c r="AZ240" i="1" s="1"/>
  <c r="AY239" i="1"/>
  <c r="AX239" i="1"/>
  <c r="G239" i="1"/>
  <c r="BC239" i="1" s="1"/>
  <c r="F239" i="1"/>
  <c r="BB239" i="1" s="1"/>
  <c r="E239" i="1"/>
  <c r="BA239" i="1" s="1"/>
  <c r="D239" i="1"/>
  <c r="AZ239" i="1" s="1"/>
  <c r="AY238" i="1"/>
  <c r="AX238" i="1"/>
  <c r="G238" i="1"/>
  <c r="BC238" i="1" s="1"/>
  <c r="F238" i="1"/>
  <c r="BB238" i="1" s="1"/>
  <c r="E238" i="1"/>
  <c r="BA238" i="1" s="1"/>
  <c r="D238" i="1"/>
  <c r="AZ238" i="1" s="1"/>
  <c r="AY237" i="1"/>
  <c r="AX237" i="1"/>
  <c r="G237" i="1"/>
  <c r="BC237" i="1" s="1"/>
  <c r="F237" i="1"/>
  <c r="BB237" i="1" s="1"/>
  <c r="E237" i="1"/>
  <c r="BA237" i="1" s="1"/>
  <c r="D237" i="1"/>
  <c r="AZ237" i="1" s="1"/>
  <c r="AY236" i="1"/>
  <c r="AX236" i="1"/>
  <c r="G236" i="1"/>
  <c r="BC236" i="1" s="1"/>
  <c r="F236" i="1"/>
  <c r="BB236" i="1" s="1"/>
  <c r="E236" i="1"/>
  <c r="BA236" i="1" s="1"/>
  <c r="D236" i="1"/>
  <c r="AZ236" i="1" s="1"/>
  <c r="AY235" i="1"/>
  <c r="AX235" i="1"/>
  <c r="G235" i="1"/>
  <c r="BC235" i="1" s="1"/>
  <c r="F235" i="1"/>
  <c r="BB235" i="1" s="1"/>
  <c r="E235" i="1"/>
  <c r="BA235" i="1" s="1"/>
  <c r="D235" i="1"/>
  <c r="AZ235" i="1" s="1"/>
  <c r="AY234" i="1"/>
  <c r="AX234" i="1"/>
  <c r="G234" i="1"/>
  <c r="BC234" i="1" s="1"/>
  <c r="F234" i="1"/>
  <c r="BB234" i="1" s="1"/>
  <c r="E234" i="1"/>
  <c r="BA234" i="1" s="1"/>
  <c r="D234" i="1"/>
  <c r="AZ234" i="1" s="1"/>
  <c r="AY233" i="1"/>
  <c r="AX233" i="1"/>
  <c r="G233" i="1"/>
  <c r="BC233" i="1" s="1"/>
  <c r="F233" i="1"/>
  <c r="BB233" i="1" s="1"/>
  <c r="E233" i="1"/>
  <c r="BA233" i="1" s="1"/>
  <c r="D233" i="1"/>
  <c r="AZ233" i="1" s="1"/>
  <c r="AY232" i="1"/>
  <c r="AX232" i="1"/>
  <c r="G232" i="1"/>
  <c r="BC232" i="1" s="1"/>
  <c r="F232" i="1"/>
  <c r="BB232" i="1" s="1"/>
  <c r="E232" i="1"/>
  <c r="BA232" i="1" s="1"/>
  <c r="D232" i="1"/>
  <c r="AZ232" i="1" s="1"/>
  <c r="AY231" i="1"/>
  <c r="AX231" i="1"/>
  <c r="G231" i="1"/>
  <c r="BC231" i="1" s="1"/>
  <c r="F231" i="1"/>
  <c r="BB231" i="1" s="1"/>
  <c r="E231" i="1"/>
  <c r="BA231" i="1" s="1"/>
  <c r="D231" i="1"/>
  <c r="AZ231" i="1" s="1"/>
  <c r="AY230" i="1"/>
  <c r="AX230" i="1"/>
  <c r="G230" i="1"/>
  <c r="BC230" i="1" s="1"/>
  <c r="F230" i="1"/>
  <c r="BB230" i="1" s="1"/>
  <c r="E230" i="1"/>
  <c r="BA230" i="1" s="1"/>
  <c r="D230" i="1"/>
  <c r="AZ230" i="1" s="1"/>
  <c r="AY229" i="1"/>
  <c r="AX229" i="1"/>
  <c r="G229" i="1"/>
  <c r="BC229" i="1" s="1"/>
  <c r="F229" i="1"/>
  <c r="BB229" i="1" s="1"/>
  <c r="E229" i="1"/>
  <c r="BA229" i="1" s="1"/>
  <c r="D229" i="1"/>
  <c r="AZ229" i="1" s="1"/>
  <c r="AY228" i="1"/>
  <c r="AX228" i="1"/>
  <c r="G228" i="1"/>
  <c r="BC228" i="1" s="1"/>
  <c r="F228" i="1"/>
  <c r="BB228" i="1" s="1"/>
  <c r="E228" i="1"/>
  <c r="BA228" i="1" s="1"/>
  <c r="D228" i="1"/>
  <c r="AZ228" i="1" s="1"/>
  <c r="AY227" i="1"/>
  <c r="AX227" i="1"/>
  <c r="G227" i="1"/>
  <c r="BC227" i="1" s="1"/>
  <c r="F227" i="1"/>
  <c r="BB227" i="1" s="1"/>
  <c r="E227" i="1"/>
  <c r="BA227" i="1" s="1"/>
  <c r="D227" i="1"/>
  <c r="AY226" i="1"/>
  <c r="AX226" i="1"/>
  <c r="G226" i="1"/>
  <c r="BC226" i="1" s="1"/>
  <c r="F226" i="1"/>
  <c r="BB226" i="1" s="1"/>
  <c r="E226" i="1"/>
  <c r="BA226" i="1" s="1"/>
  <c r="D226" i="1"/>
  <c r="AZ226" i="1" s="1"/>
  <c r="AY225" i="1"/>
  <c r="AX225" i="1"/>
  <c r="G225" i="1"/>
  <c r="BC225" i="1" s="1"/>
  <c r="F225" i="1"/>
  <c r="BB225" i="1" s="1"/>
  <c r="E225" i="1"/>
  <c r="BA225" i="1" s="1"/>
  <c r="D225" i="1"/>
  <c r="AZ225" i="1" s="1"/>
  <c r="AY224" i="1"/>
  <c r="AX224" i="1"/>
  <c r="G224" i="1"/>
  <c r="BC224" i="1" s="1"/>
  <c r="F224" i="1"/>
  <c r="BB224" i="1" s="1"/>
  <c r="E224" i="1"/>
  <c r="BA224" i="1" s="1"/>
  <c r="D224" i="1"/>
  <c r="AY223" i="1"/>
  <c r="AX223" i="1"/>
  <c r="G223" i="1"/>
  <c r="BC223" i="1" s="1"/>
  <c r="F223" i="1"/>
  <c r="BB223" i="1" s="1"/>
  <c r="E223" i="1"/>
  <c r="BA223" i="1" s="1"/>
  <c r="D223" i="1"/>
  <c r="AZ223" i="1" s="1"/>
  <c r="AY222" i="1"/>
  <c r="AX222" i="1"/>
  <c r="G222" i="1"/>
  <c r="BC222" i="1" s="1"/>
  <c r="F222" i="1"/>
  <c r="BB222" i="1" s="1"/>
  <c r="E222" i="1"/>
  <c r="BA222" i="1" s="1"/>
  <c r="D222" i="1"/>
  <c r="AZ222" i="1" s="1"/>
  <c r="AY221" i="1"/>
  <c r="AX221" i="1"/>
  <c r="G221" i="1"/>
  <c r="BC221" i="1" s="1"/>
  <c r="F221" i="1"/>
  <c r="BB221" i="1" s="1"/>
  <c r="E221" i="1"/>
  <c r="BA221" i="1" s="1"/>
  <c r="D221" i="1"/>
  <c r="AZ221" i="1" s="1"/>
  <c r="AY220" i="1"/>
  <c r="AX220" i="1"/>
  <c r="G220" i="1"/>
  <c r="BC220" i="1" s="1"/>
  <c r="F220" i="1"/>
  <c r="BB220" i="1" s="1"/>
  <c r="E220" i="1"/>
  <c r="BA220" i="1" s="1"/>
  <c r="D220" i="1"/>
  <c r="AZ220" i="1" s="1"/>
  <c r="AY219" i="1"/>
  <c r="AX219" i="1"/>
  <c r="G219" i="1"/>
  <c r="BC219" i="1" s="1"/>
  <c r="F219" i="1"/>
  <c r="BB219" i="1" s="1"/>
  <c r="E219" i="1"/>
  <c r="BA219" i="1" s="1"/>
  <c r="D219" i="1"/>
  <c r="AY218" i="1"/>
  <c r="AX218" i="1"/>
  <c r="G218" i="1"/>
  <c r="BC218" i="1" s="1"/>
  <c r="F218" i="1"/>
  <c r="BB218" i="1" s="1"/>
  <c r="E218" i="1"/>
  <c r="BA218" i="1" s="1"/>
  <c r="D218" i="1"/>
  <c r="AZ218" i="1" s="1"/>
  <c r="AY217" i="1"/>
  <c r="AX217" i="1"/>
  <c r="G217" i="1"/>
  <c r="BC217" i="1" s="1"/>
  <c r="F217" i="1"/>
  <c r="BB217" i="1" s="1"/>
  <c r="E217" i="1"/>
  <c r="BA217" i="1" s="1"/>
  <c r="D217" i="1"/>
  <c r="AZ217" i="1" s="1"/>
  <c r="AY216" i="1"/>
  <c r="AX216" i="1"/>
  <c r="G216" i="1"/>
  <c r="BC216" i="1" s="1"/>
  <c r="F216" i="1"/>
  <c r="BB216" i="1" s="1"/>
  <c r="E216" i="1"/>
  <c r="BA216" i="1" s="1"/>
  <c r="D216" i="1"/>
  <c r="AZ216" i="1" s="1"/>
  <c r="AY215" i="1"/>
  <c r="AX215" i="1"/>
  <c r="G215" i="1"/>
  <c r="BC215" i="1" s="1"/>
  <c r="F215" i="1"/>
  <c r="BB215" i="1" s="1"/>
  <c r="E215" i="1"/>
  <c r="BA215" i="1" s="1"/>
  <c r="D215" i="1"/>
  <c r="AZ215" i="1" s="1"/>
  <c r="AY214" i="1"/>
  <c r="AX214" i="1"/>
  <c r="G214" i="1"/>
  <c r="BC214" i="1" s="1"/>
  <c r="F214" i="1"/>
  <c r="BB214" i="1" s="1"/>
  <c r="E214" i="1"/>
  <c r="BA214" i="1" s="1"/>
  <c r="D214" i="1"/>
  <c r="AZ214" i="1" s="1"/>
  <c r="AY213" i="1"/>
  <c r="AX213" i="1"/>
  <c r="G213" i="1"/>
  <c r="BC213" i="1" s="1"/>
  <c r="F213" i="1"/>
  <c r="BB213" i="1" s="1"/>
  <c r="E213" i="1"/>
  <c r="BA213" i="1" s="1"/>
  <c r="D213" i="1"/>
  <c r="AZ213" i="1" s="1"/>
  <c r="AY212" i="1"/>
  <c r="AX212" i="1"/>
  <c r="G212" i="1"/>
  <c r="BC212" i="1" s="1"/>
  <c r="F212" i="1"/>
  <c r="BB212" i="1" s="1"/>
  <c r="E212" i="1"/>
  <c r="BA212" i="1" s="1"/>
  <c r="D212" i="1"/>
  <c r="AZ212" i="1" s="1"/>
  <c r="AY211" i="1"/>
  <c r="AX211" i="1"/>
  <c r="G211" i="1"/>
  <c r="BC211" i="1" s="1"/>
  <c r="F211" i="1"/>
  <c r="BB211" i="1" s="1"/>
  <c r="E211" i="1"/>
  <c r="BA211" i="1" s="1"/>
  <c r="D211" i="1"/>
  <c r="AZ211" i="1" s="1"/>
  <c r="AY210" i="1"/>
  <c r="AX210" i="1"/>
  <c r="G210" i="1"/>
  <c r="BC210" i="1" s="1"/>
  <c r="F210" i="1"/>
  <c r="BB210" i="1" s="1"/>
  <c r="E210" i="1"/>
  <c r="BA210" i="1" s="1"/>
  <c r="D210" i="1"/>
  <c r="AZ210" i="1" s="1"/>
  <c r="AY209" i="1"/>
  <c r="AX209" i="1"/>
  <c r="G209" i="1"/>
  <c r="BC209" i="1" s="1"/>
  <c r="F209" i="1"/>
  <c r="BB209" i="1" s="1"/>
  <c r="E209" i="1"/>
  <c r="BA209" i="1" s="1"/>
  <c r="D209" i="1"/>
  <c r="AZ209" i="1" s="1"/>
  <c r="AY208" i="1"/>
  <c r="AX208" i="1"/>
  <c r="G208" i="1"/>
  <c r="BC208" i="1" s="1"/>
  <c r="F208" i="1"/>
  <c r="BB208" i="1" s="1"/>
  <c r="E208" i="1"/>
  <c r="BA208" i="1" s="1"/>
  <c r="D208" i="1"/>
  <c r="AZ208" i="1" s="1"/>
  <c r="AY207" i="1"/>
  <c r="AX207" i="1"/>
  <c r="G207" i="1"/>
  <c r="BC207" i="1" s="1"/>
  <c r="F207" i="1"/>
  <c r="BB207" i="1" s="1"/>
  <c r="E207" i="1"/>
  <c r="BA207" i="1" s="1"/>
  <c r="D207" i="1"/>
  <c r="AZ207" i="1" s="1"/>
  <c r="AY206" i="1"/>
  <c r="AX206" i="1"/>
  <c r="G206" i="1"/>
  <c r="BC206" i="1" s="1"/>
  <c r="F206" i="1"/>
  <c r="BB206" i="1" s="1"/>
  <c r="E206" i="1"/>
  <c r="BA206" i="1" s="1"/>
  <c r="D206" i="1"/>
  <c r="AZ206" i="1" s="1"/>
  <c r="AY205" i="1"/>
  <c r="AX205" i="1"/>
  <c r="G205" i="1"/>
  <c r="BC205" i="1" s="1"/>
  <c r="F205" i="1"/>
  <c r="BB205" i="1" s="1"/>
  <c r="E205" i="1"/>
  <c r="BA205" i="1" s="1"/>
  <c r="D205" i="1"/>
  <c r="AZ205" i="1" s="1"/>
  <c r="AY204" i="1"/>
  <c r="AX204" i="1"/>
  <c r="G204" i="1"/>
  <c r="BC204" i="1" s="1"/>
  <c r="F204" i="1"/>
  <c r="BB204" i="1" s="1"/>
  <c r="E204" i="1"/>
  <c r="BA204" i="1" s="1"/>
  <c r="D204" i="1"/>
  <c r="AZ204" i="1" s="1"/>
  <c r="AY203" i="1"/>
  <c r="AX203" i="1"/>
  <c r="G203" i="1"/>
  <c r="BC203" i="1" s="1"/>
  <c r="F203" i="1"/>
  <c r="BB203" i="1" s="1"/>
  <c r="E203" i="1"/>
  <c r="BA203" i="1" s="1"/>
  <c r="D203" i="1"/>
  <c r="AY202" i="1"/>
  <c r="AX202" i="1"/>
  <c r="G202" i="1"/>
  <c r="BC202" i="1" s="1"/>
  <c r="F202" i="1"/>
  <c r="BB202" i="1" s="1"/>
  <c r="E202" i="1"/>
  <c r="BA202" i="1" s="1"/>
  <c r="D202" i="1"/>
  <c r="AZ202" i="1" s="1"/>
  <c r="AY201" i="1"/>
  <c r="AX201" i="1"/>
  <c r="G201" i="1"/>
  <c r="BC201" i="1" s="1"/>
  <c r="F201" i="1"/>
  <c r="BB201" i="1" s="1"/>
  <c r="E201" i="1"/>
  <c r="BA201" i="1" s="1"/>
  <c r="D201" i="1"/>
  <c r="AZ201" i="1" s="1"/>
  <c r="AY200" i="1"/>
  <c r="AX200" i="1"/>
  <c r="G200" i="1"/>
  <c r="BC200" i="1" s="1"/>
  <c r="F200" i="1"/>
  <c r="BB200" i="1" s="1"/>
  <c r="E200" i="1"/>
  <c r="BA200" i="1" s="1"/>
  <c r="D200" i="1"/>
  <c r="AZ200" i="1" s="1"/>
  <c r="AY199" i="1"/>
  <c r="AX199" i="1"/>
  <c r="G199" i="1"/>
  <c r="BC199" i="1" s="1"/>
  <c r="F199" i="1"/>
  <c r="BB199" i="1" s="1"/>
  <c r="E199" i="1"/>
  <c r="BA199" i="1" s="1"/>
  <c r="D199" i="1"/>
  <c r="AZ199" i="1" s="1"/>
  <c r="AY198" i="1"/>
  <c r="AX198" i="1"/>
  <c r="G198" i="1"/>
  <c r="BC198" i="1" s="1"/>
  <c r="F198" i="1"/>
  <c r="BB198" i="1" s="1"/>
  <c r="E198" i="1"/>
  <c r="BA198" i="1" s="1"/>
  <c r="D198" i="1"/>
  <c r="AZ198" i="1" s="1"/>
  <c r="AY197" i="1"/>
  <c r="AX197" i="1"/>
  <c r="G197" i="1"/>
  <c r="BC197" i="1" s="1"/>
  <c r="F197" i="1"/>
  <c r="BB197" i="1" s="1"/>
  <c r="E197" i="1"/>
  <c r="BA197" i="1" s="1"/>
  <c r="D197" i="1"/>
  <c r="AZ197" i="1" s="1"/>
  <c r="AY196" i="1"/>
  <c r="AX196" i="1"/>
  <c r="G196" i="1"/>
  <c r="BC196" i="1" s="1"/>
  <c r="F196" i="1"/>
  <c r="BB196" i="1" s="1"/>
  <c r="E196" i="1"/>
  <c r="BA196" i="1" s="1"/>
  <c r="D196" i="1"/>
  <c r="AZ196" i="1" s="1"/>
  <c r="AY195" i="1"/>
  <c r="AX195" i="1"/>
  <c r="G195" i="1"/>
  <c r="BC195" i="1" s="1"/>
  <c r="F195" i="1"/>
  <c r="BB195" i="1" s="1"/>
  <c r="E195" i="1"/>
  <c r="BA195" i="1" s="1"/>
  <c r="D195" i="1"/>
  <c r="AY194" i="1"/>
  <c r="AX194" i="1"/>
  <c r="G194" i="1"/>
  <c r="BC194" i="1" s="1"/>
  <c r="F194" i="1"/>
  <c r="BB194" i="1" s="1"/>
  <c r="E194" i="1"/>
  <c r="BA194" i="1" s="1"/>
  <c r="D194" i="1"/>
  <c r="AZ194" i="1" s="1"/>
  <c r="AY193" i="1"/>
  <c r="AX193" i="1"/>
  <c r="G193" i="1"/>
  <c r="BC193" i="1" s="1"/>
  <c r="F193" i="1"/>
  <c r="BB193" i="1" s="1"/>
  <c r="E193" i="1"/>
  <c r="BA193" i="1" s="1"/>
  <c r="D193" i="1"/>
  <c r="AZ193" i="1" s="1"/>
  <c r="AY192" i="1"/>
  <c r="AX192" i="1"/>
  <c r="G192" i="1"/>
  <c r="BC192" i="1" s="1"/>
  <c r="F192" i="1"/>
  <c r="BB192" i="1" s="1"/>
  <c r="E192" i="1"/>
  <c r="BA192" i="1" s="1"/>
  <c r="D192" i="1"/>
  <c r="AY191" i="1"/>
  <c r="AX191" i="1"/>
  <c r="G191" i="1"/>
  <c r="BC191" i="1" s="1"/>
  <c r="F191" i="1"/>
  <c r="BB191" i="1" s="1"/>
  <c r="E191" i="1"/>
  <c r="BA191" i="1" s="1"/>
  <c r="D191" i="1"/>
  <c r="AZ191" i="1" s="1"/>
  <c r="AY190" i="1"/>
  <c r="AX190" i="1"/>
  <c r="G190" i="1"/>
  <c r="BC190" i="1" s="1"/>
  <c r="F190" i="1"/>
  <c r="BB190" i="1" s="1"/>
  <c r="E190" i="1"/>
  <c r="BA190" i="1" s="1"/>
  <c r="D190" i="1"/>
  <c r="AZ190" i="1" s="1"/>
  <c r="AY189" i="1"/>
  <c r="AX189" i="1"/>
  <c r="G189" i="1"/>
  <c r="BC189" i="1" s="1"/>
  <c r="F189" i="1"/>
  <c r="BB189" i="1" s="1"/>
  <c r="E189" i="1"/>
  <c r="BA189" i="1" s="1"/>
  <c r="D189" i="1"/>
  <c r="AZ189" i="1" s="1"/>
  <c r="AY188" i="1"/>
  <c r="AX188" i="1"/>
  <c r="G188" i="1"/>
  <c r="BC188" i="1" s="1"/>
  <c r="F188" i="1"/>
  <c r="BB188" i="1" s="1"/>
  <c r="E188" i="1"/>
  <c r="BA188" i="1" s="1"/>
  <c r="D188" i="1"/>
  <c r="AZ188" i="1" s="1"/>
  <c r="AY187" i="1"/>
  <c r="AX187" i="1"/>
  <c r="G187" i="1"/>
  <c r="BC187" i="1" s="1"/>
  <c r="F187" i="1"/>
  <c r="BB187" i="1" s="1"/>
  <c r="E187" i="1"/>
  <c r="BA187" i="1" s="1"/>
  <c r="D187" i="1"/>
  <c r="AY186" i="1"/>
  <c r="AX186" i="1"/>
  <c r="G186" i="1"/>
  <c r="BC186" i="1" s="1"/>
  <c r="F186" i="1"/>
  <c r="BB186" i="1" s="1"/>
  <c r="E186" i="1"/>
  <c r="BA186" i="1" s="1"/>
  <c r="D186" i="1"/>
  <c r="AZ186" i="1" s="1"/>
  <c r="AY185" i="1"/>
  <c r="AX185" i="1"/>
  <c r="G185" i="1"/>
  <c r="BC185" i="1" s="1"/>
  <c r="F185" i="1"/>
  <c r="BB185" i="1" s="1"/>
  <c r="E185" i="1"/>
  <c r="BA185" i="1" s="1"/>
  <c r="D185" i="1"/>
  <c r="AZ185" i="1" s="1"/>
  <c r="AY184" i="1"/>
  <c r="AX184" i="1"/>
  <c r="G184" i="1"/>
  <c r="BC184" i="1" s="1"/>
  <c r="F184" i="1"/>
  <c r="BB184" i="1" s="1"/>
  <c r="E184" i="1"/>
  <c r="BA184" i="1" s="1"/>
  <c r="D184" i="1"/>
  <c r="AZ184" i="1" s="1"/>
  <c r="AY183" i="1"/>
  <c r="AX183" i="1"/>
  <c r="G183" i="1"/>
  <c r="BC183" i="1" s="1"/>
  <c r="F183" i="1"/>
  <c r="BB183" i="1" s="1"/>
  <c r="E183" i="1"/>
  <c r="BA183" i="1" s="1"/>
  <c r="D183" i="1"/>
  <c r="AZ183" i="1" s="1"/>
  <c r="AY182" i="1"/>
  <c r="AX182" i="1"/>
  <c r="G182" i="1"/>
  <c r="BC182" i="1" s="1"/>
  <c r="F182" i="1"/>
  <c r="BB182" i="1" s="1"/>
  <c r="E182" i="1"/>
  <c r="BA182" i="1" s="1"/>
  <c r="D182" i="1"/>
  <c r="AZ182" i="1" s="1"/>
  <c r="AY181" i="1"/>
  <c r="AX181" i="1"/>
  <c r="G181" i="1"/>
  <c r="BC181" i="1" s="1"/>
  <c r="F181" i="1"/>
  <c r="BB181" i="1" s="1"/>
  <c r="E181" i="1"/>
  <c r="BA181" i="1" s="1"/>
  <c r="D181" i="1"/>
  <c r="AZ181" i="1" s="1"/>
  <c r="AY180" i="1"/>
  <c r="AX180" i="1"/>
  <c r="G180" i="1"/>
  <c r="BC180" i="1" s="1"/>
  <c r="F180" i="1"/>
  <c r="BB180" i="1" s="1"/>
  <c r="E180" i="1"/>
  <c r="BA180" i="1" s="1"/>
  <c r="D180" i="1"/>
  <c r="AZ180" i="1" s="1"/>
  <c r="AY179" i="1"/>
  <c r="AX179" i="1"/>
  <c r="G179" i="1"/>
  <c r="BC179" i="1" s="1"/>
  <c r="F179" i="1"/>
  <c r="BB179" i="1" s="1"/>
  <c r="E179" i="1"/>
  <c r="BA179" i="1" s="1"/>
  <c r="D179" i="1"/>
  <c r="AZ179" i="1" s="1"/>
  <c r="AY178" i="1"/>
  <c r="AX178" i="1"/>
  <c r="G178" i="1"/>
  <c r="BC178" i="1" s="1"/>
  <c r="F178" i="1"/>
  <c r="BB178" i="1" s="1"/>
  <c r="E178" i="1"/>
  <c r="BA178" i="1" s="1"/>
  <c r="D178" i="1"/>
  <c r="AZ178" i="1" s="1"/>
  <c r="AY177" i="1"/>
  <c r="AX177" i="1"/>
  <c r="G177" i="1"/>
  <c r="BC177" i="1" s="1"/>
  <c r="F177" i="1"/>
  <c r="BB177" i="1" s="1"/>
  <c r="E177" i="1"/>
  <c r="BA177" i="1" s="1"/>
  <c r="D177" i="1"/>
  <c r="AZ177" i="1" s="1"/>
  <c r="AY176" i="1"/>
  <c r="AX176" i="1"/>
  <c r="G176" i="1"/>
  <c r="BC176" i="1" s="1"/>
  <c r="F176" i="1"/>
  <c r="BB176" i="1" s="1"/>
  <c r="E176" i="1"/>
  <c r="BA176" i="1" s="1"/>
  <c r="D176" i="1"/>
  <c r="AZ176" i="1" s="1"/>
  <c r="AY175" i="1"/>
  <c r="AX175" i="1"/>
  <c r="G175" i="1"/>
  <c r="BC175" i="1" s="1"/>
  <c r="F175" i="1"/>
  <c r="BB175" i="1" s="1"/>
  <c r="E175" i="1"/>
  <c r="BA175" i="1" s="1"/>
  <c r="D175" i="1"/>
  <c r="AY174" i="1"/>
  <c r="AX174" i="1"/>
  <c r="G174" i="1"/>
  <c r="BC174" i="1" s="1"/>
  <c r="F174" i="1"/>
  <c r="BB174" i="1" s="1"/>
  <c r="E174" i="1"/>
  <c r="BA174" i="1" s="1"/>
  <c r="D174" i="1"/>
  <c r="AZ174" i="1" s="1"/>
  <c r="AY173" i="1"/>
  <c r="AX173" i="1"/>
  <c r="G173" i="1"/>
  <c r="BC173" i="1" s="1"/>
  <c r="F173" i="1"/>
  <c r="BB173" i="1" s="1"/>
  <c r="E173" i="1"/>
  <c r="BA173" i="1" s="1"/>
  <c r="D173" i="1"/>
  <c r="AZ173" i="1" s="1"/>
  <c r="AY172" i="1"/>
  <c r="AX172" i="1"/>
  <c r="G172" i="1"/>
  <c r="BC172" i="1" s="1"/>
  <c r="F172" i="1"/>
  <c r="BB172" i="1" s="1"/>
  <c r="E172" i="1"/>
  <c r="BA172" i="1" s="1"/>
  <c r="D172" i="1"/>
  <c r="AZ172" i="1" s="1"/>
  <c r="AY171" i="1"/>
  <c r="AX171" i="1"/>
  <c r="G171" i="1"/>
  <c r="BC171" i="1" s="1"/>
  <c r="F171" i="1"/>
  <c r="BB171" i="1" s="1"/>
  <c r="E171" i="1"/>
  <c r="BA171" i="1" s="1"/>
  <c r="D171" i="1"/>
  <c r="AZ171" i="1" s="1"/>
  <c r="AY170" i="1"/>
  <c r="AX170" i="1"/>
  <c r="G170" i="1"/>
  <c r="BC170" i="1" s="1"/>
  <c r="F170" i="1"/>
  <c r="BB170" i="1" s="1"/>
  <c r="E170" i="1"/>
  <c r="BA170" i="1" s="1"/>
  <c r="D170" i="1"/>
  <c r="AZ170" i="1" s="1"/>
  <c r="AY169" i="1"/>
  <c r="AX169" i="1"/>
  <c r="G169" i="1"/>
  <c r="BC169" i="1" s="1"/>
  <c r="F169" i="1"/>
  <c r="BB169" i="1" s="1"/>
  <c r="E169" i="1"/>
  <c r="BA169" i="1" s="1"/>
  <c r="D169" i="1"/>
  <c r="AZ169" i="1" s="1"/>
  <c r="AY168" i="1"/>
  <c r="AX168" i="1"/>
  <c r="G168" i="1"/>
  <c r="BC168" i="1" s="1"/>
  <c r="F168" i="1"/>
  <c r="BB168" i="1" s="1"/>
  <c r="E168" i="1"/>
  <c r="BA168" i="1" s="1"/>
  <c r="D168" i="1"/>
  <c r="AY167" i="1"/>
  <c r="AX167" i="1"/>
  <c r="G167" i="1"/>
  <c r="BC167" i="1" s="1"/>
  <c r="F167" i="1"/>
  <c r="BB167" i="1" s="1"/>
  <c r="E167" i="1"/>
  <c r="BA167" i="1" s="1"/>
  <c r="D167" i="1"/>
  <c r="AY166" i="1"/>
  <c r="AX166" i="1"/>
  <c r="G166" i="1"/>
  <c r="BC166" i="1" s="1"/>
  <c r="F166" i="1"/>
  <c r="BB166" i="1" s="1"/>
  <c r="E166" i="1"/>
  <c r="BA166" i="1" s="1"/>
  <c r="D166" i="1"/>
  <c r="AZ166" i="1" s="1"/>
  <c r="AY165" i="1"/>
  <c r="AX165" i="1"/>
  <c r="G165" i="1"/>
  <c r="BC165" i="1" s="1"/>
  <c r="F165" i="1"/>
  <c r="BB165" i="1" s="1"/>
  <c r="E165" i="1"/>
  <c r="BA165" i="1" s="1"/>
  <c r="D165" i="1"/>
  <c r="AZ165" i="1" s="1"/>
  <c r="AY164" i="1"/>
  <c r="AX164" i="1"/>
  <c r="G164" i="1"/>
  <c r="BC164" i="1" s="1"/>
  <c r="F164" i="1"/>
  <c r="BB164" i="1" s="1"/>
  <c r="E164" i="1"/>
  <c r="BA164" i="1" s="1"/>
  <c r="D164" i="1"/>
  <c r="AZ164" i="1" s="1"/>
  <c r="AY163" i="1"/>
  <c r="AX163" i="1"/>
  <c r="G163" i="1"/>
  <c r="BC163" i="1" s="1"/>
  <c r="F163" i="1"/>
  <c r="BB163" i="1" s="1"/>
  <c r="E163" i="1"/>
  <c r="BA163" i="1" s="1"/>
  <c r="D163" i="1"/>
  <c r="AZ163" i="1" s="1"/>
  <c r="AY162" i="1"/>
  <c r="AX162" i="1"/>
  <c r="G162" i="1"/>
  <c r="BC162" i="1" s="1"/>
  <c r="F162" i="1"/>
  <c r="BB162" i="1" s="1"/>
  <c r="E162" i="1"/>
  <c r="BA162" i="1" s="1"/>
  <c r="D162" i="1"/>
  <c r="AZ162" i="1" s="1"/>
  <c r="AY161" i="1"/>
  <c r="AX161" i="1"/>
  <c r="G161" i="1"/>
  <c r="BC161" i="1" s="1"/>
  <c r="F161" i="1"/>
  <c r="BB161" i="1" s="1"/>
  <c r="E161" i="1"/>
  <c r="BA161" i="1" s="1"/>
  <c r="D161" i="1"/>
  <c r="AZ161" i="1" s="1"/>
  <c r="AY160" i="1"/>
  <c r="AX160" i="1"/>
  <c r="G160" i="1"/>
  <c r="BC160" i="1" s="1"/>
  <c r="F160" i="1"/>
  <c r="BB160" i="1" s="1"/>
  <c r="E160" i="1"/>
  <c r="BA160" i="1" s="1"/>
  <c r="D160" i="1"/>
  <c r="AY159" i="1"/>
  <c r="AX159" i="1"/>
  <c r="G159" i="1"/>
  <c r="BC159" i="1" s="1"/>
  <c r="F159" i="1"/>
  <c r="BB159" i="1" s="1"/>
  <c r="E159" i="1"/>
  <c r="BA159" i="1" s="1"/>
  <c r="D159" i="1"/>
  <c r="AZ159" i="1" s="1"/>
  <c r="AY158" i="1"/>
  <c r="AX158" i="1"/>
  <c r="G158" i="1"/>
  <c r="BC158" i="1" s="1"/>
  <c r="F158" i="1"/>
  <c r="BB158" i="1" s="1"/>
  <c r="E158" i="1"/>
  <c r="BA158" i="1" s="1"/>
  <c r="D158" i="1"/>
  <c r="AZ158" i="1" s="1"/>
  <c r="AY157" i="1"/>
  <c r="AX157" i="1"/>
  <c r="G157" i="1"/>
  <c r="BC157" i="1" s="1"/>
  <c r="F157" i="1"/>
  <c r="BB157" i="1" s="1"/>
  <c r="E157" i="1"/>
  <c r="BA157" i="1" s="1"/>
  <c r="D157" i="1"/>
  <c r="AZ157" i="1" s="1"/>
  <c r="AY156" i="1"/>
  <c r="AX156" i="1"/>
  <c r="G156" i="1"/>
  <c r="BC156" i="1" s="1"/>
  <c r="F156" i="1"/>
  <c r="BB156" i="1" s="1"/>
  <c r="E156" i="1"/>
  <c r="BA156" i="1" s="1"/>
  <c r="D156" i="1"/>
  <c r="AZ156" i="1" s="1"/>
  <c r="AY155" i="1"/>
  <c r="AX155" i="1"/>
  <c r="G155" i="1"/>
  <c r="BC155" i="1" s="1"/>
  <c r="F155" i="1"/>
  <c r="BB155" i="1" s="1"/>
  <c r="E155" i="1"/>
  <c r="BA155" i="1" s="1"/>
  <c r="D155" i="1"/>
  <c r="AZ155" i="1" s="1"/>
  <c r="AY154" i="1"/>
  <c r="AX154" i="1"/>
  <c r="G154" i="1"/>
  <c r="BC154" i="1" s="1"/>
  <c r="F154" i="1"/>
  <c r="BB154" i="1" s="1"/>
  <c r="E154" i="1"/>
  <c r="BA154" i="1" s="1"/>
  <c r="D154" i="1"/>
  <c r="AZ154" i="1" s="1"/>
  <c r="AY153" i="1"/>
  <c r="AX153" i="1"/>
  <c r="G153" i="1"/>
  <c r="BC153" i="1" s="1"/>
  <c r="F153" i="1"/>
  <c r="BB153" i="1" s="1"/>
  <c r="E153" i="1"/>
  <c r="BA153" i="1" s="1"/>
  <c r="D153" i="1"/>
  <c r="AZ153" i="1" s="1"/>
  <c r="AY152" i="1"/>
  <c r="AX152" i="1"/>
  <c r="G152" i="1"/>
  <c r="BC152" i="1" s="1"/>
  <c r="F152" i="1"/>
  <c r="BB152" i="1" s="1"/>
  <c r="E152" i="1"/>
  <c r="BA152" i="1" s="1"/>
  <c r="D152" i="1"/>
  <c r="AZ152" i="1" s="1"/>
  <c r="AY151" i="1"/>
  <c r="AX151" i="1"/>
  <c r="G151" i="1"/>
  <c r="BC151" i="1" s="1"/>
  <c r="F151" i="1"/>
  <c r="BB151" i="1" s="1"/>
  <c r="E151" i="1"/>
  <c r="BA151" i="1" s="1"/>
  <c r="D151" i="1"/>
  <c r="AY150" i="1"/>
  <c r="AX150" i="1"/>
  <c r="G150" i="1"/>
  <c r="BC150" i="1" s="1"/>
  <c r="F150" i="1"/>
  <c r="BB150" i="1" s="1"/>
  <c r="E150" i="1"/>
  <c r="BA150" i="1" s="1"/>
  <c r="D150" i="1"/>
  <c r="AZ150" i="1" s="1"/>
  <c r="AY149" i="1"/>
  <c r="AX149" i="1"/>
  <c r="G149" i="1"/>
  <c r="BC149" i="1" s="1"/>
  <c r="F149" i="1"/>
  <c r="BB149" i="1" s="1"/>
  <c r="E149" i="1"/>
  <c r="BA149" i="1" s="1"/>
  <c r="D149" i="1"/>
  <c r="AZ149" i="1" s="1"/>
  <c r="AY148" i="1"/>
  <c r="AX148" i="1"/>
  <c r="G148" i="1"/>
  <c r="BC148" i="1" s="1"/>
  <c r="F148" i="1"/>
  <c r="BB148" i="1" s="1"/>
  <c r="E148" i="1"/>
  <c r="BA148" i="1" s="1"/>
  <c r="D148" i="1"/>
  <c r="AY147" i="1"/>
  <c r="AX147" i="1"/>
  <c r="G147" i="1"/>
  <c r="BC147" i="1" s="1"/>
  <c r="F147" i="1"/>
  <c r="BB147" i="1" s="1"/>
  <c r="E147" i="1"/>
  <c r="BA147" i="1" s="1"/>
  <c r="D147" i="1"/>
  <c r="AZ147" i="1" s="1"/>
  <c r="AY146" i="1"/>
  <c r="AX146" i="1"/>
  <c r="G146" i="1"/>
  <c r="BC146" i="1" s="1"/>
  <c r="F146" i="1"/>
  <c r="BB146" i="1" s="1"/>
  <c r="E146" i="1"/>
  <c r="BA146" i="1" s="1"/>
  <c r="D146" i="1"/>
  <c r="AZ146" i="1" s="1"/>
  <c r="AY145" i="1"/>
  <c r="AX145" i="1"/>
  <c r="G145" i="1"/>
  <c r="BC145" i="1" s="1"/>
  <c r="F145" i="1"/>
  <c r="BB145" i="1" s="1"/>
  <c r="E145" i="1"/>
  <c r="BA145" i="1" s="1"/>
  <c r="D145" i="1"/>
  <c r="AZ145" i="1" s="1"/>
  <c r="AY144" i="1"/>
  <c r="AX144" i="1"/>
  <c r="G144" i="1"/>
  <c r="BC144" i="1" s="1"/>
  <c r="F144" i="1"/>
  <c r="BB144" i="1" s="1"/>
  <c r="E144" i="1"/>
  <c r="BA144" i="1" s="1"/>
  <c r="D144" i="1"/>
  <c r="AY143" i="1"/>
  <c r="AX143" i="1"/>
  <c r="G143" i="1"/>
  <c r="BC143" i="1" s="1"/>
  <c r="F143" i="1"/>
  <c r="BB143" i="1" s="1"/>
  <c r="E143" i="1"/>
  <c r="BA143" i="1" s="1"/>
  <c r="D143" i="1"/>
  <c r="AY142" i="1"/>
  <c r="AX142" i="1"/>
  <c r="G142" i="1"/>
  <c r="BC142" i="1" s="1"/>
  <c r="F142" i="1"/>
  <c r="BB142" i="1" s="1"/>
  <c r="E142" i="1"/>
  <c r="BA142" i="1" s="1"/>
  <c r="D142" i="1"/>
  <c r="AZ142" i="1" s="1"/>
  <c r="AY141" i="1"/>
  <c r="AX141" i="1"/>
  <c r="G141" i="1"/>
  <c r="BC141" i="1" s="1"/>
  <c r="F141" i="1"/>
  <c r="BB141" i="1" s="1"/>
  <c r="E141" i="1"/>
  <c r="BA141" i="1" s="1"/>
  <c r="D141" i="1"/>
  <c r="AZ141" i="1" s="1"/>
  <c r="AY140" i="1"/>
  <c r="AX140" i="1"/>
  <c r="G140" i="1"/>
  <c r="BC140" i="1" s="1"/>
  <c r="F140" i="1"/>
  <c r="BB140" i="1" s="1"/>
  <c r="E140" i="1"/>
  <c r="BA140" i="1" s="1"/>
  <c r="D140" i="1"/>
  <c r="AY139" i="1"/>
  <c r="AX139" i="1"/>
  <c r="G139" i="1"/>
  <c r="BC139" i="1" s="1"/>
  <c r="F139" i="1"/>
  <c r="BB139" i="1" s="1"/>
  <c r="E139" i="1"/>
  <c r="BA139" i="1" s="1"/>
  <c r="D139" i="1"/>
  <c r="AZ139" i="1" s="1"/>
  <c r="AY138" i="1"/>
  <c r="AX138" i="1"/>
  <c r="G138" i="1"/>
  <c r="BC138" i="1" s="1"/>
  <c r="F138" i="1"/>
  <c r="BB138" i="1" s="1"/>
  <c r="E138" i="1"/>
  <c r="BA138" i="1" s="1"/>
  <c r="D138" i="1"/>
  <c r="AZ138" i="1" s="1"/>
  <c r="AY137" i="1"/>
  <c r="AX137" i="1"/>
  <c r="G137" i="1"/>
  <c r="BC137" i="1" s="1"/>
  <c r="F137" i="1"/>
  <c r="BB137" i="1" s="1"/>
  <c r="E137" i="1"/>
  <c r="BA137" i="1" s="1"/>
  <c r="D137" i="1"/>
  <c r="AZ137" i="1" s="1"/>
  <c r="AY136" i="1"/>
  <c r="AX136" i="1"/>
  <c r="G136" i="1"/>
  <c r="BC136" i="1" s="1"/>
  <c r="F136" i="1"/>
  <c r="BB136" i="1" s="1"/>
  <c r="E136" i="1"/>
  <c r="BA136" i="1" s="1"/>
  <c r="D136" i="1"/>
  <c r="AY135" i="1"/>
  <c r="AX135" i="1"/>
  <c r="G135" i="1"/>
  <c r="BC135" i="1" s="1"/>
  <c r="F135" i="1"/>
  <c r="BB135" i="1" s="1"/>
  <c r="E135" i="1"/>
  <c r="BA135" i="1" s="1"/>
  <c r="D135" i="1"/>
  <c r="AY134" i="1"/>
  <c r="AX134" i="1"/>
  <c r="G134" i="1"/>
  <c r="BC134" i="1" s="1"/>
  <c r="F134" i="1"/>
  <c r="BB134" i="1" s="1"/>
  <c r="E134" i="1"/>
  <c r="BA134" i="1" s="1"/>
  <c r="D134" i="1"/>
  <c r="AZ134" i="1" s="1"/>
  <c r="AY133" i="1"/>
  <c r="AX133" i="1"/>
  <c r="G133" i="1"/>
  <c r="BC133" i="1" s="1"/>
  <c r="F133" i="1"/>
  <c r="BB133" i="1" s="1"/>
  <c r="E133" i="1"/>
  <c r="BA133" i="1" s="1"/>
  <c r="D133" i="1"/>
  <c r="AZ133" i="1" s="1"/>
  <c r="AY132" i="1"/>
  <c r="AX132" i="1"/>
  <c r="G132" i="1"/>
  <c r="BC132" i="1" s="1"/>
  <c r="F132" i="1"/>
  <c r="BB132" i="1" s="1"/>
  <c r="E132" i="1"/>
  <c r="BA132" i="1" s="1"/>
  <c r="D132" i="1"/>
  <c r="AZ132" i="1" s="1"/>
  <c r="AY131" i="1"/>
  <c r="AX131" i="1"/>
  <c r="G131" i="1"/>
  <c r="BC131" i="1" s="1"/>
  <c r="F131" i="1"/>
  <c r="BB131" i="1" s="1"/>
  <c r="E131" i="1"/>
  <c r="BA131" i="1" s="1"/>
  <c r="D131" i="1"/>
  <c r="AZ131" i="1" s="1"/>
  <c r="AY130" i="1"/>
  <c r="AX130" i="1"/>
  <c r="G130" i="1"/>
  <c r="BC130" i="1" s="1"/>
  <c r="F130" i="1"/>
  <c r="BB130" i="1" s="1"/>
  <c r="E130" i="1"/>
  <c r="BA130" i="1" s="1"/>
  <c r="D130" i="1"/>
  <c r="AZ130" i="1" s="1"/>
  <c r="AY129" i="1"/>
  <c r="AX129" i="1"/>
  <c r="G129" i="1"/>
  <c r="BC129" i="1" s="1"/>
  <c r="F129" i="1"/>
  <c r="BB129" i="1" s="1"/>
  <c r="E129" i="1"/>
  <c r="BA129" i="1" s="1"/>
  <c r="D129" i="1"/>
  <c r="AZ129" i="1" s="1"/>
  <c r="AY128" i="1"/>
  <c r="AX128" i="1"/>
  <c r="G128" i="1"/>
  <c r="BC128" i="1" s="1"/>
  <c r="F128" i="1"/>
  <c r="BB128" i="1" s="1"/>
  <c r="E128" i="1"/>
  <c r="BA128" i="1" s="1"/>
  <c r="D128" i="1"/>
  <c r="AZ128" i="1" s="1"/>
  <c r="AY127" i="1"/>
  <c r="AX127" i="1"/>
  <c r="G127" i="1"/>
  <c r="BC127" i="1" s="1"/>
  <c r="F127" i="1"/>
  <c r="BB127" i="1" s="1"/>
  <c r="E127" i="1"/>
  <c r="BA127" i="1" s="1"/>
  <c r="D127" i="1"/>
  <c r="AY126" i="1"/>
  <c r="AX126" i="1"/>
  <c r="G126" i="1"/>
  <c r="BC126" i="1" s="1"/>
  <c r="F126" i="1"/>
  <c r="BB126" i="1" s="1"/>
  <c r="E126" i="1"/>
  <c r="BA126" i="1" s="1"/>
  <c r="D126" i="1"/>
  <c r="AZ126" i="1" s="1"/>
  <c r="AY125" i="1"/>
  <c r="AX125" i="1"/>
  <c r="G125" i="1"/>
  <c r="BC125" i="1" s="1"/>
  <c r="F125" i="1"/>
  <c r="BB125" i="1" s="1"/>
  <c r="E125" i="1"/>
  <c r="BA125" i="1" s="1"/>
  <c r="D125" i="1"/>
  <c r="AZ125" i="1" s="1"/>
  <c r="AY124" i="1"/>
  <c r="AX124" i="1"/>
  <c r="G124" i="1"/>
  <c r="BC124" i="1" s="1"/>
  <c r="F124" i="1"/>
  <c r="BB124" i="1" s="1"/>
  <c r="E124" i="1"/>
  <c r="BA124" i="1" s="1"/>
  <c r="D124" i="1"/>
  <c r="AZ124" i="1" s="1"/>
  <c r="AY123" i="1"/>
  <c r="AX123" i="1"/>
  <c r="G123" i="1"/>
  <c r="BC123" i="1" s="1"/>
  <c r="F123" i="1"/>
  <c r="BB123" i="1" s="1"/>
  <c r="E123" i="1"/>
  <c r="BA123" i="1" s="1"/>
  <c r="D123" i="1"/>
  <c r="AZ123" i="1" s="1"/>
  <c r="AY122" i="1"/>
  <c r="AX122" i="1"/>
  <c r="G122" i="1"/>
  <c r="BC122" i="1" s="1"/>
  <c r="F122" i="1"/>
  <c r="BB122" i="1" s="1"/>
  <c r="E122" i="1"/>
  <c r="BA122" i="1" s="1"/>
  <c r="D122" i="1"/>
  <c r="AZ122" i="1" s="1"/>
  <c r="AY121" i="1"/>
  <c r="AX121" i="1"/>
  <c r="G121" i="1"/>
  <c r="BC121" i="1" s="1"/>
  <c r="F121" i="1"/>
  <c r="BB121" i="1" s="1"/>
  <c r="E121" i="1"/>
  <c r="BA121" i="1" s="1"/>
  <c r="D121" i="1"/>
  <c r="AZ121" i="1" s="1"/>
  <c r="AY120" i="1"/>
  <c r="AX120" i="1"/>
  <c r="G120" i="1"/>
  <c r="BC120" i="1" s="1"/>
  <c r="F120" i="1"/>
  <c r="BB120" i="1" s="1"/>
  <c r="E120" i="1"/>
  <c r="BA120" i="1" s="1"/>
  <c r="D120" i="1"/>
  <c r="AY119" i="1"/>
  <c r="AX119" i="1"/>
  <c r="G119" i="1"/>
  <c r="BC119" i="1" s="1"/>
  <c r="F119" i="1"/>
  <c r="BB119" i="1" s="1"/>
  <c r="E119" i="1"/>
  <c r="BA119" i="1" s="1"/>
  <c r="D119" i="1"/>
  <c r="AZ119" i="1" s="1"/>
  <c r="AY118" i="1"/>
  <c r="AX118" i="1"/>
  <c r="G118" i="1"/>
  <c r="BC118" i="1" s="1"/>
  <c r="F118" i="1"/>
  <c r="BB118" i="1" s="1"/>
  <c r="E118" i="1"/>
  <c r="BA118" i="1" s="1"/>
  <c r="D118" i="1"/>
  <c r="AZ118" i="1" s="1"/>
  <c r="AY117" i="1"/>
  <c r="AX117" i="1"/>
  <c r="G117" i="1"/>
  <c r="BC117" i="1" s="1"/>
  <c r="F117" i="1"/>
  <c r="BB117" i="1" s="1"/>
  <c r="E117" i="1"/>
  <c r="BA117" i="1" s="1"/>
  <c r="D117" i="1"/>
  <c r="AZ117" i="1" s="1"/>
  <c r="AY116" i="1"/>
  <c r="AX116" i="1"/>
  <c r="G116" i="1"/>
  <c r="BC116" i="1" s="1"/>
  <c r="F116" i="1"/>
  <c r="BB116" i="1" s="1"/>
  <c r="E116" i="1"/>
  <c r="BA116" i="1" s="1"/>
  <c r="D116" i="1"/>
  <c r="AY115" i="1"/>
  <c r="AX115" i="1"/>
  <c r="G115" i="1"/>
  <c r="BC115" i="1" s="1"/>
  <c r="F115" i="1"/>
  <c r="BB115" i="1" s="1"/>
  <c r="E115" i="1"/>
  <c r="BA115" i="1" s="1"/>
  <c r="D115" i="1"/>
  <c r="AZ115" i="1" s="1"/>
  <c r="AY114" i="1"/>
  <c r="AX114" i="1"/>
  <c r="G114" i="1"/>
  <c r="BC114" i="1" s="1"/>
  <c r="F114" i="1"/>
  <c r="BB114" i="1" s="1"/>
  <c r="E114" i="1"/>
  <c r="BA114" i="1" s="1"/>
  <c r="D114" i="1"/>
  <c r="AZ114" i="1" s="1"/>
  <c r="AY113" i="1"/>
  <c r="AX113" i="1"/>
  <c r="G113" i="1"/>
  <c r="BC113" i="1" s="1"/>
  <c r="F113" i="1"/>
  <c r="BB113" i="1" s="1"/>
  <c r="E113" i="1"/>
  <c r="BA113" i="1" s="1"/>
  <c r="D113" i="1"/>
  <c r="AZ113" i="1" s="1"/>
  <c r="AY112" i="1"/>
  <c r="AX112" i="1"/>
  <c r="G112" i="1"/>
  <c r="BC112" i="1" s="1"/>
  <c r="F112" i="1"/>
  <c r="BB112" i="1" s="1"/>
  <c r="E112" i="1"/>
  <c r="BA112" i="1" s="1"/>
  <c r="D112" i="1"/>
  <c r="AY111" i="1"/>
  <c r="AX111" i="1"/>
  <c r="G111" i="1"/>
  <c r="BC111" i="1" s="1"/>
  <c r="F111" i="1"/>
  <c r="BB111" i="1" s="1"/>
  <c r="E111" i="1"/>
  <c r="BA111" i="1" s="1"/>
  <c r="D111" i="1"/>
  <c r="AZ111" i="1" s="1"/>
  <c r="AY110" i="1"/>
  <c r="AX110" i="1"/>
  <c r="G110" i="1"/>
  <c r="BC110" i="1" s="1"/>
  <c r="F110" i="1"/>
  <c r="BB110" i="1" s="1"/>
  <c r="E110" i="1"/>
  <c r="BA110" i="1" s="1"/>
  <c r="D110" i="1"/>
  <c r="AZ110" i="1" s="1"/>
  <c r="AY109" i="1"/>
  <c r="AX109" i="1"/>
  <c r="G109" i="1"/>
  <c r="BC109" i="1" s="1"/>
  <c r="F109" i="1"/>
  <c r="BB109" i="1" s="1"/>
  <c r="E109" i="1"/>
  <c r="BA109" i="1" s="1"/>
  <c r="D109" i="1"/>
  <c r="AZ109" i="1" s="1"/>
  <c r="AY108" i="1"/>
  <c r="AX108" i="1"/>
  <c r="G108" i="1"/>
  <c r="BC108" i="1" s="1"/>
  <c r="F108" i="1"/>
  <c r="BB108" i="1" s="1"/>
  <c r="E108" i="1"/>
  <c r="BA108" i="1" s="1"/>
  <c r="D108" i="1"/>
  <c r="AY107" i="1"/>
  <c r="AX107" i="1"/>
  <c r="G107" i="1"/>
  <c r="BC107" i="1" s="1"/>
  <c r="F107" i="1"/>
  <c r="BB107" i="1" s="1"/>
  <c r="E107" i="1"/>
  <c r="BA107" i="1" s="1"/>
  <c r="D107" i="1"/>
  <c r="AY106" i="1"/>
  <c r="AX106" i="1"/>
  <c r="G106" i="1"/>
  <c r="BC106" i="1" s="1"/>
  <c r="F106" i="1"/>
  <c r="BB106" i="1" s="1"/>
  <c r="E106" i="1"/>
  <c r="BA106" i="1" s="1"/>
  <c r="D106" i="1"/>
  <c r="AZ106" i="1" s="1"/>
  <c r="AY105" i="1"/>
  <c r="AX105" i="1"/>
  <c r="G105" i="1"/>
  <c r="BC105" i="1" s="1"/>
  <c r="F105" i="1"/>
  <c r="BB105" i="1" s="1"/>
  <c r="E105" i="1"/>
  <c r="BA105" i="1" s="1"/>
  <c r="D105" i="1"/>
  <c r="AZ105" i="1" s="1"/>
  <c r="AY104" i="1"/>
  <c r="AX104" i="1"/>
  <c r="G104" i="1"/>
  <c r="BC104" i="1" s="1"/>
  <c r="F104" i="1"/>
  <c r="BB104" i="1" s="1"/>
  <c r="E104" i="1"/>
  <c r="BA104" i="1" s="1"/>
  <c r="D104" i="1"/>
  <c r="AY103" i="1"/>
  <c r="AX103" i="1"/>
  <c r="G103" i="1"/>
  <c r="BC103" i="1" s="1"/>
  <c r="F103" i="1"/>
  <c r="BB103" i="1" s="1"/>
  <c r="E103" i="1"/>
  <c r="BA103" i="1" s="1"/>
  <c r="D103" i="1"/>
  <c r="AZ103" i="1" s="1"/>
  <c r="AY102" i="1"/>
  <c r="AX102" i="1"/>
  <c r="G102" i="1"/>
  <c r="BC102" i="1" s="1"/>
  <c r="F102" i="1"/>
  <c r="BB102" i="1" s="1"/>
  <c r="E102" i="1"/>
  <c r="BA102" i="1" s="1"/>
  <c r="D102" i="1"/>
  <c r="AZ102" i="1" s="1"/>
  <c r="AY101" i="1"/>
  <c r="AX101" i="1"/>
  <c r="G101" i="1"/>
  <c r="BC101" i="1" s="1"/>
  <c r="F101" i="1"/>
  <c r="BB101" i="1" s="1"/>
  <c r="E101" i="1"/>
  <c r="BA101" i="1" s="1"/>
  <c r="D101" i="1"/>
  <c r="AZ101" i="1" s="1"/>
  <c r="AY100" i="1"/>
  <c r="AX100" i="1"/>
  <c r="G100" i="1"/>
  <c r="BC100" i="1" s="1"/>
  <c r="F100" i="1"/>
  <c r="BB100" i="1" s="1"/>
  <c r="E100" i="1"/>
  <c r="BA100" i="1" s="1"/>
  <c r="D100" i="1"/>
  <c r="AY99" i="1"/>
  <c r="AX99" i="1"/>
  <c r="G99" i="1"/>
  <c r="BC99" i="1" s="1"/>
  <c r="F99" i="1"/>
  <c r="BB99" i="1" s="1"/>
  <c r="E99" i="1"/>
  <c r="BA99" i="1" s="1"/>
  <c r="D99" i="1"/>
  <c r="AZ99" i="1" s="1"/>
  <c r="AY98" i="1"/>
  <c r="AX98" i="1"/>
  <c r="G98" i="1"/>
  <c r="BC98" i="1" s="1"/>
  <c r="F98" i="1"/>
  <c r="BB98" i="1" s="1"/>
  <c r="E98" i="1"/>
  <c r="BA98" i="1" s="1"/>
  <c r="D98" i="1"/>
  <c r="AZ98" i="1" s="1"/>
  <c r="AY97" i="1"/>
  <c r="AX97" i="1"/>
  <c r="G97" i="1"/>
  <c r="BC97" i="1" s="1"/>
  <c r="F97" i="1"/>
  <c r="BB97" i="1" s="1"/>
  <c r="E97" i="1"/>
  <c r="BA97" i="1" s="1"/>
  <c r="D97" i="1"/>
  <c r="AZ97" i="1" s="1"/>
  <c r="AY96" i="1"/>
  <c r="AX96" i="1"/>
  <c r="G96" i="1"/>
  <c r="BC96" i="1" s="1"/>
  <c r="F96" i="1"/>
  <c r="BB96" i="1" s="1"/>
  <c r="E96" i="1"/>
  <c r="BA96" i="1" s="1"/>
  <c r="D96" i="1"/>
  <c r="AZ96" i="1" s="1"/>
  <c r="AY95" i="1"/>
  <c r="AX95" i="1"/>
  <c r="G95" i="1"/>
  <c r="BC95" i="1" s="1"/>
  <c r="F95" i="1"/>
  <c r="BB95" i="1" s="1"/>
  <c r="E95" i="1"/>
  <c r="BA95" i="1" s="1"/>
  <c r="D95" i="1"/>
  <c r="AZ95" i="1" s="1"/>
  <c r="AY94" i="1"/>
  <c r="AX94" i="1"/>
  <c r="G94" i="1"/>
  <c r="BC94" i="1" s="1"/>
  <c r="F94" i="1"/>
  <c r="BB94" i="1" s="1"/>
  <c r="E94" i="1"/>
  <c r="BA94" i="1" s="1"/>
  <c r="D94" i="1"/>
  <c r="AZ94" i="1" s="1"/>
  <c r="AY93" i="1"/>
  <c r="AX93" i="1"/>
  <c r="G93" i="1"/>
  <c r="BC93" i="1" s="1"/>
  <c r="F93" i="1"/>
  <c r="BB93" i="1" s="1"/>
  <c r="E93" i="1"/>
  <c r="BA93" i="1" s="1"/>
  <c r="D93" i="1"/>
  <c r="AZ93" i="1" s="1"/>
  <c r="AY92" i="1"/>
  <c r="AX92" i="1"/>
  <c r="G92" i="1"/>
  <c r="BC92" i="1" s="1"/>
  <c r="F92" i="1"/>
  <c r="BB92" i="1" s="1"/>
  <c r="E92" i="1"/>
  <c r="BA92" i="1" s="1"/>
  <c r="D92" i="1"/>
  <c r="AY91" i="1"/>
  <c r="AX91" i="1"/>
  <c r="G91" i="1"/>
  <c r="BC91" i="1" s="1"/>
  <c r="F91" i="1"/>
  <c r="BB91" i="1" s="1"/>
  <c r="E91" i="1"/>
  <c r="BA91" i="1" s="1"/>
  <c r="D91" i="1"/>
  <c r="AY90" i="1"/>
  <c r="AX90" i="1"/>
  <c r="G90" i="1"/>
  <c r="BC90" i="1" s="1"/>
  <c r="F90" i="1"/>
  <c r="BB90" i="1" s="1"/>
  <c r="E90" i="1"/>
  <c r="BA90" i="1" s="1"/>
  <c r="D90" i="1"/>
  <c r="AZ90" i="1" s="1"/>
  <c r="AY89" i="1"/>
  <c r="AX89" i="1"/>
  <c r="G89" i="1"/>
  <c r="BC89" i="1" s="1"/>
  <c r="F89" i="1"/>
  <c r="BB89" i="1" s="1"/>
  <c r="E89" i="1"/>
  <c r="BA89" i="1" s="1"/>
  <c r="D89" i="1"/>
  <c r="AZ89" i="1" s="1"/>
  <c r="AY88" i="1"/>
  <c r="AX88" i="1"/>
  <c r="G88" i="1"/>
  <c r="BC88" i="1" s="1"/>
  <c r="F88" i="1"/>
  <c r="BB88" i="1" s="1"/>
  <c r="E88" i="1"/>
  <c r="BA88" i="1" s="1"/>
  <c r="D88" i="1"/>
  <c r="AZ88" i="1" s="1"/>
  <c r="AY87" i="1"/>
  <c r="AX87" i="1"/>
  <c r="G87" i="1"/>
  <c r="BC87" i="1" s="1"/>
  <c r="F87" i="1"/>
  <c r="BB87" i="1" s="1"/>
  <c r="E87" i="1"/>
  <c r="BA87" i="1" s="1"/>
  <c r="D87" i="1"/>
  <c r="AZ87" i="1" s="1"/>
  <c r="AY86" i="1"/>
  <c r="AX86" i="1"/>
  <c r="G86" i="1"/>
  <c r="BC86" i="1" s="1"/>
  <c r="F86" i="1"/>
  <c r="BB86" i="1" s="1"/>
  <c r="E86" i="1"/>
  <c r="BA86" i="1" s="1"/>
  <c r="D86" i="1"/>
  <c r="AZ86" i="1" s="1"/>
  <c r="AY85" i="1"/>
  <c r="AX85" i="1"/>
  <c r="G85" i="1"/>
  <c r="BC85" i="1" s="1"/>
  <c r="F85" i="1"/>
  <c r="BB85" i="1" s="1"/>
  <c r="E85" i="1"/>
  <c r="BA85" i="1" s="1"/>
  <c r="D85" i="1"/>
  <c r="AZ85" i="1" s="1"/>
  <c r="AY84" i="1"/>
  <c r="AX84" i="1"/>
  <c r="G84" i="1"/>
  <c r="BC84" i="1" s="1"/>
  <c r="F84" i="1"/>
  <c r="BB84" i="1" s="1"/>
  <c r="E84" i="1"/>
  <c r="BA84" i="1" s="1"/>
  <c r="D84" i="1"/>
  <c r="AY83" i="1"/>
  <c r="AX83" i="1"/>
  <c r="G83" i="1"/>
  <c r="BC83" i="1" s="1"/>
  <c r="F83" i="1"/>
  <c r="BB83" i="1" s="1"/>
  <c r="E83" i="1"/>
  <c r="BA83" i="1" s="1"/>
  <c r="D83" i="1"/>
  <c r="AZ83" i="1" s="1"/>
  <c r="AY82" i="1"/>
  <c r="AX82" i="1"/>
  <c r="G82" i="1"/>
  <c r="BC82" i="1" s="1"/>
  <c r="F82" i="1"/>
  <c r="BB82" i="1" s="1"/>
  <c r="E82" i="1"/>
  <c r="BA82" i="1" s="1"/>
  <c r="D82" i="1"/>
  <c r="AZ82" i="1" s="1"/>
  <c r="AY81" i="1"/>
  <c r="AX81" i="1"/>
  <c r="G81" i="1"/>
  <c r="BC81" i="1" s="1"/>
  <c r="F81" i="1"/>
  <c r="BB81" i="1" s="1"/>
  <c r="E81" i="1"/>
  <c r="BA81" i="1" s="1"/>
  <c r="D81" i="1"/>
  <c r="AZ81" i="1" s="1"/>
  <c r="AY80" i="1"/>
  <c r="AX80" i="1"/>
  <c r="G80" i="1"/>
  <c r="BC80" i="1" s="1"/>
  <c r="F80" i="1"/>
  <c r="BB80" i="1" s="1"/>
  <c r="E80" i="1"/>
  <c r="BA80" i="1" s="1"/>
  <c r="D80" i="1"/>
  <c r="AZ80" i="1" s="1"/>
  <c r="AY79" i="1"/>
  <c r="AX79" i="1"/>
  <c r="G79" i="1"/>
  <c r="BC79" i="1" s="1"/>
  <c r="F79" i="1"/>
  <c r="BB79" i="1" s="1"/>
  <c r="E79" i="1"/>
  <c r="BA79" i="1" s="1"/>
  <c r="D79" i="1"/>
  <c r="AZ79" i="1" s="1"/>
  <c r="AY78" i="1"/>
  <c r="AX78" i="1"/>
  <c r="G78" i="1"/>
  <c r="BC78" i="1" s="1"/>
  <c r="F78" i="1"/>
  <c r="BB78" i="1" s="1"/>
  <c r="E78" i="1"/>
  <c r="BA78" i="1" s="1"/>
  <c r="D78" i="1"/>
  <c r="AZ78" i="1" s="1"/>
  <c r="AY77" i="1"/>
  <c r="AX77" i="1"/>
  <c r="G77" i="1"/>
  <c r="BC77" i="1" s="1"/>
  <c r="F77" i="1"/>
  <c r="BB77" i="1" s="1"/>
  <c r="E77" i="1"/>
  <c r="BA77" i="1" s="1"/>
  <c r="D77" i="1"/>
  <c r="AZ77" i="1" s="1"/>
  <c r="AY76" i="1"/>
  <c r="AX76" i="1"/>
  <c r="G76" i="1"/>
  <c r="BC76" i="1" s="1"/>
  <c r="F76" i="1"/>
  <c r="BB76" i="1" s="1"/>
  <c r="E76" i="1"/>
  <c r="BA76" i="1" s="1"/>
  <c r="D76" i="1"/>
  <c r="AY75" i="1"/>
  <c r="AX75" i="1"/>
  <c r="G75" i="1"/>
  <c r="BC75" i="1" s="1"/>
  <c r="F75" i="1"/>
  <c r="BB75" i="1" s="1"/>
  <c r="E75" i="1"/>
  <c r="BA75" i="1" s="1"/>
  <c r="D75" i="1"/>
  <c r="AZ75" i="1" s="1"/>
  <c r="AY74" i="1"/>
  <c r="AX74" i="1"/>
  <c r="G74" i="1"/>
  <c r="BC74" i="1" s="1"/>
  <c r="F74" i="1"/>
  <c r="BB74" i="1" s="1"/>
  <c r="E74" i="1"/>
  <c r="BA74" i="1" s="1"/>
  <c r="D74" i="1"/>
  <c r="AZ74" i="1" s="1"/>
  <c r="AY73" i="1"/>
  <c r="AX73" i="1"/>
  <c r="G73" i="1"/>
  <c r="BC73" i="1" s="1"/>
  <c r="F73" i="1"/>
  <c r="BB73" i="1" s="1"/>
  <c r="E73" i="1"/>
  <c r="BA73" i="1" s="1"/>
  <c r="D73" i="1"/>
  <c r="AZ73" i="1" s="1"/>
  <c r="AY72" i="1"/>
  <c r="AX72" i="1"/>
  <c r="G72" i="1"/>
  <c r="BC72" i="1" s="1"/>
  <c r="F72" i="1"/>
  <c r="BB72" i="1" s="1"/>
  <c r="E72" i="1"/>
  <c r="BA72" i="1" s="1"/>
  <c r="D72" i="1"/>
  <c r="AZ72" i="1" s="1"/>
  <c r="AY71" i="1"/>
  <c r="AX71" i="1"/>
  <c r="G71" i="1"/>
  <c r="BC71" i="1" s="1"/>
  <c r="F71" i="1"/>
  <c r="BB71" i="1" s="1"/>
  <c r="E71" i="1"/>
  <c r="BA71" i="1" s="1"/>
  <c r="D71" i="1"/>
  <c r="AZ71" i="1" s="1"/>
  <c r="AY70" i="1"/>
  <c r="AX70" i="1"/>
  <c r="G70" i="1"/>
  <c r="BC70" i="1" s="1"/>
  <c r="F70" i="1"/>
  <c r="BB70" i="1" s="1"/>
  <c r="E70" i="1"/>
  <c r="BA70" i="1" s="1"/>
  <c r="D70" i="1"/>
  <c r="AZ70" i="1" s="1"/>
  <c r="AY69" i="1"/>
  <c r="AX69" i="1"/>
  <c r="G69" i="1"/>
  <c r="BC69" i="1" s="1"/>
  <c r="F69" i="1"/>
  <c r="BB69" i="1" s="1"/>
  <c r="E69" i="1"/>
  <c r="BA69" i="1" s="1"/>
  <c r="D69" i="1"/>
  <c r="AZ69" i="1" s="1"/>
  <c r="AY68" i="1"/>
  <c r="AX68" i="1"/>
  <c r="G68" i="1"/>
  <c r="BC68" i="1" s="1"/>
  <c r="F68" i="1"/>
  <c r="BB68" i="1" s="1"/>
  <c r="E68" i="1"/>
  <c r="BA68" i="1" s="1"/>
  <c r="D68" i="1"/>
  <c r="AY67" i="1"/>
  <c r="AX67" i="1"/>
  <c r="G67" i="1"/>
  <c r="BC67" i="1" s="1"/>
  <c r="F67" i="1"/>
  <c r="BB67" i="1" s="1"/>
  <c r="E67" i="1"/>
  <c r="BA67" i="1" s="1"/>
  <c r="D67" i="1"/>
  <c r="AZ67" i="1" s="1"/>
  <c r="AY66" i="1"/>
  <c r="AX66" i="1"/>
  <c r="G66" i="1"/>
  <c r="BC66" i="1" s="1"/>
  <c r="F66" i="1"/>
  <c r="BB66" i="1" s="1"/>
  <c r="E66" i="1"/>
  <c r="BA66" i="1" s="1"/>
  <c r="D66" i="1"/>
  <c r="AZ66" i="1" s="1"/>
  <c r="AY65" i="1"/>
  <c r="AX65" i="1"/>
  <c r="G65" i="1"/>
  <c r="BC65" i="1" s="1"/>
  <c r="F65" i="1"/>
  <c r="BB65" i="1" s="1"/>
  <c r="E65" i="1"/>
  <c r="BA65" i="1" s="1"/>
  <c r="D65" i="1"/>
  <c r="AZ65" i="1" s="1"/>
  <c r="AY64" i="1"/>
  <c r="AX64" i="1"/>
  <c r="G64" i="1"/>
  <c r="BC64" i="1" s="1"/>
  <c r="F64" i="1"/>
  <c r="BB64" i="1" s="1"/>
  <c r="E64" i="1"/>
  <c r="BA64" i="1" s="1"/>
  <c r="D64" i="1"/>
  <c r="AZ64" i="1" s="1"/>
  <c r="AY63" i="1"/>
  <c r="AX63" i="1"/>
  <c r="G63" i="1"/>
  <c r="BC63" i="1" s="1"/>
  <c r="F63" i="1"/>
  <c r="BB63" i="1" s="1"/>
  <c r="E63" i="1"/>
  <c r="BA63" i="1" s="1"/>
  <c r="D63" i="1"/>
  <c r="AZ63" i="1" s="1"/>
  <c r="AY62" i="1"/>
  <c r="AX62" i="1"/>
  <c r="G62" i="1"/>
  <c r="BC62" i="1" s="1"/>
  <c r="F62" i="1"/>
  <c r="BB62" i="1" s="1"/>
  <c r="E62" i="1"/>
  <c r="BA62" i="1" s="1"/>
  <c r="D62" i="1"/>
  <c r="AZ62" i="1" s="1"/>
  <c r="AY61" i="1"/>
  <c r="AX61" i="1"/>
  <c r="G61" i="1"/>
  <c r="BC61" i="1" s="1"/>
  <c r="F61" i="1"/>
  <c r="BB61" i="1" s="1"/>
  <c r="E61" i="1"/>
  <c r="BA61" i="1" s="1"/>
  <c r="D61" i="1"/>
  <c r="AZ61" i="1" s="1"/>
  <c r="AY60" i="1"/>
  <c r="AX60" i="1"/>
  <c r="G60" i="1"/>
  <c r="BC60" i="1" s="1"/>
  <c r="F60" i="1"/>
  <c r="BB60" i="1" s="1"/>
  <c r="E60" i="1"/>
  <c r="BA60" i="1" s="1"/>
  <c r="D60" i="1"/>
  <c r="AY59" i="1"/>
  <c r="AX59" i="1"/>
  <c r="G59" i="1"/>
  <c r="BC59" i="1" s="1"/>
  <c r="F59" i="1"/>
  <c r="BB59" i="1" s="1"/>
  <c r="E59" i="1"/>
  <c r="BA59" i="1" s="1"/>
  <c r="D59" i="1"/>
  <c r="AY58" i="1"/>
  <c r="AX58" i="1"/>
  <c r="G58" i="1"/>
  <c r="BC58" i="1" s="1"/>
  <c r="F58" i="1"/>
  <c r="BB58" i="1" s="1"/>
  <c r="E58" i="1"/>
  <c r="BA58" i="1" s="1"/>
  <c r="D58" i="1"/>
  <c r="AZ58" i="1" s="1"/>
  <c r="AY57" i="1"/>
  <c r="AX57" i="1"/>
  <c r="G57" i="1"/>
  <c r="BC57" i="1" s="1"/>
  <c r="F57" i="1"/>
  <c r="BB57" i="1" s="1"/>
  <c r="E57" i="1"/>
  <c r="BA57" i="1" s="1"/>
  <c r="D57" i="1"/>
  <c r="AZ57" i="1" s="1"/>
  <c r="AY56" i="1"/>
  <c r="AX56" i="1"/>
  <c r="G56" i="1"/>
  <c r="BC56" i="1" s="1"/>
  <c r="F56" i="1"/>
  <c r="BB56" i="1" s="1"/>
  <c r="E56" i="1"/>
  <c r="BA56" i="1" s="1"/>
  <c r="D56" i="1"/>
  <c r="AZ56" i="1" s="1"/>
  <c r="AY55" i="1"/>
  <c r="AX55" i="1"/>
  <c r="G55" i="1"/>
  <c r="BC55" i="1" s="1"/>
  <c r="F55" i="1"/>
  <c r="BB55" i="1" s="1"/>
  <c r="E55" i="1"/>
  <c r="BA55" i="1" s="1"/>
  <c r="D55" i="1"/>
  <c r="AZ55" i="1" s="1"/>
  <c r="AY54" i="1"/>
  <c r="AX54" i="1"/>
  <c r="G54" i="1"/>
  <c r="BC54" i="1" s="1"/>
  <c r="F54" i="1"/>
  <c r="BB54" i="1" s="1"/>
  <c r="E54" i="1"/>
  <c r="BA54" i="1" s="1"/>
  <c r="D54" i="1"/>
  <c r="AZ54" i="1" s="1"/>
  <c r="AY53" i="1"/>
  <c r="AX53" i="1"/>
  <c r="G53" i="1"/>
  <c r="BC53" i="1" s="1"/>
  <c r="F53" i="1"/>
  <c r="BB53" i="1" s="1"/>
  <c r="E53" i="1"/>
  <c r="BA53" i="1" s="1"/>
  <c r="D53" i="1"/>
  <c r="AZ53" i="1" s="1"/>
  <c r="AY52" i="1"/>
  <c r="AX52" i="1"/>
  <c r="G52" i="1"/>
  <c r="BC52" i="1" s="1"/>
  <c r="F52" i="1"/>
  <c r="BB52" i="1" s="1"/>
  <c r="E52" i="1"/>
  <c r="BA52" i="1" s="1"/>
  <c r="D52" i="1"/>
  <c r="AY51" i="1"/>
  <c r="AX51" i="1"/>
  <c r="G51" i="1"/>
  <c r="BC51" i="1" s="1"/>
  <c r="F51" i="1"/>
  <c r="BB51" i="1" s="1"/>
  <c r="E51" i="1"/>
  <c r="BA51" i="1" s="1"/>
  <c r="D51" i="1"/>
  <c r="AZ51" i="1" s="1"/>
  <c r="AY50" i="1"/>
  <c r="AX50" i="1"/>
  <c r="G50" i="1"/>
  <c r="BC50" i="1" s="1"/>
  <c r="F50" i="1"/>
  <c r="BB50" i="1" s="1"/>
  <c r="E50" i="1"/>
  <c r="BA50" i="1" s="1"/>
  <c r="D50" i="1"/>
  <c r="AZ50" i="1" s="1"/>
  <c r="AY49" i="1"/>
  <c r="AX49" i="1"/>
  <c r="G49" i="1"/>
  <c r="BC49" i="1" s="1"/>
  <c r="F49" i="1"/>
  <c r="BB49" i="1" s="1"/>
  <c r="E49" i="1"/>
  <c r="BA49" i="1" s="1"/>
  <c r="D49" i="1"/>
  <c r="AZ49" i="1" s="1"/>
  <c r="AY48" i="1"/>
  <c r="AX48" i="1"/>
  <c r="G48" i="1"/>
  <c r="BC48" i="1" s="1"/>
  <c r="F48" i="1"/>
  <c r="BB48" i="1" s="1"/>
  <c r="E48" i="1"/>
  <c r="BA48" i="1" s="1"/>
  <c r="D48" i="1"/>
  <c r="AY47" i="1"/>
  <c r="AX47" i="1"/>
  <c r="G47" i="1"/>
  <c r="BC47" i="1" s="1"/>
  <c r="F47" i="1"/>
  <c r="BB47" i="1" s="1"/>
  <c r="E47" i="1"/>
  <c r="BA47" i="1" s="1"/>
  <c r="D47" i="1"/>
  <c r="AZ47" i="1" s="1"/>
  <c r="AY46" i="1"/>
  <c r="AX46" i="1"/>
  <c r="G46" i="1"/>
  <c r="BC46" i="1" s="1"/>
  <c r="F46" i="1"/>
  <c r="BB46" i="1" s="1"/>
  <c r="E46" i="1"/>
  <c r="BA46" i="1" s="1"/>
  <c r="D46" i="1"/>
  <c r="AZ46" i="1" s="1"/>
  <c r="AY45" i="1"/>
  <c r="AX45" i="1"/>
  <c r="G45" i="1"/>
  <c r="BC45" i="1" s="1"/>
  <c r="F45" i="1"/>
  <c r="BB45" i="1" s="1"/>
  <c r="E45" i="1"/>
  <c r="BA45" i="1" s="1"/>
  <c r="D45" i="1"/>
  <c r="AZ45" i="1" s="1"/>
  <c r="AY44" i="1"/>
  <c r="AX44" i="1"/>
  <c r="G44" i="1"/>
  <c r="BC44" i="1" s="1"/>
  <c r="F44" i="1"/>
  <c r="BB44" i="1" s="1"/>
  <c r="E44" i="1"/>
  <c r="BA44" i="1" s="1"/>
  <c r="D44" i="1"/>
  <c r="AY43" i="1"/>
  <c r="AX43" i="1"/>
  <c r="G43" i="1"/>
  <c r="BC43" i="1" s="1"/>
  <c r="F43" i="1"/>
  <c r="BB43" i="1" s="1"/>
  <c r="E43" i="1"/>
  <c r="BA43" i="1" s="1"/>
  <c r="D43" i="1"/>
  <c r="AZ43" i="1" s="1"/>
  <c r="AY42" i="1"/>
  <c r="AX42" i="1"/>
  <c r="G42" i="1"/>
  <c r="BC42" i="1" s="1"/>
  <c r="F42" i="1"/>
  <c r="BB42" i="1" s="1"/>
  <c r="E42" i="1"/>
  <c r="BA42" i="1" s="1"/>
  <c r="D42" i="1"/>
  <c r="AZ42" i="1" s="1"/>
  <c r="AY41" i="1"/>
  <c r="AX41" i="1"/>
  <c r="G41" i="1"/>
  <c r="BC41" i="1" s="1"/>
  <c r="F41" i="1"/>
  <c r="BB41" i="1" s="1"/>
  <c r="E41" i="1"/>
  <c r="BA41" i="1" s="1"/>
  <c r="D41" i="1"/>
  <c r="AZ41" i="1" s="1"/>
  <c r="AY40" i="1"/>
  <c r="AX40" i="1"/>
  <c r="G40" i="1"/>
  <c r="BC40" i="1" s="1"/>
  <c r="F40" i="1"/>
  <c r="BB40" i="1" s="1"/>
  <c r="E40" i="1"/>
  <c r="BA40" i="1" s="1"/>
  <c r="D40" i="1"/>
  <c r="AZ40" i="1" s="1"/>
  <c r="AY39" i="1"/>
  <c r="AX39" i="1"/>
  <c r="G39" i="1"/>
  <c r="BC39" i="1" s="1"/>
  <c r="F39" i="1"/>
  <c r="BB39" i="1" s="1"/>
  <c r="E39" i="1"/>
  <c r="BA39" i="1" s="1"/>
  <c r="D39" i="1"/>
  <c r="AZ39" i="1" s="1"/>
  <c r="AY38" i="1"/>
  <c r="AX38" i="1"/>
  <c r="G38" i="1"/>
  <c r="BC38" i="1" s="1"/>
  <c r="F38" i="1"/>
  <c r="BB38" i="1" s="1"/>
  <c r="E38" i="1"/>
  <c r="BA38" i="1" s="1"/>
  <c r="D38" i="1"/>
  <c r="AZ38" i="1" s="1"/>
  <c r="AY37" i="1"/>
  <c r="AX37" i="1"/>
  <c r="G37" i="1"/>
  <c r="BC37" i="1" s="1"/>
  <c r="F37" i="1"/>
  <c r="BB37" i="1" s="1"/>
  <c r="E37" i="1"/>
  <c r="BA37" i="1" s="1"/>
  <c r="D37" i="1"/>
  <c r="AZ37" i="1" s="1"/>
  <c r="AY36" i="1"/>
  <c r="AX36" i="1"/>
  <c r="G36" i="1"/>
  <c r="BC36" i="1" s="1"/>
  <c r="F36" i="1"/>
  <c r="BB36" i="1" s="1"/>
  <c r="E36" i="1"/>
  <c r="BA36" i="1" s="1"/>
  <c r="D36" i="1"/>
  <c r="AY35" i="1"/>
  <c r="AX35" i="1"/>
  <c r="G35" i="1"/>
  <c r="BC35" i="1" s="1"/>
  <c r="F35" i="1"/>
  <c r="BB35" i="1" s="1"/>
  <c r="E35" i="1"/>
  <c r="BA35" i="1" s="1"/>
  <c r="D35" i="1"/>
  <c r="AZ35" i="1" s="1"/>
  <c r="AY34" i="1"/>
  <c r="AX34" i="1"/>
  <c r="G34" i="1"/>
  <c r="F34" i="1"/>
  <c r="E34" i="1"/>
  <c r="D34" i="1"/>
  <c r="AY33" i="1"/>
  <c r="AX33" i="1"/>
  <c r="Y33" i="1"/>
  <c r="AW32" i="1"/>
  <c r="AV32" i="1"/>
  <c r="AV381" i="1" s="1"/>
  <c r="AU32" i="1"/>
  <c r="AU381" i="1" s="1"/>
  <c r="AT32" i="1"/>
  <c r="AT381" i="1" s="1"/>
  <c r="AS32" i="1"/>
  <c r="AR32" i="1"/>
  <c r="AR381" i="1" s="1"/>
  <c r="AQ32" i="1"/>
  <c r="AQ381" i="1" s="1"/>
  <c r="AP32" i="1"/>
  <c r="AP381" i="1" s="1"/>
  <c r="AO32" i="1"/>
  <c r="AN32" i="1"/>
  <c r="AN381" i="1" s="1"/>
  <c r="AM32" i="1"/>
  <c r="AM381" i="1" s="1"/>
  <c r="AL32" i="1"/>
  <c r="AL381" i="1" s="1"/>
  <c r="AK32" i="1"/>
  <c r="AJ32" i="1"/>
  <c r="AJ381" i="1" s="1"/>
  <c r="AI32" i="1"/>
  <c r="AH32" i="1"/>
  <c r="AH381" i="1" s="1"/>
  <c r="AG32" i="1"/>
  <c r="AF32" i="1"/>
  <c r="AF381" i="1" s="1"/>
  <c r="AE32" i="1"/>
  <c r="AE381" i="1" s="1"/>
  <c r="AD32" i="1"/>
  <c r="AD381" i="1" s="1"/>
  <c r="AC32" i="1"/>
  <c r="AB32" i="1"/>
  <c r="AB381" i="1" s="1"/>
  <c r="AA32" i="1"/>
  <c r="AA381" i="1" s="1"/>
  <c r="Z32" i="1"/>
  <c r="Z381" i="1" s="1"/>
  <c r="X32" i="1"/>
  <c r="W32" i="1"/>
  <c r="W381" i="1" s="1"/>
  <c r="V32" i="1"/>
  <c r="V381" i="1" s="1"/>
  <c r="U32" i="1"/>
  <c r="U381" i="1" s="1"/>
  <c r="T32" i="1"/>
  <c r="S32" i="1"/>
  <c r="S381" i="1" s="1"/>
  <c r="R32" i="1"/>
  <c r="Q32" i="1"/>
  <c r="Q381" i="1" s="1"/>
  <c r="P32" i="1"/>
  <c r="O32" i="1"/>
  <c r="O381" i="1" s="1"/>
  <c r="N32" i="1"/>
  <c r="N381" i="1" s="1"/>
  <c r="M32" i="1"/>
  <c r="M381" i="1" s="1"/>
  <c r="L32" i="1"/>
  <c r="K32" i="1"/>
  <c r="K381" i="1" s="1"/>
  <c r="J32" i="1"/>
  <c r="J381" i="1" s="1"/>
  <c r="I32" i="1"/>
  <c r="I381" i="1" s="1"/>
  <c r="G30" i="1"/>
  <c r="F30" i="1"/>
  <c r="E30" i="1"/>
  <c r="D30" i="1"/>
  <c r="AY29" i="1"/>
  <c r="AX29" i="1"/>
  <c r="G29" i="1"/>
  <c r="BC29" i="1" s="1"/>
  <c r="F29" i="1"/>
  <c r="BB29" i="1" s="1"/>
  <c r="E29" i="1"/>
  <c r="BA29" i="1" s="1"/>
  <c r="D29" i="1"/>
  <c r="AZ29" i="1" s="1"/>
  <c r="AY28" i="1"/>
  <c r="AX28" i="1"/>
  <c r="G28" i="1"/>
  <c r="BC28" i="1" s="1"/>
  <c r="F28" i="1"/>
  <c r="BB28" i="1" s="1"/>
  <c r="E28" i="1"/>
  <c r="BA28" i="1" s="1"/>
  <c r="D28" i="1"/>
  <c r="AZ28" i="1" s="1"/>
  <c r="AY27" i="1"/>
  <c r="AX27" i="1"/>
  <c r="G27" i="1"/>
  <c r="BC27" i="1" s="1"/>
  <c r="F27" i="1"/>
  <c r="BB27" i="1" s="1"/>
  <c r="E27" i="1"/>
  <c r="BA27" i="1" s="1"/>
  <c r="D27" i="1"/>
  <c r="AZ27" i="1" s="1"/>
  <c r="AY26" i="1"/>
  <c r="AX26" i="1"/>
  <c r="G26" i="1"/>
  <c r="BC26" i="1" s="1"/>
  <c r="F26" i="1"/>
  <c r="BB26" i="1" s="1"/>
  <c r="E26" i="1"/>
  <c r="BA26" i="1" s="1"/>
  <c r="D26" i="1"/>
  <c r="AZ26" i="1" s="1"/>
  <c r="AY25" i="1"/>
  <c r="AX25" i="1"/>
  <c r="G25" i="1"/>
  <c r="BC25" i="1" s="1"/>
  <c r="F25" i="1"/>
  <c r="BB25" i="1" s="1"/>
  <c r="E25" i="1"/>
  <c r="BA25" i="1" s="1"/>
  <c r="D25" i="1"/>
  <c r="AZ25" i="1" s="1"/>
  <c r="AY24" i="1"/>
  <c r="AX24" i="1"/>
  <c r="G24" i="1"/>
  <c r="BC24" i="1" s="1"/>
  <c r="F24" i="1"/>
  <c r="BB24" i="1" s="1"/>
  <c r="E24" i="1"/>
  <c r="BA24" i="1" s="1"/>
  <c r="D24" i="1"/>
  <c r="AZ24" i="1" s="1"/>
  <c r="AY23" i="1"/>
  <c r="AX23" i="1"/>
  <c r="G23" i="1"/>
  <c r="BC23" i="1" s="1"/>
  <c r="F23" i="1"/>
  <c r="BB23" i="1" s="1"/>
  <c r="E23" i="1"/>
  <c r="BA23" i="1" s="1"/>
  <c r="D23" i="1"/>
  <c r="AZ23" i="1" s="1"/>
  <c r="AY22" i="1"/>
  <c r="AX22" i="1"/>
  <c r="G22" i="1"/>
  <c r="BC22" i="1" s="1"/>
  <c r="F22" i="1"/>
  <c r="BB22" i="1" s="1"/>
  <c r="E22" i="1"/>
  <c r="BA22" i="1" s="1"/>
  <c r="D22" i="1"/>
  <c r="BC21" i="1"/>
  <c r="BB21" i="1"/>
  <c r="BA21" i="1"/>
  <c r="AZ21" i="1"/>
  <c r="AY21" i="1"/>
  <c r="AX21" i="1"/>
  <c r="AY20" i="1"/>
  <c r="AX20" i="1"/>
  <c r="G20" i="1"/>
  <c r="BC20" i="1" s="1"/>
  <c r="F20" i="1"/>
  <c r="BB20" i="1" s="1"/>
  <c r="E20" i="1"/>
  <c r="BA20" i="1" s="1"/>
  <c r="D20" i="1"/>
  <c r="AZ20" i="1" s="1"/>
  <c r="AY19" i="1"/>
  <c r="AX19" i="1"/>
  <c r="G19" i="1"/>
  <c r="BC19" i="1" s="1"/>
  <c r="F19" i="1"/>
  <c r="BB19" i="1" s="1"/>
  <c r="E19" i="1"/>
  <c r="BA19" i="1" s="1"/>
  <c r="D19" i="1"/>
  <c r="AZ19" i="1" s="1"/>
  <c r="AY18" i="1"/>
  <c r="AX18" i="1"/>
  <c r="G18" i="1"/>
  <c r="BC18" i="1" s="1"/>
  <c r="F18" i="1"/>
  <c r="BB18" i="1" s="1"/>
  <c r="E18" i="1"/>
  <c r="BA18" i="1" s="1"/>
  <c r="D18" i="1"/>
  <c r="AZ18" i="1" s="1"/>
  <c r="AY17" i="1"/>
  <c r="AX17" i="1"/>
  <c r="G17" i="1"/>
  <c r="BC17" i="1" s="1"/>
  <c r="F17" i="1"/>
  <c r="BB17" i="1" s="1"/>
  <c r="E17" i="1"/>
  <c r="BA17" i="1" s="1"/>
  <c r="D17" i="1"/>
  <c r="AZ17" i="1" s="1"/>
  <c r="AY16" i="1"/>
  <c r="AX16" i="1"/>
  <c r="G16" i="1"/>
  <c r="BC16" i="1" s="1"/>
  <c r="F16" i="1"/>
  <c r="BB16" i="1" s="1"/>
  <c r="E16" i="1"/>
  <c r="BA16" i="1" s="1"/>
  <c r="D16" i="1"/>
  <c r="AZ16" i="1" s="1"/>
  <c r="AY15" i="1"/>
  <c r="AX15" i="1"/>
  <c r="G15" i="1"/>
  <c r="BC15" i="1" s="1"/>
  <c r="F15" i="1"/>
  <c r="BB15" i="1" s="1"/>
  <c r="E15" i="1"/>
  <c r="BA15" i="1" s="1"/>
  <c r="D15" i="1"/>
  <c r="AZ15" i="1" s="1"/>
  <c r="AY14" i="1"/>
  <c r="AX14" i="1"/>
  <c r="G14" i="1"/>
  <c r="BC14" i="1" s="1"/>
  <c r="F14" i="1"/>
  <c r="BB14" i="1" s="1"/>
  <c r="E14" i="1"/>
  <c r="BA14" i="1" s="1"/>
  <c r="D14" i="1"/>
  <c r="AZ14" i="1" s="1"/>
  <c r="AY13" i="1"/>
  <c r="AX13" i="1"/>
  <c r="G13" i="1"/>
  <c r="BC13" i="1" s="1"/>
  <c r="F13" i="1"/>
  <c r="BB13" i="1" s="1"/>
  <c r="E13" i="1"/>
  <c r="BA13" i="1" s="1"/>
  <c r="D13" i="1"/>
  <c r="AZ13" i="1" s="1"/>
  <c r="AY12" i="1"/>
  <c r="AX12" i="1"/>
  <c r="G12" i="1"/>
  <c r="BC12" i="1" s="1"/>
  <c r="F12" i="1"/>
  <c r="BB12" i="1" s="1"/>
  <c r="E12" i="1"/>
  <c r="BA12" i="1" s="1"/>
  <c r="D12" i="1"/>
  <c r="AZ12" i="1" s="1"/>
  <c r="AY11" i="1"/>
  <c r="AX11" i="1"/>
  <c r="G11" i="1"/>
  <c r="BC11" i="1" s="1"/>
  <c r="F11" i="1"/>
  <c r="BB11" i="1" s="1"/>
  <c r="E11" i="1"/>
  <c r="BA11" i="1" s="1"/>
  <c r="D11" i="1"/>
  <c r="AZ11" i="1" s="1"/>
  <c r="AY10" i="1"/>
  <c r="AY32" i="1" s="1"/>
  <c r="AX10" i="1"/>
  <c r="G10" i="1"/>
  <c r="F10" i="1"/>
  <c r="BB10" i="1" s="1"/>
  <c r="E10" i="1"/>
  <c r="D10" i="1"/>
  <c r="AY9" i="1"/>
  <c r="AX9" i="1"/>
  <c r="G9" i="1"/>
  <c r="BC9" i="1" s="1"/>
  <c r="F9" i="1"/>
  <c r="BB9" i="1" s="1"/>
  <c r="E9" i="1"/>
  <c r="BA9" i="1" s="1"/>
  <c r="D9" i="1"/>
  <c r="AZ9" i="1" s="1"/>
  <c r="H389" i="8"/>
  <c r="G389" i="8"/>
  <c r="F389" i="8"/>
  <c r="D389" i="8"/>
  <c r="I389" i="8" s="1"/>
  <c r="C389" i="8"/>
  <c r="A389" i="8"/>
  <c r="B389" i="8" s="1"/>
  <c r="H388" i="8"/>
  <c r="G388" i="8"/>
  <c r="F388" i="8"/>
  <c r="A388" i="8"/>
  <c r="B388" i="8" s="1"/>
  <c r="H387" i="8"/>
  <c r="G387" i="8"/>
  <c r="F387" i="8"/>
  <c r="A387" i="8"/>
  <c r="B387" i="8" s="1"/>
  <c r="H386" i="8"/>
  <c r="G386" i="8"/>
  <c r="F386" i="8"/>
  <c r="A386" i="8"/>
  <c r="B386" i="8" s="1"/>
  <c r="H385" i="8"/>
  <c r="G385" i="8"/>
  <c r="F385" i="8"/>
  <c r="D385" i="8"/>
  <c r="I385" i="8" s="1"/>
  <c r="A385" i="8"/>
  <c r="B385" i="8" s="1"/>
  <c r="H384" i="8"/>
  <c r="G384" i="8"/>
  <c r="F384" i="8"/>
  <c r="A384" i="8"/>
  <c r="B384" i="8" s="1"/>
  <c r="H383" i="8"/>
  <c r="G383" i="8"/>
  <c r="F383" i="8"/>
  <c r="A383" i="8"/>
  <c r="B383" i="8" s="1"/>
  <c r="H382" i="8"/>
  <c r="G382" i="8"/>
  <c r="F382" i="8"/>
  <c r="A382" i="8"/>
  <c r="B382" i="8" s="1"/>
  <c r="H381" i="8"/>
  <c r="G381" i="8"/>
  <c r="F381" i="8"/>
  <c r="D381" i="8"/>
  <c r="I381" i="8" s="1"/>
  <c r="A381" i="8"/>
  <c r="B381" i="8" s="1"/>
  <c r="H380" i="8"/>
  <c r="G380" i="8"/>
  <c r="F380" i="8"/>
  <c r="A380" i="8"/>
  <c r="B380" i="8" s="1"/>
  <c r="H379" i="8"/>
  <c r="G379" i="8"/>
  <c r="F379" i="8"/>
  <c r="A379" i="8"/>
  <c r="B379" i="8" s="1"/>
  <c r="H378" i="8"/>
  <c r="G378" i="8"/>
  <c r="F378" i="8"/>
  <c r="A378" i="8"/>
  <c r="B378" i="8" s="1"/>
  <c r="H377" i="8"/>
  <c r="G377" i="8"/>
  <c r="F377" i="8"/>
  <c r="D377" i="8"/>
  <c r="I377" i="8" s="1"/>
  <c r="A377" i="8"/>
  <c r="B377" i="8" s="1"/>
  <c r="H376" i="8"/>
  <c r="G376" i="8"/>
  <c r="F376" i="8"/>
  <c r="A376" i="8"/>
  <c r="B376" i="8" s="1"/>
  <c r="H375" i="8"/>
  <c r="G375" i="8"/>
  <c r="F375" i="8"/>
  <c r="D375" i="8"/>
  <c r="I375" i="8" s="1"/>
  <c r="A375" i="8"/>
  <c r="B375" i="8" s="1"/>
  <c r="H374" i="8"/>
  <c r="G374" i="8"/>
  <c r="F374" i="8"/>
  <c r="A374" i="8"/>
  <c r="B374" i="8" s="1"/>
  <c r="H373" i="8"/>
  <c r="G373" i="8"/>
  <c r="F373" i="8"/>
  <c r="A373" i="8"/>
  <c r="B373" i="8" s="1"/>
  <c r="H372" i="8"/>
  <c r="G372" i="8"/>
  <c r="F372" i="8"/>
  <c r="A372" i="8"/>
  <c r="B372" i="8" s="1"/>
  <c r="H371" i="8"/>
  <c r="G371" i="8"/>
  <c r="F371" i="8"/>
  <c r="D371" i="8"/>
  <c r="I371" i="8" s="1"/>
  <c r="A371" i="8"/>
  <c r="B371" i="8" s="1"/>
  <c r="H370" i="8"/>
  <c r="G370" i="8"/>
  <c r="F370" i="8"/>
  <c r="A370" i="8"/>
  <c r="B370" i="8" s="1"/>
  <c r="H369" i="8"/>
  <c r="G369" i="8"/>
  <c r="F369" i="8"/>
  <c r="A369" i="8"/>
  <c r="B369" i="8" s="1"/>
  <c r="H368" i="8"/>
  <c r="G368" i="8"/>
  <c r="F368" i="8"/>
  <c r="A368" i="8"/>
  <c r="B368" i="8" s="1"/>
  <c r="H367" i="8"/>
  <c r="G367" i="8"/>
  <c r="F367" i="8"/>
  <c r="D367" i="8"/>
  <c r="I367" i="8" s="1"/>
  <c r="A367" i="8"/>
  <c r="B367" i="8" s="1"/>
  <c r="H366" i="8"/>
  <c r="G366" i="8"/>
  <c r="F366" i="8"/>
  <c r="A366" i="8"/>
  <c r="B366" i="8" s="1"/>
  <c r="H365" i="8"/>
  <c r="G365" i="8"/>
  <c r="F365" i="8"/>
  <c r="A365" i="8"/>
  <c r="B365" i="8" s="1"/>
  <c r="H364" i="8"/>
  <c r="G364" i="8"/>
  <c r="F364" i="8"/>
  <c r="A364" i="8"/>
  <c r="B364" i="8" s="1"/>
  <c r="H363" i="8"/>
  <c r="G363" i="8"/>
  <c r="F363" i="8"/>
  <c r="D363" i="8"/>
  <c r="I363" i="8" s="1"/>
  <c r="A363" i="8"/>
  <c r="B363" i="8" s="1"/>
  <c r="H362" i="8"/>
  <c r="G362" i="8"/>
  <c r="F362" i="8"/>
  <c r="A362" i="8"/>
  <c r="B362" i="8" s="1"/>
  <c r="H361" i="8"/>
  <c r="G361" i="8"/>
  <c r="F361" i="8"/>
  <c r="A361" i="8"/>
  <c r="B361" i="8" s="1"/>
  <c r="H360" i="8"/>
  <c r="G360" i="8"/>
  <c r="F360" i="8"/>
  <c r="A360" i="8"/>
  <c r="B360" i="8" s="1"/>
  <c r="H359" i="8"/>
  <c r="G359" i="8"/>
  <c r="F359" i="8"/>
  <c r="D359" i="8"/>
  <c r="I359" i="8" s="1"/>
  <c r="A359" i="8"/>
  <c r="B359" i="8" s="1"/>
  <c r="H358" i="8"/>
  <c r="G358" i="8"/>
  <c r="F358" i="8"/>
  <c r="A358" i="8"/>
  <c r="B358" i="8" s="1"/>
  <c r="H357" i="8"/>
  <c r="G357" i="8"/>
  <c r="F357" i="8"/>
  <c r="A357" i="8"/>
  <c r="B357" i="8" s="1"/>
  <c r="H356" i="8"/>
  <c r="G356" i="8"/>
  <c r="F356" i="8"/>
  <c r="A356" i="8"/>
  <c r="B356" i="8" s="1"/>
  <c r="H355" i="8"/>
  <c r="G355" i="8"/>
  <c r="F355" i="8"/>
  <c r="D355" i="8"/>
  <c r="I355" i="8" s="1"/>
  <c r="A355" i="8"/>
  <c r="B355" i="8" s="1"/>
  <c r="H354" i="8"/>
  <c r="G354" i="8"/>
  <c r="F354" i="8"/>
  <c r="A354" i="8"/>
  <c r="B354" i="8" s="1"/>
  <c r="H353" i="8"/>
  <c r="G353" i="8"/>
  <c r="F353" i="8"/>
  <c r="B353" i="8"/>
  <c r="H352" i="8"/>
  <c r="G352" i="8"/>
  <c r="F352" i="8"/>
  <c r="B352" i="8"/>
  <c r="H351" i="8"/>
  <c r="G351" i="8"/>
  <c r="F351" i="8"/>
  <c r="D351" i="8"/>
  <c r="I351" i="8" s="1"/>
  <c r="B351" i="8"/>
  <c r="H350" i="8"/>
  <c r="G350" i="8"/>
  <c r="F350" i="8"/>
  <c r="B350" i="8"/>
  <c r="H349" i="8"/>
  <c r="G349" i="8"/>
  <c r="F349" i="8"/>
  <c r="B349" i="8"/>
  <c r="H348" i="8"/>
  <c r="G348" i="8"/>
  <c r="F348" i="8"/>
  <c r="B348" i="8"/>
  <c r="H347" i="8"/>
  <c r="G347" i="8"/>
  <c r="F347" i="8"/>
  <c r="D347" i="8"/>
  <c r="I347" i="8" s="1"/>
  <c r="B347" i="8"/>
  <c r="H346" i="8"/>
  <c r="G346" i="8"/>
  <c r="F346" i="8"/>
  <c r="B346" i="8"/>
  <c r="H345" i="8"/>
  <c r="G345" i="8"/>
  <c r="F345" i="8"/>
  <c r="B345" i="8"/>
  <c r="H344" i="8"/>
  <c r="G344" i="8"/>
  <c r="F344" i="8"/>
  <c r="B344" i="8"/>
  <c r="H343" i="8"/>
  <c r="G343" i="8"/>
  <c r="F343" i="8"/>
  <c r="D343" i="8"/>
  <c r="I343" i="8" s="1"/>
  <c r="B343" i="8"/>
  <c r="H342" i="8"/>
  <c r="G342" i="8"/>
  <c r="F342" i="8"/>
  <c r="B342" i="8"/>
  <c r="H341" i="8"/>
  <c r="G341" i="8"/>
  <c r="F341" i="8"/>
  <c r="B341" i="8"/>
  <c r="H340" i="8"/>
  <c r="G340" i="8"/>
  <c r="F340" i="8"/>
  <c r="B340" i="8"/>
  <c r="H339" i="8"/>
  <c r="G339" i="8"/>
  <c r="F339" i="8"/>
  <c r="B339" i="8"/>
  <c r="H338" i="8"/>
  <c r="G338" i="8"/>
  <c r="F338" i="8"/>
  <c r="B338" i="8"/>
  <c r="H337" i="8"/>
  <c r="G337" i="8"/>
  <c r="F337" i="8"/>
  <c r="B337" i="8"/>
  <c r="H336" i="8"/>
  <c r="G336" i="8"/>
  <c r="F336" i="8"/>
  <c r="E336" i="8"/>
  <c r="H335" i="8"/>
  <c r="G335" i="8"/>
  <c r="F335" i="8"/>
  <c r="E335" i="8"/>
  <c r="H334" i="8"/>
  <c r="G334" i="8"/>
  <c r="F334" i="8"/>
  <c r="E334" i="8"/>
  <c r="H333" i="8"/>
  <c r="G333" i="8"/>
  <c r="F333" i="8"/>
  <c r="E333" i="8"/>
  <c r="H332" i="8"/>
  <c r="G332" i="8"/>
  <c r="F332" i="8"/>
  <c r="E332" i="8"/>
  <c r="H331" i="8"/>
  <c r="G331" i="8"/>
  <c r="F331" i="8"/>
  <c r="E331" i="8"/>
  <c r="H330" i="8"/>
  <c r="G330" i="8"/>
  <c r="F330" i="8"/>
  <c r="E330" i="8"/>
  <c r="H329" i="8"/>
  <c r="G329" i="8"/>
  <c r="F329" i="8"/>
  <c r="E329" i="8"/>
  <c r="H328" i="8"/>
  <c r="G328" i="8"/>
  <c r="F328" i="8"/>
  <c r="E328" i="8"/>
  <c r="H327" i="8"/>
  <c r="G327" i="8"/>
  <c r="F327" i="8"/>
  <c r="C327" i="8"/>
  <c r="H326" i="8"/>
  <c r="G326" i="8"/>
  <c r="F326" i="8"/>
  <c r="E326" i="8"/>
  <c r="H325" i="8"/>
  <c r="G325" i="8"/>
  <c r="F325" i="8"/>
  <c r="E325" i="8"/>
  <c r="H324" i="8"/>
  <c r="G324" i="8"/>
  <c r="F324" i="8"/>
  <c r="E324" i="8"/>
  <c r="H323" i="8"/>
  <c r="G323" i="8"/>
  <c r="F323" i="8"/>
  <c r="E323" i="8"/>
  <c r="H322" i="8"/>
  <c r="G322" i="8"/>
  <c r="F322" i="8"/>
  <c r="H321" i="8"/>
  <c r="G321" i="8"/>
  <c r="F321" i="8"/>
  <c r="E321" i="8"/>
  <c r="H320" i="8"/>
  <c r="G320" i="8"/>
  <c r="F320" i="8"/>
  <c r="H319" i="8"/>
  <c r="G319" i="8"/>
  <c r="F319" i="8"/>
  <c r="E319" i="8"/>
  <c r="H318" i="8"/>
  <c r="G318" i="8"/>
  <c r="F318" i="8"/>
  <c r="E318" i="8"/>
  <c r="H317" i="8"/>
  <c r="G317" i="8"/>
  <c r="F317" i="8"/>
  <c r="E317" i="8"/>
  <c r="H316" i="8"/>
  <c r="G316" i="8"/>
  <c r="F316" i="8"/>
  <c r="E316" i="8"/>
  <c r="H315" i="8"/>
  <c r="G315" i="8"/>
  <c r="F315" i="8"/>
  <c r="E315" i="8"/>
  <c r="H284" i="8"/>
  <c r="G284" i="8"/>
  <c r="F284" i="8"/>
  <c r="H283" i="8"/>
  <c r="G283" i="8"/>
  <c r="F283" i="8"/>
  <c r="H282" i="8"/>
  <c r="G282" i="8"/>
  <c r="F282" i="8"/>
  <c r="H281" i="8"/>
  <c r="G281" i="8"/>
  <c r="F281" i="8"/>
  <c r="D281" i="8"/>
  <c r="I281" i="8" s="1"/>
  <c r="H280" i="8"/>
  <c r="G280" i="8"/>
  <c r="F280" i="8"/>
  <c r="E280" i="8"/>
  <c r="H279" i="8"/>
  <c r="G279" i="8"/>
  <c r="F279" i="8"/>
  <c r="C279" i="8"/>
  <c r="H278" i="8"/>
  <c r="G278" i="8"/>
  <c r="F278" i="8"/>
  <c r="H277" i="8"/>
  <c r="G277" i="8"/>
  <c r="F277" i="8"/>
  <c r="D277" i="8"/>
  <c r="I277" i="8" s="1"/>
  <c r="H276" i="8"/>
  <c r="G276" i="8"/>
  <c r="F276" i="8"/>
  <c r="B276" i="8"/>
  <c r="H275" i="8"/>
  <c r="G275" i="8"/>
  <c r="F275" i="8"/>
  <c r="E275" i="8"/>
  <c r="H274" i="8"/>
  <c r="G274" i="8"/>
  <c r="F274" i="8"/>
  <c r="E274" i="8"/>
  <c r="H273" i="8"/>
  <c r="G273" i="8"/>
  <c r="F273" i="8"/>
  <c r="E273" i="8"/>
  <c r="H272" i="8"/>
  <c r="G272" i="8"/>
  <c r="F272" i="8"/>
  <c r="E272" i="8"/>
  <c r="H271" i="8"/>
  <c r="G271" i="8"/>
  <c r="F271" i="8"/>
  <c r="C271" i="8"/>
  <c r="H270" i="8"/>
  <c r="G270" i="8"/>
  <c r="F270" i="8"/>
  <c r="D270" i="8"/>
  <c r="I270" i="8" s="1"/>
  <c r="H269" i="8"/>
  <c r="G269" i="8"/>
  <c r="F269" i="8"/>
  <c r="D269" i="8"/>
  <c r="I269" i="8" s="1"/>
  <c r="H268" i="8"/>
  <c r="G268" i="8"/>
  <c r="F268" i="8"/>
  <c r="H267" i="8"/>
  <c r="G267" i="8"/>
  <c r="F267" i="8"/>
  <c r="H266" i="8"/>
  <c r="G266" i="8"/>
  <c r="F266" i="8"/>
  <c r="H265" i="8"/>
  <c r="G265" i="8"/>
  <c r="F265" i="8"/>
  <c r="B265" i="8"/>
  <c r="H264" i="8"/>
  <c r="G264" i="8"/>
  <c r="F264" i="8"/>
  <c r="C264" i="8"/>
  <c r="H263" i="8"/>
  <c r="G263" i="8"/>
  <c r="F263" i="8"/>
  <c r="C263" i="8"/>
  <c r="H262" i="8"/>
  <c r="G262" i="8"/>
  <c r="F262" i="8"/>
  <c r="C262" i="8"/>
  <c r="H261" i="8"/>
  <c r="G261" i="8"/>
  <c r="F261" i="8"/>
  <c r="C261" i="8"/>
  <c r="H260" i="8"/>
  <c r="G260" i="8"/>
  <c r="F260" i="8"/>
  <c r="B260" i="8"/>
  <c r="H259" i="8"/>
  <c r="G259" i="8"/>
  <c r="F259" i="8"/>
  <c r="H258" i="8"/>
  <c r="G258" i="8"/>
  <c r="F258" i="8"/>
  <c r="C258" i="8"/>
  <c r="H257" i="8"/>
  <c r="G257" i="8"/>
  <c r="F257" i="8"/>
  <c r="E257" i="8"/>
  <c r="H256" i="8"/>
  <c r="G256" i="8"/>
  <c r="F256" i="8"/>
  <c r="H255" i="8"/>
  <c r="G255" i="8"/>
  <c r="F255" i="8"/>
  <c r="C255" i="8"/>
  <c r="H254" i="8"/>
  <c r="G254" i="8"/>
  <c r="F254" i="8"/>
  <c r="H253" i="8"/>
  <c r="G253" i="8"/>
  <c r="F253" i="8"/>
  <c r="C253" i="8"/>
  <c r="H252" i="8"/>
  <c r="G252" i="8"/>
  <c r="F252" i="8"/>
  <c r="D252" i="8"/>
  <c r="I252" i="8" s="1"/>
  <c r="H251" i="8"/>
  <c r="G251" i="8"/>
  <c r="F251" i="8"/>
  <c r="E251" i="8"/>
  <c r="H250" i="8"/>
  <c r="G250" i="8"/>
  <c r="F250" i="8"/>
  <c r="B250" i="8"/>
  <c r="H249" i="8"/>
  <c r="G249" i="8"/>
  <c r="F249" i="8"/>
  <c r="C249" i="8"/>
  <c r="H248" i="8"/>
  <c r="G248" i="8"/>
  <c r="F248" i="8"/>
  <c r="D248" i="8"/>
  <c r="I248" i="8" s="1"/>
  <c r="H247" i="8"/>
  <c r="G247" i="8"/>
  <c r="F247" i="8"/>
  <c r="H246" i="8"/>
  <c r="G246" i="8"/>
  <c r="F246" i="8"/>
  <c r="D246" i="8"/>
  <c r="I246" i="8" s="1"/>
  <c r="H245" i="8"/>
  <c r="G245" i="8"/>
  <c r="F245" i="8"/>
  <c r="B245" i="8"/>
  <c r="H244" i="8"/>
  <c r="G244" i="8"/>
  <c r="F244" i="8"/>
  <c r="E244" i="8"/>
  <c r="H243" i="8"/>
  <c r="G243" i="8"/>
  <c r="F243" i="8"/>
  <c r="E243" i="8"/>
  <c r="H242" i="8"/>
  <c r="G242" i="8"/>
  <c r="F242" i="8"/>
  <c r="H241" i="8"/>
  <c r="G241" i="8"/>
  <c r="F241" i="8"/>
  <c r="D241" i="8"/>
  <c r="I241" i="8" s="1"/>
  <c r="H240" i="8"/>
  <c r="G240" i="8"/>
  <c r="F240" i="8"/>
  <c r="C240" i="8"/>
  <c r="H239" i="8"/>
  <c r="G239" i="8"/>
  <c r="F239" i="8"/>
  <c r="H238" i="8"/>
  <c r="G238" i="8"/>
  <c r="F238" i="8"/>
  <c r="C238" i="8"/>
  <c r="H237" i="8"/>
  <c r="G237" i="8"/>
  <c r="F237" i="8"/>
  <c r="D237" i="8"/>
  <c r="I237" i="8" s="1"/>
  <c r="H236" i="8"/>
  <c r="G236" i="8"/>
  <c r="F236" i="8"/>
  <c r="E236" i="8"/>
  <c r="H235" i="8"/>
  <c r="G235" i="8"/>
  <c r="F235" i="8"/>
  <c r="E235" i="8"/>
  <c r="H234" i="8"/>
  <c r="G234" i="8"/>
  <c r="F234" i="8"/>
  <c r="C234" i="8"/>
  <c r="H233" i="8"/>
  <c r="G233" i="8"/>
  <c r="F233" i="8"/>
  <c r="C233" i="8"/>
  <c r="H232" i="8"/>
  <c r="G232" i="8"/>
  <c r="F232" i="8"/>
  <c r="H231" i="8"/>
  <c r="G231" i="8"/>
  <c r="F231" i="8"/>
  <c r="B231" i="8"/>
  <c r="H230" i="8"/>
  <c r="G230" i="8"/>
  <c r="F230" i="8"/>
  <c r="B230" i="8"/>
  <c r="H229" i="8"/>
  <c r="G229" i="8"/>
  <c r="F229" i="8"/>
  <c r="C229" i="8"/>
  <c r="H228" i="8"/>
  <c r="G228" i="8"/>
  <c r="F228" i="8"/>
  <c r="H227" i="8"/>
  <c r="G227" i="8"/>
  <c r="F227" i="8"/>
  <c r="B227" i="8"/>
  <c r="H226" i="8"/>
  <c r="G226" i="8"/>
  <c r="F226" i="8"/>
  <c r="E226" i="8"/>
  <c r="H225" i="8"/>
  <c r="G225" i="8"/>
  <c r="F225" i="8"/>
  <c r="E225" i="8"/>
  <c r="H224" i="8"/>
  <c r="G224" i="8"/>
  <c r="F224" i="8"/>
  <c r="H223" i="8"/>
  <c r="G223" i="8"/>
  <c r="F223" i="8"/>
  <c r="H222" i="8"/>
  <c r="G222" i="8"/>
  <c r="F222" i="8"/>
  <c r="B222" i="8"/>
  <c r="H221" i="8"/>
  <c r="G221" i="8"/>
  <c r="F221" i="8"/>
  <c r="D221" i="8"/>
  <c r="I221" i="8" s="1"/>
  <c r="H220" i="8"/>
  <c r="G220" i="8"/>
  <c r="F220" i="8"/>
  <c r="D220" i="8"/>
  <c r="I220" i="8" s="1"/>
  <c r="H219" i="8"/>
  <c r="G219" i="8"/>
  <c r="F219" i="8"/>
  <c r="D219" i="8"/>
  <c r="I219" i="8" s="1"/>
  <c r="H218" i="8"/>
  <c r="G218" i="8"/>
  <c r="F218" i="8"/>
  <c r="H217" i="8"/>
  <c r="G217" i="8"/>
  <c r="F217" i="8"/>
  <c r="H216" i="8"/>
  <c r="G216" i="8"/>
  <c r="F216" i="8"/>
  <c r="B216" i="8"/>
  <c r="H215" i="8"/>
  <c r="G215" i="8"/>
  <c r="F215" i="8"/>
  <c r="C215" i="8"/>
  <c r="H214" i="8"/>
  <c r="G214" i="8"/>
  <c r="F214" i="8"/>
  <c r="B214" i="8"/>
  <c r="H213" i="8"/>
  <c r="G213" i="8"/>
  <c r="F213" i="8"/>
  <c r="H212" i="8"/>
  <c r="G212" i="8"/>
  <c r="F212" i="8"/>
  <c r="C212" i="8"/>
  <c r="H211" i="8"/>
  <c r="G211" i="8"/>
  <c r="F211" i="8"/>
  <c r="B211" i="8"/>
  <c r="H210" i="8"/>
  <c r="G210" i="8"/>
  <c r="F210" i="8"/>
  <c r="E210" i="8"/>
  <c r="H209" i="8"/>
  <c r="G209" i="8"/>
  <c r="F209" i="8"/>
  <c r="E209" i="8"/>
  <c r="H208" i="8"/>
  <c r="G208" i="8"/>
  <c r="F208" i="8"/>
  <c r="H207" i="8"/>
  <c r="G207" i="8"/>
  <c r="F207" i="8"/>
  <c r="H206" i="8"/>
  <c r="G206" i="8"/>
  <c r="F206" i="8"/>
  <c r="E206" i="8"/>
  <c r="H205" i="8"/>
  <c r="G205" i="8"/>
  <c r="F205" i="8"/>
  <c r="C205" i="8"/>
  <c r="H204" i="8"/>
  <c r="G204" i="8"/>
  <c r="F204" i="8"/>
  <c r="C204" i="8"/>
  <c r="H203" i="8"/>
  <c r="G203" i="8"/>
  <c r="F203" i="8"/>
  <c r="B203" i="8"/>
  <c r="H202" i="8"/>
  <c r="G202" i="8"/>
  <c r="F202" i="8"/>
  <c r="D202" i="8"/>
  <c r="I202" i="8" s="1"/>
  <c r="H201" i="8"/>
  <c r="G201" i="8"/>
  <c r="F201" i="8"/>
  <c r="C201" i="8"/>
  <c r="H200" i="8"/>
  <c r="G200" i="8"/>
  <c r="F200" i="8"/>
  <c r="C200" i="8"/>
  <c r="H199" i="8"/>
  <c r="G199" i="8"/>
  <c r="F199" i="8"/>
  <c r="C199" i="8"/>
  <c r="H198" i="8"/>
  <c r="G198" i="8"/>
  <c r="F198" i="8"/>
  <c r="C198" i="8"/>
  <c r="H197" i="8"/>
  <c r="G197" i="8"/>
  <c r="F197" i="8"/>
  <c r="C197" i="8"/>
  <c r="H196" i="8"/>
  <c r="G196" i="8"/>
  <c r="F196" i="8"/>
  <c r="B196" i="8"/>
  <c r="H195" i="8"/>
  <c r="G195" i="8"/>
  <c r="F195" i="8"/>
  <c r="E195" i="8"/>
  <c r="H194" i="8"/>
  <c r="G194" i="8"/>
  <c r="F194" i="8"/>
  <c r="D194" i="8"/>
  <c r="I194" i="8" s="1"/>
  <c r="H193" i="8"/>
  <c r="G193" i="8"/>
  <c r="F193" i="8"/>
  <c r="C193" i="8"/>
  <c r="H192" i="8"/>
  <c r="G192" i="8"/>
  <c r="F192" i="8"/>
  <c r="C192" i="8"/>
  <c r="H191" i="8"/>
  <c r="G191" i="8"/>
  <c r="F191" i="8"/>
  <c r="C191" i="8"/>
  <c r="H190" i="8"/>
  <c r="G190" i="8"/>
  <c r="F190" i="8"/>
  <c r="B190" i="8"/>
  <c r="H189" i="8"/>
  <c r="G189" i="8"/>
  <c r="F189" i="8"/>
  <c r="H188" i="8"/>
  <c r="G188" i="8"/>
  <c r="F188" i="8"/>
  <c r="D188" i="8"/>
  <c r="I188" i="8" s="1"/>
  <c r="H187" i="8"/>
  <c r="G187" i="8"/>
  <c r="F187" i="8"/>
  <c r="C187" i="8"/>
  <c r="H186" i="8"/>
  <c r="G186" i="8"/>
  <c r="F186" i="8"/>
  <c r="D186" i="8"/>
  <c r="I186" i="8" s="1"/>
  <c r="H185" i="8"/>
  <c r="G185" i="8"/>
  <c r="F185" i="8"/>
  <c r="B185" i="8"/>
  <c r="H184" i="8"/>
  <c r="G184" i="8"/>
  <c r="F184" i="8"/>
  <c r="D184" i="8"/>
  <c r="I184" i="8" s="1"/>
  <c r="H183" i="8"/>
  <c r="G183" i="8"/>
  <c r="F183" i="8"/>
  <c r="E183" i="8"/>
  <c r="H182" i="8"/>
  <c r="G182" i="8"/>
  <c r="F182" i="8"/>
  <c r="E182" i="8"/>
  <c r="H181" i="8"/>
  <c r="G181" i="8"/>
  <c r="F181" i="8"/>
  <c r="C181" i="8"/>
  <c r="H180" i="8"/>
  <c r="G180" i="8"/>
  <c r="F180" i="8"/>
  <c r="B180" i="8"/>
  <c r="H179" i="8"/>
  <c r="G179" i="8"/>
  <c r="F179" i="8"/>
  <c r="H178" i="8"/>
  <c r="G178" i="8"/>
  <c r="F178" i="8"/>
  <c r="C178" i="8"/>
  <c r="H177" i="8"/>
  <c r="G177" i="8"/>
  <c r="F177" i="8"/>
  <c r="H176" i="8"/>
  <c r="G176" i="8"/>
  <c r="F176" i="8"/>
  <c r="E176" i="8"/>
  <c r="H175" i="8"/>
  <c r="G175" i="8"/>
  <c r="F175" i="8"/>
  <c r="E175" i="8"/>
  <c r="H174" i="8"/>
  <c r="G174" i="8"/>
  <c r="F174" i="8"/>
  <c r="H173" i="8"/>
  <c r="G173" i="8"/>
  <c r="F173" i="8"/>
  <c r="H172" i="8"/>
  <c r="G172" i="8"/>
  <c r="F172" i="8"/>
  <c r="H171" i="8"/>
  <c r="G171" i="8"/>
  <c r="F171" i="8"/>
  <c r="H170" i="8"/>
  <c r="G170" i="8"/>
  <c r="F170" i="8"/>
  <c r="C170" i="8"/>
  <c r="H169" i="8"/>
  <c r="G169" i="8"/>
  <c r="F169" i="8"/>
  <c r="E169" i="8"/>
  <c r="H168" i="8"/>
  <c r="G168" i="8"/>
  <c r="F168" i="8"/>
  <c r="E168" i="8"/>
  <c r="H167" i="8"/>
  <c r="G167" i="8"/>
  <c r="F167" i="8"/>
  <c r="E167" i="8"/>
  <c r="H166" i="8"/>
  <c r="G166" i="8"/>
  <c r="F166" i="8"/>
  <c r="E166" i="8"/>
  <c r="H165" i="8"/>
  <c r="G165" i="8"/>
  <c r="F165" i="8"/>
  <c r="H164" i="8"/>
  <c r="G164" i="8"/>
  <c r="F164" i="8"/>
  <c r="C164" i="8"/>
  <c r="H163" i="8"/>
  <c r="G163" i="8"/>
  <c r="F163" i="8"/>
  <c r="H162" i="8"/>
  <c r="G162" i="8"/>
  <c r="F162" i="8"/>
  <c r="B162" i="8"/>
  <c r="H161" i="8"/>
  <c r="G161" i="8"/>
  <c r="F161" i="8"/>
  <c r="H160" i="8"/>
  <c r="G160" i="8"/>
  <c r="F160" i="8"/>
  <c r="H159" i="8"/>
  <c r="G159" i="8"/>
  <c r="F159" i="8"/>
  <c r="D159" i="8"/>
  <c r="I159" i="8" s="1"/>
  <c r="H158" i="8"/>
  <c r="G158" i="8"/>
  <c r="F158" i="8"/>
  <c r="B158" i="8"/>
  <c r="H157" i="8"/>
  <c r="G157" i="8"/>
  <c r="F157" i="8"/>
  <c r="E157" i="8"/>
  <c r="H156" i="8"/>
  <c r="G156" i="8"/>
  <c r="F156" i="8"/>
  <c r="C156" i="8"/>
  <c r="H155" i="8"/>
  <c r="G155" i="8"/>
  <c r="F155" i="8"/>
  <c r="H154" i="8"/>
  <c r="G154" i="8"/>
  <c r="F154" i="8"/>
  <c r="H153" i="8"/>
  <c r="G153" i="8"/>
  <c r="F153" i="8"/>
  <c r="E153" i="8"/>
  <c r="H152" i="8"/>
  <c r="G152" i="8"/>
  <c r="F152" i="8"/>
  <c r="H151" i="8"/>
  <c r="G151" i="8"/>
  <c r="F151" i="8"/>
  <c r="D151" i="8"/>
  <c r="I151" i="8" s="1"/>
  <c r="H150" i="8"/>
  <c r="G150" i="8"/>
  <c r="F150" i="8"/>
  <c r="C150" i="8"/>
  <c r="H149" i="8"/>
  <c r="G149" i="8"/>
  <c r="F149" i="8"/>
  <c r="B149" i="8"/>
  <c r="H148" i="8"/>
  <c r="G148" i="8"/>
  <c r="F148" i="8"/>
  <c r="C148" i="8"/>
  <c r="H147" i="8"/>
  <c r="G147" i="8"/>
  <c r="F147" i="8"/>
  <c r="H146" i="8"/>
  <c r="G146" i="8"/>
  <c r="F146" i="8"/>
  <c r="H145" i="8"/>
  <c r="G145" i="8"/>
  <c r="F145" i="8"/>
  <c r="E145" i="8"/>
  <c r="H144" i="8"/>
  <c r="G144" i="8"/>
  <c r="F144" i="8"/>
  <c r="H143" i="8"/>
  <c r="G143" i="8"/>
  <c r="F143" i="8"/>
  <c r="D143" i="8"/>
  <c r="I143" i="8" s="1"/>
  <c r="H142" i="8"/>
  <c r="G142" i="8"/>
  <c r="F142" i="8"/>
  <c r="C142" i="8"/>
  <c r="H141" i="8"/>
  <c r="G141" i="8"/>
  <c r="F141" i="8"/>
  <c r="B141" i="8"/>
  <c r="H140" i="8"/>
  <c r="G140" i="8"/>
  <c r="F140" i="8"/>
  <c r="C140" i="8"/>
  <c r="H139" i="8"/>
  <c r="G139" i="8"/>
  <c r="F139" i="8"/>
  <c r="H138" i="8"/>
  <c r="G138" i="8"/>
  <c r="F138" i="8"/>
  <c r="E138" i="8"/>
  <c r="H137" i="8"/>
  <c r="G137" i="8"/>
  <c r="F137" i="8"/>
  <c r="H136" i="8"/>
  <c r="G136" i="8"/>
  <c r="F136" i="8"/>
  <c r="H135" i="8"/>
  <c r="G135" i="8"/>
  <c r="F135" i="8"/>
  <c r="D135" i="8"/>
  <c r="I135" i="8" s="1"/>
  <c r="H134" i="8"/>
  <c r="G134" i="8"/>
  <c r="F134" i="8"/>
  <c r="H133" i="8"/>
  <c r="G133" i="8"/>
  <c r="F133" i="8"/>
  <c r="B133" i="8"/>
  <c r="H132" i="8"/>
  <c r="G132" i="8"/>
  <c r="F132" i="8"/>
  <c r="C132" i="8"/>
  <c r="H131" i="8"/>
  <c r="G131" i="8"/>
  <c r="F131" i="8"/>
  <c r="H130" i="8"/>
  <c r="G130" i="8"/>
  <c r="F130" i="8"/>
  <c r="E130" i="8"/>
  <c r="H129" i="8"/>
  <c r="G129" i="8"/>
  <c r="F129" i="8"/>
  <c r="H128" i="8"/>
  <c r="G128" i="8"/>
  <c r="F128" i="8"/>
  <c r="H127" i="8"/>
  <c r="G127" i="8"/>
  <c r="F127" i="8"/>
  <c r="D127" i="8"/>
  <c r="I127" i="8" s="1"/>
  <c r="H126" i="8"/>
  <c r="G126" i="8"/>
  <c r="F126" i="8"/>
  <c r="H125" i="8"/>
  <c r="G125" i="8"/>
  <c r="F125" i="8"/>
  <c r="D125" i="8"/>
  <c r="I125" i="8" s="1"/>
  <c r="H124" i="8"/>
  <c r="G124" i="8"/>
  <c r="F124" i="8"/>
  <c r="C124" i="8"/>
  <c r="H123" i="8"/>
  <c r="G123" i="8"/>
  <c r="F123" i="8"/>
  <c r="H122" i="8"/>
  <c r="G122" i="8"/>
  <c r="F122" i="8"/>
  <c r="D122" i="8"/>
  <c r="I122" i="8" s="1"/>
  <c r="H121" i="8"/>
  <c r="G121" i="8"/>
  <c r="F121" i="8"/>
  <c r="B121" i="8"/>
  <c r="H120" i="8"/>
  <c r="G120" i="8"/>
  <c r="F120" i="8"/>
  <c r="H119" i="8"/>
  <c r="G119" i="8"/>
  <c r="F119" i="8"/>
  <c r="D119" i="8"/>
  <c r="I119" i="8" s="1"/>
  <c r="H118" i="8"/>
  <c r="G118" i="8"/>
  <c r="F118" i="8"/>
  <c r="C118" i="8"/>
  <c r="H117" i="8"/>
  <c r="G117" i="8"/>
  <c r="F117" i="8"/>
  <c r="H116" i="8"/>
  <c r="G116" i="8"/>
  <c r="F116" i="8"/>
  <c r="C116" i="8"/>
  <c r="H115" i="8"/>
  <c r="G115" i="8"/>
  <c r="F115" i="8"/>
  <c r="H114" i="8"/>
  <c r="G114" i="8"/>
  <c r="F114" i="8"/>
  <c r="E114" i="8"/>
  <c r="H113" i="8"/>
  <c r="G113" i="8"/>
  <c r="F113" i="8"/>
  <c r="E113" i="8"/>
  <c r="H112" i="8"/>
  <c r="G112" i="8"/>
  <c r="F112" i="8"/>
  <c r="C112" i="8"/>
  <c r="H111" i="8"/>
  <c r="G111" i="8"/>
  <c r="F111" i="8"/>
  <c r="H110" i="8"/>
  <c r="G110" i="8"/>
  <c r="F110" i="8"/>
  <c r="C110" i="8"/>
  <c r="H109" i="8"/>
  <c r="G109" i="8"/>
  <c r="F109" i="8"/>
  <c r="E109" i="8"/>
  <c r="H108" i="8"/>
  <c r="G108" i="8"/>
  <c r="F108" i="8"/>
  <c r="C108" i="8"/>
  <c r="H107" i="8"/>
  <c r="G107" i="8"/>
  <c r="F107" i="8"/>
  <c r="E107" i="8"/>
  <c r="H106" i="8"/>
  <c r="G106" i="8"/>
  <c r="F106" i="8"/>
  <c r="C106" i="8"/>
  <c r="H105" i="8"/>
  <c r="G105" i="8"/>
  <c r="F105" i="8"/>
  <c r="H104" i="8"/>
  <c r="G104" i="8"/>
  <c r="F104" i="8"/>
  <c r="C104" i="8"/>
  <c r="H103" i="8"/>
  <c r="G103" i="8"/>
  <c r="F103" i="8"/>
  <c r="H102" i="8"/>
  <c r="G102" i="8"/>
  <c r="F102" i="8"/>
  <c r="C102" i="8"/>
  <c r="H101" i="8"/>
  <c r="G101" i="8"/>
  <c r="F101" i="8"/>
  <c r="H100" i="8"/>
  <c r="G100" i="8"/>
  <c r="F100" i="8"/>
  <c r="H99" i="8"/>
  <c r="G99" i="8"/>
  <c r="F99" i="8"/>
  <c r="D99" i="8"/>
  <c r="I99" i="8" s="1"/>
  <c r="H98" i="8"/>
  <c r="G98" i="8"/>
  <c r="F98" i="8"/>
  <c r="B98" i="8"/>
  <c r="H97" i="8"/>
  <c r="G97" i="8"/>
  <c r="F97" i="8"/>
  <c r="C97" i="8"/>
  <c r="H96" i="8"/>
  <c r="G96" i="8"/>
  <c r="F96" i="8"/>
  <c r="D96" i="8"/>
  <c r="I96" i="8" s="1"/>
  <c r="H95" i="8"/>
  <c r="G95" i="8"/>
  <c r="F95" i="8"/>
  <c r="H94" i="8"/>
  <c r="G94" i="8"/>
  <c r="F94" i="8"/>
  <c r="B94" i="8"/>
  <c r="H93" i="8"/>
  <c r="G93" i="8"/>
  <c r="F93" i="8"/>
  <c r="C93" i="8"/>
  <c r="H92" i="8"/>
  <c r="G92" i="8"/>
  <c r="F92" i="8"/>
  <c r="H91" i="8"/>
  <c r="G91" i="8"/>
  <c r="F91" i="8"/>
  <c r="D91" i="8"/>
  <c r="I91" i="8" s="1"/>
  <c r="H90" i="8"/>
  <c r="G90" i="8"/>
  <c r="F90" i="8"/>
  <c r="E90" i="8"/>
  <c r="H89" i="8"/>
  <c r="G89" i="8"/>
  <c r="F89" i="8"/>
  <c r="C89" i="8"/>
  <c r="H88" i="8"/>
  <c r="G88" i="8"/>
  <c r="F88" i="8"/>
  <c r="H87" i="8"/>
  <c r="G87" i="8"/>
  <c r="F87" i="8"/>
  <c r="D87" i="8"/>
  <c r="I87" i="8" s="1"/>
  <c r="H86" i="8"/>
  <c r="G86" i="8"/>
  <c r="F86" i="8"/>
  <c r="H85" i="8"/>
  <c r="G85" i="8"/>
  <c r="F85" i="8"/>
  <c r="H84" i="8"/>
  <c r="G84" i="8"/>
  <c r="F84" i="8"/>
  <c r="H83" i="8"/>
  <c r="G83" i="8"/>
  <c r="F83" i="8"/>
  <c r="H82" i="8"/>
  <c r="G82" i="8"/>
  <c r="F82" i="8"/>
  <c r="H81" i="8"/>
  <c r="G81" i="8"/>
  <c r="F81" i="8"/>
  <c r="H80" i="8"/>
  <c r="G80" i="8"/>
  <c r="F80" i="8"/>
  <c r="H79" i="8"/>
  <c r="G79" i="8"/>
  <c r="F79" i="8"/>
  <c r="C79" i="8"/>
  <c r="H78" i="8"/>
  <c r="G78" i="8"/>
  <c r="F78" i="8"/>
  <c r="H77" i="8"/>
  <c r="G77" i="8"/>
  <c r="F77" i="8"/>
  <c r="E77" i="8"/>
  <c r="H76" i="8"/>
  <c r="G76" i="8"/>
  <c r="F76" i="8"/>
  <c r="E76" i="8"/>
  <c r="H75" i="8"/>
  <c r="G75" i="8"/>
  <c r="F75" i="8"/>
  <c r="B75" i="8"/>
  <c r="H74" i="8"/>
  <c r="G74" i="8"/>
  <c r="F74" i="8"/>
  <c r="H73" i="8"/>
  <c r="G73" i="8"/>
  <c r="F73" i="8"/>
  <c r="H72" i="8"/>
  <c r="G72" i="8"/>
  <c r="F72" i="8"/>
  <c r="D72" i="8"/>
  <c r="I72" i="8" s="1"/>
  <c r="H71" i="8"/>
  <c r="G71" i="8"/>
  <c r="F71" i="8"/>
  <c r="D71" i="8"/>
  <c r="I71" i="8" s="1"/>
  <c r="H70" i="8"/>
  <c r="G70" i="8"/>
  <c r="F70" i="8"/>
  <c r="B70" i="8"/>
  <c r="H69" i="8"/>
  <c r="G69" i="8"/>
  <c r="F69" i="8"/>
  <c r="E69" i="8"/>
  <c r="H68" i="8"/>
  <c r="G68" i="8"/>
  <c r="F68" i="8"/>
  <c r="E68" i="8"/>
  <c r="H67" i="8"/>
  <c r="G67" i="8"/>
  <c r="F67" i="8"/>
  <c r="E67" i="8"/>
  <c r="H66" i="8"/>
  <c r="G66" i="8"/>
  <c r="F66" i="8"/>
  <c r="E66" i="8"/>
  <c r="H65" i="8"/>
  <c r="G65" i="8"/>
  <c r="F65" i="8"/>
  <c r="C65" i="8"/>
  <c r="H64" i="8"/>
  <c r="G64" i="8"/>
  <c r="F64" i="8"/>
  <c r="C64" i="8"/>
  <c r="H63" i="8"/>
  <c r="G63" i="8"/>
  <c r="F63" i="8"/>
  <c r="C63" i="8"/>
  <c r="H62" i="8"/>
  <c r="G62" i="8"/>
  <c r="F62" i="8"/>
  <c r="D62" i="8"/>
  <c r="I62" i="8" s="1"/>
  <c r="H61" i="8"/>
  <c r="G61" i="8"/>
  <c r="F61" i="8"/>
  <c r="H60" i="8"/>
  <c r="G60" i="8"/>
  <c r="F60" i="8"/>
  <c r="H59" i="8"/>
  <c r="G59" i="8"/>
  <c r="F59" i="8"/>
  <c r="B59" i="8"/>
  <c r="H58" i="8"/>
  <c r="G58" i="8"/>
  <c r="F58" i="8"/>
  <c r="C58" i="8"/>
  <c r="H57" i="8"/>
  <c r="G57" i="8"/>
  <c r="F57" i="8"/>
  <c r="B57" i="8"/>
  <c r="H56" i="8"/>
  <c r="G56" i="8"/>
  <c r="F56" i="8"/>
  <c r="H55" i="8"/>
  <c r="G55" i="8"/>
  <c r="F55" i="8"/>
  <c r="C55" i="8"/>
  <c r="H54" i="8"/>
  <c r="G54" i="8"/>
  <c r="F54" i="8"/>
  <c r="B54" i="8"/>
  <c r="H53" i="8"/>
  <c r="G53" i="8"/>
  <c r="F53" i="8"/>
  <c r="H52" i="8"/>
  <c r="G52" i="8"/>
  <c r="F52" i="8"/>
  <c r="H51" i="8"/>
  <c r="G51" i="8"/>
  <c r="F51" i="8"/>
  <c r="H50" i="8"/>
  <c r="G50" i="8"/>
  <c r="F50" i="8"/>
  <c r="H49" i="8"/>
  <c r="G49" i="8"/>
  <c r="F49" i="8"/>
  <c r="H48" i="8"/>
  <c r="G48" i="8"/>
  <c r="F48" i="8"/>
  <c r="H47" i="8"/>
  <c r="G47" i="8"/>
  <c r="F47" i="8"/>
  <c r="D47" i="8"/>
  <c r="I47" i="8" s="1"/>
  <c r="H46" i="8"/>
  <c r="G46" i="8"/>
  <c r="F46" i="8"/>
  <c r="B46" i="8"/>
  <c r="H45" i="8"/>
  <c r="G45" i="8"/>
  <c r="F45" i="8"/>
  <c r="D45" i="8"/>
  <c r="I45" i="8" s="1"/>
  <c r="H44" i="8"/>
  <c r="G44" i="8"/>
  <c r="F44" i="8"/>
  <c r="B44" i="8"/>
  <c r="H43" i="8"/>
  <c r="G43" i="8"/>
  <c r="F43" i="8"/>
  <c r="H42" i="8"/>
  <c r="G42" i="8"/>
  <c r="F42" i="8"/>
  <c r="B42" i="8"/>
  <c r="H41" i="8"/>
  <c r="G41" i="8"/>
  <c r="F41" i="8"/>
  <c r="D41" i="8"/>
  <c r="I41" i="8" s="1"/>
  <c r="H40" i="8"/>
  <c r="G40" i="8"/>
  <c r="F40" i="8"/>
  <c r="B40" i="8"/>
  <c r="H39" i="8"/>
  <c r="G39" i="8"/>
  <c r="F39" i="8"/>
  <c r="D39" i="8"/>
  <c r="I39" i="8" s="1"/>
  <c r="H38" i="8"/>
  <c r="G38" i="8"/>
  <c r="F38" i="8"/>
  <c r="B38" i="8"/>
  <c r="H37" i="8"/>
  <c r="G37" i="8"/>
  <c r="F37" i="8"/>
  <c r="B37" i="8"/>
  <c r="H36" i="8"/>
  <c r="G36" i="8"/>
  <c r="F36" i="8"/>
  <c r="B36" i="8"/>
  <c r="H35" i="8"/>
  <c r="G35" i="8"/>
  <c r="F35" i="8"/>
  <c r="D35" i="8"/>
  <c r="I35" i="8" s="1"/>
  <c r="H34" i="8"/>
  <c r="G34" i="8"/>
  <c r="D34" i="8"/>
  <c r="I34" i="8" s="1"/>
  <c r="H33" i="8"/>
  <c r="G33" i="8"/>
  <c r="F33" i="8"/>
  <c r="D33" i="8"/>
  <c r="I33" i="8" s="1"/>
  <c r="H32" i="8"/>
  <c r="G32" i="8"/>
  <c r="F32" i="8"/>
  <c r="H31" i="8"/>
  <c r="G31" i="8"/>
  <c r="F31" i="8"/>
  <c r="D31" i="8"/>
  <c r="I31" i="8" s="1"/>
  <c r="H30" i="8"/>
  <c r="G30" i="8"/>
  <c r="F30" i="8"/>
  <c r="B30" i="8"/>
  <c r="H29" i="8"/>
  <c r="G29" i="8"/>
  <c r="F29" i="8"/>
  <c r="D29" i="8"/>
  <c r="I29" i="8" s="1"/>
  <c r="H28" i="8"/>
  <c r="G28" i="8"/>
  <c r="F28" i="8"/>
  <c r="D28" i="8"/>
  <c r="I28" i="8" s="1"/>
  <c r="H27" i="8"/>
  <c r="G27" i="8"/>
  <c r="F27" i="8"/>
  <c r="D27" i="8"/>
  <c r="I27" i="8" s="1"/>
  <c r="H26" i="8"/>
  <c r="G26" i="8"/>
  <c r="F26" i="8"/>
  <c r="D26" i="8"/>
  <c r="I26" i="8" s="1"/>
  <c r="H25" i="8"/>
  <c r="G25" i="8"/>
  <c r="F25" i="8"/>
  <c r="H24" i="8"/>
  <c r="G24" i="8"/>
  <c r="F24" i="8"/>
  <c r="B24" i="8"/>
  <c r="H23" i="8"/>
  <c r="G23" i="8"/>
  <c r="F23" i="8"/>
  <c r="D23" i="8"/>
  <c r="I23" i="8" s="1"/>
  <c r="H22" i="8"/>
  <c r="G22" i="8"/>
  <c r="F22" i="8"/>
  <c r="B22" i="8"/>
  <c r="H21" i="8"/>
  <c r="G21" i="8"/>
  <c r="F21" i="8"/>
  <c r="D21" i="8"/>
  <c r="I21" i="8" s="1"/>
  <c r="H20" i="8"/>
  <c r="G20" i="8"/>
  <c r="F20" i="8"/>
  <c r="H19" i="8"/>
  <c r="G19" i="8"/>
  <c r="F19" i="8"/>
  <c r="E19" i="8"/>
  <c r="H18" i="8"/>
  <c r="G18" i="8"/>
  <c r="F18" i="8"/>
  <c r="D18" i="8"/>
  <c r="I18" i="8" s="1"/>
  <c r="H17" i="8"/>
  <c r="G17" i="8"/>
  <c r="F17" i="8"/>
  <c r="D17" i="8"/>
  <c r="I17" i="8" s="1"/>
  <c r="H16" i="8"/>
  <c r="G16" i="8"/>
  <c r="B16" i="8"/>
  <c r="H15" i="8"/>
  <c r="G15" i="8"/>
  <c r="D15" i="8"/>
  <c r="I15" i="8" s="1"/>
  <c r="H14" i="8"/>
  <c r="G14" i="8"/>
  <c r="H13" i="8"/>
  <c r="G13" i="8"/>
  <c r="F13" i="8"/>
  <c r="B13" i="8"/>
  <c r="H12" i="8"/>
  <c r="G12" i="8"/>
  <c r="F12" i="8"/>
  <c r="B12" i="8"/>
  <c r="H11" i="8"/>
  <c r="G11" i="8"/>
  <c r="F11" i="8"/>
  <c r="E11" i="8"/>
  <c r="H10" i="8"/>
  <c r="G10" i="8"/>
  <c r="F10" i="8"/>
  <c r="B10" i="8"/>
  <c r="H9" i="8"/>
  <c r="G9" i="8"/>
  <c r="F9" i="8"/>
  <c r="H8" i="8"/>
  <c r="G8" i="8"/>
  <c r="F8" i="8"/>
  <c r="B8" i="8"/>
  <c r="H7" i="8"/>
  <c r="G7" i="8"/>
  <c r="F7" i="8"/>
  <c r="D7" i="8"/>
  <c r="I7" i="8" s="1"/>
  <c r="H6" i="8"/>
  <c r="G6" i="8"/>
  <c r="F6" i="8"/>
  <c r="B6" i="8"/>
  <c r="H5" i="8"/>
  <c r="G5" i="8"/>
  <c r="F5" i="8"/>
  <c r="D5" i="8"/>
  <c r="I5" i="8" s="1"/>
  <c r="H4" i="8"/>
  <c r="G4" i="8"/>
  <c r="F4" i="8"/>
  <c r="B4" i="8"/>
  <c r="G3" i="8"/>
  <c r="F3" i="8"/>
  <c r="A3" i="8"/>
  <c r="I345" i="12"/>
  <c r="I344" i="12"/>
  <c r="I342" i="12"/>
  <c r="I341" i="12"/>
  <c r="I337" i="12"/>
  <c r="I336" i="12"/>
  <c r="I335" i="12"/>
  <c r="I333" i="12"/>
  <c r="I328" i="12"/>
  <c r="I322" i="12"/>
  <c r="I321" i="12"/>
  <c r="I320" i="12"/>
  <c r="I319" i="12"/>
  <c r="I318" i="12"/>
  <c r="I317" i="12"/>
  <c r="GB317" i="12" s="1"/>
  <c r="I316" i="12"/>
  <c r="I308" i="12"/>
  <c r="I307" i="12"/>
  <c r="I306" i="12"/>
  <c r="I304" i="12"/>
  <c r="I303" i="12"/>
  <c r="I302" i="12"/>
  <c r="I301" i="12"/>
  <c r="I300" i="12"/>
  <c r="I288" i="12"/>
  <c r="I287" i="12"/>
  <c r="I281" i="12"/>
  <c r="I280" i="12"/>
  <c r="I279" i="12"/>
  <c r="I278" i="12"/>
  <c r="I276" i="12"/>
  <c r="I275" i="12"/>
  <c r="I274" i="12"/>
  <c r="I273" i="12"/>
  <c r="GB273" i="12" s="1"/>
  <c r="I272" i="12"/>
  <c r="I271" i="12"/>
  <c r="I270" i="12"/>
  <c r="I268" i="12"/>
  <c r="I267" i="12"/>
  <c r="I266" i="12"/>
  <c r="I264" i="12"/>
  <c r="I263" i="12"/>
  <c r="I262" i="12"/>
  <c r="I261" i="12"/>
  <c r="I259" i="12"/>
  <c r="I255" i="12"/>
  <c r="I217" i="12"/>
  <c r="I216" i="12"/>
  <c r="I215" i="12"/>
  <c r="I214" i="12"/>
  <c r="I212" i="12"/>
  <c r="I210" i="12"/>
  <c r="I209" i="12"/>
  <c r="I206" i="12"/>
  <c r="I205" i="12"/>
  <c r="I204" i="12"/>
  <c r="I203" i="12"/>
  <c r="I202" i="12"/>
  <c r="I201" i="12"/>
  <c r="I200" i="12"/>
  <c r="I199" i="12"/>
  <c r="I198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2" i="12"/>
  <c r="I128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1" i="12"/>
  <c r="I100" i="12"/>
  <c r="I99" i="12"/>
  <c r="I95" i="12"/>
  <c r="I94" i="12"/>
  <c r="I93" i="12"/>
  <c r="I92" i="12"/>
  <c r="I91" i="12"/>
  <c r="I90" i="12"/>
  <c r="I89" i="12"/>
  <c r="I88" i="12"/>
  <c r="I86" i="12"/>
  <c r="I85" i="12"/>
  <c r="I79" i="12"/>
  <c r="I72" i="12"/>
  <c r="I71" i="12"/>
  <c r="I70" i="12"/>
  <c r="I66" i="12"/>
  <c r="I65" i="12"/>
  <c r="I64" i="12"/>
  <c r="I55" i="12"/>
  <c r="I54" i="12"/>
  <c r="I53" i="12"/>
  <c r="I51" i="12"/>
  <c r="I48" i="12"/>
  <c r="I42" i="12"/>
  <c r="I41" i="12"/>
  <c r="I40" i="12"/>
  <c r="I36" i="12"/>
  <c r="I35" i="12"/>
  <c r="I34" i="12"/>
  <c r="I33" i="12"/>
  <c r="I32" i="12"/>
  <c r="I24" i="12"/>
  <c r="I23" i="12"/>
  <c r="I17" i="12"/>
  <c r="I16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E113" i="11"/>
  <c r="C113" i="11"/>
  <c r="G112" i="11"/>
  <c r="G111" i="11"/>
  <c r="E111" i="11"/>
  <c r="C111" i="11"/>
  <c r="O110" i="11"/>
  <c r="K110" i="11"/>
  <c r="G110" i="11"/>
  <c r="E110" i="11"/>
  <c r="C110" i="11"/>
  <c r="O109" i="11"/>
  <c r="M109" i="11"/>
  <c r="K109" i="11"/>
  <c r="G109" i="11"/>
  <c r="E109" i="11"/>
  <c r="C109" i="11"/>
  <c r="O108" i="11"/>
  <c r="M108" i="11"/>
  <c r="K108" i="11"/>
  <c r="I108" i="11"/>
  <c r="G108" i="11"/>
  <c r="E108" i="11"/>
  <c r="C108" i="11"/>
  <c r="O107" i="11"/>
  <c r="M107" i="11"/>
  <c r="K107" i="11"/>
  <c r="I107" i="11"/>
  <c r="G107" i="11"/>
  <c r="E107" i="11"/>
  <c r="C107" i="11"/>
  <c r="O106" i="11"/>
  <c r="M106" i="11"/>
  <c r="K106" i="11"/>
  <c r="I106" i="11"/>
  <c r="G106" i="11"/>
  <c r="E106" i="11"/>
  <c r="C106" i="11"/>
  <c r="O105" i="11"/>
  <c r="M105" i="11"/>
  <c r="K105" i="11"/>
  <c r="I105" i="11"/>
  <c r="G105" i="11"/>
  <c r="E105" i="11"/>
  <c r="C105" i="11"/>
  <c r="O104" i="11"/>
  <c r="M104" i="11"/>
  <c r="K104" i="11"/>
  <c r="I104" i="11"/>
  <c r="G104" i="11"/>
  <c r="E104" i="11"/>
  <c r="C104" i="11"/>
  <c r="O103" i="11"/>
  <c r="M103" i="11"/>
  <c r="K103" i="11"/>
  <c r="I103" i="11"/>
  <c r="G103" i="11"/>
  <c r="E103" i="11"/>
  <c r="C103" i="11"/>
  <c r="O102" i="11"/>
  <c r="M102" i="11"/>
  <c r="K102" i="11"/>
  <c r="I102" i="11"/>
  <c r="G102" i="11"/>
  <c r="E102" i="11"/>
  <c r="C102" i="11"/>
  <c r="O101" i="11"/>
  <c r="M101" i="11"/>
  <c r="K101" i="11"/>
  <c r="I101" i="11"/>
  <c r="G101" i="11"/>
  <c r="E101" i="11"/>
  <c r="C101" i="11"/>
  <c r="O100" i="11"/>
  <c r="M100" i="11"/>
  <c r="K100" i="11"/>
  <c r="I100" i="11"/>
  <c r="G100" i="11"/>
  <c r="E100" i="11"/>
  <c r="C100" i="11"/>
  <c r="O99" i="11"/>
  <c r="M99" i="11"/>
  <c r="K99" i="11"/>
  <c r="I99" i="11"/>
  <c r="G99" i="11"/>
  <c r="E99" i="11"/>
  <c r="C99" i="11"/>
  <c r="O98" i="11"/>
  <c r="M98" i="11"/>
  <c r="K98" i="11"/>
  <c r="I98" i="11"/>
  <c r="G98" i="11"/>
  <c r="E98" i="11"/>
  <c r="C98" i="11"/>
  <c r="O97" i="11"/>
  <c r="M97" i="11"/>
  <c r="K97" i="11"/>
  <c r="I97" i="11"/>
  <c r="G97" i="11"/>
  <c r="E97" i="11"/>
  <c r="C97" i="11"/>
  <c r="O96" i="11"/>
  <c r="M96" i="11"/>
  <c r="K96" i="11"/>
  <c r="I96" i="11"/>
  <c r="G96" i="11"/>
  <c r="E96" i="11"/>
  <c r="C96" i="11"/>
  <c r="K70" i="11"/>
  <c r="K69" i="11"/>
  <c r="K68" i="11"/>
  <c r="K67" i="11"/>
  <c r="K66" i="11"/>
  <c r="C66" i="11"/>
  <c r="K65" i="11"/>
  <c r="C65" i="11"/>
  <c r="K64" i="11"/>
  <c r="C64" i="11"/>
  <c r="K63" i="11"/>
  <c r="C63" i="11"/>
  <c r="K62" i="11"/>
  <c r="C62" i="11"/>
  <c r="K61" i="11"/>
  <c r="C61" i="11"/>
  <c r="K60" i="11"/>
  <c r="C60" i="11"/>
  <c r="O59" i="11"/>
  <c r="K59" i="11"/>
  <c r="E59" i="11"/>
  <c r="C59" i="11"/>
  <c r="O58" i="11"/>
  <c r="M58" i="11"/>
  <c r="K58" i="11"/>
  <c r="E58" i="11"/>
  <c r="C58" i="11"/>
  <c r="O57" i="11"/>
  <c r="M57" i="11"/>
  <c r="K57" i="11"/>
  <c r="E57" i="11"/>
  <c r="C57" i="11"/>
  <c r="O56" i="11"/>
  <c r="M56" i="11"/>
  <c r="K56" i="11"/>
  <c r="G56" i="11"/>
  <c r="E56" i="11"/>
  <c r="C56" i="11"/>
  <c r="O55" i="11"/>
  <c r="M55" i="11"/>
  <c r="K55" i="11"/>
  <c r="G55" i="11"/>
  <c r="E55" i="11"/>
  <c r="C55" i="11"/>
  <c r="O54" i="11"/>
  <c r="M54" i="11"/>
  <c r="K54" i="11"/>
  <c r="G54" i="11"/>
  <c r="E54" i="11"/>
  <c r="C54" i="11"/>
  <c r="O53" i="11"/>
  <c r="M53" i="11"/>
  <c r="K53" i="11"/>
  <c r="G53" i="11"/>
  <c r="E53" i="11"/>
  <c r="C53" i="11"/>
  <c r="O52" i="11"/>
  <c r="M52" i="11"/>
  <c r="K52" i="11"/>
  <c r="G52" i="11"/>
  <c r="E52" i="11"/>
  <c r="C52" i="11"/>
  <c r="O51" i="11"/>
  <c r="M51" i="11"/>
  <c r="K51" i="11"/>
  <c r="G51" i="11"/>
  <c r="E51" i="11"/>
  <c r="C51" i="11"/>
  <c r="O50" i="11"/>
  <c r="M50" i="11"/>
  <c r="K50" i="11"/>
  <c r="G50" i="11"/>
  <c r="E50" i="11"/>
  <c r="C50" i="11"/>
  <c r="O49" i="11"/>
  <c r="M49" i="11"/>
  <c r="K49" i="11"/>
  <c r="G49" i="11"/>
  <c r="E49" i="11"/>
  <c r="C49" i="11"/>
  <c r="O48" i="11"/>
  <c r="M48" i="11"/>
  <c r="K48" i="11"/>
  <c r="I48" i="11"/>
  <c r="G48" i="11"/>
  <c r="E48" i="11"/>
  <c r="C48" i="11"/>
  <c r="O47" i="11"/>
  <c r="M47" i="11"/>
  <c r="K47" i="11"/>
  <c r="I47" i="11"/>
  <c r="G47" i="11"/>
  <c r="E47" i="11"/>
  <c r="C47" i="11"/>
  <c r="O46" i="11"/>
  <c r="M46" i="11"/>
  <c r="K46" i="11"/>
  <c r="I46" i="11"/>
  <c r="G46" i="11"/>
  <c r="E46" i="11"/>
  <c r="C46" i="11"/>
  <c r="O45" i="11"/>
  <c r="M45" i="11"/>
  <c r="K45" i="11"/>
  <c r="I45" i="11"/>
  <c r="G45" i="11"/>
  <c r="E45" i="11"/>
  <c r="C45" i="11"/>
  <c r="O44" i="11"/>
  <c r="M44" i="11"/>
  <c r="K44" i="11"/>
  <c r="I44" i="11"/>
  <c r="G44" i="11"/>
  <c r="E44" i="11"/>
  <c r="C44" i="11"/>
  <c r="O43" i="11"/>
  <c r="M43" i="11"/>
  <c r="K43" i="11"/>
  <c r="I43" i="11"/>
  <c r="G43" i="11"/>
  <c r="E43" i="11"/>
  <c r="C43" i="11"/>
  <c r="O42" i="11"/>
  <c r="M42" i="11"/>
  <c r="K42" i="11"/>
  <c r="I42" i="11"/>
  <c r="G42" i="11"/>
  <c r="E42" i="11"/>
  <c r="C42" i="11"/>
  <c r="O41" i="11"/>
  <c r="M41" i="11"/>
  <c r="K41" i="11"/>
  <c r="I41" i="11"/>
  <c r="G41" i="11"/>
  <c r="E41" i="11"/>
  <c r="C41" i="11"/>
  <c r="O40" i="11"/>
  <c r="M40" i="11"/>
  <c r="K40" i="11"/>
  <c r="I40" i="11"/>
  <c r="G40" i="11"/>
  <c r="E40" i="11"/>
  <c r="C40" i="11"/>
  <c r="O39" i="11"/>
  <c r="M39" i="11"/>
  <c r="K39" i="11"/>
  <c r="I39" i="11"/>
  <c r="G39" i="11"/>
  <c r="E39" i="11"/>
  <c r="C39" i="11"/>
  <c r="O38" i="11"/>
  <c r="M38" i="11"/>
  <c r="K38" i="11"/>
  <c r="I38" i="11"/>
  <c r="G38" i="11"/>
  <c r="E38" i="11"/>
  <c r="C38" i="11"/>
  <c r="O37" i="11"/>
  <c r="M37" i="11"/>
  <c r="K37" i="11"/>
  <c r="I37" i="11"/>
  <c r="G37" i="11"/>
  <c r="E37" i="11"/>
  <c r="C37" i="11"/>
  <c r="O36" i="11"/>
  <c r="M36" i="11"/>
  <c r="K36" i="11"/>
  <c r="I36" i="11"/>
  <c r="G36" i="11"/>
  <c r="E36" i="11"/>
  <c r="C36" i="11"/>
  <c r="O35" i="11"/>
  <c r="M35" i="11"/>
  <c r="K35" i="11"/>
  <c r="I35" i="11"/>
  <c r="G35" i="11"/>
  <c r="E35" i="11"/>
  <c r="C35" i="11"/>
  <c r="O34" i="11"/>
  <c r="M34" i="11"/>
  <c r="K34" i="11"/>
  <c r="I34" i="11"/>
  <c r="G34" i="11"/>
  <c r="E34" i="11"/>
  <c r="C34" i="11"/>
  <c r="O33" i="11"/>
  <c r="M33" i="11"/>
  <c r="K33" i="11"/>
  <c r="I33" i="11"/>
  <c r="G33" i="11"/>
  <c r="E33" i="11"/>
  <c r="C33" i="11"/>
  <c r="O32" i="11"/>
  <c r="M32" i="11"/>
  <c r="K32" i="11"/>
  <c r="I32" i="11"/>
  <c r="G32" i="11"/>
  <c r="E32" i="11"/>
  <c r="C32" i="11"/>
  <c r="O31" i="11"/>
  <c r="M31" i="11"/>
  <c r="K31" i="11"/>
  <c r="I31" i="11"/>
  <c r="G31" i="11"/>
  <c r="E31" i="11"/>
  <c r="C31" i="11"/>
  <c r="O30" i="11"/>
  <c r="M30" i="11"/>
  <c r="K30" i="11"/>
  <c r="I30" i="11"/>
  <c r="G30" i="11"/>
  <c r="E30" i="11"/>
  <c r="C30" i="11"/>
  <c r="O29" i="11"/>
  <c r="M29" i="11"/>
  <c r="K29" i="11"/>
  <c r="I29" i="11"/>
  <c r="G29" i="11"/>
  <c r="E29" i="11"/>
  <c r="C29" i="11"/>
  <c r="O28" i="11"/>
  <c r="M28" i="11"/>
  <c r="K28" i="11"/>
  <c r="I28" i="11"/>
  <c r="G28" i="11"/>
  <c r="E28" i="11"/>
  <c r="C28" i="11"/>
  <c r="O27" i="11"/>
  <c r="M27" i="11"/>
  <c r="K27" i="11"/>
  <c r="I27" i="11"/>
  <c r="G27" i="11"/>
  <c r="E27" i="11"/>
  <c r="C27" i="11"/>
  <c r="O26" i="11"/>
  <c r="M26" i="11"/>
  <c r="K26" i="11"/>
  <c r="I26" i="11"/>
  <c r="G26" i="11"/>
  <c r="E26" i="11"/>
  <c r="C26" i="11"/>
  <c r="O25" i="11"/>
  <c r="M25" i="11"/>
  <c r="K25" i="11"/>
  <c r="I25" i="11"/>
  <c r="G25" i="11"/>
  <c r="E25" i="11"/>
  <c r="C25" i="11"/>
  <c r="O24" i="11"/>
  <c r="M24" i="11"/>
  <c r="K24" i="11"/>
  <c r="I24" i="11"/>
  <c r="G24" i="11"/>
  <c r="E24" i="11"/>
  <c r="C24" i="11"/>
  <c r="O23" i="11"/>
  <c r="M23" i="11"/>
  <c r="K23" i="11"/>
  <c r="I23" i="11"/>
  <c r="G23" i="11"/>
  <c r="E23" i="11"/>
  <c r="C23" i="11"/>
  <c r="O22" i="11"/>
  <c r="M22" i="11"/>
  <c r="K22" i="11"/>
  <c r="I22" i="11"/>
  <c r="G22" i="11"/>
  <c r="E22" i="11"/>
  <c r="C22" i="11"/>
  <c r="O21" i="11"/>
  <c r="M21" i="11"/>
  <c r="K21" i="11"/>
  <c r="I21" i="11"/>
  <c r="G21" i="11"/>
  <c r="E21" i="11"/>
  <c r="C21" i="11"/>
  <c r="O20" i="11"/>
  <c r="M20" i="11"/>
  <c r="K20" i="11"/>
  <c r="I20" i="11"/>
  <c r="G20" i="11"/>
  <c r="E20" i="11"/>
  <c r="C20" i="11"/>
  <c r="O19" i="11"/>
  <c r="M19" i="11"/>
  <c r="K19" i="11"/>
  <c r="I19" i="11"/>
  <c r="G19" i="11"/>
  <c r="E19" i="11"/>
  <c r="C19" i="11"/>
  <c r="O18" i="11"/>
  <c r="M18" i="11"/>
  <c r="K18" i="11"/>
  <c r="I18" i="11"/>
  <c r="G18" i="11"/>
  <c r="E18" i="11"/>
  <c r="C18" i="11"/>
  <c r="O17" i="11"/>
  <c r="M17" i="11"/>
  <c r="K17" i="11"/>
  <c r="I17" i="11"/>
  <c r="G17" i="11"/>
  <c r="E17" i="11"/>
  <c r="C17" i="11"/>
  <c r="O16" i="11"/>
  <c r="M16" i="11"/>
  <c r="K16" i="11"/>
  <c r="I16" i="11"/>
  <c r="G16" i="11"/>
  <c r="E16" i="11"/>
  <c r="C16" i="11"/>
  <c r="E13" i="11"/>
  <c r="I12" i="11"/>
  <c r="E12" i="11"/>
  <c r="Q11" i="11"/>
  <c r="O11" i="11"/>
  <c r="M11" i="11"/>
  <c r="K11" i="11"/>
  <c r="I11" i="11"/>
  <c r="G11" i="11"/>
  <c r="E11" i="11"/>
  <c r="Q10" i="11"/>
  <c r="O10" i="11"/>
  <c r="M10" i="11"/>
  <c r="K10" i="11"/>
  <c r="I10" i="11"/>
  <c r="G10" i="11"/>
  <c r="E10" i="11"/>
  <c r="Q9" i="11"/>
  <c r="O9" i="11"/>
  <c r="M9" i="11"/>
  <c r="K9" i="11"/>
  <c r="I9" i="11"/>
  <c r="G9" i="11"/>
  <c r="E9" i="11"/>
  <c r="Q8" i="11"/>
  <c r="O8" i="11"/>
  <c r="M8" i="11"/>
  <c r="K8" i="11"/>
  <c r="I8" i="11"/>
  <c r="G8" i="11"/>
  <c r="E8" i="11"/>
  <c r="Q7" i="11"/>
  <c r="O7" i="11"/>
  <c r="M7" i="11"/>
  <c r="K7" i="11"/>
  <c r="I7" i="11"/>
  <c r="G7" i="11"/>
  <c r="E7" i="11"/>
  <c r="Q6" i="11"/>
  <c r="O6" i="11"/>
  <c r="M6" i="11"/>
  <c r="K6" i="11"/>
  <c r="I6" i="11"/>
  <c r="G6" i="11"/>
  <c r="E6" i="11"/>
  <c r="Q5" i="11"/>
  <c r="O5" i="11"/>
  <c r="M5" i="11"/>
  <c r="K5" i="11"/>
  <c r="I5" i="11"/>
  <c r="G5" i="11"/>
  <c r="E5" i="11"/>
  <c r="Q4" i="11"/>
  <c r="O4" i="11"/>
  <c r="M4" i="11"/>
  <c r="K4" i="11"/>
  <c r="I4" i="11"/>
  <c r="G4" i="11"/>
  <c r="E4" i="11"/>
  <c r="Q3" i="11"/>
  <c r="O3" i="11"/>
  <c r="M3" i="11"/>
  <c r="K3" i="11"/>
  <c r="I3" i="11"/>
  <c r="G3" i="11"/>
  <c r="E3" i="11"/>
  <c r="D339" i="8" l="1"/>
  <c r="I339" i="8" s="1"/>
  <c r="R339" i="8" s="1"/>
  <c r="C334" i="8"/>
  <c r="D334" i="8"/>
  <c r="I334" i="8" s="1"/>
  <c r="X334" i="8" s="1"/>
  <c r="B334" i="8"/>
  <c r="O23" i="8"/>
  <c r="U23" i="8"/>
  <c r="R23" i="8"/>
  <c r="L23" i="8"/>
  <c r="X23" i="8"/>
  <c r="Q11" i="8"/>
  <c r="N11" i="8"/>
  <c r="W11" i="8"/>
  <c r="T11" i="8"/>
  <c r="K11" i="8"/>
  <c r="O17" i="8"/>
  <c r="L17" i="8"/>
  <c r="U17" i="8"/>
  <c r="R17" i="8"/>
  <c r="X17" i="8"/>
  <c r="R18" i="8"/>
  <c r="X18" i="8"/>
  <c r="U18" i="8"/>
  <c r="O18" i="8"/>
  <c r="L18" i="8"/>
  <c r="K19" i="8"/>
  <c r="W19" i="8"/>
  <c r="Q19" i="8"/>
  <c r="N19" i="8"/>
  <c r="T19" i="8"/>
  <c r="U21" i="8"/>
  <c r="X21" i="8"/>
  <c r="R21" i="8"/>
  <c r="O21" i="8"/>
  <c r="L21" i="8"/>
  <c r="O5" i="8"/>
  <c r="L5" i="8"/>
  <c r="X5" i="8"/>
  <c r="R5" i="8"/>
  <c r="U5" i="8"/>
  <c r="U7" i="8"/>
  <c r="R7" i="8"/>
  <c r="O7" i="8"/>
  <c r="L7" i="8"/>
  <c r="X7" i="8"/>
  <c r="U15" i="8"/>
  <c r="R15" i="8"/>
  <c r="X15" i="8"/>
  <c r="L15" i="8"/>
  <c r="O15" i="8"/>
  <c r="O91" i="8"/>
  <c r="L91" i="8"/>
  <c r="X91" i="8"/>
  <c r="U91" i="8"/>
  <c r="R91" i="8"/>
  <c r="T195" i="8"/>
  <c r="Q195" i="8"/>
  <c r="K195" i="8"/>
  <c r="W195" i="8"/>
  <c r="N195" i="8"/>
  <c r="O202" i="8"/>
  <c r="L202" i="8"/>
  <c r="X202" i="8"/>
  <c r="R202" i="8"/>
  <c r="U202" i="8"/>
  <c r="K206" i="8"/>
  <c r="W206" i="8"/>
  <c r="T206" i="8"/>
  <c r="N206" i="8"/>
  <c r="Q206" i="8"/>
  <c r="L248" i="8"/>
  <c r="X248" i="8"/>
  <c r="U248" i="8"/>
  <c r="O248" i="8"/>
  <c r="R248" i="8"/>
  <c r="K251" i="8"/>
  <c r="W251" i="8"/>
  <c r="T251" i="8"/>
  <c r="Q251" i="8"/>
  <c r="N251" i="8"/>
  <c r="L252" i="8"/>
  <c r="X252" i="8"/>
  <c r="U252" i="8"/>
  <c r="R252" i="8"/>
  <c r="O252" i="8"/>
  <c r="L347" i="8"/>
  <c r="X347" i="8"/>
  <c r="U347" i="8"/>
  <c r="R347" i="8"/>
  <c r="O347" i="8"/>
  <c r="L47" i="8"/>
  <c r="X47" i="8"/>
  <c r="U47" i="8"/>
  <c r="O47" i="8"/>
  <c r="R47" i="8"/>
  <c r="L127" i="8"/>
  <c r="X127" i="8"/>
  <c r="U127" i="8"/>
  <c r="O127" i="8"/>
  <c r="R127" i="8"/>
  <c r="N145" i="8"/>
  <c r="K145" i="8"/>
  <c r="W145" i="8"/>
  <c r="Q145" i="8"/>
  <c r="T145" i="8"/>
  <c r="Q76" i="8"/>
  <c r="N76" i="8"/>
  <c r="W76" i="8"/>
  <c r="T76" i="8"/>
  <c r="K76" i="8"/>
  <c r="N77" i="8"/>
  <c r="K77" i="8"/>
  <c r="W77" i="8"/>
  <c r="Q77" i="8"/>
  <c r="T77" i="8"/>
  <c r="L87" i="8"/>
  <c r="X87" i="8"/>
  <c r="U87" i="8"/>
  <c r="R87" i="8"/>
  <c r="O87" i="8"/>
  <c r="K113" i="8"/>
  <c r="W113" i="8"/>
  <c r="T113" i="8"/>
  <c r="N113" i="8"/>
  <c r="Q113" i="8"/>
  <c r="T114" i="8"/>
  <c r="Q114" i="8"/>
  <c r="N114" i="8"/>
  <c r="W114" i="8"/>
  <c r="K114" i="8"/>
  <c r="R125" i="8"/>
  <c r="O125" i="8"/>
  <c r="L125" i="8"/>
  <c r="U125" i="8"/>
  <c r="X125" i="8"/>
  <c r="L143" i="8"/>
  <c r="X143" i="8"/>
  <c r="U143" i="8"/>
  <c r="O143" i="8"/>
  <c r="R143" i="8"/>
  <c r="N153" i="8"/>
  <c r="K153" i="8"/>
  <c r="W153" i="8"/>
  <c r="Q153" i="8"/>
  <c r="T153" i="8"/>
  <c r="Q182" i="8"/>
  <c r="N182" i="8"/>
  <c r="K182" i="8"/>
  <c r="T182" i="8"/>
  <c r="W182" i="8"/>
  <c r="N183" i="8"/>
  <c r="K183" i="8"/>
  <c r="W183" i="8"/>
  <c r="T183" i="8"/>
  <c r="Q183" i="8"/>
  <c r="O184" i="8"/>
  <c r="L184" i="8"/>
  <c r="X184" i="8"/>
  <c r="U184" i="8"/>
  <c r="R184" i="8"/>
  <c r="U186" i="8"/>
  <c r="R186" i="8"/>
  <c r="O186" i="8"/>
  <c r="X186" i="8"/>
  <c r="L186" i="8"/>
  <c r="U188" i="8"/>
  <c r="R188" i="8"/>
  <c r="L188" i="8"/>
  <c r="O188" i="8"/>
  <c r="X188" i="8"/>
  <c r="Q225" i="8"/>
  <c r="N225" i="8"/>
  <c r="K225" i="8"/>
  <c r="T225" i="8"/>
  <c r="W225" i="8"/>
  <c r="N226" i="8"/>
  <c r="K226" i="8"/>
  <c r="W226" i="8"/>
  <c r="T226" i="8"/>
  <c r="Q226" i="8"/>
  <c r="N243" i="8"/>
  <c r="K243" i="8"/>
  <c r="W243" i="8"/>
  <c r="T243" i="8"/>
  <c r="Q243" i="8"/>
  <c r="K244" i="8"/>
  <c r="W244" i="8"/>
  <c r="T244" i="8"/>
  <c r="N244" i="8"/>
  <c r="Q244" i="8"/>
  <c r="L246" i="8"/>
  <c r="X246" i="8"/>
  <c r="U246" i="8"/>
  <c r="O246" i="8"/>
  <c r="R246" i="8"/>
  <c r="Q280" i="8"/>
  <c r="N280" i="8"/>
  <c r="K280" i="8"/>
  <c r="T280" i="8"/>
  <c r="W280" i="8"/>
  <c r="R281" i="8"/>
  <c r="O281" i="8"/>
  <c r="L281" i="8"/>
  <c r="U281" i="8"/>
  <c r="X281" i="8"/>
  <c r="T335" i="8"/>
  <c r="Q335" i="8"/>
  <c r="N335" i="8"/>
  <c r="W335" i="8"/>
  <c r="K335" i="8"/>
  <c r="T336" i="8"/>
  <c r="Q336" i="8"/>
  <c r="N336" i="8"/>
  <c r="K336" i="8"/>
  <c r="W336" i="8"/>
  <c r="U351" i="8"/>
  <c r="R351" i="8"/>
  <c r="O351" i="8"/>
  <c r="L351" i="8"/>
  <c r="X351" i="8"/>
  <c r="O35" i="8"/>
  <c r="L35" i="8"/>
  <c r="X35" i="8"/>
  <c r="U35" i="8"/>
  <c r="R35" i="8"/>
  <c r="O41" i="8"/>
  <c r="L41" i="8"/>
  <c r="X41" i="8"/>
  <c r="U41" i="8"/>
  <c r="R41" i="8"/>
  <c r="R34" i="8"/>
  <c r="O34" i="8"/>
  <c r="L34" i="8"/>
  <c r="U34" i="8"/>
  <c r="X34" i="8"/>
  <c r="O96" i="8"/>
  <c r="L96" i="8"/>
  <c r="R96" i="8"/>
  <c r="X96" i="8"/>
  <c r="U96" i="8"/>
  <c r="U99" i="8"/>
  <c r="R99" i="8"/>
  <c r="O99" i="8"/>
  <c r="X99" i="8"/>
  <c r="L99" i="8"/>
  <c r="Q107" i="8"/>
  <c r="N107" i="8"/>
  <c r="W107" i="8"/>
  <c r="T107" i="8"/>
  <c r="K107" i="8"/>
  <c r="K109" i="8"/>
  <c r="W109" i="8"/>
  <c r="T109" i="8"/>
  <c r="Q109" i="8"/>
  <c r="N109" i="8"/>
  <c r="O122" i="8"/>
  <c r="L122" i="8"/>
  <c r="X122" i="8"/>
  <c r="R122" i="8"/>
  <c r="U122" i="8"/>
  <c r="K130" i="8"/>
  <c r="W130" i="8"/>
  <c r="T130" i="8"/>
  <c r="Q130" i="8"/>
  <c r="N130" i="8"/>
  <c r="K138" i="8"/>
  <c r="W138" i="8"/>
  <c r="T138" i="8"/>
  <c r="Q138" i="8"/>
  <c r="N138" i="8"/>
  <c r="L151" i="8"/>
  <c r="X151" i="8"/>
  <c r="U151" i="8"/>
  <c r="O151" i="8"/>
  <c r="R151" i="8"/>
  <c r="N209" i="8"/>
  <c r="K209" i="8"/>
  <c r="W209" i="8"/>
  <c r="Q209" i="8"/>
  <c r="T209" i="8"/>
  <c r="K210" i="8"/>
  <c r="W210" i="8"/>
  <c r="T210" i="8"/>
  <c r="Q210" i="8"/>
  <c r="N210" i="8"/>
  <c r="L241" i="8"/>
  <c r="X241" i="8"/>
  <c r="U241" i="8"/>
  <c r="R241" i="8"/>
  <c r="O241" i="8"/>
  <c r="T257" i="8"/>
  <c r="Q257" i="8"/>
  <c r="N257" i="8"/>
  <c r="W257" i="8"/>
  <c r="K257" i="8"/>
  <c r="R269" i="8"/>
  <c r="O269" i="8"/>
  <c r="X269" i="8"/>
  <c r="U269" i="8"/>
  <c r="L269" i="8"/>
  <c r="O270" i="8"/>
  <c r="L270" i="8"/>
  <c r="X270" i="8"/>
  <c r="R270" i="8"/>
  <c r="U270" i="8"/>
  <c r="Q272" i="8"/>
  <c r="N272" i="8"/>
  <c r="K272" i="8"/>
  <c r="T272" i="8"/>
  <c r="W272" i="8"/>
  <c r="N273" i="8"/>
  <c r="K273" i="8"/>
  <c r="W273" i="8"/>
  <c r="T273" i="8"/>
  <c r="Q273" i="8"/>
  <c r="K274" i="8"/>
  <c r="W274" i="8"/>
  <c r="T274" i="8"/>
  <c r="N274" i="8"/>
  <c r="Q274" i="8"/>
  <c r="T275" i="8"/>
  <c r="Q275" i="8"/>
  <c r="N275" i="8"/>
  <c r="W275" i="8"/>
  <c r="K275" i="8"/>
  <c r="R277" i="8"/>
  <c r="O277" i="8"/>
  <c r="X277" i="8"/>
  <c r="L277" i="8"/>
  <c r="U277" i="8"/>
  <c r="T315" i="8"/>
  <c r="Q315" i="8"/>
  <c r="K315" i="8"/>
  <c r="N315" i="8"/>
  <c r="W315" i="8"/>
  <c r="T316" i="8"/>
  <c r="Q316" i="8"/>
  <c r="K316" i="8"/>
  <c r="N316" i="8"/>
  <c r="W316" i="8"/>
  <c r="T317" i="8"/>
  <c r="Q317" i="8"/>
  <c r="K317" i="8"/>
  <c r="N317" i="8"/>
  <c r="W317" i="8"/>
  <c r="T318" i="8"/>
  <c r="Q318" i="8"/>
  <c r="K318" i="8"/>
  <c r="N318" i="8"/>
  <c r="W318" i="8"/>
  <c r="T319" i="8"/>
  <c r="Q319" i="8"/>
  <c r="K319" i="8"/>
  <c r="N319" i="8"/>
  <c r="W319" i="8"/>
  <c r="T321" i="8"/>
  <c r="K321" i="8"/>
  <c r="Q321" i="8"/>
  <c r="N321" i="8"/>
  <c r="W321" i="8"/>
  <c r="T323" i="8"/>
  <c r="Q323" i="8"/>
  <c r="N323" i="8"/>
  <c r="W323" i="8"/>
  <c r="K323" i="8"/>
  <c r="T324" i="8"/>
  <c r="Q324" i="8"/>
  <c r="N324" i="8"/>
  <c r="W324" i="8"/>
  <c r="K324" i="8"/>
  <c r="T325" i="8"/>
  <c r="Q325" i="8"/>
  <c r="N325" i="8"/>
  <c r="W325" i="8"/>
  <c r="K325" i="8"/>
  <c r="T326" i="8"/>
  <c r="Q326" i="8"/>
  <c r="N326" i="8"/>
  <c r="W326" i="8"/>
  <c r="K326" i="8"/>
  <c r="T328" i="8"/>
  <c r="Q328" i="8"/>
  <c r="N328" i="8"/>
  <c r="W328" i="8"/>
  <c r="K328" i="8"/>
  <c r="T329" i="8"/>
  <c r="Q329" i="8"/>
  <c r="N329" i="8"/>
  <c r="W329" i="8"/>
  <c r="K329" i="8"/>
  <c r="T330" i="8"/>
  <c r="Q330" i="8"/>
  <c r="N330" i="8"/>
  <c r="K330" i="8"/>
  <c r="W330" i="8"/>
  <c r="T331" i="8"/>
  <c r="Q331" i="8"/>
  <c r="N331" i="8"/>
  <c r="W331" i="8"/>
  <c r="K331" i="8"/>
  <c r="T332" i="8"/>
  <c r="Q332" i="8"/>
  <c r="N332" i="8"/>
  <c r="W332" i="8"/>
  <c r="K332" i="8"/>
  <c r="T333" i="8"/>
  <c r="Q333" i="8"/>
  <c r="N333" i="8"/>
  <c r="K333" i="8"/>
  <c r="W333" i="8"/>
  <c r="T334" i="8"/>
  <c r="Q334" i="8"/>
  <c r="N334" i="8"/>
  <c r="W334" i="8"/>
  <c r="K334" i="8"/>
  <c r="L355" i="8"/>
  <c r="X355" i="8"/>
  <c r="U355" i="8"/>
  <c r="R355" i="8"/>
  <c r="O355" i="8"/>
  <c r="O45" i="8"/>
  <c r="L45" i="8"/>
  <c r="X45" i="8"/>
  <c r="U45" i="8"/>
  <c r="R45" i="8"/>
  <c r="N90" i="8"/>
  <c r="K90" i="8"/>
  <c r="W90" i="8"/>
  <c r="T90" i="8"/>
  <c r="Q90" i="8"/>
  <c r="L135" i="8"/>
  <c r="X135" i="8"/>
  <c r="U135" i="8"/>
  <c r="O135" i="8"/>
  <c r="R135" i="8"/>
  <c r="O194" i="8"/>
  <c r="L194" i="8"/>
  <c r="X194" i="8"/>
  <c r="R194" i="8"/>
  <c r="U194" i="8"/>
  <c r="O39" i="8"/>
  <c r="L39" i="8"/>
  <c r="X39" i="8"/>
  <c r="U39" i="8"/>
  <c r="R39" i="8"/>
  <c r="R33" i="8"/>
  <c r="O33" i="8"/>
  <c r="L33" i="8"/>
  <c r="U33" i="8"/>
  <c r="X33" i="8"/>
  <c r="R31" i="8"/>
  <c r="O31" i="8"/>
  <c r="L31" i="8"/>
  <c r="U31" i="8"/>
  <c r="X31" i="8"/>
  <c r="L62" i="8"/>
  <c r="X62" i="8"/>
  <c r="U62" i="8"/>
  <c r="O62" i="8"/>
  <c r="R62" i="8"/>
  <c r="K66" i="8"/>
  <c r="W66" i="8"/>
  <c r="T66" i="8"/>
  <c r="N66" i="8"/>
  <c r="Q66" i="8"/>
  <c r="T67" i="8"/>
  <c r="Q67" i="8"/>
  <c r="N67" i="8"/>
  <c r="W67" i="8"/>
  <c r="K67" i="8"/>
  <c r="Q68" i="8"/>
  <c r="N68" i="8"/>
  <c r="W68" i="8"/>
  <c r="K68" i="8"/>
  <c r="T68" i="8"/>
  <c r="N69" i="8"/>
  <c r="K69" i="8"/>
  <c r="W69" i="8"/>
  <c r="Q69" i="8"/>
  <c r="T69" i="8"/>
  <c r="L71" i="8"/>
  <c r="X71" i="8"/>
  <c r="U71" i="8"/>
  <c r="R71" i="8"/>
  <c r="O71" i="8"/>
  <c r="U72" i="8"/>
  <c r="R72" i="8"/>
  <c r="L72" i="8"/>
  <c r="O72" i="8"/>
  <c r="X72" i="8"/>
  <c r="L119" i="8"/>
  <c r="X119" i="8"/>
  <c r="U119" i="8"/>
  <c r="O119" i="8"/>
  <c r="R119" i="8"/>
  <c r="N157" i="8"/>
  <c r="K157" i="8"/>
  <c r="W157" i="8"/>
  <c r="T157" i="8"/>
  <c r="Q157" i="8"/>
  <c r="L159" i="8"/>
  <c r="X159" i="8"/>
  <c r="U159" i="8"/>
  <c r="O159" i="8"/>
  <c r="R159" i="8"/>
  <c r="K166" i="8"/>
  <c r="W166" i="8"/>
  <c r="T166" i="8"/>
  <c r="N166" i="8"/>
  <c r="Q166" i="8"/>
  <c r="T167" i="8"/>
  <c r="Q167" i="8"/>
  <c r="N167" i="8"/>
  <c r="W167" i="8"/>
  <c r="K167" i="8"/>
  <c r="Q168" i="8"/>
  <c r="N168" i="8"/>
  <c r="W168" i="8"/>
  <c r="T168" i="8"/>
  <c r="K168" i="8"/>
  <c r="N169" i="8"/>
  <c r="K169" i="8"/>
  <c r="W169" i="8"/>
  <c r="Q169" i="8"/>
  <c r="T169" i="8"/>
  <c r="N175" i="8"/>
  <c r="K175" i="8"/>
  <c r="W175" i="8"/>
  <c r="T175" i="8"/>
  <c r="Q175" i="8"/>
  <c r="K176" i="8"/>
  <c r="W176" i="8"/>
  <c r="T176" i="8"/>
  <c r="N176" i="8"/>
  <c r="Q176" i="8"/>
  <c r="R219" i="8"/>
  <c r="O219" i="8"/>
  <c r="X219" i="8"/>
  <c r="L219" i="8"/>
  <c r="U219" i="8"/>
  <c r="O220" i="8"/>
  <c r="L220" i="8"/>
  <c r="X220" i="8"/>
  <c r="R220" i="8"/>
  <c r="U220" i="8"/>
  <c r="L221" i="8"/>
  <c r="X221" i="8"/>
  <c r="U221" i="8"/>
  <c r="R221" i="8"/>
  <c r="O221" i="8"/>
  <c r="N235" i="8"/>
  <c r="K235" i="8"/>
  <c r="W235" i="8"/>
  <c r="T235" i="8"/>
  <c r="Q235" i="8"/>
  <c r="K236" i="8"/>
  <c r="W236" i="8"/>
  <c r="T236" i="8"/>
  <c r="N236" i="8"/>
  <c r="Q236" i="8"/>
  <c r="L237" i="8"/>
  <c r="X237" i="8"/>
  <c r="U237" i="8"/>
  <c r="O237" i="8"/>
  <c r="R237" i="8"/>
  <c r="L343" i="8"/>
  <c r="X343" i="8"/>
  <c r="U343" i="8"/>
  <c r="R343" i="8"/>
  <c r="O343" i="8"/>
  <c r="L359" i="8"/>
  <c r="X359" i="8"/>
  <c r="U359" i="8"/>
  <c r="O359" i="8"/>
  <c r="R359" i="8"/>
  <c r="U26" i="8"/>
  <c r="L26" i="8"/>
  <c r="R26" i="8"/>
  <c r="X26" i="8"/>
  <c r="O26" i="8"/>
  <c r="X27" i="8"/>
  <c r="L27" i="8"/>
  <c r="U27" i="8"/>
  <c r="O27" i="8"/>
  <c r="R27" i="8"/>
  <c r="X28" i="8"/>
  <c r="L28" i="8"/>
  <c r="O28" i="8"/>
  <c r="U28" i="8"/>
  <c r="R28" i="8"/>
  <c r="U29" i="8"/>
  <c r="X29" i="8"/>
  <c r="L29" i="8"/>
  <c r="R29" i="8"/>
  <c r="O29" i="8"/>
  <c r="D332" i="8"/>
  <c r="I332" i="8" s="1"/>
  <c r="I256" i="12"/>
  <c r="U375" i="8"/>
  <c r="U377" i="8"/>
  <c r="U371" i="8"/>
  <c r="U385" i="8"/>
  <c r="C333" i="8"/>
  <c r="B336" i="8"/>
  <c r="D341" i="8"/>
  <c r="I341" i="8" s="1"/>
  <c r="D349" i="8"/>
  <c r="I349" i="8" s="1"/>
  <c r="D357" i="8"/>
  <c r="I357" i="8" s="1"/>
  <c r="D365" i="8"/>
  <c r="D373" i="8"/>
  <c r="I373" i="8" s="1"/>
  <c r="C379" i="8"/>
  <c r="C383" i="8"/>
  <c r="C387" i="8"/>
  <c r="D336" i="8"/>
  <c r="I336" i="8" s="1"/>
  <c r="S336" i="8" s="1"/>
  <c r="D379" i="8"/>
  <c r="I379" i="8" s="1"/>
  <c r="D383" i="8"/>
  <c r="I383" i="8" s="1"/>
  <c r="D387" i="8"/>
  <c r="I387" i="8" s="1"/>
  <c r="B332" i="8"/>
  <c r="D337" i="8"/>
  <c r="I337" i="8" s="1"/>
  <c r="D345" i="8"/>
  <c r="I345" i="8" s="1"/>
  <c r="D353" i="8"/>
  <c r="I353" i="8" s="1"/>
  <c r="D361" i="8"/>
  <c r="I361" i="8" s="1"/>
  <c r="D369" i="8"/>
  <c r="I369" i="8" s="1"/>
  <c r="C377" i="8"/>
  <c r="C381" i="8"/>
  <c r="C385" i="8"/>
  <c r="R389" i="8"/>
  <c r="U389" i="8"/>
  <c r="R363" i="8"/>
  <c r="U363" i="8"/>
  <c r="R367" i="8"/>
  <c r="U367" i="8"/>
  <c r="R381" i="8"/>
  <c r="U381" i="8"/>
  <c r="C332" i="8"/>
  <c r="D333" i="8"/>
  <c r="I333" i="8" s="1"/>
  <c r="B335" i="8"/>
  <c r="C336" i="8"/>
  <c r="C338" i="8"/>
  <c r="C340" i="8"/>
  <c r="C342" i="8"/>
  <c r="C344" i="8"/>
  <c r="C346" i="8"/>
  <c r="C348" i="8"/>
  <c r="C350" i="8"/>
  <c r="C352" i="8"/>
  <c r="C354" i="8"/>
  <c r="C356" i="8"/>
  <c r="C358" i="8"/>
  <c r="C360" i="8"/>
  <c r="C362" i="8"/>
  <c r="C364" i="8"/>
  <c r="C366" i="8"/>
  <c r="C368" i="8"/>
  <c r="C370" i="8"/>
  <c r="C372" i="8"/>
  <c r="C374" i="8"/>
  <c r="C376" i="8"/>
  <c r="C378" i="8"/>
  <c r="C380" i="8"/>
  <c r="C382" i="8"/>
  <c r="C384" i="8"/>
  <c r="C386" i="8"/>
  <c r="C388" i="8"/>
  <c r="L381" i="1"/>
  <c r="P381" i="1"/>
  <c r="T381" i="1"/>
  <c r="X381" i="1"/>
  <c r="AC381" i="1"/>
  <c r="AG381" i="1"/>
  <c r="AK381" i="1"/>
  <c r="AO381" i="1"/>
  <c r="AS381" i="1"/>
  <c r="AW381" i="1"/>
  <c r="AX279" i="1"/>
  <c r="AY377" i="1"/>
  <c r="C335" i="8"/>
  <c r="D338" i="8"/>
  <c r="I338" i="8" s="1"/>
  <c r="D340" i="8"/>
  <c r="I340" i="8" s="1"/>
  <c r="D342" i="8"/>
  <c r="I342" i="8" s="1"/>
  <c r="D344" i="8"/>
  <c r="I344" i="8" s="1"/>
  <c r="D346" i="8"/>
  <c r="I346" i="8" s="1"/>
  <c r="D348" i="8"/>
  <c r="I348" i="8" s="1"/>
  <c r="D350" i="8"/>
  <c r="I350" i="8" s="1"/>
  <c r="D352" i="8"/>
  <c r="I352" i="8" s="1"/>
  <c r="D354" i="8"/>
  <c r="I354" i="8" s="1"/>
  <c r="D356" i="8"/>
  <c r="I356" i="8" s="1"/>
  <c r="D358" i="8"/>
  <c r="I358" i="8" s="1"/>
  <c r="D360" i="8"/>
  <c r="I360" i="8" s="1"/>
  <c r="D362" i="8"/>
  <c r="I362" i="8" s="1"/>
  <c r="X362" i="8" s="1"/>
  <c r="D364" i="8"/>
  <c r="I364" i="8" s="1"/>
  <c r="D366" i="8"/>
  <c r="I366" i="8" s="1"/>
  <c r="D368" i="8"/>
  <c r="I368" i="8" s="1"/>
  <c r="D370" i="8"/>
  <c r="I370" i="8" s="1"/>
  <c r="D372" i="8"/>
  <c r="I372" i="8" s="1"/>
  <c r="D374" i="8"/>
  <c r="I374" i="8" s="1"/>
  <c r="D376" i="8"/>
  <c r="I376" i="8" s="1"/>
  <c r="D378" i="8"/>
  <c r="I378" i="8" s="1"/>
  <c r="D380" i="8"/>
  <c r="I380" i="8" s="1"/>
  <c r="D382" i="8"/>
  <c r="I382" i="8" s="1"/>
  <c r="D384" i="8"/>
  <c r="I384" i="8" s="1"/>
  <c r="D386" i="8"/>
  <c r="I386" i="8" s="1"/>
  <c r="D388" i="8"/>
  <c r="I388" i="8" s="1"/>
  <c r="BD22" i="1"/>
  <c r="AX32" i="1"/>
  <c r="AY279" i="1"/>
  <c r="B333" i="8"/>
  <c r="D335" i="8"/>
  <c r="I335" i="8" s="1"/>
  <c r="C337" i="8"/>
  <c r="C339" i="8"/>
  <c r="C341" i="8"/>
  <c r="C343" i="8"/>
  <c r="C345" i="8"/>
  <c r="C347" i="8"/>
  <c r="C349" i="8"/>
  <c r="C351" i="8"/>
  <c r="C353" i="8"/>
  <c r="C355" i="8"/>
  <c r="C357" i="8"/>
  <c r="C359" i="8"/>
  <c r="C361" i="8"/>
  <c r="C363" i="8"/>
  <c r="C365" i="8"/>
  <c r="C367" i="8"/>
  <c r="C369" i="8"/>
  <c r="C371" i="8"/>
  <c r="C373" i="8"/>
  <c r="C375" i="8"/>
  <c r="AY381" i="1"/>
  <c r="I38" i="12"/>
  <c r="I346" i="12"/>
  <c r="BE377" i="1"/>
  <c r="AX381" i="1"/>
  <c r="BE381" i="1" s="1"/>
  <c r="BE32" i="1"/>
  <c r="BE379" i="1"/>
  <c r="BE378" i="1"/>
  <c r="AK378" i="1"/>
  <c r="AL378" i="1" s="1"/>
  <c r="AK379" i="1"/>
  <c r="AL379" i="1" s="1"/>
  <c r="AK380" i="1"/>
  <c r="AL380" i="1" s="1"/>
  <c r="AS380" i="1"/>
  <c r="AT380" i="1" s="1"/>
  <c r="AS378" i="1"/>
  <c r="AT378" i="1" s="1"/>
  <c r="AS379" i="1"/>
  <c r="AT379" i="1" s="1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B331" i="8"/>
  <c r="C331" i="8"/>
  <c r="D331" i="8"/>
  <c r="I331" i="8" s="1"/>
  <c r="S331" i="8" s="1"/>
  <c r="E3" i="8"/>
  <c r="B330" i="8"/>
  <c r="C330" i="8"/>
  <c r="D330" i="8"/>
  <c r="I330" i="8" s="1"/>
  <c r="J330" i="8" s="1"/>
  <c r="B329" i="8"/>
  <c r="C329" i="8"/>
  <c r="D329" i="8"/>
  <c r="I329" i="8" s="1"/>
  <c r="B14" i="8"/>
  <c r="D14" i="8"/>
  <c r="I14" i="8" s="1"/>
  <c r="C14" i="8"/>
  <c r="H373" i="1"/>
  <c r="Y373" i="1" s="1"/>
  <c r="BD373" i="1" s="1"/>
  <c r="B317" i="8"/>
  <c r="E269" i="8"/>
  <c r="B186" i="8"/>
  <c r="C94" i="8"/>
  <c r="C36" i="8"/>
  <c r="E24" i="8"/>
  <c r="E104" i="8"/>
  <c r="B204" i="8"/>
  <c r="B252" i="8"/>
  <c r="E252" i="8"/>
  <c r="B327" i="8"/>
  <c r="B45" i="8"/>
  <c r="E184" i="8"/>
  <c r="C222" i="8"/>
  <c r="C269" i="8"/>
  <c r="D327" i="8"/>
  <c r="I327" i="8" s="1"/>
  <c r="D274" i="8"/>
  <c r="I274" i="8" s="1"/>
  <c r="E264" i="8"/>
  <c r="C317" i="8"/>
  <c r="H143" i="1"/>
  <c r="Y143" i="1" s="1"/>
  <c r="BD143" i="1" s="1"/>
  <c r="H326" i="1"/>
  <c r="Y326" i="1" s="1"/>
  <c r="BD326" i="1" s="1"/>
  <c r="C27" i="8"/>
  <c r="E141" i="8"/>
  <c r="C176" i="8"/>
  <c r="B187" i="8"/>
  <c r="B198" i="8"/>
  <c r="B220" i="8"/>
  <c r="D225" i="8"/>
  <c r="I225" i="8" s="1"/>
  <c r="E258" i="8"/>
  <c r="D276" i="8"/>
  <c r="I276" i="8" s="1"/>
  <c r="C319" i="8"/>
  <c r="E27" i="8"/>
  <c r="C71" i="8"/>
  <c r="B91" i="8"/>
  <c r="B122" i="8"/>
  <c r="E149" i="8"/>
  <c r="E220" i="8"/>
  <c r="D231" i="8"/>
  <c r="I231" i="8" s="1"/>
  <c r="C246" i="8"/>
  <c r="B271" i="8"/>
  <c r="E276" i="8"/>
  <c r="D317" i="8"/>
  <c r="I317" i="8" s="1"/>
  <c r="J317" i="8" s="1"/>
  <c r="B324" i="8"/>
  <c r="E71" i="8"/>
  <c r="E122" i="8"/>
  <c r="E231" i="8"/>
  <c r="E40" i="8"/>
  <c r="E54" i="8"/>
  <c r="C69" i="8"/>
  <c r="E87" i="8"/>
  <c r="C98" i="8"/>
  <c r="B166" i="8"/>
  <c r="D187" i="8"/>
  <c r="I187" i="8" s="1"/>
  <c r="B194" i="8"/>
  <c r="C206" i="8"/>
  <c r="C227" i="8"/>
  <c r="B248" i="8"/>
  <c r="C260" i="8"/>
  <c r="B326" i="8"/>
  <c r="C34" i="8"/>
  <c r="E41" i="8"/>
  <c r="C70" i="8"/>
  <c r="B89" i="8"/>
  <c r="B99" i="8"/>
  <c r="C149" i="8"/>
  <c r="E187" i="8"/>
  <c r="D201" i="8"/>
  <c r="I201" i="8" s="1"/>
  <c r="D206" i="8"/>
  <c r="I206" i="8" s="1"/>
  <c r="V206" i="8" s="1"/>
  <c r="D227" i="8"/>
  <c r="I227" i="8" s="1"/>
  <c r="E8" i="8"/>
  <c r="C11" i="8"/>
  <c r="C21" i="8"/>
  <c r="B35" i="8"/>
  <c r="C44" i="8"/>
  <c r="D64" i="8"/>
  <c r="I64" i="8" s="1"/>
  <c r="B71" i="8"/>
  <c r="D149" i="8"/>
  <c r="I149" i="8" s="1"/>
  <c r="E227" i="8"/>
  <c r="C272" i="8"/>
  <c r="H48" i="1"/>
  <c r="Y48" i="1" s="1"/>
  <c r="BD48" i="1" s="1"/>
  <c r="H160" i="1"/>
  <c r="Y160" i="1" s="1"/>
  <c r="BD160" i="1" s="1"/>
  <c r="H273" i="1"/>
  <c r="Y273" i="1" s="1"/>
  <c r="BD273" i="1" s="1"/>
  <c r="H319" i="1"/>
  <c r="Y319" i="1" s="1"/>
  <c r="BD319" i="1" s="1"/>
  <c r="H140" i="1"/>
  <c r="Y140" i="1" s="1"/>
  <c r="BD140" i="1" s="1"/>
  <c r="H246" i="1"/>
  <c r="Y246" i="1" s="1"/>
  <c r="BD246" i="1" s="1"/>
  <c r="H120" i="1"/>
  <c r="Y120" i="1" s="1"/>
  <c r="BD120" i="1" s="1"/>
  <c r="H167" i="1"/>
  <c r="Y167" i="1" s="1"/>
  <c r="BD167" i="1" s="1"/>
  <c r="H175" i="1"/>
  <c r="Y175" i="1" s="1"/>
  <c r="BD175" i="1" s="1"/>
  <c r="C4" i="8"/>
  <c r="C10" i="8"/>
  <c r="E16" i="8"/>
  <c r="B19" i="8"/>
  <c r="B319" i="8"/>
  <c r="D321" i="8"/>
  <c r="I321" i="8" s="1"/>
  <c r="M321" i="8" s="1"/>
  <c r="D4" i="8"/>
  <c r="I4" i="8" s="1"/>
  <c r="D10" i="8"/>
  <c r="I10" i="8" s="1"/>
  <c r="C12" i="8"/>
  <c r="E17" i="8"/>
  <c r="C42" i="8"/>
  <c r="D70" i="8"/>
  <c r="I70" i="8" s="1"/>
  <c r="C90" i="8"/>
  <c r="E94" i="8"/>
  <c r="E99" i="8"/>
  <c r="C133" i="8"/>
  <c r="D157" i="8"/>
  <c r="I157" i="8" s="1"/>
  <c r="C185" i="8"/>
  <c r="C186" i="8"/>
  <c r="D193" i="8"/>
  <c r="I193" i="8" s="1"/>
  <c r="D195" i="8"/>
  <c r="I195" i="8" s="1"/>
  <c r="S195" i="8" s="1"/>
  <c r="E201" i="8"/>
  <c r="C211" i="8"/>
  <c r="E215" i="8"/>
  <c r="D233" i="8"/>
  <c r="I233" i="8" s="1"/>
  <c r="D245" i="8"/>
  <c r="I245" i="8" s="1"/>
  <c r="E248" i="8"/>
  <c r="E255" i="8"/>
  <c r="D260" i="8"/>
  <c r="I260" i="8" s="1"/>
  <c r="E265" i="8"/>
  <c r="C270" i="8"/>
  <c r="C275" i="8"/>
  <c r="B277" i="8"/>
  <c r="C35" i="8"/>
  <c r="D36" i="8"/>
  <c r="I36" i="8" s="1"/>
  <c r="C45" i="8"/>
  <c r="E58" i="8"/>
  <c r="D68" i="8"/>
  <c r="I68" i="8" s="1"/>
  <c r="B5" i="8"/>
  <c r="E10" i="8"/>
  <c r="D12" i="8"/>
  <c r="I12" i="8" s="1"/>
  <c r="B21" i="8"/>
  <c r="B27" i="8"/>
  <c r="E33" i="8"/>
  <c r="E35" i="8"/>
  <c r="E42" i="8"/>
  <c r="C54" i="8"/>
  <c r="E70" i="8"/>
  <c r="B87" i="8"/>
  <c r="C121" i="8"/>
  <c r="D133" i="8"/>
  <c r="I133" i="8" s="1"/>
  <c r="C141" i="8"/>
  <c r="B164" i="8"/>
  <c r="D175" i="8"/>
  <c r="I175" i="8" s="1"/>
  <c r="S175" i="8" s="1"/>
  <c r="D185" i="8"/>
  <c r="I185" i="8" s="1"/>
  <c r="E186" i="8"/>
  <c r="E193" i="8"/>
  <c r="E199" i="8"/>
  <c r="B206" i="8"/>
  <c r="D211" i="8"/>
  <c r="I211" i="8" s="1"/>
  <c r="C221" i="8"/>
  <c r="C226" i="8"/>
  <c r="C231" i="8"/>
  <c r="E238" i="8"/>
  <c r="E245" i="8"/>
  <c r="D257" i="8"/>
  <c r="I257" i="8" s="1"/>
  <c r="E260" i="8"/>
  <c r="B269" i="8"/>
  <c r="B273" i="8"/>
  <c r="C276" i="8"/>
  <c r="C277" i="8"/>
  <c r="E281" i="8"/>
  <c r="D316" i="8"/>
  <c r="I316" i="8" s="1"/>
  <c r="B321" i="8"/>
  <c r="E133" i="8"/>
  <c r="E185" i="8"/>
  <c r="E211" i="8"/>
  <c r="E277" i="8"/>
  <c r="C321" i="8"/>
  <c r="D43" i="8"/>
  <c r="I43" i="8" s="1"/>
  <c r="E43" i="8"/>
  <c r="B43" i="8"/>
  <c r="B78" i="8"/>
  <c r="C78" i="8"/>
  <c r="E78" i="8"/>
  <c r="D95" i="8"/>
  <c r="I95" i="8" s="1"/>
  <c r="E95" i="8"/>
  <c r="B95" i="8"/>
  <c r="B117" i="8"/>
  <c r="E117" i="8"/>
  <c r="C117" i="8"/>
  <c r="D126" i="8"/>
  <c r="I126" i="8" s="1"/>
  <c r="E126" i="8"/>
  <c r="B126" i="8"/>
  <c r="D134" i="8"/>
  <c r="I134" i="8" s="1"/>
  <c r="B134" i="8"/>
  <c r="E134" i="8"/>
  <c r="E165" i="8"/>
  <c r="C165" i="8"/>
  <c r="D171" i="8"/>
  <c r="I171" i="8" s="1"/>
  <c r="C171" i="8"/>
  <c r="D9" i="8"/>
  <c r="I9" i="8" s="1"/>
  <c r="E9" i="8"/>
  <c r="D13" i="8"/>
  <c r="I13" i="8" s="1"/>
  <c r="C13" i="8"/>
  <c r="B18" i="8"/>
  <c r="C18" i="8"/>
  <c r="B29" i="8"/>
  <c r="C43" i="8"/>
  <c r="C57" i="8"/>
  <c r="D78" i="8"/>
  <c r="I78" i="8" s="1"/>
  <c r="D79" i="8"/>
  <c r="I79" i="8" s="1"/>
  <c r="B79" i="8"/>
  <c r="E79" i="8"/>
  <c r="C95" i="8"/>
  <c r="E108" i="8"/>
  <c r="D114" i="8"/>
  <c r="I114" i="8" s="1"/>
  <c r="B114" i="8"/>
  <c r="D117" i="8"/>
  <c r="I117" i="8" s="1"/>
  <c r="D118" i="8"/>
  <c r="I118" i="8" s="1"/>
  <c r="E118" i="8"/>
  <c r="B118" i="8"/>
  <c r="C126" i="8"/>
  <c r="C134" i="8"/>
  <c r="B145" i="8"/>
  <c r="C145" i="8"/>
  <c r="B153" i="8"/>
  <c r="C153" i="8"/>
  <c r="B169" i="8"/>
  <c r="C169" i="8"/>
  <c r="D169" i="8"/>
  <c r="I169" i="8" s="1"/>
  <c r="M169" i="8" s="1"/>
  <c r="B20" i="8"/>
  <c r="D20" i="8"/>
  <c r="I20" i="8" s="1"/>
  <c r="C29" i="8"/>
  <c r="B32" i="8"/>
  <c r="E32" i="8"/>
  <c r="B86" i="8"/>
  <c r="C86" i="8"/>
  <c r="E86" i="8"/>
  <c r="B129" i="8"/>
  <c r="C129" i="8"/>
  <c r="B137" i="8"/>
  <c r="C137" i="8"/>
  <c r="D146" i="8"/>
  <c r="I146" i="8" s="1"/>
  <c r="B146" i="8"/>
  <c r="D154" i="8"/>
  <c r="I154" i="8" s="1"/>
  <c r="E154" i="8"/>
  <c r="B154" i="8"/>
  <c r="B161" i="8"/>
  <c r="E161" i="8"/>
  <c r="C161" i="8"/>
  <c r="B177" i="8"/>
  <c r="D177" i="8"/>
  <c r="I177" i="8" s="1"/>
  <c r="C177" i="8"/>
  <c r="D63" i="8"/>
  <c r="I63" i="8" s="1"/>
  <c r="B63" i="8"/>
  <c r="E63" i="8"/>
  <c r="B3" i="8"/>
  <c r="C3" i="8"/>
  <c r="D25" i="8"/>
  <c r="I25" i="8" s="1"/>
  <c r="E25" i="8"/>
  <c r="B26" i="8"/>
  <c r="E26" i="8"/>
  <c r="C5" i="8"/>
  <c r="D11" i="8"/>
  <c r="I11" i="8" s="1"/>
  <c r="B11" i="8"/>
  <c r="E18" i="8"/>
  <c r="D19" i="8"/>
  <c r="I19" i="8" s="1"/>
  <c r="P19" i="8" s="1"/>
  <c r="C19" i="8"/>
  <c r="C20" i="8"/>
  <c r="C26" i="8"/>
  <c r="B28" i="8"/>
  <c r="C28" i="8"/>
  <c r="B34" i="8"/>
  <c r="E34" i="8"/>
  <c r="D37" i="8"/>
  <c r="I37" i="8" s="1"/>
  <c r="C37" i="8"/>
  <c r="D55" i="8"/>
  <c r="I55" i="8" s="1"/>
  <c r="E55" i="8"/>
  <c r="B55" i="8"/>
  <c r="E59" i="8"/>
  <c r="B62" i="8"/>
  <c r="C62" i="8"/>
  <c r="E62" i="8"/>
  <c r="D86" i="8"/>
  <c r="I86" i="8" s="1"/>
  <c r="E112" i="8"/>
  <c r="B125" i="8"/>
  <c r="E125" i="8"/>
  <c r="C125" i="8"/>
  <c r="E129" i="8"/>
  <c r="D130" i="8"/>
  <c r="I130" i="8" s="1"/>
  <c r="B130" i="8"/>
  <c r="E137" i="8"/>
  <c r="D138" i="8"/>
  <c r="I138" i="8" s="1"/>
  <c r="J138" i="8" s="1"/>
  <c r="B138" i="8"/>
  <c r="D142" i="8"/>
  <c r="I142" i="8" s="1"/>
  <c r="E142" i="8"/>
  <c r="B142" i="8"/>
  <c r="E146" i="8"/>
  <c r="D150" i="8"/>
  <c r="I150" i="8" s="1"/>
  <c r="B150" i="8"/>
  <c r="E150" i="8"/>
  <c r="E177" i="8"/>
  <c r="D178" i="8"/>
  <c r="I178" i="8" s="1"/>
  <c r="E178" i="8"/>
  <c r="B178" i="8"/>
  <c r="C207" i="8"/>
  <c r="E207" i="8"/>
  <c r="D228" i="8"/>
  <c r="I228" i="8" s="1"/>
  <c r="E228" i="8"/>
  <c r="B228" i="8"/>
  <c r="D232" i="8"/>
  <c r="I232" i="8" s="1"/>
  <c r="E232" i="8"/>
  <c r="B232" i="8"/>
  <c r="B239" i="8"/>
  <c r="C239" i="8"/>
  <c r="E239" i="8"/>
  <c r="B256" i="8"/>
  <c r="E256" i="8"/>
  <c r="B268" i="8"/>
  <c r="C268" i="8"/>
  <c r="E268" i="8"/>
  <c r="D158" i="8"/>
  <c r="I158" i="8" s="1"/>
  <c r="C158" i="8"/>
  <c r="D162" i="8"/>
  <c r="I162" i="8" s="1"/>
  <c r="E162" i="8"/>
  <c r="D170" i="8"/>
  <c r="I170" i="8" s="1"/>
  <c r="B170" i="8"/>
  <c r="B183" i="8"/>
  <c r="D183" i="8"/>
  <c r="I183" i="8" s="1"/>
  <c r="E190" i="8"/>
  <c r="C190" i="8"/>
  <c r="E191" i="8"/>
  <c r="E192" i="8"/>
  <c r="B192" i="8"/>
  <c r="E196" i="8"/>
  <c r="C196" i="8"/>
  <c r="C203" i="8"/>
  <c r="D203" i="8"/>
  <c r="I203" i="8" s="1"/>
  <c r="C214" i="8"/>
  <c r="C228" i="8"/>
  <c r="C232" i="8"/>
  <c r="D239" i="8"/>
  <c r="I239" i="8" s="1"/>
  <c r="D240" i="8"/>
  <c r="I240" i="8" s="1"/>
  <c r="B240" i="8"/>
  <c r="E240" i="8"/>
  <c r="D268" i="8"/>
  <c r="I268" i="8" s="1"/>
  <c r="B284" i="8"/>
  <c r="C284" i="8"/>
  <c r="E284" i="8"/>
  <c r="D284" i="8"/>
  <c r="I284" i="8" s="1"/>
  <c r="E188" i="8"/>
  <c r="C188" i="8"/>
  <c r="E200" i="8"/>
  <c r="D200" i="8"/>
  <c r="I200" i="8" s="1"/>
  <c r="E202" i="8"/>
  <c r="C202" i="8"/>
  <c r="C223" i="8"/>
  <c r="E223" i="8"/>
  <c r="B224" i="8"/>
  <c r="E224" i="8"/>
  <c r="C242" i="8"/>
  <c r="B242" i="8"/>
  <c r="B247" i="8"/>
  <c r="C247" i="8"/>
  <c r="E247" i="8"/>
  <c r="B259" i="8"/>
  <c r="E259" i="8"/>
  <c r="C259" i="8"/>
  <c r="D42" i="8"/>
  <c r="I42" i="8" s="1"/>
  <c r="D44" i="8"/>
  <c r="I44" i="8" s="1"/>
  <c r="D54" i="8"/>
  <c r="I54" i="8" s="1"/>
  <c r="C87" i="8"/>
  <c r="E91" i="8"/>
  <c r="D94" i="8"/>
  <c r="I94" i="8" s="1"/>
  <c r="E98" i="8"/>
  <c r="E121" i="8"/>
  <c r="D141" i="8"/>
  <c r="I141" i="8" s="1"/>
  <c r="B157" i="8"/>
  <c r="C157" i="8"/>
  <c r="E158" i="8"/>
  <c r="C162" i="8"/>
  <c r="E170" i="8"/>
  <c r="C184" i="8"/>
  <c r="B188" i="8"/>
  <c r="D190" i="8"/>
  <c r="I190" i="8" s="1"/>
  <c r="D192" i="8"/>
  <c r="I192" i="8" s="1"/>
  <c r="E194" i="8"/>
  <c r="C194" i="8"/>
  <c r="C195" i="8"/>
  <c r="B195" i="8"/>
  <c r="D196" i="8"/>
  <c r="I196" i="8" s="1"/>
  <c r="E198" i="8"/>
  <c r="D198" i="8"/>
  <c r="I198" i="8" s="1"/>
  <c r="B200" i="8"/>
  <c r="B202" i="8"/>
  <c r="E203" i="8"/>
  <c r="E204" i="8"/>
  <c r="D204" i="8"/>
  <c r="I204" i="8" s="1"/>
  <c r="D212" i="8"/>
  <c r="I212" i="8" s="1"/>
  <c r="E212" i="8"/>
  <c r="B212" i="8"/>
  <c r="E216" i="8"/>
  <c r="B219" i="8"/>
  <c r="C219" i="8"/>
  <c r="E219" i="8"/>
  <c r="E237" i="8"/>
  <c r="D247" i="8"/>
  <c r="I247" i="8" s="1"/>
  <c r="D253" i="8"/>
  <c r="I253" i="8" s="1"/>
  <c r="B254" i="8"/>
  <c r="C254" i="8"/>
  <c r="D259" i="8"/>
  <c r="I259" i="8" s="1"/>
  <c r="D261" i="8"/>
  <c r="I261" i="8" s="1"/>
  <c r="E261" i="8"/>
  <c r="B261" i="8"/>
  <c r="B280" i="8"/>
  <c r="C280" i="8"/>
  <c r="C220" i="8"/>
  <c r="E246" i="8"/>
  <c r="C248" i="8"/>
  <c r="C252" i="8"/>
  <c r="B281" i="8"/>
  <c r="C315" i="8"/>
  <c r="D319" i="8"/>
  <c r="I319" i="8" s="1"/>
  <c r="B323" i="8"/>
  <c r="C324" i="8"/>
  <c r="C326" i="8"/>
  <c r="B328" i="8"/>
  <c r="D315" i="8"/>
  <c r="I315" i="8" s="1"/>
  <c r="C323" i="8"/>
  <c r="D324" i="8"/>
  <c r="I324" i="8" s="1"/>
  <c r="D326" i="8"/>
  <c r="I326" i="8" s="1"/>
  <c r="P326" i="8" s="1"/>
  <c r="C328" i="8"/>
  <c r="D323" i="8"/>
  <c r="I323" i="8" s="1"/>
  <c r="D328" i="8"/>
  <c r="I328" i="8" s="1"/>
  <c r="G32" i="1"/>
  <c r="H26" i="1"/>
  <c r="Y26" i="1" s="1"/>
  <c r="BD26" i="1" s="1"/>
  <c r="H22" i="1"/>
  <c r="E279" i="1"/>
  <c r="H40" i="1"/>
  <c r="Y40" i="1" s="1"/>
  <c r="BD40" i="1" s="1"/>
  <c r="AZ48" i="1"/>
  <c r="H30" i="1"/>
  <c r="H59" i="1"/>
  <c r="Y59" i="1" s="1"/>
  <c r="BD59" i="1" s="1"/>
  <c r="H91" i="1"/>
  <c r="Y91" i="1" s="1"/>
  <c r="BD91" i="1" s="1"/>
  <c r="H107" i="1"/>
  <c r="Y107" i="1" s="1"/>
  <c r="BD107" i="1" s="1"/>
  <c r="H127" i="1"/>
  <c r="Y127" i="1" s="1"/>
  <c r="BD127" i="1" s="1"/>
  <c r="H136" i="1"/>
  <c r="Y136" i="1" s="1"/>
  <c r="BD136" i="1" s="1"/>
  <c r="H148" i="1"/>
  <c r="Y148" i="1" s="1"/>
  <c r="BD148" i="1" s="1"/>
  <c r="H151" i="1"/>
  <c r="Y151" i="1" s="1"/>
  <c r="BD151" i="1" s="1"/>
  <c r="H168" i="1"/>
  <c r="Y168" i="1" s="1"/>
  <c r="BD168" i="1" s="1"/>
  <c r="H184" i="1"/>
  <c r="Y184" i="1" s="1"/>
  <c r="BD184" i="1" s="1"/>
  <c r="H187" i="1"/>
  <c r="Y187" i="1" s="1"/>
  <c r="BD187" i="1" s="1"/>
  <c r="H192" i="1"/>
  <c r="Y192" i="1" s="1"/>
  <c r="BD192" i="1" s="1"/>
  <c r="H195" i="1"/>
  <c r="Y195" i="1" s="1"/>
  <c r="BD195" i="1" s="1"/>
  <c r="H219" i="1"/>
  <c r="Y219" i="1" s="1"/>
  <c r="BD219" i="1" s="1"/>
  <c r="H224" i="1"/>
  <c r="Y224" i="1" s="1"/>
  <c r="BD224" i="1" s="1"/>
  <c r="H227" i="1"/>
  <c r="Y227" i="1" s="1"/>
  <c r="BD227" i="1" s="1"/>
  <c r="H262" i="1"/>
  <c r="Y262" i="1" s="1"/>
  <c r="BD262" i="1" s="1"/>
  <c r="H284" i="1"/>
  <c r="Y284" i="1" s="1"/>
  <c r="BD284" i="1" s="1"/>
  <c r="H287" i="1"/>
  <c r="Y287" i="1" s="1"/>
  <c r="BD287" i="1" s="1"/>
  <c r="H310" i="1"/>
  <c r="Y310" i="1" s="1"/>
  <c r="BD310" i="1" s="1"/>
  <c r="H327" i="1"/>
  <c r="Y327" i="1" s="1"/>
  <c r="BD327" i="1" s="1"/>
  <c r="H336" i="1"/>
  <c r="Y336" i="1" s="1"/>
  <c r="BD336" i="1" s="1"/>
  <c r="H339" i="1"/>
  <c r="Y339" i="1" s="1"/>
  <c r="BD339" i="1" s="1"/>
  <c r="H344" i="1"/>
  <c r="Y344" i="1" s="1"/>
  <c r="BD344" i="1" s="1"/>
  <c r="H349" i="1"/>
  <c r="Y349" i="1" s="1"/>
  <c r="BD349" i="1" s="1"/>
  <c r="H365" i="1"/>
  <c r="Y365" i="1" s="1"/>
  <c r="BD365" i="1" s="1"/>
  <c r="H56" i="1"/>
  <c r="Y56" i="1" s="1"/>
  <c r="BD56" i="1" s="1"/>
  <c r="H64" i="1"/>
  <c r="Y64" i="1" s="1"/>
  <c r="BD64" i="1" s="1"/>
  <c r="H72" i="1"/>
  <c r="Y72" i="1" s="1"/>
  <c r="BD72" i="1" s="1"/>
  <c r="H80" i="1"/>
  <c r="Y80" i="1" s="1"/>
  <c r="BD80" i="1" s="1"/>
  <c r="H88" i="1"/>
  <c r="Y88" i="1" s="1"/>
  <c r="BD88" i="1" s="1"/>
  <c r="H96" i="1"/>
  <c r="Y96" i="1" s="1"/>
  <c r="BD96" i="1" s="1"/>
  <c r="H104" i="1"/>
  <c r="Y104" i="1" s="1"/>
  <c r="BD104" i="1" s="1"/>
  <c r="H112" i="1"/>
  <c r="Y112" i="1" s="1"/>
  <c r="BD112" i="1" s="1"/>
  <c r="AZ120" i="1"/>
  <c r="AZ140" i="1"/>
  <c r="H144" i="1"/>
  <c r="Y144" i="1" s="1"/>
  <c r="BD144" i="1" s="1"/>
  <c r="H156" i="1"/>
  <c r="Y156" i="1" s="1"/>
  <c r="BD156" i="1" s="1"/>
  <c r="AZ160" i="1"/>
  <c r="AZ175" i="1"/>
  <c r="H357" i="1"/>
  <c r="Y357" i="1" s="1"/>
  <c r="BD357" i="1" s="1"/>
  <c r="H36" i="1"/>
  <c r="Y36" i="1" s="1"/>
  <c r="BD36" i="1" s="1"/>
  <c r="H44" i="1"/>
  <c r="Y44" i="1" s="1"/>
  <c r="BD44" i="1" s="1"/>
  <c r="H52" i="1"/>
  <c r="Y52" i="1" s="1"/>
  <c r="BD52" i="1" s="1"/>
  <c r="H60" i="1"/>
  <c r="Y60" i="1" s="1"/>
  <c r="BD60" i="1" s="1"/>
  <c r="H68" i="1"/>
  <c r="Y68" i="1" s="1"/>
  <c r="BD68" i="1" s="1"/>
  <c r="H76" i="1"/>
  <c r="Y76" i="1" s="1"/>
  <c r="BD76" i="1" s="1"/>
  <c r="H84" i="1"/>
  <c r="Y84" i="1" s="1"/>
  <c r="BD84" i="1" s="1"/>
  <c r="H92" i="1"/>
  <c r="Y92" i="1" s="1"/>
  <c r="BD92" i="1" s="1"/>
  <c r="H100" i="1"/>
  <c r="Y100" i="1" s="1"/>
  <c r="BD100" i="1" s="1"/>
  <c r="H108" i="1"/>
  <c r="Y108" i="1" s="1"/>
  <c r="BD108" i="1" s="1"/>
  <c r="H116" i="1"/>
  <c r="Y116" i="1" s="1"/>
  <c r="BD116" i="1" s="1"/>
  <c r="AZ127" i="1"/>
  <c r="H132" i="1"/>
  <c r="Y132" i="1" s="1"/>
  <c r="BD132" i="1" s="1"/>
  <c r="H135" i="1"/>
  <c r="Y135" i="1" s="1"/>
  <c r="BD135" i="1" s="1"/>
  <c r="AZ148" i="1"/>
  <c r="H152" i="1"/>
  <c r="Y152" i="1" s="1"/>
  <c r="BD152" i="1" s="1"/>
  <c r="AZ168" i="1"/>
  <c r="H176" i="1"/>
  <c r="Y176" i="1" s="1"/>
  <c r="BD176" i="1" s="1"/>
  <c r="H179" i="1"/>
  <c r="Y179" i="1" s="1"/>
  <c r="BD179" i="1" s="1"/>
  <c r="AZ192" i="1"/>
  <c r="AZ195" i="1"/>
  <c r="H200" i="1"/>
  <c r="Y200" i="1" s="1"/>
  <c r="BD200" i="1" s="1"/>
  <c r="H203" i="1"/>
  <c r="Y203" i="1" s="1"/>
  <c r="BD203" i="1" s="1"/>
  <c r="H208" i="1"/>
  <c r="Y208" i="1" s="1"/>
  <c r="BD208" i="1" s="1"/>
  <c r="H211" i="1"/>
  <c r="Y211" i="1" s="1"/>
  <c r="BD211" i="1" s="1"/>
  <c r="AZ224" i="1"/>
  <c r="AZ227" i="1"/>
  <c r="H257" i="1"/>
  <c r="Y257" i="1" s="1"/>
  <c r="BD257" i="1" s="1"/>
  <c r="AZ262" i="1"/>
  <c r="AZ284" i="1"/>
  <c r="AZ287" i="1"/>
  <c r="H295" i="1"/>
  <c r="Y295" i="1" s="1"/>
  <c r="BD295" i="1" s="1"/>
  <c r="H306" i="1"/>
  <c r="Y306" i="1" s="1"/>
  <c r="BD306" i="1" s="1"/>
  <c r="AZ327" i="1"/>
  <c r="AZ339" i="1"/>
  <c r="AZ344" i="1"/>
  <c r="H347" i="1"/>
  <c r="Y347" i="1" s="1"/>
  <c r="BD347" i="1" s="1"/>
  <c r="AZ349" i="1"/>
  <c r="AZ365" i="1"/>
  <c r="AZ104" i="1"/>
  <c r="AZ112" i="1"/>
  <c r="AZ167" i="1"/>
  <c r="H238" i="1"/>
  <c r="Y238" i="1" s="1"/>
  <c r="BD238" i="1" s="1"/>
  <c r="H241" i="1"/>
  <c r="Y241" i="1" s="1"/>
  <c r="BD241" i="1" s="1"/>
  <c r="AZ246" i="1"/>
  <c r="AZ273" i="1"/>
  <c r="H304" i="1"/>
  <c r="Y304" i="1" s="1"/>
  <c r="BD304" i="1" s="1"/>
  <c r="H311" i="1"/>
  <c r="Y311" i="1" s="1"/>
  <c r="BD311" i="1" s="1"/>
  <c r="AZ319" i="1"/>
  <c r="AZ326" i="1"/>
  <c r="H328" i="1"/>
  <c r="Y328" i="1" s="1"/>
  <c r="BD328" i="1" s="1"/>
  <c r="AZ373" i="1"/>
  <c r="O363" i="8"/>
  <c r="L363" i="8"/>
  <c r="O367" i="8"/>
  <c r="X367" i="8"/>
  <c r="L367" i="8"/>
  <c r="X363" i="8"/>
  <c r="X389" i="8"/>
  <c r="L389" i="8"/>
  <c r="O389" i="8"/>
  <c r="W362" i="8"/>
  <c r="O381" i="8"/>
  <c r="X381" i="8"/>
  <c r="L381" i="8"/>
  <c r="D49" i="8"/>
  <c r="I49" i="8" s="1"/>
  <c r="E49" i="8"/>
  <c r="B50" i="8"/>
  <c r="D50" i="8"/>
  <c r="I50" i="8" s="1"/>
  <c r="D51" i="8"/>
  <c r="I51" i="8" s="1"/>
  <c r="C51" i="8"/>
  <c r="B56" i="8"/>
  <c r="E56" i="8"/>
  <c r="B60" i="8"/>
  <c r="C60" i="8"/>
  <c r="D61" i="8"/>
  <c r="I61" i="8" s="1"/>
  <c r="B61" i="8"/>
  <c r="D81" i="8"/>
  <c r="I81" i="8" s="1"/>
  <c r="E81" i="8"/>
  <c r="B82" i="8"/>
  <c r="D82" i="8"/>
  <c r="I82" i="8" s="1"/>
  <c r="D83" i="8"/>
  <c r="I83" i="8" s="1"/>
  <c r="C83" i="8"/>
  <c r="B88" i="8"/>
  <c r="E88" i="8"/>
  <c r="B92" i="8"/>
  <c r="C92" i="8"/>
  <c r="E92" i="8"/>
  <c r="B100" i="8"/>
  <c r="C100" i="8"/>
  <c r="E100" i="8"/>
  <c r="B103" i="8"/>
  <c r="D103" i="8"/>
  <c r="I103" i="8" s="1"/>
  <c r="C103" i="8"/>
  <c r="B105" i="8"/>
  <c r="D105" i="8"/>
  <c r="I105" i="8" s="1"/>
  <c r="C105" i="8"/>
  <c r="B111" i="8"/>
  <c r="D111" i="8"/>
  <c r="I111" i="8" s="1"/>
  <c r="E111" i="8"/>
  <c r="C111" i="8"/>
  <c r="B115" i="8"/>
  <c r="E115" i="8"/>
  <c r="C115" i="8"/>
  <c r="D115" i="8"/>
  <c r="I115" i="8" s="1"/>
  <c r="B131" i="8"/>
  <c r="E131" i="8"/>
  <c r="C131" i="8"/>
  <c r="D131" i="8"/>
  <c r="I131" i="8" s="1"/>
  <c r="B147" i="8"/>
  <c r="E147" i="8"/>
  <c r="C147" i="8"/>
  <c r="D147" i="8"/>
  <c r="I147" i="8" s="1"/>
  <c r="C6" i="8"/>
  <c r="B7" i="8"/>
  <c r="C22" i="8"/>
  <c r="B23" i="8"/>
  <c r="C46" i="8"/>
  <c r="B47" i="8"/>
  <c r="B49" i="8"/>
  <c r="C50" i="8"/>
  <c r="B51" i="8"/>
  <c r="B52" i="8"/>
  <c r="C52" i="8"/>
  <c r="D53" i="8"/>
  <c r="I53" i="8" s="1"/>
  <c r="B53" i="8"/>
  <c r="B101" i="8"/>
  <c r="D101" i="8"/>
  <c r="I101" i="8" s="1"/>
  <c r="C101" i="8"/>
  <c r="E105" i="8"/>
  <c r="B48" i="8"/>
  <c r="E48" i="8"/>
  <c r="D73" i="8"/>
  <c r="I73" i="8" s="1"/>
  <c r="E73" i="8"/>
  <c r="B74" i="8"/>
  <c r="D74" i="8"/>
  <c r="I74" i="8" s="1"/>
  <c r="B80" i="8"/>
  <c r="E80" i="8"/>
  <c r="B81" i="8"/>
  <c r="C82" i="8"/>
  <c r="B83" i="8"/>
  <c r="B84" i="8"/>
  <c r="C84" i="8"/>
  <c r="D85" i="8"/>
  <c r="I85" i="8" s="1"/>
  <c r="B85" i="8"/>
  <c r="C88" i="8"/>
  <c r="D100" i="8"/>
  <c r="I100" i="8" s="1"/>
  <c r="E103" i="8"/>
  <c r="D3" i="8"/>
  <c r="E4" i="8"/>
  <c r="E5" i="8"/>
  <c r="D6" i="8"/>
  <c r="I6" i="8" s="1"/>
  <c r="C7" i="8"/>
  <c r="C8" i="8"/>
  <c r="B9" i="8"/>
  <c r="E12" i="8"/>
  <c r="E13" i="8"/>
  <c r="C15" i="8"/>
  <c r="C16" i="8"/>
  <c r="B17" i="8"/>
  <c r="E20" i="8"/>
  <c r="E21" i="8"/>
  <c r="D22" i="8"/>
  <c r="I22" i="8" s="1"/>
  <c r="C23" i="8"/>
  <c r="C24" i="8"/>
  <c r="B25" i="8"/>
  <c r="E28" i="8"/>
  <c r="E29" i="8"/>
  <c r="D30" i="8"/>
  <c r="I30" i="8" s="1"/>
  <c r="C31" i="8"/>
  <c r="C32" i="8"/>
  <c r="B33" i="8"/>
  <c r="E36" i="8"/>
  <c r="E37" i="8"/>
  <c r="D38" i="8"/>
  <c r="I38" i="8" s="1"/>
  <c r="C39" i="8"/>
  <c r="C40" i="8"/>
  <c r="B41" i="8"/>
  <c r="E44" i="8"/>
  <c r="E45" i="8"/>
  <c r="D46" i="8"/>
  <c r="I46" i="8" s="1"/>
  <c r="C47" i="8"/>
  <c r="C48" i="8"/>
  <c r="C49" i="8"/>
  <c r="E50" i="8"/>
  <c r="E51" i="8"/>
  <c r="D52" i="8"/>
  <c r="I52" i="8" s="1"/>
  <c r="C53" i="8"/>
  <c r="D56" i="8"/>
  <c r="I56" i="8" s="1"/>
  <c r="E60" i="8"/>
  <c r="E61" i="8"/>
  <c r="D65" i="8"/>
  <c r="I65" i="8" s="1"/>
  <c r="E65" i="8"/>
  <c r="B66" i="8"/>
  <c r="D66" i="8"/>
  <c r="I66" i="8" s="1"/>
  <c r="D67" i="8"/>
  <c r="I67" i="8" s="1"/>
  <c r="C67" i="8"/>
  <c r="B72" i="8"/>
  <c r="E72" i="8"/>
  <c r="B73" i="8"/>
  <c r="C74" i="8"/>
  <c r="B76" i="8"/>
  <c r="C76" i="8"/>
  <c r="D77" i="8"/>
  <c r="I77" i="8" s="1"/>
  <c r="B77" i="8"/>
  <c r="C80" i="8"/>
  <c r="C81" i="8"/>
  <c r="E82" i="8"/>
  <c r="E83" i="8"/>
  <c r="D84" i="8"/>
  <c r="I84" i="8" s="1"/>
  <c r="C85" i="8"/>
  <c r="D88" i="8"/>
  <c r="I88" i="8" s="1"/>
  <c r="D97" i="8"/>
  <c r="I97" i="8" s="1"/>
  <c r="E97" i="8"/>
  <c r="B97" i="8"/>
  <c r="E101" i="8"/>
  <c r="B123" i="8"/>
  <c r="E123" i="8"/>
  <c r="C123" i="8"/>
  <c r="D123" i="8"/>
  <c r="I123" i="8" s="1"/>
  <c r="B139" i="8"/>
  <c r="E139" i="8"/>
  <c r="C139" i="8"/>
  <c r="D139" i="8"/>
  <c r="I139" i="8" s="1"/>
  <c r="B15" i="8"/>
  <c r="C30" i="8"/>
  <c r="B31" i="8"/>
  <c r="C38" i="8"/>
  <c r="B39" i="8"/>
  <c r="C56" i="8"/>
  <c r="D60" i="8"/>
  <c r="I60" i="8" s="1"/>
  <c r="C61" i="8"/>
  <c r="D75" i="8"/>
  <c r="I75" i="8" s="1"/>
  <c r="C75" i="8"/>
  <c r="D92" i="8"/>
  <c r="I92" i="8" s="1"/>
  <c r="E6" i="8"/>
  <c r="E7" i="8"/>
  <c r="D8" i="8"/>
  <c r="I8" i="8" s="1"/>
  <c r="C9" i="8"/>
  <c r="E14" i="8"/>
  <c r="E15" i="8"/>
  <c r="D16" i="8"/>
  <c r="I16" i="8" s="1"/>
  <c r="C17" i="8"/>
  <c r="E22" i="8"/>
  <c r="E23" i="8"/>
  <c r="D24" i="8"/>
  <c r="I24" i="8" s="1"/>
  <c r="C25" i="8"/>
  <c r="E30" i="8"/>
  <c r="E31" i="8"/>
  <c r="D32" i="8"/>
  <c r="I32" i="8" s="1"/>
  <c r="C33" i="8"/>
  <c r="E38" i="8"/>
  <c r="E39" i="8"/>
  <c r="D40" i="8"/>
  <c r="I40" i="8" s="1"/>
  <c r="C41" i="8"/>
  <c r="E46" i="8"/>
  <c r="E47" i="8"/>
  <c r="D48" i="8"/>
  <c r="I48" i="8" s="1"/>
  <c r="E52" i="8"/>
  <c r="E53" i="8"/>
  <c r="D57" i="8"/>
  <c r="I57" i="8" s="1"/>
  <c r="E57" i="8"/>
  <c r="B58" i="8"/>
  <c r="D58" i="8"/>
  <c r="I58" i="8" s="1"/>
  <c r="D59" i="8"/>
  <c r="I59" i="8" s="1"/>
  <c r="C59" i="8"/>
  <c r="B64" i="8"/>
  <c r="E64" i="8"/>
  <c r="B65" i="8"/>
  <c r="C66" i="8"/>
  <c r="B67" i="8"/>
  <c r="B68" i="8"/>
  <c r="C68" i="8"/>
  <c r="D69" i="8"/>
  <c r="I69" i="8" s="1"/>
  <c r="B69" i="8"/>
  <c r="C72" i="8"/>
  <c r="C73" i="8"/>
  <c r="E74" i="8"/>
  <c r="E75" i="8"/>
  <c r="D76" i="8"/>
  <c r="I76" i="8" s="1"/>
  <c r="C77" i="8"/>
  <c r="D80" i="8"/>
  <c r="I80" i="8" s="1"/>
  <c r="E84" i="8"/>
  <c r="E85" i="8"/>
  <c r="D89" i="8"/>
  <c r="I89" i="8" s="1"/>
  <c r="E89" i="8"/>
  <c r="B90" i="8"/>
  <c r="D90" i="8"/>
  <c r="I90" i="8" s="1"/>
  <c r="D93" i="8"/>
  <c r="I93" i="8" s="1"/>
  <c r="B93" i="8"/>
  <c r="E93" i="8"/>
  <c r="B96" i="8"/>
  <c r="E96" i="8"/>
  <c r="C96" i="8"/>
  <c r="B107" i="8"/>
  <c r="D107" i="8"/>
  <c r="I107" i="8" s="1"/>
  <c r="C107" i="8"/>
  <c r="B109" i="8"/>
  <c r="D109" i="8"/>
  <c r="I109" i="8" s="1"/>
  <c r="C109" i="8"/>
  <c r="B155" i="8"/>
  <c r="E155" i="8"/>
  <c r="C155" i="8"/>
  <c r="D102" i="8"/>
  <c r="I102" i="8" s="1"/>
  <c r="B102" i="8"/>
  <c r="D106" i="8"/>
  <c r="I106" i="8" s="1"/>
  <c r="B106" i="8"/>
  <c r="D110" i="8"/>
  <c r="I110" i="8" s="1"/>
  <c r="B110" i="8"/>
  <c r="D155" i="8"/>
  <c r="I155" i="8" s="1"/>
  <c r="B163" i="8"/>
  <c r="E163" i="8"/>
  <c r="D163" i="8"/>
  <c r="I163" i="8" s="1"/>
  <c r="C163" i="8"/>
  <c r="B113" i="8"/>
  <c r="D113" i="8"/>
  <c r="I113" i="8" s="1"/>
  <c r="J113" i="8" s="1"/>
  <c r="D120" i="8"/>
  <c r="I120" i="8" s="1"/>
  <c r="B120" i="8"/>
  <c r="E120" i="8"/>
  <c r="D128" i="8"/>
  <c r="I128" i="8" s="1"/>
  <c r="B128" i="8"/>
  <c r="E128" i="8"/>
  <c r="D136" i="8"/>
  <c r="I136" i="8" s="1"/>
  <c r="B136" i="8"/>
  <c r="E136" i="8"/>
  <c r="D144" i="8"/>
  <c r="I144" i="8" s="1"/>
  <c r="B144" i="8"/>
  <c r="E144" i="8"/>
  <c r="D152" i="8"/>
  <c r="I152" i="8" s="1"/>
  <c r="B152" i="8"/>
  <c r="E152" i="8"/>
  <c r="D160" i="8"/>
  <c r="I160" i="8" s="1"/>
  <c r="B160" i="8"/>
  <c r="E160" i="8"/>
  <c r="C91" i="8"/>
  <c r="D98" i="8"/>
  <c r="I98" i="8" s="1"/>
  <c r="C99" i="8"/>
  <c r="E102" i="8"/>
  <c r="D104" i="8"/>
  <c r="I104" i="8" s="1"/>
  <c r="B104" i="8"/>
  <c r="E106" i="8"/>
  <c r="D108" i="8"/>
  <c r="I108" i="8" s="1"/>
  <c r="B108" i="8"/>
  <c r="E110" i="8"/>
  <c r="D112" i="8"/>
  <c r="I112" i="8" s="1"/>
  <c r="B112" i="8"/>
  <c r="C113" i="8"/>
  <c r="D116" i="8"/>
  <c r="I116" i="8" s="1"/>
  <c r="E116" i="8"/>
  <c r="B116" i="8"/>
  <c r="B119" i="8"/>
  <c r="C119" i="8"/>
  <c r="E119" i="8"/>
  <c r="C120" i="8"/>
  <c r="D124" i="8"/>
  <c r="I124" i="8" s="1"/>
  <c r="E124" i="8"/>
  <c r="B124" i="8"/>
  <c r="B127" i="8"/>
  <c r="C127" i="8"/>
  <c r="E127" i="8"/>
  <c r="C128" i="8"/>
  <c r="D132" i="8"/>
  <c r="I132" i="8" s="1"/>
  <c r="E132" i="8"/>
  <c r="B132" i="8"/>
  <c r="B135" i="8"/>
  <c r="C135" i="8"/>
  <c r="E135" i="8"/>
  <c r="C136" i="8"/>
  <c r="D140" i="8"/>
  <c r="I140" i="8" s="1"/>
  <c r="E140" i="8"/>
  <c r="B140" i="8"/>
  <c r="B143" i="8"/>
  <c r="C143" i="8"/>
  <c r="E143" i="8"/>
  <c r="C144" i="8"/>
  <c r="D148" i="8"/>
  <c r="I148" i="8" s="1"/>
  <c r="E148" i="8"/>
  <c r="B148" i="8"/>
  <c r="B151" i="8"/>
  <c r="C151" i="8"/>
  <c r="E151" i="8"/>
  <c r="C152" i="8"/>
  <c r="D156" i="8"/>
  <c r="I156" i="8" s="1"/>
  <c r="E156" i="8"/>
  <c r="B156" i="8"/>
  <c r="B159" i="8"/>
  <c r="C159" i="8"/>
  <c r="E159" i="8"/>
  <c r="C160" i="8"/>
  <c r="C114" i="8"/>
  <c r="D121" i="8"/>
  <c r="I121" i="8" s="1"/>
  <c r="C122" i="8"/>
  <c r="D129" i="8"/>
  <c r="I129" i="8" s="1"/>
  <c r="C130" i="8"/>
  <c r="D137" i="8"/>
  <c r="I137" i="8" s="1"/>
  <c r="C138" i="8"/>
  <c r="D145" i="8"/>
  <c r="I145" i="8" s="1"/>
  <c r="C146" i="8"/>
  <c r="D153" i="8"/>
  <c r="I153" i="8" s="1"/>
  <c r="C154" i="8"/>
  <c r="D161" i="8"/>
  <c r="I161" i="8" s="1"/>
  <c r="D167" i="8"/>
  <c r="I167" i="8" s="1"/>
  <c r="M167" i="8" s="1"/>
  <c r="C168" i="8"/>
  <c r="D180" i="8"/>
  <c r="I180" i="8" s="1"/>
  <c r="E180" i="8"/>
  <c r="B181" i="8"/>
  <c r="D181" i="8"/>
  <c r="I181" i="8" s="1"/>
  <c r="D182" i="8"/>
  <c r="I182" i="8" s="1"/>
  <c r="P182" i="8" s="1"/>
  <c r="B182" i="8"/>
  <c r="C182" i="8"/>
  <c r="C189" i="8"/>
  <c r="D189" i="8"/>
  <c r="I189" i="8" s="1"/>
  <c r="B189" i="8"/>
  <c r="E189" i="8"/>
  <c r="D172" i="8"/>
  <c r="I172" i="8" s="1"/>
  <c r="E172" i="8"/>
  <c r="B173" i="8"/>
  <c r="D173" i="8"/>
  <c r="I173" i="8" s="1"/>
  <c r="D174" i="8"/>
  <c r="I174" i="8" s="1"/>
  <c r="C174" i="8"/>
  <c r="B179" i="8"/>
  <c r="E179" i="8"/>
  <c r="D164" i="8"/>
  <c r="I164" i="8" s="1"/>
  <c r="E164" i="8"/>
  <c r="B165" i="8"/>
  <c r="D165" i="8"/>
  <c r="I165" i="8" s="1"/>
  <c r="D166" i="8"/>
  <c r="I166" i="8" s="1"/>
  <c r="C166" i="8"/>
  <c r="B171" i="8"/>
  <c r="E171" i="8"/>
  <c r="B172" i="8"/>
  <c r="C173" i="8"/>
  <c r="B174" i="8"/>
  <c r="B175" i="8"/>
  <c r="C175" i="8"/>
  <c r="D176" i="8"/>
  <c r="I176" i="8" s="1"/>
  <c r="J176" i="8" s="1"/>
  <c r="B176" i="8"/>
  <c r="C179" i="8"/>
  <c r="C180" i="8"/>
  <c r="E181" i="8"/>
  <c r="B167" i="8"/>
  <c r="C167" i="8"/>
  <c r="D168" i="8"/>
  <c r="I168" i="8" s="1"/>
  <c r="B168" i="8"/>
  <c r="C172" i="8"/>
  <c r="E173" i="8"/>
  <c r="E174" i="8"/>
  <c r="D179" i="8"/>
  <c r="I179" i="8" s="1"/>
  <c r="C183" i="8"/>
  <c r="B184" i="8"/>
  <c r="D191" i="8"/>
  <c r="I191" i="8" s="1"/>
  <c r="B193" i="8"/>
  <c r="E197" i="8"/>
  <c r="D199" i="8"/>
  <c r="I199" i="8" s="1"/>
  <c r="B201" i="8"/>
  <c r="E205" i="8"/>
  <c r="D207" i="8"/>
  <c r="I207" i="8" s="1"/>
  <c r="D214" i="8"/>
  <c r="I214" i="8" s="1"/>
  <c r="E214" i="8"/>
  <c r="B215" i="8"/>
  <c r="D215" i="8"/>
  <c r="I215" i="8" s="1"/>
  <c r="D216" i="8"/>
  <c r="I216" i="8" s="1"/>
  <c r="C216" i="8"/>
  <c r="B221" i="8"/>
  <c r="E221" i="8"/>
  <c r="B225" i="8"/>
  <c r="C225" i="8"/>
  <c r="D226" i="8"/>
  <c r="I226" i="8" s="1"/>
  <c r="M226" i="8" s="1"/>
  <c r="B226" i="8"/>
  <c r="B229" i="8"/>
  <c r="D229" i="8"/>
  <c r="I229" i="8" s="1"/>
  <c r="E229" i="8"/>
  <c r="D208" i="8"/>
  <c r="I208" i="8" s="1"/>
  <c r="C208" i="8"/>
  <c r="B213" i="8"/>
  <c r="E213" i="8"/>
  <c r="B217" i="8"/>
  <c r="C217" i="8"/>
  <c r="D218" i="8"/>
  <c r="I218" i="8" s="1"/>
  <c r="B218" i="8"/>
  <c r="B197" i="8"/>
  <c r="B205" i="8"/>
  <c r="B208" i="8"/>
  <c r="B209" i="8"/>
  <c r="C209" i="8"/>
  <c r="D210" i="8"/>
  <c r="I210" i="8" s="1"/>
  <c r="B210" i="8"/>
  <c r="C213" i="8"/>
  <c r="D217" i="8"/>
  <c r="I217" i="8" s="1"/>
  <c r="C218" i="8"/>
  <c r="B191" i="8"/>
  <c r="D197" i="8"/>
  <c r="I197" i="8" s="1"/>
  <c r="B199" i="8"/>
  <c r="D205" i="8"/>
  <c r="I205" i="8" s="1"/>
  <c r="B207" i="8"/>
  <c r="E208" i="8"/>
  <c r="D209" i="8"/>
  <c r="I209" i="8" s="1"/>
  <c r="C210" i="8"/>
  <c r="D213" i="8"/>
  <c r="I213" i="8" s="1"/>
  <c r="E217" i="8"/>
  <c r="E218" i="8"/>
  <c r="D222" i="8"/>
  <c r="I222" i="8" s="1"/>
  <c r="E222" i="8"/>
  <c r="B223" i="8"/>
  <c r="D223" i="8"/>
  <c r="I223" i="8" s="1"/>
  <c r="D224" i="8"/>
  <c r="I224" i="8" s="1"/>
  <c r="C224" i="8"/>
  <c r="D230" i="8"/>
  <c r="I230" i="8" s="1"/>
  <c r="C230" i="8"/>
  <c r="E230" i="8"/>
  <c r="B233" i="8"/>
  <c r="E233" i="8"/>
  <c r="B234" i="8"/>
  <c r="C235" i="8"/>
  <c r="B236" i="8"/>
  <c r="B237" i="8"/>
  <c r="C237" i="8"/>
  <c r="D238" i="8"/>
  <c r="I238" i="8" s="1"/>
  <c r="B238" i="8"/>
  <c r="C241" i="8"/>
  <c r="B243" i="8"/>
  <c r="C243" i="8"/>
  <c r="D243" i="8"/>
  <c r="I243" i="8" s="1"/>
  <c r="D244" i="8"/>
  <c r="I244" i="8" s="1"/>
  <c r="V244" i="8" s="1"/>
  <c r="B244" i="8"/>
  <c r="C244" i="8"/>
  <c r="D250" i="8"/>
  <c r="I250" i="8" s="1"/>
  <c r="C250" i="8"/>
  <c r="E250" i="8"/>
  <c r="B251" i="8"/>
  <c r="C251" i="8"/>
  <c r="D251" i="8"/>
  <c r="I251" i="8" s="1"/>
  <c r="V251" i="8" s="1"/>
  <c r="D242" i="8"/>
  <c r="I242" i="8" s="1"/>
  <c r="E242" i="8"/>
  <c r="B249" i="8"/>
  <c r="D249" i="8"/>
  <c r="I249" i="8" s="1"/>
  <c r="E249" i="8"/>
  <c r="D234" i="8"/>
  <c r="I234" i="8" s="1"/>
  <c r="E234" i="8"/>
  <c r="B235" i="8"/>
  <c r="D235" i="8"/>
  <c r="I235" i="8" s="1"/>
  <c r="J235" i="8" s="1"/>
  <c r="D236" i="8"/>
  <c r="I236" i="8" s="1"/>
  <c r="P236" i="8" s="1"/>
  <c r="C236" i="8"/>
  <c r="B241" i="8"/>
  <c r="E241" i="8"/>
  <c r="C245" i="8"/>
  <c r="B246" i="8"/>
  <c r="B253" i="8"/>
  <c r="E253" i="8"/>
  <c r="B257" i="8"/>
  <c r="C257" i="8"/>
  <c r="D258" i="8"/>
  <c r="I258" i="8" s="1"/>
  <c r="B258" i="8"/>
  <c r="D265" i="8"/>
  <c r="I265" i="8" s="1"/>
  <c r="C265" i="8"/>
  <c r="D263" i="8"/>
  <c r="I263" i="8" s="1"/>
  <c r="E263" i="8"/>
  <c r="B266" i="8"/>
  <c r="C266" i="8"/>
  <c r="E266" i="8"/>
  <c r="D267" i="8"/>
  <c r="I267" i="8" s="1"/>
  <c r="B267" i="8"/>
  <c r="E267" i="8"/>
  <c r="D254" i="8"/>
  <c r="I254" i="8" s="1"/>
  <c r="E254" i="8"/>
  <c r="B255" i="8"/>
  <c r="D255" i="8"/>
  <c r="I255" i="8" s="1"/>
  <c r="D256" i="8"/>
  <c r="I256" i="8" s="1"/>
  <c r="C256" i="8"/>
  <c r="B262" i="8"/>
  <c r="E262" i="8"/>
  <c r="D262" i="8"/>
  <c r="I262" i="8" s="1"/>
  <c r="B263" i="8"/>
  <c r="B264" i="8"/>
  <c r="D264" i="8"/>
  <c r="I264" i="8" s="1"/>
  <c r="D266" i="8"/>
  <c r="I266" i="8" s="1"/>
  <c r="C267" i="8"/>
  <c r="D271" i="8"/>
  <c r="I271" i="8" s="1"/>
  <c r="E271" i="8"/>
  <c r="B272" i="8"/>
  <c r="D272" i="8"/>
  <c r="I272" i="8" s="1"/>
  <c r="D273" i="8"/>
  <c r="I273" i="8" s="1"/>
  <c r="C273" i="8"/>
  <c r="B270" i="8"/>
  <c r="E270" i="8"/>
  <c r="B274" i="8"/>
  <c r="C274" i="8"/>
  <c r="D275" i="8"/>
  <c r="I275" i="8" s="1"/>
  <c r="J275" i="8" s="1"/>
  <c r="B275" i="8"/>
  <c r="D279" i="8"/>
  <c r="I279" i="8" s="1"/>
  <c r="B279" i="8"/>
  <c r="E279" i="8"/>
  <c r="B278" i="8"/>
  <c r="C278" i="8"/>
  <c r="E278" i="8"/>
  <c r="D283" i="8"/>
  <c r="I283" i="8" s="1"/>
  <c r="E283" i="8"/>
  <c r="C283" i="8"/>
  <c r="B283" i="8"/>
  <c r="D278" i="8"/>
  <c r="I278" i="8" s="1"/>
  <c r="B282" i="8"/>
  <c r="E282" i="8"/>
  <c r="D282" i="8"/>
  <c r="I282" i="8" s="1"/>
  <c r="C282" i="8"/>
  <c r="D280" i="8"/>
  <c r="I280" i="8" s="1"/>
  <c r="P280" i="8" s="1"/>
  <c r="C281" i="8"/>
  <c r="C322" i="8"/>
  <c r="B322" i="8"/>
  <c r="C320" i="8"/>
  <c r="B320" i="8"/>
  <c r="D322" i="8"/>
  <c r="I322" i="8" s="1"/>
  <c r="C318" i="8"/>
  <c r="B318" i="8"/>
  <c r="D320" i="8"/>
  <c r="I320" i="8" s="1"/>
  <c r="E322" i="8"/>
  <c r="C316" i="8"/>
  <c r="D318" i="8"/>
  <c r="I318" i="8" s="1"/>
  <c r="M318" i="8" s="1"/>
  <c r="E320" i="8"/>
  <c r="C325" i="8"/>
  <c r="D325" i="8"/>
  <c r="I325" i="8" s="1"/>
  <c r="B325" i="8"/>
  <c r="E327" i="8"/>
  <c r="BB32" i="1"/>
  <c r="H24" i="1"/>
  <c r="Y24" i="1" s="1"/>
  <c r="BD24" i="1" s="1"/>
  <c r="AZ59" i="1"/>
  <c r="H67" i="1"/>
  <c r="Y67" i="1" s="1"/>
  <c r="BD67" i="1" s="1"/>
  <c r="H83" i="1"/>
  <c r="Y83" i="1" s="1"/>
  <c r="BD83" i="1" s="1"/>
  <c r="AZ91" i="1"/>
  <c r="AZ107" i="1"/>
  <c r="H9" i="1"/>
  <c r="Y9" i="1" s="1"/>
  <c r="BC10" i="1"/>
  <c r="BC32" i="1" s="1"/>
  <c r="H13" i="1"/>
  <c r="Y13" i="1" s="1"/>
  <c r="BD13" i="1" s="1"/>
  <c r="H17" i="1"/>
  <c r="Y17" i="1" s="1"/>
  <c r="BD17" i="1" s="1"/>
  <c r="H29" i="1"/>
  <c r="Y29" i="1" s="1"/>
  <c r="BD29" i="1" s="1"/>
  <c r="F32" i="1"/>
  <c r="F279" i="1"/>
  <c r="H124" i="1"/>
  <c r="Y124" i="1" s="1"/>
  <c r="BD124" i="1" s="1"/>
  <c r="H128" i="1"/>
  <c r="Y128" i="1" s="1"/>
  <c r="BD128" i="1" s="1"/>
  <c r="H164" i="1"/>
  <c r="Y164" i="1" s="1"/>
  <c r="BD164" i="1" s="1"/>
  <c r="H12" i="1"/>
  <c r="Y12" i="1" s="1"/>
  <c r="BD12" i="1" s="1"/>
  <c r="H99" i="1"/>
  <c r="Y99" i="1" s="1"/>
  <c r="BD99" i="1" s="1"/>
  <c r="H115" i="1"/>
  <c r="Y115" i="1" s="1"/>
  <c r="BD115" i="1" s="1"/>
  <c r="H159" i="1"/>
  <c r="Y159" i="1" s="1"/>
  <c r="BD159" i="1" s="1"/>
  <c r="D32" i="1"/>
  <c r="H10" i="1"/>
  <c r="AZ10" i="1"/>
  <c r="H14" i="1"/>
  <c r="Y14" i="1" s="1"/>
  <c r="BD14" i="1" s="1"/>
  <c r="H18" i="1"/>
  <c r="Y18" i="1" s="1"/>
  <c r="BD18" i="1" s="1"/>
  <c r="AZ22" i="1"/>
  <c r="BA34" i="1"/>
  <c r="BA279" i="1" s="1"/>
  <c r="AZ36" i="1"/>
  <c r="H39" i="1"/>
  <c r="Y39" i="1" s="1"/>
  <c r="BD39" i="1" s="1"/>
  <c r="AZ44" i="1"/>
  <c r="H47" i="1"/>
  <c r="Y47" i="1" s="1"/>
  <c r="BD47" i="1" s="1"/>
  <c r="AZ52" i="1"/>
  <c r="H55" i="1"/>
  <c r="Y55" i="1" s="1"/>
  <c r="BD55" i="1" s="1"/>
  <c r="AZ60" i="1"/>
  <c r="H63" i="1"/>
  <c r="Y63" i="1" s="1"/>
  <c r="AZ68" i="1"/>
  <c r="H71" i="1"/>
  <c r="Y71" i="1" s="1"/>
  <c r="BD71" i="1" s="1"/>
  <c r="AZ76" i="1"/>
  <c r="H79" i="1"/>
  <c r="Y79" i="1" s="1"/>
  <c r="BD79" i="1" s="1"/>
  <c r="AZ84" i="1"/>
  <c r="H87" i="1"/>
  <c r="Y87" i="1" s="1"/>
  <c r="BD87" i="1" s="1"/>
  <c r="AZ92" i="1"/>
  <c r="H95" i="1"/>
  <c r="Y95" i="1" s="1"/>
  <c r="BD95" i="1" s="1"/>
  <c r="AZ100" i="1"/>
  <c r="H103" i="1"/>
  <c r="Y103" i="1" s="1"/>
  <c r="BD103" i="1" s="1"/>
  <c r="AZ108" i="1"/>
  <c r="H111" i="1"/>
  <c r="Y111" i="1" s="1"/>
  <c r="BD111" i="1" s="1"/>
  <c r="AZ116" i="1"/>
  <c r="H123" i="1"/>
  <c r="Y123" i="1" s="1"/>
  <c r="BD123" i="1" s="1"/>
  <c r="AZ135" i="1"/>
  <c r="AZ143" i="1"/>
  <c r="AZ151" i="1"/>
  <c r="H172" i="1"/>
  <c r="Y172" i="1" s="1"/>
  <c r="BD172" i="1" s="1"/>
  <c r="H16" i="1"/>
  <c r="Y16" i="1" s="1"/>
  <c r="BD16" i="1" s="1"/>
  <c r="H20" i="1"/>
  <c r="Y20" i="1" s="1"/>
  <c r="BD20" i="1" s="1"/>
  <c r="H35" i="1"/>
  <c r="Y35" i="1" s="1"/>
  <c r="BD35" i="1" s="1"/>
  <c r="H43" i="1"/>
  <c r="Y43" i="1" s="1"/>
  <c r="BD43" i="1" s="1"/>
  <c r="H51" i="1"/>
  <c r="Y51" i="1" s="1"/>
  <c r="H75" i="1"/>
  <c r="Y75" i="1" s="1"/>
  <c r="BD75" i="1" s="1"/>
  <c r="H119" i="1"/>
  <c r="Y119" i="1" s="1"/>
  <c r="BD119" i="1" s="1"/>
  <c r="H234" i="1"/>
  <c r="Y234" i="1" s="1"/>
  <c r="BD234" i="1" s="1"/>
  <c r="E32" i="1"/>
  <c r="BA10" i="1"/>
  <c r="BA32" i="1" s="1"/>
  <c r="H11" i="1"/>
  <c r="Y11" i="1" s="1"/>
  <c r="BD11" i="1" s="1"/>
  <c r="H15" i="1"/>
  <c r="Y15" i="1" s="1"/>
  <c r="BD15" i="1" s="1"/>
  <c r="H19" i="1"/>
  <c r="Y19" i="1" s="1"/>
  <c r="BD19" i="1" s="1"/>
  <c r="H23" i="1"/>
  <c r="Y23" i="1" s="1"/>
  <c r="BD23" i="1" s="1"/>
  <c r="H25" i="1"/>
  <c r="Y25" i="1" s="1"/>
  <c r="BD25" i="1" s="1"/>
  <c r="BB34" i="1"/>
  <c r="BB279" i="1" s="1"/>
  <c r="H180" i="1"/>
  <c r="Y180" i="1" s="1"/>
  <c r="BD180" i="1" s="1"/>
  <c r="H196" i="1"/>
  <c r="Y196" i="1" s="1"/>
  <c r="BD196" i="1" s="1"/>
  <c r="H212" i="1"/>
  <c r="Y212" i="1" s="1"/>
  <c r="BD212" i="1" s="1"/>
  <c r="H233" i="1"/>
  <c r="Y233" i="1" s="1"/>
  <c r="H250" i="1"/>
  <c r="Y250" i="1" s="1"/>
  <c r="BD250" i="1" s="1"/>
  <c r="H131" i="1"/>
  <c r="Y131" i="1" s="1"/>
  <c r="BD131" i="1" s="1"/>
  <c r="AZ136" i="1"/>
  <c r="H139" i="1"/>
  <c r="Y139" i="1" s="1"/>
  <c r="BD139" i="1" s="1"/>
  <c r="AZ144" i="1"/>
  <c r="H147" i="1"/>
  <c r="Y147" i="1" s="1"/>
  <c r="BD147" i="1" s="1"/>
  <c r="H155" i="1"/>
  <c r="Y155" i="1" s="1"/>
  <c r="BD155" i="1" s="1"/>
  <c r="H163" i="1"/>
  <c r="Y163" i="1" s="1"/>
  <c r="BD163" i="1" s="1"/>
  <c r="H171" i="1"/>
  <c r="Y171" i="1" s="1"/>
  <c r="BD171" i="1" s="1"/>
  <c r="AZ187" i="1"/>
  <c r="AZ203" i="1"/>
  <c r="H216" i="1"/>
  <c r="Y216" i="1" s="1"/>
  <c r="BD216" i="1" s="1"/>
  <c r="AZ219" i="1"/>
  <c r="H231" i="1"/>
  <c r="Y231" i="1" s="1"/>
  <c r="BD231" i="1" s="1"/>
  <c r="H249" i="1"/>
  <c r="Y249" i="1" s="1"/>
  <c r="BD249" i="1" s="1"/>
  <c r="H266" i="1"/>
  <c r="Y266" i="1" s="1"/>
  <c r="BD266" i="1" s="1"/>
  <c r="H188" i="1"/>
  <c r="Y188" i="1" s="1"/>
  <c r="H204" i="1"/>
  <c r="Y204" i="1" s="1"/>
  <c r="BD204" i="1" s="1"/>
  <c r="H220" i="1"/>
  <c r="Y220" i="1" s="1"/>
  <c r="BD220" i="1" s="1"/>
  <c r="H265" i="1"/>
  <c r="Y265" i="1" s="1"/>
  <c r="BD265" i="1" s="1"/>
  <c r="H312" i="1"/>
  <c r="Y312" i="1" s="1"/>
  <c r="BD312" i="1" s="1"/>
  <c r="H254" i="1"/>
  <c r="Y254" i="1" s="1"/>
  <c r="BD254" i="1" s="1"/>
  <c r="H270" i="1"/>
  <c r="Y270" i="1" s="1"/>
  <c r="BD270" i="1" s="1"/>
  <c r="H288" i="1"/>
  <c r="Y288" i="1" s="1"/>
  <c r="H27" i="1"/>
  <c r="Y27" i="1" s="1"/>
  <c r="BD27" i="1" s="1"/>
  <c r="G279" i="1"/>
  <c r="BC34" i="1"/>
  <c r="BC279" i="1" s="1"/>
  <c r="H37" i="1"/>
  <c r="Y37" i="1" s="1"/>
  <c r="BD37" i="1" s="1"/>
  <c r="H41" i="1"/>
  <c r="Y41" i="1" s="1"/>
  <c r="BD41" i="1" s="1"/>
  <c r="H45" i="1"/>
  <c r="Y45" i="1" s="1"/>
  <c r="BD45" i="1" s="1"/>
  <c r="H49" i="1"/>
  <c r="Y49" i="1" s="1"/>
  <c r="H53" i="1"/>
  <c r="Y53" i="1" s="1"/>
  <c r="BD53" i="1" s="1"/>
  <c r="H57" i="1"/>
  <c r="Y57" i="1" s="1"/>
  <c r="H61" i="1"/>
  <c r="Y61" i="1" s="1"/>
  <c r="BD61" i="1" s="1"/>
  <c r="H65" i="1"/>
  <c r="Y65" i="1" s="1"/>
  <c r="BD65" i="1" s="1"/>
  <c r="H69" i="1"/>
  <c r="Y69" i="1" s="1"/>
  <c r="H73" i="1"/>
  <c r="Y73" i="1" s="1"/>
  <c r="BD73" i="1" s="1"/>
  <c r="H77" i="1"/>
  <c r="Y77" i="1" s="1"/>
  <c r="BD77" i="1" s="1"/>
  <c r="H81" i="1"/>
  <c r="Y81" i="1" s="1"/>
  <c r="BD81" i="1" s="1"/>
  <c r="H85" i="1"/>
  <c r="Y85" i="1" s="1"/>
  <c r="BD85" i="1" s="1"/>
  <c r="H89" i="1"/>
  <c r="Y89" i="1" s="1"/>
  <c r="BD89" i="1" s="1"/>
  <c r="H93" i="1"/>
  <c r="Y93" i="1" s="1"/>
  <c r="BD93" i="1" s="1"/>
  <c r="H97" i="1"/>
  <c r="Y97" i="1" s="1"/>
  <c r="BD97" i="1" s="1"/>
  <c r="H101" i="1"/>
  <c r="Y101" i="1" s="1"/>
  <c r="BD101" i="1" s="1"/>
  <c r="H105" i="1"/>
  <c r="Y105" i="1" s="1"/>
  <c r="BD105" i="1" s="1"/>
  <c r="H109" i="1"/>
  <c r="Y109" i="1" s="1"/>
  <c r="H113" i="1"/>
  <c r="Y113" i="1" s="1"/>
  <c r="BD113" i="1" s="1"/>
  <c r="H117" i="1"/>
  <c r="Y117" i="1" s="1"/>
  <c r="BD117" i="1" s="1"/>
  <c r="H121" i="1"/>
  <c r="Y121" i="1" s="1"/>
  <c r="BD121" i="1" s="1"/>
  <c r="H125" i="1"/>
  <c r="Y125" i="1" s="1"/>
  <c r="BD125" i="1" s="1"/>
  <c r="H129" i="1"/>
  <c r="Y129" i="1" s="1"/>
  <c r="BD129" i="1" s="1"/>
  <c r="H133" i="1"/>
  <c r="Y133" i="1" s="1"/>
  <c r="BD133" i="1" s="1"/>
  <c r="H137" i="1"/>
  <c r="Y137" i="1" s="1"/>
  <c r="BD137" i="1" s="1"/>
  <c r="H141" i="1"/>
  <c r="Y141" i="1" s="1"/>
  <c r="BD141" i="1" s="1"/>
  <c r="H145" i="1"/>
  <c r="Y145" i="1" s="1"/>
  <c r="BD145" i="1" s="1"/>
  <c r="H149" i="1"/>
  <c r="Y149" i="1" s="1"/>
  <c r="BD149" i="1" s="1"/>
  <c r="H153" i="1"/>
  <c r="Y153" i="1" s="1"/>
  <c r="BD153" i="1" s="1"/>
  <c r="H157" i="1"/>
  <c r="Y157" i="1" s="1"/>
  <c r="BD157" i="1" s="1"/>
  <c r="H161" i="1"/>
  <c r="Y161" i="1" s="1"/>
  <c r="BD161" i="1" s="1"/>
  <c r="H165" i="1"/>
  <c r="Y165" i="1" s="1"/>
  <c r="BD165" i="1" s="1"/>
  <c r="H169" i="1"/>
  <c r="Y169" i="1" s="1"/>
  <c r="BD169" i="1" s="1"/>
  <c r="H173" i="1"/>
  <c r="Y173" i="1" s="1"/>
  <c r="BD173" i="1" s="1"/>
  <c r="H242" i="1"/>
  <c r="Y242" i="1" s="1"/>
  <c r="BD242" i="1" s="1"/>
  <c r="H258" i="1"/>
  <c r="Y258" i="1" s="1"/>
  <c r="BD258" i="1" s="1"/>
  <c r="H274" i="1"/>
  <c r="Y274" i="1" s="1"/>
  <c r="BD274" i="1" s="1"/>
  <c r="F377" i="1"/>
  <c r="BB281" i="1"/>
  <c r="BB377" i="1" s="1"/>
  <c r="H292" i="1"/>
  <c r="Y292" i="1" s="1"/>
  <c r="AZ295" i="1"/>
  <c r="H28" i="1"/>
  <c r="Y28" i="1" s="1"/>
  <c r="BD28" i="1" s="1"/>
  <c r="D279" i="1"/>
  <c r="H34" i="1"/>
  <c r="AZ34" i="1"/>
  <c r="H38" i="1"/>
  <c r="Y38" i="1" s="1"/>
  <c r="BD38" i="1" s="1"/>
  <c r="H42" i="1"/>
  <c r="Y42" i="1" s="1"/>
  <c r="H46" i="1"/>
  <c r="Y46" i="1" s="1"/>
  <c r="H50" i="1"/>
  <c r="Y50" i="1" s="1"/>
  <c r="BD50" i="1" s="1"/>
  <c r="H54" i="1"/>
  <c r="Y54" i="1" s="1"/>
  <c r="H58" i="1"/>
  <c r="Y58" i="1" s="1"/>
  <c r="BD58" i="1" s="1"/>
  <c r="H62" i="1"/>
  <c r="Y62" i="1" s="1"/>
  <c r="BD62" i="1" s="1"/>
  <c r="H66" i="1"/>
  <c r="Y66" i="1" s="1"/>
  <c r="H70" i="1"/>
  <c r="Y70" i="1" s="1"/>
  <c r="BD70" i="1" s="1"/>
  <c r="H74" i="1"/>
  <c r="Y74" i="1" s="1"/>
  <c r="BD74" i="1" s="1"/>
  <c r="H78" i="1"/>
  <c r="Y78" i="1" s="1"/>
  <c r="BD78" i="1" s="1"/>
  <c r="H82" i="1"/>
  <c r="Y82" i="1" s="1"/>
  <c r="BD82" i="1" s="1"/>
  <c r="H86" i="1"/>
  <c r="Y86" i="1" s="1"/>
  <c r="BD86" i="1" s="1"/>
  <c r="H90" i="1"/>
  <c r="Y90" i="1" s="1"/>
  <c r="BD90" i="1" s="1"/>
  <c r="H94" i="1"/>
  <c r="Y94" i="1" s="1"/>
  <c r="BD94" i="1" s="1"/>
  <c r="H98" i="1"/>
  <c r="Y98" i="1" s="1"/>
  <c r="BD98" i="1" s="1"/>
  <c r="H102" i="1"/>
  <c r="Y102" i="1" s="1"/>
  <c r="BD102" i="1" s="1"/>
  <c r="H106" i="1"/>
  <c r="Y106" i="1" s="1"/>
  <c r="BD106" i="1" s="1"/>
  <c r="H110" i="1"/>
  <c r="Y110" i="1" s="1"/>
  <c r="BD110" i="1" s="1"/>
  <c r="H114" i="1"/>
  <c r="Y114" i="1" s="1"/>
  <c r="BD114" i="1" s="1"/>
  <c r="H118" i="1"/>
  <c r="Y118" i="1" s="1"/>
  <c r="BD118" i="1" s="1"/>
  <c r="H122" i="1"/>
  <c r="Y122" i="1" s="1"/>
  <c r="BD122" i="1" s="1"/>
  <c r="H126" i="1"/>
  <c r="Y126" i="1" s="1"/>
  <c r="BD126" i="1" s="1"/>
  <c r="H130" i="1"/>
  <c r="Y130" i="1" s="1"/>
  <c r="BD130" i="1" s="1"/>
  <c r="H134" i="1"/>
  <c r="Y134" i="1" s="1"/>
  <c r="BD134" i="1" s="1"/>
  <c r="H138" i="1"/>
  <c r="Y138" i="1" s="1"/>
  <c r="BD138" i="1" s="1"/>
  <c r="H142" i="1"/>
  <c r="Y142" i="1" s="1"/>
  <c r="BD142" i="1" s="1"/>
  <c r="H146" i="1"/>
  <c r="Y146" i="1" s="1"/>
  <c r="BD146" i="1" s="1"/>
  <c r="H150" i="1"/>
  <c r="Y150" i="1" s="1"/>
  <c r="H154" i="1"/>
  <c r="Y154" i="1" s="1"/>
  <c r="BD154" i="1" s="1"/>
  <c r="H158" i="1"/>
  <c r="Y158" i="1" s="1"/>
  <c r="BD158" i="1" s="1"/>
  <c r="H162" i="1"/>
  <c r="Y162" i="1" s="1"/>
  <c r="BD162" i="1" s="1"/>
  <c r="H166" i="1"/>
  <c r="Y166" i="1" s="1"/>
  <c r="BD166" i="1" s="1"/>
  <c r="H170" i="1"/>
  <c r="Y170" i="1" s="1"/>
  <c r="BD170" i="1" s="1"/>
  <c r="H174" i="1"/>
  <c r="Y174" i="1" s="1"/>
  <c r="BD174" i="1" s="1"/>
  <c r="H183" i="1"/>
  <c r="Y183" i="1" s="1"/>
  <c r="BD183" i="1" s="1"/>
  <c r="H191" i="1"/>
  <c r="Y191" i="1" s="1"/>
  <c r="BD191" i="1" s="1"/>
  <c r="H199" i="1"/>
  <c r="Y199" i="1" s="1"/>
  <c r="BD199" i="1" s="1"/>
  <c r="H207" i="1"/>
  <c r="Y207" i="1" s="1"/>
  <c r="BD207" i="1" s="1"/>
  <c r="H215" i="1"/>
  <c r="Y215" i="1" s="1"/>
  <c r="BD215" i="1" s="1"/>
  <c r="H223" i="1"/>
  <c r="Y223" i="1" s="1"/>
  <c r="G377" i="1"/>
  <c r="BC281" i="1"/>
  <c r="BC377" i="1" s="1"/>
  <c r="D377" i="1"/>
  <c r="H296" i="1"/>
  <c r="Y296" i="1" s="1"/>
  <c r="H359" i="1"/>
  <c r="Y359" i="1" s="1"/>
  <c r="BD359" i="1" s="1"/>
  <c r="H177" i="1"/>
  <c r="Y177" i="1" s="1"/>
  <c r="BD177" i="1" s="1"/>
  <c r="H181" i="1"/>
  <c r="Y181" i="1" s="1"/>
  <c r="BD181" i="1" s="1"/>
  <c r="H185" i="1"/>
  <c r="Y185" i="1" s="1"/>
  <c r="BD185" i="1" s="1"/>
  <c r="H189" i="1"/>
  <c r="Y189" i="1" s="1"/>
  <c r="BD189" i="1" s="1"/>
  <c r="H193" i="1"/>
  <c r="Y193" i="1" s="1"/>
  <c r="BD193" i="1" s="1"/>
  <c r="H197" i="1"/>
  <c r="Y197" i="1" s="1"/>
  <c r="BD197" i="1" s="1"/>
  <c r="H201" i="1"/>
  <c r="Y201" i="1" s="1"/>
  <c r="BD201" i="1" s="1"/>
  <c r="H205" i="1"/>
  <c r="Y205" i="1" s="1"/>
  <c r="BD205" i="1" s="1"/>
  <c r="H209" i="1"/>
  <c r="Y209" i="1" s="1"/>
  <c r="BD209" i="1" s="1"/>
  <c r="H213" i="1"/>
  <c r="Y213" i="1" s="1"/>
  <c r="BD213" i="1" s="1"/>
  <c r="H217" i="1"/>
  <c r="Y217" i="1" s="1"/>
  <c r="BD217" i="1" s="1"/>
  <c r="H221" i="1"/>
  <c r="Y221" i="1" s="1"/>
  <c r="H225" i="1"/>
  <c r="Y225" i="1" s="1"/>
  <c r="BD225" i="1" s="1"/>
  <c r="H229" i="1"/>
  <c r="Y229" i="1" s="1"/>
  <c r="H230" i="1"/>
  <c r="Y230" i="1" s="1"/>
  <c r="BD230" i="1" s="1"/>
  <c r="H300" i="1"/>
  <c r="Y300" i="1" s="1"/>
  <c r="H308" i="1"/>
  <c r="Y308" i="1" s="1"/>
  <c r="BD308" i="1" s="1"/>
  <c r="H316" i="1"/>
  <c r="Y316" i="1" s="1"/>
  <c r="BD316" i="1" s="1"/>
  <c r="H332" i="1"/>
  <c r="Y332" i="1" s="1"/>
  <c r="BD332" i="1" s="1"/>
  <c r="H343" i="1"/>
  <c r="Y343" i="1" s="1"/>
  <c r="BD343" i="1" s="1"/>
  <c r="H178" i="1"/>
  <c r="Y178" i="1" s="1"/>
  <c r="BD178" i="1" s="1"/>
  <c r="H182" i="1"/>
  <c r="Y182" i="1" s="1"/>
  <c r="BD182" i="1" s="1"/>
  <c r="H186" i="1"/>
  <c r="Y186" i="1" s="1"/>
  <c r="BD186" i="1" s="1"/>
  <c r="H190" i="1"/>
  <c r="Y190" i="1" s="1"/>
  <c r="BD190" i="1" s="1"/>
  <c r="H194" i="1"/>
  <c r="Y194" i="1" s="1"/>
  <c r="BD194" i="1" s="1"/>
  <c r="H198" i="1"/>
  <c r="Y198" i="1" s="1"/>
  <c r="BD198" i="1" s="1"/>
  <c r="H202" i="1"/>
  <c r="Y202" i="1" s="1"/>
  <c r="BD202" i="1" s="1"/>
  <c r="H206" i="1"/>
  <c r="Y206" i="1" s="1"/>
  <c r="BD206" i="1" s="1"/>
  <c r="H210" i="1"/>
  <c r="Y210" i="1" s="1"/>
  <c r="BD210" i="1" s="1"/>
  <c r="H214" i="1"/>
  <c r="Y214" i="1" s="1"/>
  <c r="BD214" i="1" s="1"/>
  <c r="H218" i="1"/>
  <c r="Y218" i="1" s="1"/>
  <c r="BD218" i="1" s="1"/>
  <c r="H222" i="1"/>
  <c r="Y222" i="1" s="1"/>
  <c r="BD222" i="1" s="1"/>
  <c r="H226" i="1"/>
  <c r="Y226" i="1" s="1"/>
  <c r="BD226" i="1" s="1"/>
  <c r="H237" i="1"/>
  <c r="Y237" i="1" s="1"/>
  <c r="BD237" i="1" s="1"/>
  <c r="H245" i="1"/>
  <c r="Y245" i="1" s="1"/>
  <c r="H253" i="1"/>
  <c r="Y253" i="1" s="1"/>
  <c r="BD253" i="1" s="1"/>
  <c r="H261" i="1"/>
  <c r="Y261" i="1" s="1"/>
  <c r="BD261" i="1" s="1"/>
  <c r="H269" i="1"/>
  <c r="Y269" i="1" s="1"/>
  <c r="BD269" i="1" s="1"/>
  <c r="H277" i="1"/>
  <c r="Y277" i="1" s="1"/>
  <c r="BD277" i="1" s="1"/>
  <c r="H283" i="1"/>
  <c r="Y283" i="1" s="1"/>
  <c r="BD283" i="1" s="1"/>
  <c r="AZ283" i="1"/>
  <c r="H291" i="1"/>
  <c r="Y291" i="1" s="1"/>
  <c r="BD291" i="1" s="1"/>
  <c r="H307" i="1"/>
  <c r="Y307" i="1" s="1"/>
  <c r="BD307" i="1" s="1"/>
  <c r="H320" i="1"/>
  <c r="Y320" i="1" s="1"/>
  <c r="BD320" i="1" s="1"/>
  <c r="H324" i="1"/>
  <c r="Y324" i="1" s="1"/>
  <c r="BD324" i="1" s="1"/>
  <c r="H235" i="1"/>
  <c r="Y235" i="1" s="1"/>
  <c r="H239" i="1"/>
  <c r="Y239" i="1" s="1"/>
  <c r="H243" i="1"/>
  <c r="Y243" i="1" s="1"/>
  <c r="BD243" i="1" s="1"/>
  <c r="H247" i="1"/>
  <c r="Y247" i="1" s="1"/>
  <c r="H251" i="1"/>
  <c r="Y251" i="1" s="1"/>
  <c r="BD251" i="1" s="1"/>
  <c r="H255" i="1"/>
  <c r="Y255" i="1" s="1"/>
  <c r="BD255" i="1" s="1"/>
  <c r="H259" i="1"/>
  <c r="Y259" i="1" s="1"/>
  <c r="BD259" i="1" s="1"/>
  <c r="H263" i="1"/>
  <c r="Y263" i="1" s="1"/>
  <c r="BD263" i="1" s="1"/>
  <c r="H267" i="1"/>
  <c r="Y267" i="1" s="1"/>
  <c r="BD267" i="1" s="1"/>
  <c r="H271" i="1"/>
  <c r="Y271" i="1" s="1"/>
  <c r="BD271" i="1" s="1"/>
  <c r="H275" i="1"/>
  <c r="Y275" i="1" s="1"/>
  <c r="BD275" i="1" s="1"/>
  <c r="H281" i="1"/>
  <c r="H285" i="1"/>
  <c r="Y285" i="1" s="1"/>
  <c r="BD285" i="1" s="1"/>
  <c r="H289" i="1"/>
  <c r="Y289" i="1" s="1"/>
  <c r="BD289" i="1" s="1"/>
  <c r="H293" i="1"/>
  <c r="Y293" i="1" s="1"/>
  <c r="BD293" i="1" s="1"/>
  <c r="H298" i="1"/>
  <c r="Y298" i="1" s="1"/>
  <c r="BD298" i="1" s="1"/>
  <c r="H299" i="1"/>
  <c r="Y299" i="1" s="1"/>
  <c r="BD299" i="1" s="1"/>
  <c r="H314" i="1"/>
  <c r="Y314" i="1" s="1"/>
  <c r="BD314" i="1" s="1"/>
  <c r="H315" i="1"/>
  <c r="Y315" i="1" s="1"/>
  <c r="BD315" i="1" s="1"/>
  <c r="H375" i="1"/>
  <c r="Y375" i="1" s="1"/>
  <c r="BD375" i="1" s="1"/>
  <c r="H228" i="1"/>
  <c r="Y228" i="1" s="1"/>
  <c r="BD228" i="1" s="1"/>
  <c r="H232" i="1"/>
  <c r="Y232" i="1" s="1"/>
  <c r="BD232" i="1" s="1"/>
  <c r="H236" i="1"/>
  <c r="Y236" i="1" s="1"/>
  <c r="BD236" i="1" s="1"/>
  <c r="H240" i="1"/>
  <c r="Y240" i="1" s="1"/>
  <c r="BD240" i="1" s="1"/>
  <c r="H244" i="1"/>
  <c r="Y244" i="1" s="1"/>
  <c r="BD244" i="1" s="1"/>
  <c r="H248" i="1"/>
  <c r="Y248" i="1" s="1"/>
  <c r="BD248" i="1" s="1"/>
  <c r="H252" i="1"/>
  <c r="Y252" i="1" s="1"/>
  <c r="BD252" i="1" s="1"/>
  <c r="H256" i="1"/>
  <c r="Y256" i="1" s="1"/>
  <c r="BD256" i="1" s="1"/>
  <c r="H260" i="1"/>
  <c r="Y260" i="1" s="1"/>
  <c r="BD260" i="1" s="1"/>
  <c r="H264" i="1"/>
  <c r="Y264" i="1" s="1"/>
  <c r="BD264" i="1" s="1"/>
  <c r="H268" i="1"/>
  <c r="Y268" i="1" s="1"/>
  <c r="BD268" i="1" s="1"/>
  <c r="H272" i="1"/>
  <c r="Y272" i="1" s="1"/>
  <c r="BD272" i="1" s="1"/>
  <c r="H276" i="1"/>
  <c r="Y276" i="1" s="1"/>
  <c r="BD276" i="1" s="1"/>
  <c r="E377" i="1"/>
  <c r="BA281" i="1"/>
  <c r="BA377" i="1" s="1"/>
  <c r="H282" i="1"/>
  <c r="Y282" i="1" s="1"/>
  <c r="BD282" i="1" s="1"/>
  <c r="H286" i="1"/>
  <c r="Y286" i="1" s="1"/>
  <c r="BD286" i="1" s="1"/>
  <c r="H290" i="1"/>
  <c r="Y290" i="1" s="1"/>
  <c r="BD290" i="1" s="1"/>
  <c r="H294" i="1"/>
  <c r="Y294" i="1" s="1"/>
  <c r="BD294" i="1" s="1"/>
  <c r="H302" i="1"/>
  <c r="Y302" i="1" s="1"/>
  <c r="BD302" i="1" s="1"/>
  <c r="H303" i="1"/>
  <c r="Y303" i="1" s="1"/>
  <c r="H323" i="1"/>
  <c r="Y323" i="1" s="1"/>
  <c r="BD323" i="1" s="1"/>
  <c r="H338" i="1"/>
  <c r="Y338" i="1" s="1"/>
  <c r="BD338" i="1" s="1"/>
  <c r="H340" i="1"/>
  <c r="Y340" i="1" s="1"/>
  <c r="BD340" i="1" s="1"/>
  <c r="H348" i="1"/>
  <c r="Y348" i="1" s="1"/>
  <c r="BD348" i="1" s="1"/>
  <c r="H360" i="1"/>
  <c r="Y360" i="1" s="1"/>
  <c r="BD360" i="1" s="1"/>
  <c r="H361" i="1"/>
  <c r="Y361" i="1" s="1"/>
  <c r="BD361" i="1" s="1"/>
  <c r="H297" i="1"/>
  <c r="Y297" i="1" s="1"/>
  <c r="BD297" i="1" s="1"/>
  <c r="H301" i="1"/>
  <c r="Y301" i="1" s="1"/>
  <c r="BD301" i="1" s="1"/>
  <c r="H305" i="1"/>
  <c r="Y305" i="1" s="1"/>
  <c r="BD305" i="1" s="1"/>
  <c r="H309" i="1"/>
  <c r="Y309" i="1" s="1"/>
  <c r="BD309" i="1" s="1"/>
  <c r="H313" i="1"/>
  <c r="Y313" i="1" s="1"/>
  <c r="BD313" i="1" s="1"/>
  <c r="H317" i="1"/>
  <c r="Y317" i="1" s="1"/>
  <c r="BD317" i="1" s="1"/>
  <c r="H321" i="1"/>
  <c r="Y321" i="1" s="1"/>
  <c r="BD321" i="1" s="1"/>
  <c r="H330" i="1"/>
  <c r="Y330" i="1" s="1"/>
  <c r="BD330" i="1" s="1"/>
  <c r="H331" i="1"/>
  <c r="Y331" i="1" s="1"/>
  <c r="BD331" i="1" s="1"/>
  <c r="AZ336" i="1"/>
  <c r="H353" i="1"/>
  <c r="Y353" i="1" s="1"/>
  <c r="BD353" i="1" s="1"/>
  <c r="H369" i="1"/>
  <c r="Y369" i="1" s="1"/>
  <c r="BD369" i="1" s="1"/>
  <c r="H318" i="1"/>
  <c r="Y318" i="1" s="1"/>
  <c r="H322" i="1"/>
  <c r="Y322" i="1" s="1"/>
  <c r="BD322" i="1" s="1"/>
  <c r="H334" i="1"/>
  <c r="Y334" i="1" s="1"/>
  <c r="BD334" i="1" s="1"/>
  <c r="H335" i="1"/>
  <c r="Y335" i="1" s="1"/>
  <c r="BD335" i="1" s="1"/>
  <c r="H341" i="1"/>
  <c r="Y341" i="1" s="1"/>
  <c r="BD341" i="1" s="1"/>
  <c r="H345" i="1"/>
  <c r="Y345" i="1" s="1"/>
  <c r="BD345" i="1" s="1"/>
  <c r="AZ353" i="1"/>
  <c r="H363" i="1"/>
  <c r="Y363" i="1" s="1"/>
  <c r="BD363" i="1" s="1"/>
  <c r="H364" i="1"/>
  <c r="Y364" i="1" s="1"/>
  <c r="BD364" i="1" s="1"/>
  <c r="AZ369" i="1"/>
  <c r="H351" i="1"/>
  <c r="Y351" i="1" s="1"/>
  <c r="H352" i="1"/>
  <c r="Y352" i="1" s="1"/>
  <c r="BD352" i="1" s="1"/>
  <c r="H367" i="1"/>
  <c r="Y367" i="1" s="1"/>
  <c r="BD367" i="1" s="1"/>
  <c r="H368" i="1"/>
  <c r="Y368" i="1" s="1"/>
  <c r="BD368" i="1" s="1"/>
  <c r="H325" i="1"/>
  <c r="Y325" i="1" s="1"/>
  <c r="BD325" i="1" s="1"/>
  <c r="H329" i="1"/>
  <c r="Y329" i="1" s="1"/>
  <c r="BD329" i="1" s="1"/>
  <c r="H333" i="1"/>
  <c r="Y333" i="1" s="1"/>
  <c r="BD333" i="1" s="1"/>
  <c r="H337" i="1"/>
  <c r="Y337" i="1" s="1"/>
  <c r="H355" i="1"/>
  <c r="Y355" i="1" s="1"/>
  <c r="BD355" i="1" s="1"/>
  <c r="H356" i="1"/>
  <c r="Y356" i="1" s="1"/>
  <c r="BD356" i="1" s="1"/>
  <c r="H371" i="1"/>
  <c r="Y371" i="1" s="1"/>
  <c r="BD371" i="1" s="1"/>
  <c r="H372" i="1"/>
  <c r="Y372" i="1" s="1"/>
  <c r="BD372" i="1" s="1"/>
  <c r="H342" i="1"/>
  <c r="Y342" i="1" s="1"/>
  <c r="BD342" i="1" s="1"/>
  <c r="H346" i="1"/>
  <c r="Y346" i="1" s="1"/>
  <c r="BD346" i="1" s="1"/>
  <c r="H350" i="1"/>
  <c r="Y350" i="1" s="1"/>
  <c r="BD350" i="1" s="1"/>
  <c r="H354" i="1"/>
  <c r="Y354" i="1" s="1"/>
  <c r="BD354" i="1" s="1"/>
  <c r="H358" i="1"/>
  <c r="Y358" i="1" s="1"/>
  <c r="BD358" i="1" s="1"/>
  <c r="H362" i="1"/>
  <c r="Y362" i="1" s="1"/>
  <c r="BD362" i="1" s="1"/>
  <c r="H366" i="1"/>
  <c r="Y366" i="1" s="1"/>
  <c r="BD366" i="1" s="1"/>
  <c r="H370" i="1"/>
  <c r="Y370" i="1" s="1"/>
  <c r="BD370" i="1" s="1"/>
  <c r="H374" i="1"/>
  <c r="Y374" i="1" s="1"/>
  <c r="BD374" i="1" s="1"/>
  <c r="U339" i="8" l="1"/>
  <c r="O339" i="8"/>
  <c r="L334" i="8"/>
  <c r="L339" i="8"/>
  <c r="X339" i="8"/>
  <c r="I3" i="8"/>
  <c r="J3" i="8" s="1"/>
  <c r="V334" i="8"/>
  <c r="P334" i="8"/>
  <c r="O334" i="8"/>
  <c r="R334" i="8"/>
  <c r="J334" i="8"/>
  <c r="U334" i="8"/>
  <c r="S334" i="8"/>
  <c r="M334" i="8"/>
  <c r="L362" i="8"/>
  <c r="O362" i="8"/>
  <c r="J22" i="8"/>
  <c r="N22" i="8"/>
  <c r="V22" i="8"/>
  <c r="T22" i="8"/>
  <c r="Q22" i="8"/>
  <c r="K22" i="8"/>
  <c r="S22" i="8"/>
  <c r="W22" i="8"/>
  <c r="P22" i="8"/>
  <c r="M22" i="8"/>
  <c r="P14" i="8"/>
  <c r="T14" i="8"/>
  <c r="M14" i="8"/>
  <c r="Q14" i="8"/>
  <c r="J14" i="8"/>
  <c r="V14" i="8"/>
  <c r="W14" i="8"/>
  <c r="K14" i="8"/>
  <c r="S14" i="8"/>
  <c r="N14" i="8"/>
  <c r="P6" i="8"/>
  <c r="T6" i="8"/>
  <c r="M6" i="8"/>
  <c r="Q6" i="8"/>
  <c r="J6" i="8"/>
  <c r="N6" i="8"/>
  <c r="K6" i="8"/>
  <c r="S6" i="8"/>
  <c r="V6" i="8"/>
  <c r="W6" i="8"/>
  <c r="J12" i="8"/>
  <c r="N12" i="8"/>
  <c r="V12" i="8"/>
  <c r="K12" i="8"/>
  <c r="S12" i="8"/>
  <c r="W12" i="8"/>
  <c r="P12" i="8"/>
  <c r="T12" i="8"/>
  <c r="Q12" i="8"/>
  <c r="M12" i="8"/>
  <c r="L6" i="8"/>
  <c r="X6" i="8"/>
  <c r="U6" i="8"/>
  <c r="R6" i="8"/>
  <c r="O6" i="8"/>
  <c r="U11" i="8"/>
  <c r="R11" i="8"/>
  <c r="O11" i="8"/>
  <c r="X11" i="8"/>
  <c r="L11" i="8"/>
  <c r="L20" i="8"/>
  <c r="X20" i="8"/>
  <c r="R20" i="8"/>
  <c r="O20" i="8"/>
  <c r="U20" i="8"/>
  <c r="L10" i="8"/>
  <c r="X10" i="8"/>
  <c r="U10" i="8"/>
  <c r="R10" i="8"/>
  <c r="O10" i="8"/>
  <c r="J8" i="8"/>
  <c r="N8" i="8"/>
  <c r="V8" i="8"/>
  <c r="K8" i="8"/>
  <c r="S8" i="8"/>
  <c r="W8" i="8"/>
  <c r="T8" i="8"/>
  <c r="P8" i="8"/>
  <c r="Q8" i="8"/>
  <c r="M8" i="8"/>
  <c r="T387" i="8"/>
  <c r="T383" i="8"/>
  <c r="T379" i="8"/>
  <c r="T375" i="8"/>
  <c r="T371" i="8"/>
  <c r="T367" i="8"/>
  <c r="T363" i="8"/>
  <c r="J19" i="8"/>
  <c r="R22" i="8"/>
  <c r="L22" i="8"/>
  <c r="O22" i="8"/>
  <c r="X22" i="8"/>
  <c r="U22" i="8"/>
  <c r="K5" i="8"/>
  <c r="S5" i="8"/>
  <c r="W5" i="8"/>
  <c r="P5" i="8"/>
  <c r="T5" i="8"/>
  <c r="Q5" i="8"/>
  <c r="M5" i="8"/>
  <c r="N5" i="8"/>
  <c r="J5" i="8"/>
  <c r="V5" i="8"/>
  <c r="O19" i="8"/>
  <c r="L19" i="8"/>
  <c r="X19" i="8"/>
  <c r="U19" i="8"/>
  <c r="R19" i="8"/>
  <c r="O13" i="8"/>
  <c r="L13" i="8"/>
  <c r="X13" i="8"/>
  <c r="U13" i="8"/>
  <c r="R13" i="8"/>
  <c r="R4" i="8"/>
  <c r="O4" i="8"/>
  <c r="X4" i="8"/>
  <c r="L4" i="8"/>
  <c r="U4" i="8"/>
  <c r="T386" i="8"/>
  <c r="T382" i="8"/>
  <c r="T378" i="8"/>
  <c r="T374" i="8"/>
  <c r="T370" i="8"/>
  <c r="T366" i="8"/>
  <c r="T362" i="8"/>
  <c r="V19" i="8"/>
  <c r="S19" i="8"/>
  <c r="S11" i="8"/>
  <c r="J11" i="8"/>
  <c r="R16" i="8"/>
  <c r="O16" i="8"/>
  <c r="L16" i="8"/>
  <c r="X16" i="8"/>
  <c r="U16" i="8"/>
  <c r="R8" i="8"/>
  <c r="O8" i="8"/>
  <c r="L8" i="8"/>
  <c r="U8" i="8"/>
  <c r="X8" i="8"/>
  <c r="M21" i="8"/>
  <c r="Q21" i="8"/>
  <c r="K21" i="8"/>
  <c r="S21" i="8"/>
  <c r="P21" i="8"/>
  <c r="J21" i="8"/>
  <c r="N21" i="8"/>
  <c r="V21" i="8"/>
  <c r="W21" i="8"/>
  <c r="T21" i="8"/>
  <c r="J4" i="8"/>
  <c r="N4" i="8"/>
  <c r="V4" i="8"/>
  <c r="K4" i="8"/>
  <c r="S4" i="8"/>
  <c r="W4" i="8"/>
  <c r="P4" i="8"/>
  <c r="M4" i="8"/>
  <c r="Q4" i="8"/>
  <c r="T4" i="8"/>
  <c r="J18" i="8"/>
  <c r="N18" i="8"/>
  <c r="V18" i="8"/>
  <c r="P18" i="8"/>
  <c r="M18" i="8"/>
  <c r="K18" i="8"/>
  <c r="S18" i="8"/>
  <c r="W18" i="8"/>
  <c r="T18" i="8"/>
  <c r="Q18" i="8"/>
  <c r="V26" i="8"/>
  <c r="K9" i="8"/>
  <c r="S9" i="8"/>
  <c r="W9" i="8"/>
  <c r="P9" i="8"/>
  <c r="T9" i="8"/>
  <c r="M9" i="8"/>
  <c r="Q9" i="8"/>
  <c r="N9" i="8"/>
  <c r="V9" i="8"/>
  <c r="J9" i="8"/>
  <c r="R12" i="8"/>
  <c r="O12" i="8"/>
  <c r="X12" i="8"/>
  <c r="U12" i="8"/>
  <c r="L12" i="8"/>
  <c r="K17" i="8"/>
  <c r="S17" i="8"/>
  <c r="P17" i="8"/>
  <c r="T17" i="8"/>
  <c r="M17" i="8"/>
  <c r="W17" i="8"/>
  <c r="N17" i="8"/>
  <c r="V17" i="8"/>
  <c r="Q17" i="8"/>
  <c r="J17" i="8"/>
  <c r="L14" i="8"/>
  <c r="X14" i="8"/>
  <c r="U14" i="8"/>
  <c r="R14" i="8"/>
  <c r="O14" i="8"/>
  <c r="T389" i="8"/>
  <c r="T385" i="8"/>
  <c r="T381" i="8"/>
  <c r="T377" i="8"/>
  <c r="T373" i="8"/>
  <c r="T369" i="8"/>
  <c r="T365" i="8"/>
  <c r="T361" i="8"/>
  <c r="M19" i="8"/>
  <c r="P11" i="8"/>
  <c r="K23" i="8"/>
  <c r="S23" i="8"/>
  <c r="W23" i="8"/>
  <c r="M23" i="8"/>
  <c r="J23" i="8"/>
  <c r="D13" i="9" s="1"/>
  <c r="P23" i="8"/>
  <c r="T23" i="8"/>
  <c r="Q23" i="8"/>
  <c r="N23" i="8"/>
  <c r="V23" i="8"/>
  <c r="M15" i="8"/>
  <c r="Q15" i="8"/>
  <c r="J15" i="8"/>
  <c r="N15" i="8"/>
  <c r="V15" i="8"/>
  <c r="K15" i="8"/>
  <c r="S15" i="8"/>
  <c r="W15" i="8"/>
  <c r="T15" i="8"/>
  <c r="P15" i="8"/>
  <c r="M7" i="8"/>
  <c r="Q7" i="8"/>
  <c r="J7" i="8"/>
  <c r="N7" i="8"/>
  <c r="V7" i="8"/>
  <c r="K7" i="8"/>
  <c r="S7" i="8"/>
  <c r="P7" i="8"/>
  <c r="T7" i="8"/>
  <c r="W7" i="8"/>
  <c r="P20" i="8"/>
  <c r="T20" i="8"/>
  <c r="J20" i="8"/>
  <c r="W20" i="8"/>
  <c r="M20" i="8"/>
  <c r="Q20" i="8"/>
  <c r="N20" i="8"/>
  <c r="V20" i="8"/>
  <c r="K20" i="8"/>
  <c r="S20" i="8"/>
  <c r="K13" i="8"/>
  <c r="S13" i="8"/>
  <c r="W13" i="8"/>
  <c r="P13" i="8"/>
  <c r="T13" i="8"/>
  <c r="Q13" i="8"/>
  <c r="V13" i="8"/>
  <c r="J13" i="8"/>
  <c r="M13" i="8"/>
  <c r="N13" i="8"/>
  <c r="O9" i="8"/>
  <c r="L9" i="8"/>
  <c r="X9" i="8"/>
  <c r="U9" i="8"/>
  <c r="R9" i="8"/>
  <c r="P10" i="8"/>
  <c r="T10" i="8"/>
  <c r="M10" i="8"/>
  <c r="Q10" i="8"/>
  <c r="N10" i="8"/>
  <c r="V10" i="8"/>
  <c r="S10" i="8"/>
  <c r="W10" i="8"/>
  <c r="J10" i="8"/>
  <c r="K10" i="8"/>
  <c r="J16" i="8"/>
  <c r="N16" i="8"/>
  <c r="V16" i="8"/>
  <c r="K16" i="8"/>
  <c r="S16" i="8"/>
  <c r="W16" i="8"/>
  <c r="T16" i="8"/>
  <c r="Q16" i="8"/>
  <c r="M16" i="8"/>
  <c r="P16" i="8"/>
  <c r="T388" i="8"/>
  <c r="T384" i="8"/>
  <c r="T380" i="8"/>
  <c r="T376" i="8"/>
  <c r="T372" i="8"/>
  <c r="T368" i="8"/>
  <c r="T364" i="8"/>
  <c r="T360" i="8"/>
  <c r="V11" i="8"/>
  <c r="M11" i="8"/>
  <c r="K365" i="8"/>
  <c r="J389" i="8"/>
  <c r="M389" i="8"/>
  <c r="W389" i="8"/>
  <c r="L283" i="8"/>
  <c r="X283" i="8"/>
  <c r="U283" i="8"/>
  <c r="O283" i="8"/>
  <c r="R283" i="8"/>
  <c r="O256" i="8"/>
  <c r="L256" i="8"/>
  <c r="X256" i="8"/>
  <c r="U256" i="8"/>
  <c r="R256" i="8"/>
  <c r="R254" i="8"/>
  <c r="O254" i="8"/>
  <c r="L254" i="8"/>
  <c r="U254" i="8"/>
  <c r="X254" i="8"/>
  <c r="P327" i="8"/>
  <c r="T327" i="8"/>
  <c r="M327" i="8"/>
  <c r="Q327" i="8"/>
  <c r="N327" i="8"/>
  <c r="V327" i="8"/>
  <c r="J327" i="8"/>
  <c r="W327" i="8"/>
  <c r="K327" i="8"/>
  <c r="S327" i="8"/>
  <c r="P320" i="8"/>
  <c r="T320" i="8"/>
  <c r="M320" i="8"/>
  <c r="Q320" i="8"/>
  <c r="J320" i="8"/>
  <c r="K320" i="8"/>
  <c r="S320" i="8"/>
  <c r="N320" i="8"/>
  <c r="W320" i="8"/>
  <c r="V320" i="8"/>
  <c r="O282" i="8"/>
  <c r="L282" i="8"/>
  <c r="X282" i="8"/>
  <c r="U282" i="8"/>
  <c r="R282" i="8"/>
  <c r="K278" i="8"/>
  <c r="S278" i="8"/>
  <c r="W278" i="8"/>
  <c r="P278" i="8"/>
  <c r="T278" i="8"/>
  <c r="Q278" i="8"/>
  <c r="J278" i="8"/>
  <c r="M278" i="8"/>
  <c r="N278" i="8"/>
  <c r="V278" i="8"/>
  <c r="P271" i="8"/>
  <c r="T271" i="8"/>
  <c r="M271" i="8"/>
  <c r="Q271" i="8"/>
  <c r="J271" i="8"/>
  <c r="K271" i="8"/>
  <c r="S271" i="8"/>
  <c r="V271" i="8"/>
  <c r="N271" i="8"/>
  <c r="W271" i="8"/>
  <c r="U264" i="8"/>
  <c r="R264" i="8"/>
  <c r="L264" i="8"/>
  <c r="O264" i="8"/>
  <c r="X264" i="8"/>
  <c r="K262" i="8"/>
  <c r="S262" i="8"/>
  <c r="W262" i="8"/>
  <c r="P262" i="8"/>
  <c r="T262" i="8"/>
  <c r="Q262" i="8"/>
  <c r="J262" i="8"/>
  <c r="M262" i="8"/>
  <c r="V262" i="8"/>
  <c r="N262" i="8"/>
  <c r="R255" i="8"/>
  <c r="O255" i="8"/>
  <c r="L255" i="8"/>
  <c r="U255" i="8"/>
  <c r="X255" i="8"/>
  <c r="P267" i="8"/>
  <c r="T267" i="8"/>
  <c r="M267" i="8"/>
  <c r="Q267" i="8"/>
  <c r="N267" i="8"/>
  <c r="V267" i="8"/>
  <c r="W267" i="8"/>
  <c r="K267" i="8"/>
  <c r="S267" i="8"/>
  <c r="J267" i="8"/>
  <c r="M234" i="8"/>
  <c r="Q234" i="8"/>
  <c r="J234" i="8"/>
  <c r="N234" i="8"/>
  <c r="V234" i="8"/>
  <c r="K234" i="8"/>
  <c r="S234" i="8"/>
  <c r="T234" i="8"/>
  <c r="W234" i="8"/>
  <c r="P234" i="8"/>
  <c r="R250" i="8"/>
  <c r="O250" i="8"/>
  <c r="X250" i="8"/>
  <c r="U250" i="8"/>
  <c r="L250" i="8"/>
  <c r="R243" i="8"/>
  <c r="O243" i="8"/>
  <c r="L243" i="8"/>
  <c r="U243" i="8"/>
  <c r="X243" i="8"/>
  <c r="V243" i="8"/>
  <c r="M243" i="8"/>
  <c r="J243" i="8"/>
  <c r="S243" i="8"/>
  <c r="P243" i="8"/>
  <c r="M222" i="8"/>
  <c r="Q222" i="8"/>
  <c r="J222" i="8"/>
  <c r="N222" i="8"/>
  <c r="V222" i="8"/>
  <c r="K222" i="8"/>
  <c r="S222" i="8"/>
  <c r="T222" i="8"/>
  <c r="W222" i="8"/>
  <c r="P222" i="8"/>
  <c r="U213" i="8"/>
  <c r="R213" i="8"/>
  <c r="L213" i="8"/>
  <c r="X213" i="8"/>
  <c r="O213" i="8"/>
  <c r="U218" i="8"/>
  <c r="R218" i="8"/>
  <c r="O218" i="8"/>
  <c r="X218" i="8"/>
  <c r="L218" i="8"/>
  <c r="L229" i="8"/>
  <c r="X229" i="8"/>
  <c r="U229" i="8"/>
  <c r="O229" i="8"/>
  <c r="R229" i="8"/>
  <c r="M214" i="8"/>
  <c r="Q214" i="8"/>
  <c r="J214" i="8"/>
  <c r="N214" i="8"/>
  <c r="V214" i="8"/>
  <c r="K214" i="8"/>
  <c r="S214" i="8"/>
  <c r="T214" i="8"/>
  <c r="W214" i="8"/>
  <c r="P214" i="8"/>
  <c r="L191" i="8"/>
  <c r="X191" i="8"/>
  <c r="U191" i="8"/>
  <c r="O191" i="8"/>
  <c r="R191" i="8"/>
  <c r="M174" i="8"/>
  <c r="Q174" i="8"/>
  <c r="J174" i="8"/>
  <c r="N174" i="8"/>
  <c r="V174" i="8"/>
  <c r="K174" i="8"/>
  <c r="S174" i="8"/>
  <c r="T174" i="8"/>
  <c r="W174" i="8"/>
  <c r="P174" i="8"/>
  <c r="U168" i="8"/>
  <c r="R168" i="8"/>
  <c r="O168" i="8"/>
  <c r="X168" i="8"/>
  <c r="L168" i="8"/>
  <c r="J168" i="8"/>
  <c r="P168" i="8"/>
  <c r="O166" i="8"/>
  <c r="L166" i="8"/>
  <c r="X166" i="8"/>
  <c r="U166" i="8"/>
  <c r="R166" i="8"/>
  <c r="S166" i="8"/>
  <c r="M166" i="8"/>
  <c r="J166" i="8"/>
  <c r="U164" i="8"/>
  <c r="R164" i="8"/>
  <c r="L164" i="8"/>
  <c r="O164" i="8"/>
  <c r="X164" i="8"/>
  <c r="U174" i="8"/>
  <c r="R174" i="8"/>
  <c r="L174" i="8"/>
  <c r="X174" i="8"/>
  <c r="O174" i="8"/>
  <c r="L172" i="8"/>
  <c r="X172" i="8"/>
  <c r="U172" i="8"/>
  <c r="R172" i="8"/>
  <c r="O172" i="8"/>
  <c r="L181" i="8"/>
  <c r="X181" i="8"/>
  <c r="U181" i="8"/>
  <c r="R181" i="8"/>
  <c r="O181" i="8"/>
  <c r="R153" i="8"/>
  <c r="O153" i="8"/>
  <c r="X153" i="8"/>
  <c r="U153" i="8"/>
  <c r="L153" i="8"/>
  <c r="J153" i="8"/>
  <c r="S153" i="8"/>
  <c r="M153" i="8"/>
  <c r="R137" i="8"/>
  <c r="O137" i="8"/>
  <c r="X137" i="8"/>
  <c r="U137" i="8"/>
  <c r="L137" i="8"/>
  <c r="R121" i="8"/>
  <c r="O121" i="8"/>
  <c r="X121" i="8"/>
  <c r="U121" i="8"/>
  <c r="L121" i="8"/>
  <c r="U156" i="8"/>
  <c r="R156" i="8"/>
  <c r="L156" i="8"/>
  <c r="X156" i="8"/>
  <c r="O156" i="8"/>
  <c r="P135" i="8"/>
  <c r="T135" i="8"/>
  <c r="M135" i="8"/>
  <c r="Q135" i="8"/>
  <c r="N135" i="8"/>
  <c r="V135" i="8"/>
  <c r="W135" i="8"/>
  <c r="S135" i="8"/>
  <c r="J135" i="8"/>
  <c r="K135" i="8"/>
  <c r="M132" i="8"/>
  <c r="Q132" i="8"/>
  <c r="J132" i="8"/>
  <c r="N132" i="8"/>
  <c r="V132" i="8"/>
  <c r="K132" i="8"/>
  <c r="S132" i="8"/>
  <c r="T132" i="8"/>
  <c r="P132" i="8"/>
  <c r="W132" i="8"/>
  <c r="U124" i="8"/>
  <c r="R124" i="8"/>
  <c r="L124" i="8"/>
  <c r="X124" i="8"/>
  <c r="O124" i="8"/>
  <c r="R104" i="8"/>
  <c r="O104" i="8"/>
  <c r="L104" i="8"/>
  <c r="U104" i="8"/>
  <c r="X104" i="8"/>
  <c r="M152" i="8"/>
  <c r="Q152" i="8"/>
  <c r="J152" i="8"/>
  <c r="N152" i="8"/>
  <c r="V152" i="8"/>
  <c r="W152" i="8"/>
  <c r="P152" i="8"/>
  <c r="S152" i="8"/>
  <c r="T152" i="8"/>
  <c r="K152" i="8"/>
  <c r="U136" i="8"/>
  <c r="R136" i="8"/>
  <c r="O136" i="8"/>
  <c r="X136" i="8"/>
  <c r="L136" i="8"/>
  <c r="M120" i="8"/>
  <c r="Q120" i="8"/>
  <c r="J120" i="8"/>
  <c r="N120" i="8"/>
  <c r="V120" i="8"/>
  <c r="W120" i="8"/>
  <c r="P120" i="8"/>
  <c r="S120" i="8"/>
  <c r="T120" i="8"/>
  <c r="K120" i="8"/>
  <c r="O109" i="8"/>
  <c r="L109" i="8"/>
  <c r="X109" i="8"/>
  <c r="R109" i="8"/>
  <c r="U109" i="8"/>
  <c r="M109" i="8"/>
  <c r="S109" i="8"/>
  <c r="J109" i="8"/>
  <c r="M93" i="8"/>
  <c r="Q93" i="8"/>
  <c r="J93" i="8"/>
  <c r="N93" i="8"/>
  <c r="V93" i="8"/>
  <c r="W93" i="8"/>
  <c r="P93" i="8"/>
  <c r="S93" i="8"/>
  <c r="T93" i="8"/>
  <c r="K93" i="8"/>
  <c r="M84" i="8"/>
  <c r="Q84" i="8"/>
  <c r="J84" i="8"/>
  <c r="N84" i="8"/>
  <c r="V84" i="8"/>
  <c r="W84" i="8"/>
  <c r="P84" i="8"/>
  <c r="K84" i="8"/>
  <c r="S84" i="8"/>
  <c r="T84" i="8"/>
  <c r="P75" i="8"/>
  <c r="T75" i="8"/>
  <c r="M75" i="8"/>
  <c r="Q75" i="8"/>
  <c r="N75" i="8"/>
  <c r="V75" i="8"/>
  <c r="W75" i="8"/>
  <c r="S75" i="8"/>
  <c r="J75" i="8"/>
  <c r="K75" i="8"/>
  <c r="K52" i="8"/>
  <c r="S52" i="8"/>
  <c r="W52" i="8"/>
  <c r="P52" i="8"/>
  <c r="T52" i="8"/>
  <c r="M52" i="8"/>
  <c r="N52" i="8"/>
  <c r="V52" i="8"/>
  <c r="Q52" i="8"/>
  <c r="J52" i="8"/>
  <c r="L75" i="8"/>
  <c r="X75" i="8"/>
  <c r="U75" i="8"/>
  <c r="O75" i="8"/>
  <c r="R75" i="8"/>
  <c r="L139" i="8"/>
  <c r="X139" i="8"/>
  <c r="U139" i="8"/>
  <c r="R139" i="8"/>
  <c r="O139" i="8"/>
  <c r="L123" i="8"/>
  <c r="X123" i="8"/>
  <c r="U123" i="8"/>
  <c r="R123" i="8"/>
  <c r="O123" i="8"/>
  <c r="K101" i="8"/>
  <c r="S101" i="8"/>
  <c r="W101" i="8"/>
  <c r="P101" i="8"/>
  <c r="T101" i="8"/>
  <c r="Q101" i="8"/>
  <c r="J101" i="8"/>
  <c r="M101" i="8"/>
  <c r="N101" i="8"/>
  <c r="V101" i="8"/>
  <c r="U88" i="8"/>
  <c r="R88" i="8"/>
  <c r="L88" i="8"/>
  <c r="O88" i="8"/>
  <c r="X88" i="8"/>
  <c r="K82" i="8"/>
  <c r="S82" i="8"/>
  <c r="W82" i="8"/>
  <c r="P82" i="8"/>
  <c r="T82" i="8"/>
  <c r="M82" i="8"/>
  <c r="N82" i="8"/>
  <c r="V82" i="8"/>
  <c r="J82" i="8"/>
  <c r="Q82" i="8"/>
  <c r="R77" i="8"/>
  <c r="O77" i="8"/>
  <c r="X77" i="8"/>
  <c r="U77" i="8"/>
  <c r="L77" i="8"/>
  <c r="J77" i="8"/>
  <c r="S77" i="8"/>
  <c r="M77" i="8"/>
  <c r="V77" i="8"/>
  <c r="P77" i="8"/>
  <c r="L67" i="8"/>
  <c r="X67" i="8"/>
  <c r="U67" i="8"/>
  <c r="O67" i="8"/>
  <c r="R67" i="8"/>
  <c r="P67" i="8"/>
  <c r="V67" i="8"/>
  <c r="S67" i="8"/>
  <c r="M67" i="8"/>
  <c r="R65" i="8"/>
  <c r="O65" i="8"/>
  <c r="L65" i="8"/>
  <c r="U65" i="8"/>
  <c r="X65" i="8"/>
  <c r="K45" i="8"/>
  <c r="S45" i="8"/>
  <c r="W45" i="8"/>
  <c r="P45" i="8"/>
  <c r="T45" i="8"/>
  <c r="M45" i="8"/>
  <c r="N45" i="8"/>
  <c r="V45" i="8"/>
  <c r="Q45" i="8"/>
  <c r="J45" i="8"/>
  <c r="M103" i="8"/>
  <c r="Q103" i="8"/>
  <c r="J103" i="8"/>
  <c r="N103" i="8"/>
  <c r="V103" i="8"/>
  <c r="K103" i="8"/>
  <c r="S103" i="8"/>
  <c r="T103" i="8"/>
  <c r="P103" i="8"/>
  <c r="W103" i="8"/>
  <c r="R85" i="8"/>
  <c r="O85" i="8"/>
  <c r="X85" i="8"/>
  <c r="L85" i="8"/>
  <c r="U85" i="8"/>
  <c r="O74" i="8"/>
  <c r="L74" i="8"/>
  <c r="X74" i="8"/>
  <c r="U74" i="8"/>
  <c r="R74" i="8"/>
  <c r="M48" i="8"/>
  <c r="Q48" i="8"/>
  <c r="J48" i="8"/>
  <c r="N48" i="8"/>
  <c r="V48" i="8"/>
  <c r="W48" i="8"/>
  <c r="P48" i="8"/>
  <c r="S48" i="8"/>
  <c r="T48" i="8"/>
  <c r="K48" i="8"/>
  <c r="K105" i="8"/>
  <c r="S105" i="8"/>
  <c r="W105" i="8"/>
  <c r="P105" i="8"/>
  <c r="T105" i="8"/>
  <c r="M105" i="8"/>
  <c r="N105" i="8"/>
  <c r="V105" i="8"/>
  <c r="Q105" i="8"/>
  <c r="J105" i="8"/>
  <c r="L83" i="8"/>
  <c r="X83" i="8"/>
  <c r="U83" i="8"/>
  <c r="O83" i="8"/>
  <c r="R83" i="8"/>
  <c r="R81" i="8"/>
  <c r="O81" i="8"/>
  <c r="L81" i="8"/>
  <c r="U81" i="8"/>
  <c r="X81" i="8"/>
  <c r="L51" i="8"/>
  <c r="R51" i="8"/>
  <c r="U51" i="8"/>
  <c r="O51" i="8"/>
  <c r="X51" i="8"/>
  <c r="R49" i="8"/>
  <c r="O49" i="8"/>
  <c r="X49" i="8"/>
  <c r="U49" i="8"/>
  <c r="L49" i="8"/>
  <c r="L324" i="8"/>
  <c r="X324" i="8"/>
  <c r="U324" i="8"/>
  <c r="R324" i="8"/>
  <c r="O324" i="8"/>
  <c r="S324" i="8"/>
  <c r="P324" i="8"/>
  <c r="J324" i="8"/>
  <c r="L319" i="8"/>
  <c r="X319" i="8"/>
  <c r="U319" i="8"/>
  <c r="R319" i="8"/>
  <c r="O319" i="8"/>
  <c r="P319" i="8"/>
  <c r="J319" i="8"/>
  <c r="V319" i="8"/>
  <c r="M319" i="8"/>
  <c r="O261" i="8"/>
  <c r="L261" i="8"/>
  <c r="X261" i="8"/>
  <c r="R261" i="8"/>
  <c r="U261" i="8"/>
  <c r="U253" i="8"/>
  <c r="R253" i="8"/>
  <c r="L253" i="8"/>
  <c r="O253" i="8"/>
  <c r="X253" i="8"/>
  <c r="P212" i="8"/>
  <c r="T212" i="8"/>
  <c r="M212" i="8"/>
  <c r="Q212" i="8"/>
  <c r="J212" i="8"/>
  <c r="K212" i="8"/>
  <c r="S212" i="8"/>
  <c r="V212" i="8"/>
  <c r="N212" i="8"/>
  <c r="W212" i="8"/>
  <c r="P203" i="8"/>
  <c r="T203" i="8"/>
  <c r="M203" i="8"/>
  <c r="Q203" i="8"/>
  <c r="J203" i="8"/>
  <c r="K203" i="8"/>
  <c r="S203" i="8"/>
  <c r="N203" i="8"/>
  <c r="V203" i="8"/>
  <c r="W203" i="8"/>
  <c r="K198" i="8"/>
  <c r="S198" i="8"/>
  <c r="W198" i="8"/>
  <c r="P198" i="8"/>
  <c r="T198" i="8"/>
  <c r="M198" i="8"/>
  <c r="N198" i="8"/>
  <c r="V198" i="8"/>
  <c r="Q198" i="8"/>
  <c r="J198" i="8"/>
  <c r="K158" i="8"/>
  <c r="S158" i="8"/>
  <c r="W158" i="8"/>
  <c r="P158" i="8"/>
  <c r="T158" i="8"/>
  <c r="M158" i="8"/>
  <c r="N158" i="8"/>
  <c r="V158" i="8"/>
  <c r="J158" i="8"/>
  <c r="Q158" i="8"/>
  <c r="J121" i="8"/>
  <c r="N121" i="8"/>
  <c r="V121" i="8"/>
  <c r="K121" i="8"/>
  <c r="S121" i="8"/>
  <c r="W121" i="8"/>
  <c r="P121" i="8"/>
  <c r="Q121" i="8"/>
  <c r="T121" i="8"/>
  <c r="M121" i="8"/>
  <c r="M224" i="8"/>
  <c r="Q224" i="8"/>
  <c r="J224" i="8"/>
  <c r="N224" i="8"/>
  <c r="V224" i="8"/>
  <c r="K224" i="8"/>
  <c r="S224" i="8"/>
  <c r="T224" i="8"/>
  <c r="W224" i="8"/>
  <c r="P224" i="8"/>
  <c r="P191" i="8"/>
  <c r="T191" i="8"/>
  <c r="M191" i="8"/>
  <c r="Q191" i="8"/>
  <c r="N191" i="8"/>
  <c r="V191" i="8"/>
  <c r="W191" i="8"/>
  <c r="J191" i="8"/>
  <c r="K191" i="8"/>
  <c r="S191" i="8"/>
  <c r="O162" i="8"/>
  <c r="L162" i="8"/>
  <c r="X162" i="8"/>
  <c r="R162" i="8"/>
  <c r="U162" i="8"/>
  <c r="J239" i="8"/>
  <c r="N239" i="8"/>
  <c r="V239" i="8"/>
  <c r="K239" i="8"/>
  <c r="S239" i="8"/>
  <c r="W239" i="8"/>
  <c r="P239" i="8"/>
  <c r="Q239" i="8"/>
  <c r="T239" i="8"/>
  <c r="M239" i="8"/>
  <c r="K232" i="8"/>
  <c r="S232" i="8"/>
  <c r="W232" i="8"/>
  <c r="P232" i="8"/>
  <c r="T232" i="8"/>
  <c r="Q232" i="8"/>
  <c r="J232" i="8"/>
  <c r="N232" i="8"/>
  <c r="V232" i="8"/>
  <c r="M232" i="8"/>
  <c r="L228" i="8"/>
  <c r="X228" i="8"/>
  <c r="U228" i="8"/>
  <c r="O228" i="8"/>
  <c r="R228" i="8"/>
  <c r="M178" i="8"/>
  <c r="Q178" i="8"/>
  <c r="J178" i="8"/>
  <c r="N178" i="8"/>
  <c r="V178" i="8"/>
  <c r="W178" i="8"/>
  <c r="P178" i="8"/>
  <c r="K178" i="8"/>
  <c r="S178" i="8"/>
  <c r="T178" i="8"/>
  <c r="K142" i="8"/>
  <c r="S142" i="8"/>
  <c r="W142" i="8"/>
  <c r="P142" i="8"/>
  <c r="T142" i="8"/>
  <c r="M142" i="8"/>
  <c r="N142" i="8"/>
  <c r="V142" i="8"/>
  <c r="J142" i="8"/>
  <c r="Q142" i="8"/>
  <c r="J137" i="8"/>
  <c r="N137" i="8"/>
  <c r="V137" i="8"/>
  <c r="K137" i="8"/>
  <c r="S137" i="8"/>
  <c r="W137" i="8"/>
  <c r="P137" i="8"/>
  <c r="Q137" i="8"/>
  <c r="T137" i="8"/>
  <c r="M137" i="8"/>
  <c r="O86" i="8"/>
  <c r="L86" i="8"/>
  <c r="X86" i="8"/>
  <c r="R86" i="8"/>
  <c r="U86" i="8"/>
  <c r="J59" i="8"/>
  <c r="N59" i="8"/>
  <c r="V59" i="8"/>
  <c r="K59" i="8"/>
  <c r="S59" i="8"/>
  <c r="W59" i="8"/>
  <c r="T59" i="8"/>
  <c r="M59" i="8"/>
  <c r="P59" i="8"/>
  <c r="Q59" i="8"/>
  <c r="M63" i="8"/>
  <c r="Q63" i="8"/>
  <c r="N63" i="8"/>
  <c r="V63" i="8"/>
  <c r="J63" i="8"/>
  <c r="S63" i="8"/>
  <c r="K63" i="8"/>
  <c r="T63" i="8"/>
  <c r="W63" i="8"/>
  <c r="P63" i="8"/>
  <c r="L177" i="8"/>
  <c r="X177" i="8"/>
  <c r="U177" i="8"/>
  <c r="O177" i="8"/>
  <c r="R177" i="8"/>
  <c r="K118" i="8"/>
  <c r="S118" i="8"/>
  <c r="W118" i="8"/>
  <c r="P118" i="8"/>
  <c r="T118" i="8"/>
  <c r="Q118" i="8"/>
  <c r="J118" i="8"/>
  <c r="M118" i="8"/>
  <c r="N118" i="8"/>
  <c r="V118" i="8"/>
  <c r="L114" i="8"/>
  <c r="X114" i="8"/>
  <c r="U114" i="8"/>
  <c r="O114" i="8"/>
  <c r="R114" i="8"/>
  <c r="J114" i="8"/>
  <c r="P114" i="8"/>
  <c r="V114" i="8"/>
  <c r="S114" i="8"/>
  <c r="K134" i="8"/>
  <c r="S134" i="8"/>
  <c r="W134" i="8"/>
  <c r="P134" i="8"/>
  <c r="T134" i="8"/>
  <c r="M134" i="8"/>
  <c r="N134" i="8"/>
  <c r="V134" i="8"/>
  <c r="Q134" i="8"/>
  <c r="J134" i="8"/>
  <c r="K126" i="8"/>
  <c r="S126" i="8"/>
  <c r="W126" i="8"/>
  <c r="P126" i="8"/>
  <c r="T126" i="8"/>
  <c r="M126" i="8"/>
  <c r="N126" i="8"/>
  <c r="V126" i="8"/>
  <c r="J126" i="8"/>
  <c r="Q126" i="8"/>
  <c r="K78" i="8"/>
  <c r="S78" i="8"/>
  <c r="W78" i="8"/>
  <c r="P78" i="8"/>
  <c r="T78" i="8"/>
  <c r="Q78" i="8"/>
  <c r="J78" i="8"/>
  <c r="V78" i="8"/>
  <c r="M78" i="8"/>
  <c r="N78" i="8"/>
  <c r="K43" i="8"/>
  <c r="S43" i="8"/>
  <c r="W43" i="8"/>
  <c r="P43" i="8"/>
  <c r="T43" i="8"/>
  <c r="M43" i="8"/>
  <c r="N43" i="8"/>
  <c r="V43" i="8"/>
  <c r="Q43" i="8"/>
  <c r="J43" i="8"/>
  <c r="J133" i="8"/>
  <c r="N133" i="8"/>
  <c r="V133" i="8"/>
  <c r="K133" i="8"/>
  <c r="S133" i="8"/>
  <c r="W133" i="8"/>
  <c r="T133" i="8"/>
  <c r="M133" i="8"/>
  <c r="P133" i="8"/>
  <c r="Q133" i="8"/>
  <c r="J260" i="8"/>
  <c r="N260" i="8"/>
  <c r="V260" i="8"/>
  <c r="K260" i="8"/>
  <c r="S260" i="8"/>
  <c r="W260" i="8"/>
  <c r="P260" i="8"/>
  <c r="Q260" i="8"/>
  <c r="M260" i="8"/>
  <c r="T260" i="8"/>
  <c r="L185" i="8"/>
  <c r="X185" i="8"/>
  <c r="U185" i="8"/>
  <c r="O185" i="8"/>
  <c r="R185" i="8"/>
  <c r="R133" i="8"/>
  <c r="O133" i="8"/>
  <c r="L133" i="8"/>
  <c r="U133" i="8"/>
  <c r="X133" i="8"/>
  <c r="O36" i="8"/>
  <c r="L36" i="8"/>
  <c r="X36" i="8"/>
  <c r="U36" i="8"/>
  <c r="R36" i="8"/>
  <c r="J255" i="8"/>
  <c r="N255" i="8"/>
  <c r="V255" i="8"/>
  <c r="K255" i="8"/>
  <c r="S255" i="8"/>
  <c r="W255" i="8"/>
  <c r="T255" i="8"/>
  <c r="M255" i="8"/>
  <c r="P255" i="8"/>
  <c r="Q255" i="8"/>
  <c r="J215" i="8"/>
  <c r="N215" i="8"/>
  <c r="V215" i="8"/>
  <c r="K215" i="8"/>
  <c r="S215" i="8"/>
  <c r="W215" i="8"/>
  <c r="T215" i="8"/>
  <c r="M215" i="8"/>
  <c r="Q215" i="8"/>
  <c r="P215" i="8"/>
  <c r="R193" i="8"/>
  <c r="O193" i="8"/>
  <c r="X193" i="8"/>
  <c r="U193" i="8"/>
  <c r="L193" i="8"/>
  <c r="O70" i="8"/>
  <c r="L70" i="8"/>
  <c r="X70" i="8"/>
  <c r="R70" i="8"/>
  <c r="U70" i="8"/>
  <c r="K227" i="8"/>
  <c r="S227" i="8"/>
  <c r="W227" i="8"/>
  <c r="P227" i="8"/>
  <c r="T227" i="8"/>
  <c r="M227" i="8"/>
  <c r="N227" i="8"/>
  <c r="V227" i="8"/>
  <c r="Q227" i="8"/>
  <c r="J227" i="8"/>
  <c r="R201" i="8"/>
  <c r="O201" i="8"/>
  <c r="X201" i="8"/>
  <c r="L201" i="8"/>
  <c r="U201" i="8"/>
  <c r="M54" i="8"/>
  <c r="Q54" i="8"/>
  <c r="J54" i="8"/>
  <c r="N54" i="8"/>
  <c r="V54" i="8"/>
  <c r="W54" i="8"/>
  <c r="P54" i="8"/>
  <c r="S54" i="8"/>
  <c r="T54" i="8"/>
  <c r="K54" i="8"/>
  <c r="K122" i="8"/>
  <c r="S122" i="8"/>
  <c r="W122" i="8"/>
  <c r="P122" i="8"/>
  <c r="T122" i="8"/>
  <c r="Q122" i="8"/>
  <c r="J122" i="8"/>
  <c r="V122" i="8"/>
  <c r="M122" i="8"/>
  <c r="N122" i="8"/>
  <c r="M258" i="8"/>
  <c r="Q258" i="8"/>
  <c r="J258" i="8"/>
  <c r="N258" i="8"/>
  <c r="V258" i="8"/>
  <c r="W258" i="8"/>
  <c r="P258" i="8"/>
  <c r="K258" i="8"/>
  <c r="S258" i="8"/>
  <c r="T258" i="8"/>
  <c r="O274" i="8"/>
  <c r="L274" i="8"/>
  <c r="X274" i="8"/>
  <c r="U274" i="8"/>
  <c r="R274" i="8"/>
  <c r="P274" i="8"/>
  <c r="V274" i="8"/>
  <c r="J274" i="8"/>
  <c r="K184" i="8"/>
  <c r="S184" i="8"/>
  <c r="W184" i="8"/>
  <c r="P184" i="8"/>
  <c r="T184" i="8"/>
  <c r="M184" i="8"/>
  <c r="N184" i="8"/>
  <c r="V184" i="8"/>
  <c r="Q184" i="8"/>
  <c r="J184" i="8"/>
  <c r="J269" i="8"/>
  <c r="N269" i="8"/>
  <c r="V269" i="8"/>
  <c r="K269" i="8"/>
  <c r="S269" i="8"/>
  <c r="W269" i="8"/>
  <c r="P269" i="8"/>
  <c r="Q269" i="8"/>
  <c r="T269" i="8"/>
  <c r="M269" i="8"/>
  <c r="L329" i="8"/>
  <c r="X329" i="8"/>
  <c r="U329" i="8"/>
  <c r="O329" i="8"/>
  <c r="R329" i="8"/>
  <c r="P329" i="8"/>
  <c r="J329" i="8"/>
  <c r="S329" i="8"/>
  <c r="P359" i="8"/>
  <c r="T359" i="8"/>
  <c r="M359" i="8"/>
  <c r="Q359" i="8"/>
  <c r="N359" i="8"/>
  <c r="V359" i="8"/>
  <c r="J359" i="8"/>
  <c r="K359" i="8"/>
  <c r="W359" i="8"/>
  <c r="S359" i="8"/>
  <c r="P355" i="8"/>
  <c r="T355" i="8"/>
  <c r="M355" i="8"/>
  <c r="Q355" i="8"/>
  <c r="J355" i="8"/>
  <c r="V355" i="8"/>
  <c r="W355" i="8"/>
  <c r="K355" i="8"/>
  <c r="S355" i="8"/>
  <c r="N355" i="8"/>
  <c r="M351" i="8"/>
  <c r="Q351" i="8"/>
  <c r="J351" i="8"/>
  <c r="N351" i="8"/>
  <c r="V351" i="8"/>
  <c r="W351" i="8"/>
  <c r="S351" i="8"/>
  <c r="P351" i="8"/>
  <c r="K351" i="8"/>
  <c r="T351" i="8"/>
  <c r="P347" i="8"/>
  <c r="T347" i="8"/>
  <c r="M347" i="8"/>
  <c r="Q347" i="8"/>
  <c r="N347" i="8"/>
  <c r="V347" i="8"/>
  <c r="W347" i="8"/>
  <c r="J347" i="8"/>
  <c r="K347" i="8"/>
  <c r="S347" i="8"/>
  <c r="P343" i="8"/>
  <c r="T343" i="8"/>
  <c r="M343" i="8"/>
  <c r="Q343" i="8"/>
  <c r="N343" i="8"/>
  <c r="V343" i="8"/>
  <c r="S343" i="8"/>
  <c r="W343" i="8"/>
  <c r="J343" i="8"/>
  <c r="K343" i="8"/>
  <c r="P339" i="8"/>
  <c r="T339" i="8"/>
  <c r="M339" i="8"/>
  <c r="Q339" i="8"/>
  <c r="N339" i="8"/>
  <c r="V339" i="8"/>
  <c r="K339" i="8"/>
  <c r="W339" i="8"/>
  <c r="J339" i="8"/>
  <c r="S339" i="8"/>
  <c r="U352" i="8"/>
  <c r="R352" i="8"/>
  <c r="O352" i="8"/>
  <c r="X352" i="8"/>
  <c r="L352" i="8"/>
  <c r="L344" i="8"/>
  <c r="X344" i="8"/>
  <c r="U344" i="8"/>
  <c r="R344" i="8"/>
  <c r="O344" i="8"/>
  <c r="L345" i="8"/>
  <c r="X345" i="8"/>
  <c r="U345" i="8"/>
  <c r="R345" i="8"/>
  <c r="O345" i="8"/>
  <c r="R357" i="8"/>
  <c r="O357" i="8"/>
  <c r="L357" i="8"/>
  <c r="X357" i="8"/>
  <c r="U357" i="8"/>
  <c r="V236" i="8"/>
  <c r="P175" i="8"/>
  <c r="V168" i="8"/>
  <c r="V166" i="8"/>
  <c r="V329" i="8"/>
  <c r="S326" i="8"/>
  <c r="M324" i="8"/>
  <c r="V321" i="8"/>
  <c r="S319" i="8"/>
  <c r="M274" i="8"/>
  <c r="V109" i="8"/>
  <c r="V336" i="8"/>
  <c r="V280" i="8"/>
  <c r="M182" i="8"/>
  <c r="P206" i="8"/>
  <c r="R273" i="8"/>
  <c r="O273" i="8"/>
  <c r="L273" i="8"/>
  <c r="U273" i="8"/>
  <c r="X273" i="8"/>
  <c r="J273" i="8"/>
  <c r="S273" i="8"/>
  <c r="P273" i="8"/>
  <c r="V273" i="8"/>
  <c r="R265" i="8"/>
  <c r="O265" i="8"/>
  <c r="L265" i="8"/>
  <c r="U265" i="8"/>
  <c r="X265" i="8"/>
  <c r="U234" i="8"/>
  <c r="R234" i="8"/>
  <c r="L234" i="8"/>
  <c r="X234" i="8"/>
  <c r="O234" i="8"/>
  <c r="U214" i="8"/>
  <c r="R214" i="8"/>
  <c r="L214" i="8"/>
  <c r="O214" i="8"/>
  <c r="X214" i="8"/>
  <c r="P173" i="8"/>
  <c r="T173" i="8"/>
  <c r="M173" i="8"/>
  <c r="Q173" i="8"/>
  <c r="J173" i="8"/>
  <c r="K173" i="8"/>
  <c r="S173" i="8"/>
  <c r="V173" i="8"/>
  <c r="W173" i="8"/>
  <c r="N173" i="8"/>
  <c r="P171" i="8"/>
  <c r="T171" i="8"/>
  <c r="M171" i="8"/>
  <c r="Q171" i="8"/>
  <c r="J171" i="8"/>
  <c r="K171" i="8"/>
  <c r="S171" i="8"/>
  <c r="V171" i="8"/>
  <c r="W171" i="8"/>
  <c r="N171" i="8"/>
  <c r="J179" i="8"/>
  <c r="N179" i="8"/>
  <c r="V179" i="8"/>
  <c r="K179" i="8"/>
  <c r="S179" i="8"/>
  <c r="W179" i="8"/>
  <c r="P179" i="8"/>
  <c r="Q179" i="8"/>
  <c r="M179" i="8"/>
  <c r="T179" i="8"/>
  <c r="J189" i="8"/>
  <c r="N189" i="8"/>
  <c r="V189" i="8"/>
  <c r="K189" i="8"/>
  <c r="S189" i="8"/>
  <c r="W189" i="8"/>
  <c r="T189" i="8"/>
  <c r="M189" i="8"/>
  <c r="P189" i="8"/>
  <c r="Q189" i="8"/>
  <c r="P143" i="8"/>
  <c r="T143" i="8"/>
  <c r="M143" i="8"/>
  <c r="Q143" i="8"/>
  <c r="N143" i="8"/>
  <c r="V143" i="8"/>
  <c r="W143" i="8"/>
  <c r="J143" i="8"/>
  <c r="K143" i="8"/>
  <c r="S143" i="8"/>
  <c r="L106" i="8"/>
  <c r="X106" i="8"/>
  <c r="U106" i="8"/>
  <c r="O106" i="8"/>
  <c r="R106" i="8"/>
  <c r="J89" i="8"/>
  <c r="N89" i="8"/>
  <c r="V89" i="8"/>
  <c r="K89" i="8"/>
  <c r="S89" i="8"/>
  <c r="W89" i="8"/>
  <c r="T89" i="8"/>
  <c r="M89" i="8"/>
  <c r="P89" i="8"/>
  <c r="Q89" i="8"/>
  <c r="K74" i="8"/>
  <c r="S74" i="8"/>
  <c r="W74" i="8"/>
  <c r="P74" i="8"/>
  <c r="T74" i="8"/>
  <c r="M74" i="8"/>
  <c r="N74" i="8"/>
  <c r="V74" i="8"/>
  <c r="Q74" i="8"/>
  <c r="J74" i="8"/>
  <c r="P57" i="8"/>
  <c r="T57" i="8"/>
  <c r="M57" i="8"/>
  <c r="Q57" i="8"/>
  <c r="J57" i="8"/>
  <c r="K57" i="8"/>
  <c r="S57" i="8"/>
  <c r="V57" i="8"/>
  <c r="W57" i="8"/>
  <c r="N57" i="8"/>
  <c r="U48" i="8"/>
  <c r="R48" i="8"/>
  <c r="O48" i="8"/>
  <c r="X48" i="8"/>
  <c r="L48" i="8"/>
  <c r="R32" i="8"/>
  <c r="O32" i="8"/>
  <c r="L32" i="8"/>
  <c r="U32" i="8"/>
  <c r="X32" i="8"/>
  <c r="O66" i="8"/>
  <c r="L66" i="8"/>
  <c r="X66" i="8"/>
  <c r="U66" i="8"/>
  <c r="R66" i="8"/>
  <c r="P66" i="8"/>
  <c r="V66" i="8"/>
  <c r="J66" i="8"/>
  <c r="P61" i="8"/>
  <c r="T61" i="8"/>
  <c r="M61" i="8"/>
  <c r="Q61" i="8"/>
  <c r="N61" i="8"/>
  <c r="V61" i="8"/>
  <c r="W61" i="8"/>
  <c r="J61" i="8"/>
  <c r="K61" i="8"/>
  <c r="S61" i="8"/>
  <c r="O52" i="8"/>
  <c r="L52" i="8"/>
  <c r="X52" i="8"/>
  <c r="U52" i="8"/>
  <c r="R52" i="8"/>
  <c r="K44" i="8"/>
  <c r="S44" i="8"/>
  <c r="W44" i="8"/>
  <c r="P44" i="8"/>
  <c r="T44" i="8"/>
  <c r="M44" i="8"/>
  <c r="N44" i="8"/>
  <c r="V44" i="8"/>
  <c r="Q44" i="8"/>
  <c r="J44" i="8"/>
  <c r="K56" i="8"/>
  <c r="S56" i="8"/>
  <c r="W56" i="8"/>
  <c r="P56" i="8"/>
  <c r="T56" i="8"/>
  <c r="Q56" i="8"/>
  <c r="J56" i="8"/>
  <c r="V56" i="8"/>
  <c r="M56" i="8"/>
  <c r="N56" i="8"/>
  <c r="O50" i="8"/>
  <c r="L50" i="8"/>
  <c r="X50" i="8"/>
  <c r="R50" i="8"/>
  <c r="U50" i="8"/>
  <c r="P246" i="8"/>
  <c r="T246" i="8"/>
  <c r="M246" i="8"/>
  <c r="Q246" i="8"/>
  <c r="N246" i="8"/>
  <c r="V246" i="8"/>
  <c r="W246" i="8"/>
  <c r="S246" i="8"/>
  <c r="J246" i="8"/>
  <c r="K246" i="8"/>
  <c r="U259" i="8"/>
  <c r="R259" i="8"/>
  <c r="O259" i="8"/>
  <c r="X259" i="8"/>
  <c r="L259" i="8"/>
  <c r="L247" i="8"/>
  <c r="X247" i="8"/>
  <c r="U247" i="8"/>
  <c r="O247" i="8"/>
  <c r="R247" i="8"/>
  <c r="L212" i="8"/>
  <c r="X212" i="8"/>
  <c r="U212" i="8"/>
  <c r="R212" i="8"/>
  <c r="O212" i="8"/>
  <c r="U196" i="8"/>
  <c r="R196" i="8"/>
  <c r="L196" i="8"/>
  <c r="O196" i="8"/>
  <c r="X196" i="8"/>
  <c r="K194" i="8"/>
  <c r="S194" i="8"/>
  <c r="W194" i="8"/>
  <c r="P194" i="8"/>
  <c r="T194" i="8"/>
  <c r="Q194" i="8"/>
  <c r="J194" i="8"/>
  <c r="M194" i="8"/>
  <c r="V194" i="8"/>
  <c r="N194" i="8"/>
  <c r="P98" i="8"/>
  <c r="T98" i="8"/>
  <c r="M98" i="8"/>
  <c r="Q98" i="8"/>
  <c r="N98" i="8"/>
  <c r="V98" i="8"/>
  <c r="W98" i="8"/>
  <c r="J98" i="8"/>
  <c r="K98" i="8"/>
  <c r="S98" i="8"/>
  <c r="U54" i="8"/>
  <c r="R54" i="8"/>
  <c r="O54" i="8"/>
  <c r="X54" i="8"/>
  <c r="L54" i="8"/>
  <c r="M259" i="8"/>
  <c r="Q259" i="8"/>
  <c r="J259" i="8"/>
  <c r="N259" i="8"/>
  <c r="V259" i="8"/>
  <c r="W259" i="8"/>
  <c r="P259" i="8"/>
  <c r="K259" i="8"/>
  <c r="S259" i="8"/>
  <c r="T259" i="8"/>
  <c r="K202" i="8"/>
  <c r="S202" i="8"/>
  <c r="W202" i="8"/>
  <c r="P202" i="8"/>
  <c r="T202" i="8"/>
  <c r="Q202" i="8"/>
  <c r="J202" i="8"/>
  <c r="M202" i="8"/>
  <c r="N202" i="8"/>
  <c r="V202" i="8"/>
  <c r="M188" i="8"/>
  <c r="Q188" i="8"/>
  <c r="J188" i="8"/>
  <c r="N188" i="8"/>
  <c r="V188" i="8"/>
  <c r="K188" i="8"/>
  <c r="S188" i="8"/>
  <c r="T188" i="8"/>
  <c r="W188" i="8"/>
  <c r="P188" i="8"/>
  <c r="O240" i="8"/>
  <c r="L240" i="8"/>
  <c r="X240" i="8"/>
  <c r="R240" i="8"/>
  <c r="U240" i="8"/>
  <c r="M196" i="8"/>
  <c r="Q196" i="8"/>
  <c r="J196" i="8"/>
  <c r="N196" i="8"/>
  <c r="V196" i="8"/>
  <c r="K196" i="8"/>
  <c r="S196" i="8"/>
  <c r="T196" i="8"/>
  <c r="W196" i="8"/>
  <c r="P196" i="8"/>
  <c r="O232" i="8"/>
  <c r="L232" i="8"/>
  <c r="X232" i="8"/>
  <c r="R232" i="8"/>
  <c r="U232" i="8"/>
  <c r="P207" i="8"/>
  <c r="T207" i="8"/>
  <c r="M207" i="8"/>
  <c r="Q207" i="8"/>
  <c r="N207" i="8"/>
  <c r="V207" i="8"/>
  <c r="W207" i="8"/>
  <c r="K207" i="8"/>
  <c r="S207" i="8"/>
  <c r="J207" i="8"/>
  <c r="U178" i="8"/>
  <c r="R178" i="8"/>
  <c r="O178" i="8"/>
  <c r="X178" i="8"/>
  <c r="L178" i="8"/>
  <c r="O150" i="8"/>
  <c r="L150" i="8"/>
  <c r="X150" i="8"/>
  <c r="U150" i="8"/>
  <c r="R150" i="8"/>
  <c r="O142" i="8"/>
  <c r="L142" i="8"/>
  <c r="X142" i="8"/>
  <c r="U142" i="8"/>
  <c r="R142" i="8"/>
  <c r="J125" i="8"/>
  <c r="N125" i="8"/>
  <c r="V125" i="8"/>
  <c r="K125" i="8"/>
  <c r="S125" i="8"/>
  <c r="W125" i="8"/>
  <c r="T125" i="8"/>
  <c r="M125" i="8"/>
  <c r="P125" i="8"/>
  <c r="Q125" i="8"/>
  <c r="P62" i="8"/>
  <c r="T62" i="8"/>
  <c r="M62" i="8"/>
  <c r="Q62" i="8"/>
  <c r="N62" i="8"/>
  <c r="V62" i="8"/>
  <c r="W62" i="8"/>
  <c r="J62" i="8"/>
  <c r="K62" i="8"/>
  <c r="S62" i="8"/>
  <c r="O37" i="8"/>
  <c r="L37" i="8"/>
  <c r="X37" i="8"/>
  <c r="U37" i="8"/>
  <c r="R37" i="8"/>
  <c r="O146" i="8"/>
  <c r="L146" i="8"/>
  <c r="X146" i="8"/>
  <c r="R146" i="8"/>
  <c r="U146" i="8"/>
  <c r="J32" i="8"/>
  <c r="N32" i="8"/>
  <c r="V32" i="8"/>
  <c r="K32" i="8"/>
  <c r="S32" i="8"/>
  <c r="W32" i="8"/>
  <c r="T32" i="8"/>
  <c r="M32" i="8"/>
  <c r="P32" i="8"/>
  <c r="Q32" i="8"/>
  <c r="O118" i="8"/>
  <c r="L118" i="8"/>
  <c r="X118" i="8"/>
  <c r="R118" i="8"/>
  <c r="U118" i="8"/>
  <c r="J108" i="8"/>
  <c r="N108" i="8"/>
  <c r="V108" i="8"/>
  <c r="K108" i="8"/>
  <c r="S108" i="8"/>
  <c r="W108" i="8"/>
  <c r="P108" i="8"/>
  <c r="Q108" i="8"/>
  <c r="T108" i="8"/>
  <c r="M108" i="8"/>
  <c r="L79" i="8"/>
  <c r="X79" i="8"/>
  <c r="U79" i="8"/>
  <c r="R79" i="8"/>
  <c r="O79" i="8"/>
  <c r="L171" i="8"/>
  <c r="X171" i="8"/>
  <c r="U171" i="8"/>
  <c r="R171" i="8"/>
  <c r="O171" i="8"/>
  <c r="O126" i="8"/>
  <c r="L126" i="8"/>
  <c r="X126" i="8"/>
  <c r="U126" i="8"/>
  <c r="R126" i="8"/>
  <c r="O43" i="8"/>
  <c r="L43" i="8"/>
  <c r="X43" i="8"/>
  <c r="U43" i="8"/>
  <c r="R43" i="8"/>
  <c r="J277" i="8"/>
  <c r="N277" i="8"/>
  <c r="V277" i="8"/>
  <c r="K277" i="8"/>
  <c r="S277" i="8"/>
  <c r="W277" i="8"/>
  <c r="P277" i="8"/>
  <c r="Q277" i="8"/>
  <c r="T277" i="8"/>
  <c r="M277" i="8"/>
  <c r="L257" i="8"/>
  <c r="X257" i="8"/>
  <c r="U257" i="8"/>
  <c r="O257" i="8"/>
  <c r="R257" i="8"/>
  <c r="M257" i="8"/>
  <c r="J257" i="8"/>
  <c r="P257" i="8"/>
  <c r="S257" i="8"/>
  <c r="P199" i="8"/>
  <c r="T199" i="8"/>
  <c r="M199" i="8"/>
  <c r="Q199" i="8"/>
  <c r="N199" i="8"/>
  <c r="V199" i="8"/>
  <c r="W199" i="8"/>
  <c r="J199" i="8"/>
  <c r="S199" i="8"/>
  <c r="K199" i="8"/>
  <c r="R175" i="8"/>
  <c r="O175" i="8"/>
  <c r="L175" i="8"/>
  <c r="U175" i="8"/>
  <c r="X175" i="8"/>
  <c r="V175" i="8"/>
  <c r="K42" i="8"/>
  <c r="S42" i="8"/>
  <c r="W42" i="8"/>
  <c r="P42" i="8"/>
  <c r="T42" i="8"/>
  <c r="M42" i="8"/>
  <c r="N42" i="8"/>
  <c r="V42" i="8"/>
  <c r="Q42" i="8"/>
  <c r="J42" i="8"/>
  <c r="U68" i="8"/>
  <c r="R68" i="8"/>
  <c r="O68" i="8"/>
  <c r="X68" i="8"/>
  <c r="L68" i="8"/>
  <c r="J68" i="8"/>
  <c r="P68" i="8"/>
  <c r="M68" i="8"/>
  <c r="V68" i="8"/>
  <c r="S68" i="8"/>
  <c r="P248" i="8"/>
  <c r="T248" i="8"/>
  <c r="M248" i="8"/>
  <c r="Q248" i="8"/>
  <c r="N248" i="8"/>
  <c r="V248" i="8"/>
  <c r="W248" i="8"/>
  <c r="S248" i="8"/>
  <c r="J248" i="8"/>
  <c r="K248" i="8"/>
  <c r="M99" i="8"/>
  <c r="Q99" i="8"/>
  <c r="J99" i="8"/>
  <c r="N99" i="8"/>
  <c r="V99" i="8"/>
  <c r="W99" i="8"/>
  <c r="P99" i="8"/>
  <c r="K99" i="8"/>
  <c r="S99" i="8"/>
  <c r="T99" i="8"/>
  <c r="R149" i="8"/>
  <c r="O149" i="8"/>
  <c r="L149" i="8"/>
  <c r="U149" i="8"/>
  <c r="X149" i="8"/>
  <c r="J187" i="8"/>
  <c r="N187" i="8"/>
  <c r="K187" i="8"/>
  <c r="P187" i="8"/>
  <c r="T187" i="8"/>
  <c r="Q187" i="8"/>
  <c r="S187" i="8"/>
  <c r="V187" i="8"/>
  <c r="W187" i="8"/>
  <c r="M187" i="8"/>
  <c r="K40" i="8"/>
  <c r="S40" i="8"/>
  <c r="W40" i="8"/>
  <c r="P40" i="8"/>
  <c r="T40" i="8"/>
  <c r="M40" i="8"/>
  <c r="N40" i="8"/>
  <c r="V40" i="8"/>
  <c r="Q40" i="8"/>
  <c r="J40" i="8"/>
  <c r="P71" i="8"/>
  <c r="T71" i="8"/>
  <c r="M71" i="8"/>
  <c r="Q71" i="8"/>
  <c r="J71" i="8"/>
  <c r="K71" i="8"/>
  <c r="S71" i="8"/>
  <c r="N71" i="8"/>
  <c r="V71" i="8"/>
  <c r="W71" i="8"/>
  <c r="R231" i="8"/>
  <c r="O231" i="8"/>
  <c r="X231" i="8"/>
  <c r="L231" i="8"/>
  <c r="U231" i="8"/>
  <c r="U225" i="8"/>
  <c r="R225" i="8"/>
  <c r="L225" i="8"/>
  <c r="O225" i="8"/>
  <c r="X225" i="8"/>
  <c r="J225" i="8"/>
  <c r="S225" i="8"/>
  <c r="M225" i="8"/>
  <c r="V225" i="8"/>
  <c r="P225" i="8"/>
  <c r="L327" i="8"/>
  <c r="X327" i="8"/>
  <c r="U327" i="8"/>
  <c r="O327" i="8"/>
  <c r="R327" i="8"/>
  <c r="K358" i="8"/>
  <c r="S358" i="8"/>
  <c r="W358" i="8"/>
  <c r="P358" i="8"/>
  <c r="T358" i="8"/>
  <c r="M358" i="8"/>
  <c r="N358" i="8"/>
  <c r="V358" i="8"/>
  <c r="Q358" i="8"/>
  <c r="J358" i="8"/>
  <c r="K354" i="8"/>
  <c r="S354" i="8"/>
  <c r="W354" i="8"/>
  <c r="P354" i="8"/>
  <c r="T354" i="8"/>
  <c r="Q354" i="8"/>
  <c r="N354" i="8"/>
  <c r="J354" i="8"/>
  <c r="M354" i="8"/>
  <c r="V354" i="8"/>
  <c r="M350" i="8"/>
  <c r="Q350" i="8"/>
  <c r="J350" i="8"/>
  <c r="N350" i="8"/>
  <c r="V350" i="8"/>
  <c r="W350" i="8"/>
  <c r="S350" i="8"/>
  <c r="P350" i="8"/>
  <c r="K350" i="8"/>
  <c r="T350" i="8"/>
  <c r="P346" i="8"/>
  <c r="T346" i="8"/>
  <c r="M346" i="8"/>
  <c r="Q346" i="8"/>
  <c r="N346" i="8"/>
  <c r="V346" i="8"/>
  <c r="S346" i="8"/>
  <c r="W346" i="8"/>
  <c r="J346" i="8"/>
  <c r="K346" i="8"/>
  <c r="P342" i="8"/>
  <c r="T342" i="8"/>
  <c r="M342" i="8"/>
  <c r="Q342" i="8"/>
  <c r="N342" i="8"/>
  <c r="V342" i="8"/>
  <c r="J342" i="8"/>
  <c r="K342" i="8"/>
  <c r="W342" i="8"/>
  <c r="S342" i="8"/>
  <c r="P338" i="8"/>
  <c r="T338" i="8"/>
  <c r="M338" i="8"/>
  <c r="Q338" i="8"/>
  <c r="N338" i="8"/>
  <c r="V338" i="8"/>
  <c r="W338" i="8"/>
  <c r="J338" i="8"/>
  <c r="K338" i="8"/>
  <c r="S338" i="8"/>
  <c r="L335" i="8"/>
  <c r="X335" i="8"/>
  <c r="U335" i="8"/>
  <c r="R335" i="8"/>
  <c r="O335" i="8"/>
  <c r="M335" i="8"/>
  <c r="V335" i="8"/>
  <c r="S335" i="8"/>
  <c r="P335" i="8"/>
  <c r="J335" i="8"/>
  <c r="O358" i="8"/>
  <c r="L358" i="8"/>
  <c r="X358" i="8"/>
  <c r="U358" i="8"/>
  <c r="R358" i="8"/>
  <c r="U350" i="8"/>
  <c r="R350" i="8"/>
  <c r="O350" i="8"/>
  <c r="X350" i="8"/>
  <c r="L350" i="8"/>
  <c r="L342" i="8"/>
  <c r="X342" i="8"/>
  <c r="U342" i="8"/>
  <c r="O342" i="8"/>
  <c r="R342" i="8"/>
  <c r="L333" i="8"/>
  <c r="X333" i="8"/>
  <c r="U333" i="8"/>
  <c r="R333" i="8"/>
  <c r="O333" i="8"/>
  <c r="P333" i="8"/>
  <c r="J333" i="8"/>
  <c r="L337" i="8"/>
  <c r="X337" i="8"/>
  <c r="U337" i="8"/>
  <c r="R337" i="8"/>
  <c r="O337" i="8"/>
  <c r="U349" i="8"/>
  <c r="R349" i="8"/>
  <c r="O349" i="8"/>
  <c r="X349" i="8"/>
  <c r="L349" i="8"/>
  <c r="P235" i="8"/>
  <c r="S235" i="8"/>
  <c r="M176" i="8"/>
  <c r="S176" i="8"/>
  <c r="M175" i="8"/>
  <c r="S66" i="8"/>
  <c r="M333" i="8"/>
  <c r="V324" i="8"/>
  <c r="V257" i="8"/>
  <c r="P244" i="8"/>
  <c r="V182" i="8"/>
  <c r="M195" i="8"/>
  <c r="L320" i="8"/>
  <c r="X320" i="8"/>
  <c r="U320" i="8"/>
  <c r="R320" i="8"/>
  <c r="O320" i="8"/>
  <c r="L318" i="8"/>
  <c r="X318" i="8"/>
  <c r="U318" i="8"/>
  <c r="R318" i="8"/>
  <c r="O318" i="8"/>
  <c r="S318" i="8"/>
  <c r="P318" i="8"/>
  <c r="J318" i="8"/>
  <c r="V318" i="8"/>
  <c r="K282" i="8"/>
  <c r="S282" i="8"/>
  <c r="W282" i="8"/>
  <c r="P282" i="8"/>
  <c r="T282" i="8"/>
  <c r="M282" i="8"/>
  <c r="N282" i="8"/>
  <c r="V282" i="8"/>
  <c r="Q282" i="8"/>
  <c r="J282" i="8"/>
  <c r="L279" i="8"/>
  <c r="X279" i="8"/>
  <c r="U279" i="8"/>
  <c r="R279" i="8"/>
  <c r="O279" i="8"/>
  <c r="L271" i="8"/>
  <c r="X271" i="8"/>
  <c r="U271" i="8"/>
  <c r="R271" i="8"/>
  <c r="O271" i="8"/>
  <c r="O236" i="8"/>
  <c r="L236" i="8"/>
  <c r="X236" i="8"/>
  <c r="U236" i="8"/>
  <c r="R236" i="8"/>
  <c r="M242" i="8"/>
  <c r="Q242" i="8"/>
  <c r="J242" i="8"/>
  <c r="N242" i="8"/>
  <c r="V242" i="8"/>
  <c r="K242" i="8"/>
  <c r="S242" i="8"/>
  <c r="T242" i="8"/>
  <c r="P242" i="8"/>
  <c r="W242" i="8"/>
  <c r="U238" i="8"/>
  <c r="R238" i="8"/>
  <c r="O238" i="8"/>
  <c r="X238" i="8"/>
  <c r="L238" i="8"/>
  <c r="M230" i="8"/>
  <c r="Q230" i="8"/>
  <c r="J230" i="8"/>
  <c r="N230" i="8"/>
  <c r="V230" i="8"/>
  <c r="W230" i="8"/>
  <c r="P230" i="8"/>
  <c r="S230" i="8"/>
  <c r="T230" i="8"/>
  <c r="K230" i="8"/>
  <c r="U224" i="8"/>
  <c r="R224" i="8"/>
  <c r="L224" i="8"/>
  <c r="O224" i="8"/>
  <c r="X224" i="8"/>
  <c r="U222" i="8"/>
  <c r="R222" i="8"/>
  <c r="L222" i="8"/>
  <c r="O222" i="8"/>
  <c r="X222" i="8"/>
  <c r="R205" i="8"/>
  <c r="O205" i="8"/>
  <c r="L205" i="8"/>
  <c r="U205" i="8"/>
  <c r="X205" i="8"/>
  <c r="O210" i="8"/>
  <c r="L210" i="8"/>
  <c r="X210" i="8"/>
  <c r="R210" i="8"/>
  <c r="U210" i="8"/>
  <c r="P210" i="8"/>
  <c r="J210" i="8"/>
  <c r="M210" i="8"/>
  <c r="O216" i="8"/>
  <c r="L216" i="8"/>
  <c r="X216" i="8"/>
  <c r="U216" i="8"/>
  <c r="R216" i="8"/>
  <c r="L199" i="8"/>
  <c r="X199" i="8"/>
  <c r="U199" i="8"/>
  <c r="O199" i="8"/>
  <c r="R199" i="8"/>
  <c r="R165" i="8"/>
  <c r="O165" i="8"/>
  <c r="L165" i="8"/>
  <c r="U165" i="8"/>
  <c r="X165" i="8"/>
  <c r="L173" i="8"/>
  <c r="X173" i="8"/>
  <c r="U173" i="8"/>
  <c r="R173" i="8"/>
  <c r="O173" i="8"/>
  <c r="L167" i="8"/>
  <c r="X167" i="8"/>
  <c r="U167" i="8"/>
  <c r="O167" i="8"/>
  <c r="R167" i="8"/>
  <c r="S167" i="8"/>
  <c r="P167" i="8"/>
  <c r="J167" i="8"/>
  <c r="M140" i="8"/>
  <c r="Q140" i="8"/>
  <c r="J140" i="8"/>
  <c r="N140" i="8"/>
  <c r="V140" i="8"/>
  <c r="K140" i="8"/>
  <c r="S140" i="8"/>
  <c r="T140" i="8"/>
  <c r="W140" i="8"/>
  <c r="P140" i="8"/>
  <c r="U132" i="8"/>
  <c r="R132" i="8"/>
  <c r="L132" i="8"/>
  <c r="O132" i="8"/>
  <c r="X132" i="8"/>
  <c r="R108" i="8"/>
  <c r="O108" i="8"/>
  <c r="X108" i="8"/>
  <c r="U108" i="8"/>
  <c r="L108" i="8"/>
  <c r="P102" i="8"/>
  <c r="T102" i="8"/>
  <c r="M102" i="8"/>
  <c r="Q102" i="8"/>
  <c r="J102" i="8"/>
  <c r="K102" i="8"/>
  <c r="S102" i="8"/>
  <c r="N102" i="8"/>
  <c r="V102" i="8"/>
  <c r="W102" i="8"/>
  <c r="M160" i="8"/>
  <c r="Q160" i="8"/>
  <c r="J160" i="8"/>
  <c r="N160" i="8"/>
  <c r="V160" i="8"/>
  <c r="W160" i="8"/>
  <c r="P160" i="8"/>
  <c r="K160" i="8"/>
  <c r="S160" i="8"/>
  <c r="T160" i="8"/>
  <c r="U144" i="8"/>
  <c r="R144" i="8"/>
  <c r="O144" i="8"/>
  <c r="X144" i="8"/>
  <c r="L144" i="8"/>
  <c r="M128" i="8"/>
  <c r="Q128" i="8"/>
  <c r="J128" i="8"/>
  <c r="N128" i="8"/>
  <c r="V128" i="8"/>
  <c r="W128" i="8"/>
  <c r="P128" i="8"/>
  <c r="K128" i="8"/>
  <c r="S128" i="8"/>
  <c r="T128" i="8"/>
  <c r="L155" i="8"/>
  <c r="X155" i="8"/>
  <c r="U155" i="8"/>
  <c r="R155" i="8"/>
  <c r="O155" i="8"/>
  <c r="P155" i="8"/>
  <c r="T155" i="8"/>
  <c r="M155" i="8"/>
  <c r="Q155" i="8"/>
  <c r="J155" i="8"/>
  <c r="K155" i="8"/>
  <c r="S155" i="8"/>
  <c r="V155" i="8"/>
  <c r="W155" i="8"/>
  <c r="N155" i="8"/>
  <c r="U80" i="8"/>
  <c r="R80" i="8"/>
  <c r="L80" i="8"/>
  <c r="X80" i="8"/>
  <c r="O80" i="8"/>
  <c r="R69" i="8"/>
  <c r="O69" i="8"/>
  <c r="X69" i="8"/>
  <c r="L69" i="8"/>
  <c r="U69" i="8"/>
  <c r="J69" i="8"/>
  <c r="S69" i="8"/>
  <c r="M69" i="8"/>
  <c r="V69" i="8"/>
  <c r="P69" i="8"/>
  <c r="O40" i="8"/>
  <c r="L40" i="8"/>
  <c r="X40" i="8"/>
  <c r="U40" i="8"/>
  <c r="R40" i="8"/>
  <c r="M72" i="8"/>
  <c r="Q72" i="8"/>
  <c r="J72" i="8"/>
  <c r="N72" i="8"/>
  <c r="V72" i="8"/>
  <c r="K72" i="8"/>
  <c r="S72" i="8"/>
  <c r="T72" i="8"/>
  <c r="P72" i="8"/>
  <c r="W72" i="8"/>
  <c r="O38" i="8"/>
  <c r="L38" i="8"/>
  <c r="X38" i="8"/>
  <c r="U38" i="8"/>
  <c r="R38" i="8"/>
  <c r="R100" i="8"/>
  <c r="O100" i="8"/>
  <c r="X100" i="8"/>
  <c r="L100" i="8"/>
  <c r="U100" i="8"/>
  <c r="L53" i="8"/>
  <c r="X53" i="8"/>
  <c r="U53" i="8"/>
  <c r="O53" i="8"/>
  <c r="R53" i="8"/>
  <c r="L147" i="8"/>
  <c r="X147" i="8"/>
  <c r="U147" i="8"/>
  <c r="R147" i="8"/>
  <c r="O147" i="8"/>
  <c r="L131" i="8"/>
  <c r="X131" i="8"/>
  <c r="U131" i="8"/>
  <c r="R131" i="8"/>
  <c r="O131" i="8"/>
  <c r="U115" i="8"/>
  <c r="R115" i="8"/>
  <c r="O115" i="8"/>
  <c r="X115" i="8"/>
  <c r="L115" i="8"/>
  <c r="U103" i="8"/>
  <c r="R103" i="8"/>
  <c r="L103" i="8"/>
  <c r="O103" i="8"/>
  <c r="X103" i="8"/>
  <c r="M88" i="8"/>
  <c r="Q88" i="8"/>
  <c r="J88" i="8"/>
  <c r="N88" i="8"/>
  <c r="V88" i="8"/>
  <c r="K88" i="8"/>
  <c r="S88" i="8"/>
  <c r="T88" i="8"/>
  <c r="P88" i="8"/>
  <c r="W88" i="8"/>
  <c r="O82" i="8"/>
  <c r="L82" i="8"/>
  <c r="X82" i="8"/>
  <c r="U82" i="8"/>
  <c r="R82" i="8"/>
  <c r="L325" i="8"/>
  <c r="X325" i="8"/>
  <c r="U325" i="8"/>
  <c r="O325" i="8"/>
  <c r="R325" i="8"/>
  <c r="P325" i="8"/>
  <c r="J325" i="8"/>
  <c r="S325" i="8"/>
  <c r="M325" i="8"/>
  <c r="V325" i="8"/>
  <c r="P322" i="8"/>
  <c r="T322" i="8"/>
  <c r="M322" i="8"/>
  <c r="Q322" i="8"/>
  <c r="N322" i="8"/>
  <c r="V322" i="8"/>
  <c r="S322" i="8"/>
  <c r="W322" i="8"/>
  <c r="J322" i="8"/>
  <c r="K322" i="8"/>
  <c r="U280" i="8"/>
  <c r="R280" i="8"/>
  <c r="L280" i="8"/>
  <c r="O280" i="8"/>
  <c r="X280" i="8"/>
  <c r="J280" i="8"/>
  <c r="S280" i="8"/>
  <c r="P283" i="8"/>
  <c r="T283" i="8"/>
  <c r="M283" i="8"/>
  <c r="Q283" i="8"/>
  <c r="N283" i="8"/>
  <c r="V283" i="8"/>
  <c r="W283" i="8"/>
  <c r="S283" i="8"/>
  <c r="J283" i="8"/>
  <c r="K283" i="8"/>
  <c r="K270" i="8"/>
  <c r="S270" i="8"/>
  <c r="W270" i="8"/>
  <c r="P270" i="8"/>
  <c r="T270" i="8"/>
  <c r="Q270" i="8"/>
  <c r="J270" i="8"/>
  <c r="N270" i="8"/>
  <c r="V270" i="8"/>
  <c r="M270" i="8"/>
  <c r="U272" i="8"/>
  <c r="R272" i="8"/>
  <c r="L272" i="8"/>
  <c r="X272" i="8"/>
  <c r="O272" i="8"/>
  <c r="J272" i="8"/>
  <c r="S272" i="8"/>
  <c r="M272" i="8"/>
  <c r="V272" i="8"/>
  <c r="J254" i="8"/>
  <c r="N254" i="8"/>
  <c r="V254" i="8"/>
  <c r="K254" i="8"/>
  <c r="S254" i="8"/>
  <c r="W254" i="8"/>
  <c r="T254" i="8"/>
  <c r="M254" i="8"/>
  <c r="Q254" i="8"/>
  <c r="P254" i="8"/>
  <c r="L267" i="8"/>
  <c r="X267" i="8"/>
  <c r="U267" i="8"/>
  <c r="O267" i="8"/>
  <c r="R267" i="8"/>
  <c r="P263" i="8"/>
  <c r="T263" i="8"/>
  <c r="M263" i="8"/>
  <c r="Q263" i="8"/>
  <c r="J263" i="8"/>
  <c r="K263" i="8"/>
  <c r="S263" i="8"/>
  <c r="N263" i="8"/>
  <c r="V263" i="8"/>
  <c r="W263" i="8"/>
  <c r="M253" i="8"/>
  <c r="Q253" i="8"/>
  <c r="J253" i="8"/>
  <c r="N253" i="8"/>
  <c r="V253" i="8"/>
  <c r="K253" i="8"/>
  <c r="S253" i="8"/>
  <c r="T253" i="8"/>
  <c r="W253" i="8"/>
  <c r="P253" i="8"/>
  <c r="P241" i="8"/>
  <c r="T241" i="8"/>
  <c r="M241" i="8"/>
  <c r="Q241" i="8"/>
  <c r="J241" i="8"/>
  <c r="K241" i="8"/>
  <c r="S241" i="8"/>
  <c r="N241" i="8"/>
  <c r="V241" i="8"/>
  <c r="W241" i="8"/>
  <c r="R235" i="8"/>
  <c r="O235" i="8"/>
  <c r="L235" i="8"/>
  <c r="U235" i="8"/>
  <c r="X235" i="8"/>
  <c r="M249" i="8"/>
  <c r="Q249" i="8"/>
  <c r="J249" i="8"/>
  <c r="N249" i="8"/>
  <c r="V249" i="8"/>
  <c r="W249" i="8"/>
  <c r="P249" i="8"/>
  <c r="S249" i="8"/>
  <c r="K249" i="8"/>
  <c r="T249" i="8"/>
  <c r="U242" i="8"/>
  <c r="R242" i="8"/>
  <c r="L242" i="8"/>
  <c r="O242" i="8"/>
  <c r="X242" i="8"/>
  <c r="J250" i="8"/>
  <c r="N250" i="8"/>
  <c r="V250" i="8"/>
  <c r="K250" i="8"/>
  <c r="S250" i="8"/>
  <c r="W250" i="8"/>
  <c r="P250" i="8"/>
  <c r="Q250" i="8"/>
  <c r="T250" i="8"/>
  <c r="M250" i="8"/>
  <c r="U223" i="8"/>
  <c r="R223" i="8"/>
  <c r="L223" i="8"/>
  <c r="O223" i="8"/>
  <c r="X223" i="8"/>
  <c r="M218" i="8"/>
  <c r="Q218" i="8"/>
  <c r="J218" i="8"/>
  <c r="N218" i="8"/>
  <c r="V218" i="8"/>
  <c r="W218" i="8"/>
  <c r="P218" i="8"/>
  <c r="K218" i="8"/>
  <c r="S218" i="8"/>
  <c r="T218" i="8"/>
  <c r="R209" i="8"/>
  <c r="O209" i="8"/>
  <c r="X209" i="8"/>
  <c r="U209" i="8"/>
  <c r="L209" i="8"/>
  <c r="J209" i="8"/>
  <c r="S209" i="8"/>
  <c r="M209" i="8"/>
  <c r="V209" i="8"/>
  <c r="P209" i="8"/>
  <c r="L217" i="8"/>
  <c r="X217" i="8"/>
  <c r="U217" i="8"/>
  <c r="O217" i="8"/>
  <c r="R217" i="8"/>
  <c r="U208" i="8"/>
  <c r="R208" i="8"/>
  <c r="O208" i="8"/>
  <c r="X208" i="8"/>
  <c r="L208" i="8"/>
  <c r="P221" i="8"/>
  <c r="T221" i="8"/>
  <c r="M221" i="8"/>
  <c r="Q221" i="8"/>
  <c r="J221" i="8"/>
  <c r="K221" i="8"/>
  <c r="S221" i="8"/>
  <c r="N221" i="8"/>
  <c r="V221" i="8"/>
  <c r="W221" i="8"/>
  <c r="R215" i="8"/>
  <c r="O215" i="8"/>
  <c r="L215" i="8"/>
  <c r="U215" i="8"/>
  <c r="X215" i="8"/>
  <c r="L207" i="8"/>
  <c r="X207" i="8"/>
  <c r="U207" i="8"/>
  <c r="O207" i="8"/>
  <c r="R207" i="8"/>
  <c r="J197" i="8"/>
  <c r="N197" i="8"/>
  <c r="V197" i="8"/>
  <c r="K197" i="8"/>
  <c r="S197" i="8"/>
  <c r="W197" i="8"/>
  <c r="T197" i="8"/>
  <c r="M197" i="8"/>
  <c r="Q197" i="8"/>
  <c r="P197" i="8"/>
  <c r="K180" i="8"/>
  <c r="S180" i="8"/>
  <c r="W180" i="8"/>
  <c r="P180" i="8"/>
  <c r="T180" i="8"/>
  <c r="Q180" i="8"/>
  <c r="J180" i="8"/>
  <c r="M180" i="8"/>
  <c r="N180" i="8"/>
  <c r="V180" i="8"/>
  <c r="R161" i="8"/>
  <c r="O161" i="8"/>
  <c r="X161" i="8"/>
  <c r="L161" i="8"/>
  <c r="U161" i="8"/>
  <c r="R145" i="8"/>
  <c r="O145" i="8"/>
  <c r="X145" i="8"/>
  <c r="L145" i="8"/>
  <c r="U145" i="8"/>
  <c r="J145" i="8"/>
  <c r="S145" i="8"/>
  <c r="M145" i="8"/>
  <c r="V145" i="8"/>
  <c r="P145" i="8"/>
  <c r="R129" i="8"/>
  <c r="O129" i="8"/>
  <c r="X129" i="8"/>
  <c r="L129" i="8"/>
  <c r="U129" i="8"/>
  <c r="P151" i="8"/>
  <c r="T151" i="8"/>
  <c r="M151" i="8"/>
  <c r="Q151" i="8"/>
  <c r="N151" i="8"/>
  <c r="V151" i="8"/>
  <c r="W151" i="8"/>
  <c r="S151" i="8"/>
  <c r="J151" i="8"/>
  <c r="K151" i="8"/>
  <c r="M148" i="8"/>
  <c r="Q148" i="8"/>
  <c r="J148" i="8"/>
  <c r="N148" i="8"/>
  <c r="V148" i="8"/>
  <c r="K148" i="8"/>
  <c r="S148" i="8"/>
  <c r="T148" i="8"/>
  <c r="P148" i="8"/>
  <c r="W148" i="8"/>
  <c r="U140" i="8"/>
  <c r="R140" i="8"/>
  <c r="L140" i="8"/>
  <c r="X140" i="8"/>
  <c r="O140" i="8"/>
  <c r="M119" i="8"/>
  <c r="J119" i="8"/>
  <c r="P119" i="8"/>
  <c r="T119" i="8"/>
  <c r="K119" i="8"/>
  <c r="Q119" i="8"/>
  <c r="N119" i="8"/>
  <c r="V119" i="8"/>
  <c r="W119" i="8"/>
  <c r="S119" i="8"/>
  <c r="J116" i="8"/>
  <c r="N116" i="8"/>
  <c r="V116" i="8"/>
  <c r="K116" i="8"/>
  <c r="S116" i="8"/>
  <c r="W116" i="8"/>
  <c r="P116" i="8"/>
  <c r="Q116" i="8"/>
  <c r="M116" i="8"/>
  <c r="T116" i="8"/>
  <c r="R112" i="8"/>
  <c r="O112" i="8"/>
  <c r="L112" i="8"/>
  <c r="U112" i="8"/>
  <c r="X112" i="8"/>
  <c r="P106" i="8"/>
  <c r="T106" i="8"/>
  <c r="M106" i="8"/>
  <c r="Q106" i="8"/>
  <c r="N106" i="8"/>
  <c r="V106" i="8"/>
  <c r="W106" i="8"/>
  <c r="S106" i="8"/>
  <c r="J106" i="8"/>
  <c r="K106" i="8"/>
  <c r="U152" i="8"/>
  <c r="R152" i="8"/>
  <c r="O152" i="8"/>
  <c r="X152" i="8"/>
  <c r="L152" i="8"/>
  <c r="M136" i="8"/>
  <c r="Q136" i="8"/>
  <c r="J136" i="8"/>
  <c r="N136" i="8"/>
  <c r="V136" i="8"/>
  <c r="W136" i="8"/>
  <c r="P136" i="8"/>
  <c r="S136" i="8"/>
  <c r="T136" i="8"/>
  <c r="K136" i="8"/>
  <c r="U120" i="8"/>
  <c r="R120" i="8"/>
  <c r="O120" i="8"/>
  <c r="X120" i="8"/>
  <c r="L120" i="8"/>
  <c r="L163" i="8"/>
  <c r="X163" i="8"/>
  <c r="U163" i="8"/>
  <c r="R163" i="8"/>
  <c r="O163" i="8"/>
  <c r="K96" i="8"/>
  <c r="S96" i="8"/>
  <c r="P96" i="8"/>
  <c r="T96" i="8"/>
  <c r="Q96" i="8"/>
  <c r="W96" i="8"/>
  <c r="J96" i="8"/>
  <c r="V96" i="8"/>
  <c r="M96" i="8"/>
  <c r="N96" i="8"/>
  <c r="U93" i="8"/>
  <c r="R93" i="8"/>
  <c r="O93" i="8"/>
  <c r="X93" i="8"/>
  <c r="L93" i="8"/>
  <c r="R89" i="8"/>
  <c r="O89" i="8"/>
  <c r="L89" i="8"/>
  <c r="U89" i="8"/>
  <c r="X89" i="8"/>
  <c r="R59" i="8"/>
  <c r="O59" i="8"/>
  <c r="L59" i="8"/>
  <c r="U59" i="8"/>
  <c r="X59" i="8"/>
  <c r="L57" i="8"/>
  <c r="X57" i="8"/>
  <c r="U57" i="8"/>
  <c r="R57" i="8"/>
  <c r="O57" i="8"/>
  <c r="P47" i="8"/>
  <c r="T47" i="8"/>
  <c r="M47" i="8"/>
  <c r="Q47" i="8"/>
  <c r="N47" i="8"/>
  <c r="V47" i="8"/>
  <c r="W47" i="8"/>
  <c r="S47" i="8"/>
  <c r="J47" i="8"/>
  <c r="K47" i="8"/>
  <c r="K39" i="8"/>
  <c r="S39" i="8"/>
  <c r="W39" i="8"/>
  <c r="P39" i="8"/>
  <c r="T39" i="8"/>
  <c r="M39" i="8"/>
  <c r="N39" i="8"/>
  <c r="V39" i="8"/>
  <c r="Q39" i="8"/>
  <c r="J39" i="8"/>
  <c r="J31" i="8"/>
  <c r="N31" i="8"/>
  <c r="V31" i="8"/>
  <c r="K31" i="8"/>
  <c r="S31" i="8"/>
  <c r="W31" i="8"/>
  <c r="T31" i="8"/>
  <c r="M31" i="8"/>
  <c r="P31" i="8"/>
  <c r="Q31" i="8"/>
  <c r="L92" i="8"/>
  <c r="X92" i="8"/>
  <c r="U92" i="8"/>
  <c r="O92" i="8"/>
  <c r="R92" i="8"/>
  <c r="O60" i="8"/>
  <c r="L60" i="8"/>
  <c r="X60" i="8"/>
  <c r="U60" i="8"/>
  <c r="R60" i="8"/>
  <c r="P139" i="8"/>
  <c r="T139" i="8"/>
  <c r="M139" i="8"/>
  <c r="Q139" i="8"/>
  <c r="J139" i="8"/>
  <c r="K139" i="8"/>
  <c r="S139" i="8"/>
  <c r="V139" i="8"/>
  <c r="W139" i="8"/>
  <c r="N139" i="8"/>
  <c r="P123" i="8"/>
  <c r="T123" i="8"/>
  <c r="M123" i="8"/>
  <c r="Q123" i="8"/>
  <c r="J123" i="8"/>
  <c r="K123" i="8"/>
  <c r="S123" i="8"/>
  <c r="V123" i="8"/>
  <c r="W123" i="8"/>
  <c r="N123" i="8"/>
  <c r="K97" i="8"/>
  <c r="S97" i="8"/>
  <c r="W97" i="8"/>
  <c r="P97" i="8"/>
  <c r="T97" i="8"/>
  <c r="M97" i="8"/>
  <c r="N97" i="8"/>
  <c r="V97" i="8"/>
  <c r="J97" i="8"/>
  <c r="Q97" i="8"/>
  <c r="U84" i="8"/>
  <c r="R84" i="8"/>
  <c r="O84" i="8"/>
  <c r="X84" i="8"/>
  <c r="L84" i="8"/>
  <c r="K60" i="8"/>
  <c r="S60" i="8"/>
  <c r="W60" i="8"/>
  <c r="P60" i="8"/>
  <c r="T60" i="8"/>
  <c r="M60" i="8"/>
  <c r="N60" i="8"/>
  <c r="V60" i="8"/>
  <c r="J60" i="8"/>
  <c r="Q60" i="8"/>
  <c r="P51" i="8"/>
  <c r="M51" i="8"/>
  <c r="Q51" i="8"/>
  <c r="J51" i="8"/>
  <c r="V51" i="8"/>
  <c r="K51" i="8"/>
  <c r="S51" i="8"/>
  <c r="W51" i="8"/>
  <c r="T51" i="8"/>
  <c r="N51" i="8"/>
  <c r="K37" i="8"/>
  <c r="S37" i="8"/>
  <c r="W37" i="8"/>
  <c r="P37" i="8"/>
  <c r="T37" i="8"/>
  <c r="M37" i="8"/>
  <c r="N37" i="8"/>
  <c r="V37" i="8"/>
  <c r="Q37" i="8"/>
  <c r="J37" i="8"/>
  <c r="M80" i="8"/>
  <c r="Q80" i="8"/>
  <c r="J80" i="8"/>
  <c r="N80" i="8"/>
  <c r="V80" i="8"/>
  <c r="K80" i="8"/>
  <c r="S80" i="8"/>
  <c r="T80" i="8"/>
  <c r="W80" i="8"/>
  <c r="P80" i="8"/>
  <c r="J73" i="8"/>
  <c r="N73" i="8"/>
  <c r="V73" i="8"/>
  <c r="K73" i="8"/>
  <c r="S73" i="8"/>
  <c r="W73" i="8"/>
  <c r="T73" i="8"/>
  <c r="M73" i="8"/>
  <c r="P73" i="8"/>
  <c r="Q73" i="8"/>
  <c r="O101" i="8"/>
  <c r="L101" i="8"/>
  <c r="X101" i="8"/>
  <c r="R101" i="8"/>
  <c r="U101" i="8"/>
  <c r="M111" i="8"/>
  <c r="Q111" i="8"/>
  <c r="J111" i="8"/>
  <c r="N111" i="8"/>
  <c r="V111" i="8"/>
  <c r="K111" i="8"/>
  <c r="S111" i="8"/>
  <c r="T111" i="8"/>
  <c r="W111" i="8"/>
  <c r="P111" i="8"/>
  <c r="O105" i="8"/>
  <c r="L105" i="8"/>
  <c r="X105" i="8"/>
  <c r="U105" i="8"/>
  <c r="R105" i="8"/>
  <c r="P92" i="8"/>
  <c r="T92" i="8"/>
  <c r="M92" i="8"/>
  <c r="Q92" i="8"/>
  <c r="N92" i="8"/>
  <c r="V92" i="8"/>
  <c r="W92" i="8"/>
  <c r="S92" i="8"/>
  <c r="J92" i="8"/>
  <c r="K92" i="8"/>
  <c r="L61" i="8"/>
  <c r="X61" i="8"/>
  <c r="U61" i="8"/>
  <c r="O61" i="8"/>
  <c r="R61" i="8"/>
  <c r="L328" i="8"/>
  <c r="X328" i="8"/>
  <c r="U328" i="8"/>
  <c r="R328" i="8"/>
  <c r="O328" i="8"/>
  <c r="M328" i="8"/>
  <c r="V328" i="8"/>
  <c r="J328" i="8"/>
  <c r="P328" i="8"/>
  <c r="S328" i="8"/>
  <c r="L315" i="8"/>
  <c r="X315" i="8"/>
  <c r="U315" i="8"/>
  <c r="R315" i="8"/>
  <c r="O315" i="8"/>
  <c r="P315" i="8"/>
  <c r="J315" i="8"/>
  <c r="V315" i="8"/>
  <c r="M315" i="8"/>
  <c r="P237" i="8"/>
  <c r="T237" i="8"/>
  <c r="M237" i="8"/>
  <c r="Q237" i="8"/>
  <c r="N237" i="8"/>
  <c r="V237" i="8"/>
  <c r="W237" i="8"/>
  <c r="J237" i="8"/>
  <c r="K237" i="8"/>
  <c r="S237" i="8"/>
  <c r="K216" i="8"/>
  <c r="S216" i="8"/>
  <c r="W216" i="8"/>
  <c r="P216" i="8"/>
  <c r="T216" i="8"/>
  <c r="M216" i="8"/>
  <c r="N216" i="8"/>
  <c r="V216" i="8"/>
  <c r="Q216" i="8"/>
  <c r="J216" i="8"/>
  <c r="U204" i="8"/>
  <c r="R204" i="8"/>
  <c r="L204" i="8"/>
  <c r="O204" i="8"/>
  <c r="X204" i="8"/>
  <c r="U192" i="8"/>
  <c r="R192" i="8"/>
  <c r="O192" i="8"/>
  <c r="X192" i="8"/>
  <c r="L192" i="8"/>
  <c r="K170" i="8"/>
  <c r="S170" i="8"/>
  <c r="W170" i="8"/>
  <c r="P170" i="8"/>
  <c r="T170" i="8"/>
  <c r="Q170" i="8"/>
  <c r="J170" i="8"/>
  <c r="V170" i="8"/>
  <c r="M170" i="8"/>
  <c r="N170" i="8"/>
  <c r="R94" i="8"/>
  <c r="O94" i="8"/>
  <c r="X94" i="8"/>
  <c r="U94" i="8"/>
  <c r="L94" i="8"/>
  <c r="O44" i="8"/>
  <c r="L44" i="8"/>
  <c r="X44" i="8"/>
  <c r="U44" i="8"/>
  <c r="R44" i="8"/>
  <c r="M223" i="8"/>
  <c r="Q223" i="8"/>
  <c r="J223" i="8"/>
  <c r="N223" i="8"/>
  <c r="V223" i="8"/>
  <c r="K223" i="8"/>
  <c r="S223" i="8"/>
  <c r="T223" i="8"/>
  <c r="P223" i="8"/>
  <c r="W223" i="8"/>
  <c r="U200" i="8"/>
  <c r="R200" i="8"/>
  <c r="O200" i="8"/>
  <c r="X200" i="8"/>
  <c r="L200" i="8"/>
  <c r="U284" i="8"/>
  <c r="R284" i="8"/>
  <c r="O284" i="8"/>
  <c r="X284" i="8"/>
  <c r="L284" i="8"/>
  <c r="U268" i="8"/>
  <c r="R268" i="8"/>
  <c r="O268" i="8"/>
  <c r="X268" i="8"/>
  <c r="L268" i="8"/>
  <c r="R239" i="8"/>
  <c r="O239" i="8"/>
  <c r="X239" i="8"/>
  <c r="L239" i="8"/>
  <c r="U239" i="8"/>
  <c r="L203" i="8"/>
  <c r="X203" i="8"/>
  <c r="U203" i="8"/>
  <c r="R203" i="8"/>
  <c r="O203" i="8"/>
  <c r="K190" i="8"/>
  <c r="S190" i="8"/>
  <c r="W190" i="8"/>
  <c r="P190" i="8"/>
  <c r="T190" i="8"/>
  <c r="M190" i="8"/>
  <c r="N190" i="8"/>
  <c r="V190" i="8"/>
  <c r="Q190" i="8"/>
  <c r="J190" i="8"/>
  <c r="O170" i="8"/>
  <c r="L170" i="8"/>
  <c r="X170" i="8"/>
  <c r="R170" i="8"/>
  <c r="U170" i="8"/>
  <c r="O158" i="8"/>
  <c r="L158" i="8"/>
  <c r="X158" i="8"/>
  <c r="U158" i="8"/>
  <c r="R158" i="8"/>
  <c r="K256" i="8"/>
  <c r="S256" i="8"/>
  <c r="W256" i="8"/>
  <c r="P256" i="8"/>
  <c r="T256" i="8"/>
  <c r="M256" i="8"/>
  <c r="N256" i="8"/>
  <c r="V256" i="8"/>
  <c r="J256" i="8"/>
  <c r="Q256" i="8"/>
  <c r="P177" i="8"/>
  <c r="T177" i="8"/>
  <c r="M177" i="8"/>
  <c r="Q177" i="8"/>
  <c r="N177" i="8"/>
  <c r="V177" i="8"/>
  <c r="W177" i="8"/>
  <c r="J177" i="8"/>
  <c r="K177" i="8"/>
  <c r="S177" i="8"/>
  <c r="K146" i="8"/>
  <c r="S146" i="8"/>
  <c r="W146" i="8"/>
  <c r="P146" i="8"/>
  <c r="T146" i="8"/>
  <c r="Q146" i="8"/>
  <c r="J146" i="8"/>
  <c r="M146" i="8"/>
  <c r="N146" i="8"/>
  <c r="V146" i="8"/>
  <c r="O130" i="8"/>
  <c r="L130" i="8"/>
  <c r="X130" i="8"/>
  <c r="R130" i="8"/>
  <c r="U130" i="8"/>
  <c r="S130" i="8"/>
  <c r="V130" i="8"/>
  <c r="J130" i="8"/>
  <c r="P130" i="8"/>
  <c r="M130" i="8"/>
  <c r="J55" i="8"/>
  <c r="N55" i="8"/>
  <c r="V55" i="8"/>
  <c r="K55" i="8"/>
  <c r="S55" i="8"/>
  <c r="W55" i="8"/>
  <c r="P55" i="8"/>
  <c r="Q55" i="8"/>
  <c r="T55" i="8"/>
  <c r="M55" i="8"/>
  <c r="J34" i="8"/>
  <c r="N34" i="8"/>
  <c r="V34" i="8"/>
  <c r="K34" i="8"/>
  <c r="S34" i="8"/>
  <c r="W34" i="8"/>
  <c r="T34" i="8"/>
  <c r="M34" i="8"/>
  <c r="P34" i="8"/>
  <c r="Q34" i="8"/>
  <c r="L63" i="8"/>
  <c r="U63" i="8"/>
  <c r="R63" i="8"/>
  <c r="X63" i="8"/>
  <c r="O63" i="8"/>
  <c r="K154" i="8"/>
  <c r="S154" i="8"/>
  <c r="W154" i="8"/>
  <c r="P154" i="8"/>
  <c r="T154" i="8"/>
  <c r="Q154" i="8"/>
  <c r="J154" i="8"/>
  <c r="V154" i="8"/>
  <c r="M154" i="8"/>
  <c r="N154" i="8"/>
  <c r="K86" i="8"/>
  <c r="S86" i="8"/>
  <c r="W86" i="8"/>
  <c r="P86" i="8"/>
  <c r="T86" i="8"/>
  <c r="Q86" i="8"/>
  <c r="J86" i="8"/>
  <c r="M86" i="8"/>
  <c r="N86" i="8"/>
  <c r="V86" i="8"/>
  <c r="R169" i="8"/>
  <c r="O169" i="8"/>
  <c r="X169" i="8"/>
  <c r="U169" i="8"/>
  <c r="L169" i="8"/>
  <c r="J169" i="8"/>
  <c r="S169" i="8"/>
  <c r="O117" i="8"/>
  <c r="L117" i="8"/>
  <c r="X117" i="8"/>
  <c r="R117" i="8"/>
  <c r="U117" i="8"/>
  <c r="O78" i="8"/>
  <c r="L78" i="8"/>
  <c r="X78" i="8"/>
  <c r="R78" i="8"/>
  <c r="U78" i="8"/>
  <c r="O134" i="8"/>
  <c r="L134" i="8"/>
  <c r="X134" i="8"/>
  <c r="U134" i="8"/>
  <c r="R134" i="8"/>
  <c r="J95" i="8"/>
  <c r="N95" i="8"/>
  <c r="V95" i="8"/>
  <c r="K95" i="8"/>
  <c r="S95" i="8"/>
  <c r="W95" i="8"/>
  <c r="P95" i="8"/>
  <c r="Q95" i="8"/>
  <c r="T95" i="8"/>
  <c r="M95" i="8"/>
  <c r="K211" i="8"/>
  <c r="S211" i="8"/>
  <c r="W211" i="8"/>
  <c r="P211" i="8"/>
  <c r="T211" i="8"/>
  <c r="Q211" i="8"/>
  <c r="J211" i="8"/>
  <c r="N211" i="8"/>
  <c r="V211" i="8"/>
  <c r="M211" i="8"/>
  <c r="L316" i="8"/>
  <c r="X316" i="8"/>
  <c r="U316" i="8"/>
  <c r="R316" i="8"/>
  <c r="O316" i="8"/>
  <c r="J316" i="8"/>
  <c r="V316" i="8"/>
  <c r="M316" i="8"/>
  <c r="S316" i="8"/>
  <c r="P245" i="8"/>
  <c r="T245" i="8"/>
  <c r="M245" i="8"/>
  <c r="Q245" i="8"/>
  <c r="N245" i="8"/>
  <c r="V245" i="8"/>
  <c r="W245" i="8"/>
  <c r="K245" i="8"/>
  <c r="S245" i="8"/>
  <c r="J245" i="8"/>
  <c r="J193" i="8"/>
  <c r="N193" i="8"/>
  <c r="V193" i="8"/>
  <c r="K193" i="8"/>
  <c r="S193" i="8"/>
  <c r="W193" i="8"/>
  <c r="P193" i="8"/>
  <c r="Q193" i="8"/>
  <c r="T193" i="8"/>
  <c r="M193" i="8"/>
  <c r="K35" i="8"/>
  <c r="S35" i="8"/>
  <c r="W35" i="8"/>
  <c r="P35" i="8"/>
  <c r="T35" i="8"/>
  <c r="M35" i="8"/>
  <c r="N35" i="8"/>
  <c r="V35" i="8"/>
  <c r="Q35" i="8"/>
  <c r="J35" i="8"/>
  <c r="M58" i="8"/>
  <c r="Q58" i="8"/>
  <c r="J58" i="8"/>
  <c r="N58" i="8"/>
  <c r="V58" i="8"/>
  <c r="K58" i="8"/>
  <c r="S58" i="8"/>
  <c r="T58" i="8"/>
  <c r="W58" i="8"/>
  <c r="P58" i="8"/>
  <c r="J265" i="8"/>
  <c r="N265" i="8"/>
  <c r="V265" i="8"/>
  <c r="K265" i="8"/>
  <c r="S265" i="8"/>
  <c r="W265" i="8"/>
  <c r="T265" i="8"/>
  <c r="M265" i="8"/>
  <c r="P265" i="8"/>
  <c r="Q265" i="8"/>
  <c r="L245" i="8"/>
  <c r="X245" i="8"/>
  <c r="U245" i="8"/>
  <c r="O245" i="8"/>
  <c r="R245" i="8"/>
  <c r="J201" i="8"/>
  <c r="N201" i="8"/>
  <c r="V201" i="8"/>
  <c r="K201" i="8"/>
  <c r="S201" i="8"/>
  <c r="W201" i="8"/>
  <c r="P201" i="8"/>
  <c r="Q201" i="8"/>
  <c r="T201" i="8"/>
  <c r="M201" i="8"/>
  <c r="J94" i="8"/>
  <c r="N94" i="8"/>
  <c r="V94" i="8"/>
  <c r="K94" i="8"/>
  <c r="S94" i="8"/>
  <c r="W94" i="8"/>
  <c r="P94" i="8"/>
  <c r="Q94" i="8"/>
  <c r="T94" i="8"/>
  <c r="M94" i="8"/>
  <c r="L321" i="8"/>
  <c r="X321" i="8"/>
  <c r="U321" i="8"/>
  <c r="R321" i="8"/>
  <c r="O321" i="8"/>
  <c r="J321" i="8"/>
  <c r="P321" i="8"/>
  <c r="S321" i="8"/>
  <c r="O227" i="8"/>
  <c r="L227" i="8"/>
  <c r="X227" i="8"/>
  <c r="U227" i="8"/>
  <c r="R227" i="8"/>
  <c r="K41" i="8"/>
  <c r="S41" i="8"/>
  <c r="W41" i="8"/>
  <c r="P41" i="8"/>
  <c r="T41" i="8"/>
  <c r="M41" i="8"/>
  <c r="N41" i="8"/>
  <c r="V41" i="8"/>
  <c r="Q41" i="8"/>
  <c r="J41" i="8"/>
  <c r="P87" i="8"/>
  <c r="T87" i="8"/>
  <c r="M87" i="8"/>
  <c r="Q87" i="8"/>
  <c r="J87" i="8"/>
  <c r="K87" i="8"/>
  <c r="S87" i="8"/>
  <c r="N87" i="8"/>
  <c r="V87" i="8"/>
  <c r="W87" i="8"/>
  <c r="M276" i="8"/>
  <c r="Q276" i="8"/>
  <c r="J276" i="8"/>
  <c r="N276" i="8"/>
  <c r="V276" i="8"/>
  <c r="W276" i="8"/>
  <c r="P276" i="8"/>
  <c r="K276" i="8"/>
  <c r="S276" i="8"/>
  <c r="T276" i="8"/>
  <c r="K220" i="8"/>
  <c r="S220" i="8"/>
  <c r="W220" i="8"/>
  <c r="P220" i="8"/>
  <c r="T220" i="8"/>
  <c r="Q220" i="8"/>
  <c r="J220" i="8"/>
  <c r="M220" i="8"/>
  <c r="V220" i="8"/>
  <c r="N220" i="8"/>
  <c r="J141" i="8"/>
  <c r="N141" i="8"/>
  <c r="V141" i="8"/>
  <c r="K141" i="8"/>
  <c r="S141" i="8"/>
  <c r="W141" i="8"/>
  <c r="T141" i="8"/>
  <c r="M141" i="8"/>
  <c r="P141" i="8"/>
  <c r="Q141" i="8"/>
  <c r="J104" i="8"/>
  <c r="N104" i="8"/>
  <c r="V104" i="8"/>
  <c r="K104" i="8"/>
  <c r="S104" i="8"/>
  <c r="W104" i="8"/>
  <c r="T104" i="8"/>
  <c r="M104" i="8"/>
  <c r="P104" i="8"/>
  <c r="Q104" i="8"/>
  <c r="J357" i="8"/>
  <c r="N357" i="8"/>
  <c r="V357" i="8"/>
  <c r="K357" i="8"/>
  <c r="S357" i="8"/>
  <c r="W357" i="8"/>
  <c r="T357" i="8"/>
  <c r="Q357" i="8"/>
  <c r="M357" i="8"/>
  <c r="P357" i="8"/>
  <c r="J353" i="8"/>
  <c r="N353" i="8"/>
  <c r="V353" i="8"/>
  <c r="K353" i="8"/>
  <c r="S353" i="8"/>
  <c r="W353" i="8"/>
  <c r="P353" i="8"/>
  <c r="T353" i="8"/>
  <c r="Q353" i="8"/>
  <c r="M353" i="8"/>
  <c r="M349" i="8"/>
  <c r="Q349" i="8"/>
  <c r="J349" i="8"/>
  <c r="N349" i="8"/>
  <c r="V349" i="8"/>
  <c r="W349" i="8"/>
  <c r="S349" i="8"/>
  <c r="T349" i="8"/>
  <c r="P349" i="8"/>
  <c r="K349" i="8"/>
  <c r="P345" i="8"/>
  <c r="T345" i="8"/>
  <c r="M345" i="8"/>
  <c r="Q345" i="8"/>
  <c r="N345" i="8"/>
  <c r="V345" i="8"/>
  <c r="K345" i="8"/>
  <c r="W345" i="8"/>
  <c r="J345" i="8"/>
  <c r="S345" i="8"/>
  <c r="P341" i="8"/>
  <c r="T341" i="8"/>
  <c r="M341" i="8"/>
  <c r="Q341" i="8"/>
  <c r="N341" i="8"/>
  <c r="V341" i="8"/>
  <c r="J341" i="8"/>
  <c r="W341" i="8"/>
  <c r="K341" i="8"/>
  <c r="S341" i="8"/>
  <c r="P337" i="8"/>
  <c r="T337" i="8"/>
  <c r="M337" i="8"/>
  <c r="Q337" i="8"/>
  <c r="N337" i="8"/>
  <c r="V337" i="8"/>
  <c r="S337" i="8"/>
  <c r="W337" i="8"/>
  <c r="J337" i="8"/>
  <c r="K337" i="8"/>
  <c r="U356" i="8"/>
  <c r="R356" i="8"/>
  <c r="L356" i="8"/>
  <c r="O356" i="8"/>
  <c r="X356" i="8"/>
  <c r="L348" i="8"/>
  <c r="X348" i="8"/>
  <c r="U348" i="8"/>
  <c r="R348" i="8"/>
  <c r="O348" i="8"/>
  <c r="L340" i="8"/>
  <c r="X340" i="8"/>
  <c r="U340" i="8"/>
  <c r="O340" i="8"/>
  <c r="R340" i="8"/>
  <c r="L336" i="8"/>
  <c r="X336" i="8"/>
  <c r="U336" i="8"/>
  <c r="R336" i="8"/>
  <c r="O336" i="8"/>
  <c r="P336" i="8"/>
  <c r="J336" i="8"/>
  <c r="L341" i="8"/>
  <c r="X341" i="8"/>
  <c r="U341" i="8"/>
  <c r="O341" i="8"/>
  <c r="R341" i="8"/>
  <c r="L332" i="8"/>
  <c r="X332" i="8"/>
  <c r="U332" i="8"/>
  <c r="O332" i="8"/>
  <c r="R332" i="8"/>
  <c r="M332" i="8"/>
  <c r="V332" i="8"/>
  <c r="S332" i="8"/>
  <c r="J332" i="8"/>
  <c r="P332" i="8"/>
  <c r="M236" i="8"/>
  <c r="S236" i="8"/>
  <c r="M235" i="8"/>
  <c r="V169" i="8"/>
  <c r="S168" i="8"/>
  <c r="V167" i="8"/>
  <c r="M66" i="8"/>
  <c r="V333" i="8"/>
  <c r="S315" i="8"/>
  <c r="M273" i="8"/>
  <c r="V153" i="8"/>
  <c r="M114" i="8"/>
  <c r="L322" i="8"/>
  <c r="X322" i="8"/>
  <c r="U322" i="8"/>
  <c r="R322" i="8"/>
  <c r="O322" i="8"/>
  <c r="O278" i="8"/>
  <c r="L278" i="8"/>
  <c r="X278" i="8"/>
  <c r="R278" i="8"/>
  <c r="U278" i="8"/>
  <c r="P279" i="8"/>
  <c r="T279" i="8"/>
  <c r="M279" i="8"/>
  <c r="Q279" i="8"/>
  <c r="J279" i="8"/>
  <c r="K279" i="8"/>
  <c r="S279" i="8"/>
  <c r="N279" i="8"/>
  <c r="V279" i="8"/>
  <c r="W279" i="8"/>
  <c r="L275" i="8"/>
  <c r="X275" i="8"/>
  <c r="U275" i="8"/>
  <c r="O275" i="8"/>
  <c r="R275" i="8"/>
  <c r="P275" i="8"/>
  <c r="S275" i="8"/>
  <c r="V275" i="8"/>
  <c r="M275" i="8"/>
  <c r="O266" i="8"/>
  <c r="L266" i="8"/>
  <c r="X266" i="8"/>
  <c r="U266" i="8"/>
  <c r="R266" i="8"/>
  <c r="O262" i="8"/>
  <c r="L262" i="8"/>
  <c r="X262" i="8"/>
  <c r="R262" i="8"/>
  <c r="U262" i="8"/>
  <c r="K266" i="8"/>
  <c r="S266" i="8"/>
  <c r="W266" i="8"/>
  <c r="P266" i="8"/>
  <c r="T266" i="8"/>
  <c r="M266" i="8"/>
  <c r="N266" i="8"/>
  <c r="V266" i="8"/>
  <c r="Q266" i="8"/>
  <c r="J266" i="8"/>
  <c r="L263" i="8"/>
  <c r="X263" i="8"/>
  <c r="U263" i="8"/>
  <c r="R263" i="8"/>
  <c r="O263" i="8"/>
  <c r="U258" i="8"/>
  <c r="R258" i="8"/>
  <c r="O258" i="8"/>
  <c r="X258" i="8"/>
  <c r="L258" i="8"/>
  <c r="U249" i="8"/>
  <c r="R249" i="8"/>
  <c r="O249" i="8"/>
  <c r="X249" i="8"/>
  <c r="L249" i="8"/>
  <c r="O251" i="8"/>
  <c r="L251" i="8"/>
  <c r="X251" i="8"/>
  <c r="R251" i="8"/>
  <c r="U251" i="8"/>
  <c r="S251" i="8"/>
  <c r="J251" i="8"/>
  <c r="P251" i="8"/>
  <c r="M251" i="8"/>
  <c r="O244" i="8"/>
  <c r="L244" i="8"/>
  <c r="X244" i="8"/>
  <c r="U244" i="8"/>
  <c r="R244" i="8"/>
  <c r="S244" i="8"/>
  <c r="M244" i="8"/>
  <c r="J244" i="8"/>
  <c r="P233" i="8"/>
  <c r="T233" i="8"/>
  <c r="M233" i="8"/>
  <c r="Q233" i="8"/>
  <c r="J233" i="8"/>
  <c r="K233" i="8"/>
  <c r="S233" i="8"/>
  <c r="V233" i="8"/>
  <c r="N233" i="8"/>
  <c r="W233" i="8"/>
  <c r="U230" i="8"/>
  <c r="R230" i="8"/>
  <c r="O230" i="8"/>
  <c r="X230" i="8"/>
  <c r="L230" i="8"/>
  <c r="P217" i="8"/>
  <c r="T217" i="8"/>
  <c r="M217" i="8"/>
  <c r="Q217" i="8"/>
  <c r="N217" i="8"/>
  <c r="V217" i="8"/>
  <c r="W217" i="8"/>
  <c r="J217" i="8"/>
  <c r="K217" i="8"/>
  <c r="S217" i="8"/>
  <c r="M208" i="8"/>
  <c r="Q208" i="8"/>
  <c r="J208" i="8"/>
  <c r="N208" i="8"/>
  <c r="V208" i="8"/>
  <c r="W208" i="8"/>
  <c r="P208" i="8"/>
  <c r="S208" i="8"/>
  <c r="K208" i="8"/>
  <c r="T208" i="8"/>
  <c r="R197" i="8"/>
  <c r="O197" i="8"/>
  <c r="L197" i="8"/>
  <c r="U197" i="8"/>
  <c r="X197" i="8"/>
  <c r="M213" i="8"/>
  <c r="Q213" i="8"/>
  <c r="J213" i="8"/>
  <c r="N213" i="8"/>
  <c r="V213" i="8"/>
  <c r="K213" i="8"/>
  <c r="S213" i="8"/>
  <c r="T213" i="8"/>
  <c r="W213" i="8"/>
  <c r="P213" i="8"/>
  <c r="P229" i="8"/>
  <c r="T229" i="8"/>
  <c r="M229" i="8"/>
  <c r="Q229" i="8"/>
  <c r="N229" i="8"/>
  <c r="V229" i="8"/>
  <c r="W229" i="8"/>
  <c r="J229" i="8"/>
  <c r="K229" i="8"/>
  <c r="S229" i="8"/>
  <c r="R226" i="8"/>
  <c r="O226" i="8"/>
  <c r="L226" i="8"/>
  <c r="U226" i="8"/>
  <c r="X226" i="8"/>
  <c r="J226" i="8"/>
  <c r="S226" i="8"/>
  <c r="P226" i="8"/>
  <c r="V226" i="8"/>
  <c r="J205" i="8"/>
  <c r="N205" i="8"/>
  <c r="V205" i="8"/>
  <c r="K205" i="8"/>
  <c r="S205" i="8"/>
  <c r="W205" i="8"/>
  <c r="T205" i="8"/>
  <c r="M205" i="8"/>
  <c r="P205" i="8"/>
  <c r="Q205" i="8"/>
  <c r="R179" i="8"/>
  <c r="O179" i="8"/>
  <c r="X179" i="8"/>
  <c r="L179" i="8"/>
  <c r="U179" i="8"/>
  <c r="P181" i="8"/>
  <c r="T181" i="8"/>
  <c r="M181" i="8"/>
  <c r="Q181" i="8"/>
  <c r="J181" i="8"/>
  <c r="K181" i="8"/>
  <c r="S181" i="8"/>
  <c r="N181" i="8"/>
  <c r="V181" i="8"/>
  <c r="W181" i="8"/>
  <c r="O176" i="8"/>
  <c r="L176" i="8"/>
  <c r="X176" i="8"/>
  <c r="U176" i="8"/>
  <c r="R176" i="8"/>
  <c r="M164" i="8"/>
  <c r="Q164" i="8"/>
  <c r="J164" i="8"/>
  <c r="N164" i="8"/>
  <c r="V164" i="8"/>
  <c r="K164" i="8"/>
  <c r="S164" i="8"/>
  <c r="T164" i="8"/>
  <c r="P164" i="8"/>
  <c r="W164" i="8"/>
  <c r="P172" i="8"/>
  <c r="T172" i="8"/>
  <c r="M172" i="8"/>
  <c r="Q172" i="8"/>
  <c r="J172" i="8"/>
  <c r="K172" i="8"/>
  <c r="S172" i="8"/>
  <c r="V172" i="8"/>
  <c r="W172" i="8"/>
  <c r="N172" i="8"/>
  <c r="R189" i="8"/>
  <c r="O189" i="8"/>
  <c r="L189" i="8"/>
  <c r="U189" i="8"/>
  <c r="X189" i="8"/>
  <c r="U182" i="8"/>
  <c r="R182" i="8"/>
  <c r="L182" i="8"/>
  <c r="O182" i="8"/>
  <c r="X182" i="8"/>
  <c r="J182" i="8"/>
  <c r="S182" i="8"/>
  <c r="O180" i="8"/>
  <c r="L180" i="8"/>
  <c r="X180" i="8"/>
  <c r="R180" i="8"/>
  <c r="U180" i="8"/>
  <c r="P159" i="8"/>
  <c r="T159" i="8"/>
  <c r="M159" i="8"/>
  <c r="Q159" i="8"/>
  <c r="N159" i="8"/>
  <c r="V159" i="8"/>
  <c r="W159" i="8"/>
  <c r="J159" i="8"/>
  <c r="K159" i="8"/>
  <c r="S159" i="8"/>
  <c r="M156" i="8"/>
  <c r="Q156" i="8"/>
  <c r="J156" i="8"/>
  <c r="N156" i="8"/>
  <c r="V156" i="8"/>
  <c r="K156" i="8"/>
  <c r="S156" i="8"/>
  <c r="T156" i="8"/>
  <c r="W156" i="8"/>
  <c r="P156" i="8"/>
  <c r="U148" i="8"/>
  <c r="R148" i="8"/>
  <c r="L148" i="8"/>
  <c r="O148" i="8"/>
  <c r="X148" i="8"/>
  <c r="P127" i="8"/>
  <c r="T127" i="8"/>
  <c r="M127" i="8"/>
  <c r="Q127" i="8"/>
  <c r="N127" i="8"/>
  <c r="V127" i="8"/>
  <c r="W127" i="8"/>
  <c r="J127" i="8"/>
  <c r="K127" i="8"/>
  <c r="S127" i="8"/>
  <c r="M124" i="8"/>
  <c r="Q124" i="8"/>
  <c r="J124" i="8"/>
  <c r="N124" i="8"/>
  <c r="V124" i="8"/>
  <c r="K124" i="8"/>
  <c r="S124" i="8"/>
  <c r="T124" i="8"/>
  <c r="W124" i="8"/>
  <c r="P124" i="8"/>
  <c r="R116" i="8"/>
  <c r="O116" i="8"/>
  <c r="X116" i="8"/>
  <c r="L116" i="8"/>
  <c r="U116" i="8"/>
  <c r="P110" i="8"/>
  <c r="T110" i="8"/>
  <c r="M110" i="8"/>
  <c r="Q110" i="8"/>
  <c r="J110" i="8"/>
  <c r="K110" i="8"/>
  <c r="S110" i="8"/>
  <c r="V110" i="8"/>
  <c r="W110" i="8"/>
  <c r="N110" i="8"/>
  <c r="L98" i="8"/>
  <c r="X98" i="8"/>
  <c r="U98" i="8"/>
  <c r="O98" i="8"/>
  <c r="R98" i="8"/>
  <c r="U160" i="8"/>
  <c r="R160" i="8"/>
  <c r="O160" i="8"/>
  <c r="X160" i="8"/>
  <c r="L160" i="8"/>
  <c r="M144" i="8"/>
  <c r="Q144" i="8"/>
  <c r="J144" i="8"/>
  <c r="N144" i="8"/>
  <c r="V144" i="8"/>
  <c r="W144" i="8"/>
  <c r="P144" i="8"/>
  <c r="K144" i="8"/>
  <c r="S144" i="8"/>
  <c r="T144" i="8"/>
  <c r="U128" i="8"/>
  <c r="R128" i="8"/>
  <c r="O128" i="8"/>
  <c r="X128" i="8"/>
  <c r="L128" i="8"/>
  <c r="O113" i="8"/>
  <c r="L113" i="8"/>
  <c r="X113" i="8"/>
  <c r="U113" i="8"/>
  <c r="R113" i="8"/>
  <c r="S113" i="8"/>
  <c r="M113" i="8"/>
  <c r="P113" i="8"/>
  <c r="V113" i="8"/>
  <c r="P163" i="8"/>
  <c r="T163" i="8"/>
  <c r="M163" i="8"/>
  <c r="Q163" i="8"/>
  <c r="J163" i="8"/>
  <c r="K163" i="8"/>
  <c r="S163" i="8"/>
  <c r="N163" i="8"/>
  <c r="V163" i="8"/>
  <c r="W163" i="8"/>
  <c r="L110" i="8"/>
  <c r="X110" i="8"/>
  <c r="U110" i="8"/>
  <c r="R110" i="8"/>
  <c r="O110" i="8"/>
  <c r="L102" i="8"/>
  <c r="X102" i="8"/>
  <c r="U102" i="8"/>
  <c r="R102" i="8"/>
  <c r="O102" i="8"/>
  <c r="U107" i="8"/>
  <c r="R107" i="8"/>
  <c r="O107" i="8"/>
  <c r="X107" i="8"/>
  <c r="L107" i="8"/>
  <c r="J107" i="8"/>
  <c r="P107" i="8"/>
  <c r="S107" i="8"/>
  <c r="M107" i="8"/>
  <c r="V107" i="8"/>
  <c r="R90" i="8"/>
  <c r="O90" i="8"/>
  <c r="L90" i="8"/>
  <c r="U90" i="8"/>
  <c r="X90" i="8"/>
  <c r="V90" i="8"/>
  <c r="M90" i="8"/>
  <c r="J90" i="8"/>
  <c r="S90" i="8"/>
  <c r="P90" i="8"/>
  <c r="J85" i="8"/>
  <c r="N85" i="8"/>
  <c r="V85" i="8"/>
  <c r="K85" i="8"/>
  <c r="S85" i="8"/>
  <c r="W85" i="8"/>
  <c r="P85" i="8"/>
  <c r="Q85" i="8"/>
  <c r="M85" i="8"/>
  <c r="T85" i="8"/>
  <c r="U76" i="8"/>
  <c r="R76" i="8"/>
  <c r="O76" i="8"/>
  <c r="X76" i="8"/>
  <c r="L76" i="8"/>
  <c r="J76" i="8"/>
  <c r="P76" i="8"/>
  <c r="S76" i="8"/>
  <c r="M76" i="8"/>
  <c r="V76" i="8"/>
  <c r="M64" i="8"/>
  <c r="Q64" i="8"/>
  <c r="J64" i="8"/>
  <c r="N64" i="8"/>
  <c r="V64" i="8"/>
  <c r="K64" i="8"/>
  <c r="S64" i="8"/>
  <c r="T64" i="8"/>
  <c r="W64" i="8"/>
  <c r="P64" i="8"/>
  <c r="U58" i="8"/>
  <c r="R58" i="8"/>
  <c r="L58" i="8"/>
  <c r="X58" i="8"/>
  <c r="O58" i="8"/>
  <c r="P53" i="8"/>
  <c r="T53" i="8"/>
  <c r="M53" i="8"/>
  <c r="Q53" i="8"/>
  <c r="N53" i="8"/>
  <c r="V53" i="8"/>
  <c r="W53" i="8"/>
  <c r="S53" i="8"/>
  <c r="J53" i="8"/>
  <c r="K53" i="8"/>
  <c r="K46" i="8"/>
  <c r="S46" i="8"/>
  <c r="W46" i="8"/>
  <c r="P46" i="8"/>
  <c r="T46" i="8"/>
  <c r="M46" i="8"/>
  <c r="N46" i="8"/>
  <c r="V46" i="8"/>
  <c r="Q46" i="8"/>
  <c r="J46" i="8"/>
  <c r="K38" i="8"/>
  <c r="S38" i="8"/>
  <c r="W38" i="8"/>
  <c r="P38" i="8"/>
  <c r="T38" i="8"/>
  <c r="M38" i="8"/>
  <c r="N38" i="8"/>
  <c r="V38" i="8"/>
  <c r="Q38" i="8"/>
  <c r="J38" i="8"/>
  <c r="J30" i="8"/>
  <c r="N30" i="8"/>
  <c r="V30" i="8"/>
  <c r="K30" i="8"/>
  <c r="S30" i="8"/>
  <c r="W30" i="8"/>
  <c r="T30" i="8"/>
  <c r="M30" i="8"/>
  <c r="P30" i="8"/>
  <c r="Q30" i="8"/>
  <c r="O97" i="8"/>
  <c r="L97" i="8"/>
  <c r="X97" i="8"/>
  <c r="U97" i="8"/>
  <c r="R97" i="8"/>
  <c r="P83" i="8"/>
  <c r="T83" i="8"/>
  <c r="M83" i="8"/>
  <c r="Q83" i="8"/>
  <c r="N83" i="8"/>
  <c r="V83" i="8"/>
  <c r="W83" i="8"/>
  <c r="J83" i="8"/>
  <c r="K83" i="8"/>
  <c r="S83" i="8"/>
  <c r="J65" i="8"/>
  <c r="N65" i="8"/>
  <c r="V65" i="8"/>
  <c r="K65" i="8"/>
  <c r="S65" i="8"/>
  <c r="W65" i="8"/>
  <c r="T65" i="8"/>
  <c r="M65" i="8"/>
  <c r="P65" i="8"/>
  <c r="Q65" i="8"/>
  <c r="O56" i="8"/>
  <c r="L56" i="8"/>
  <c r="X56" i="8"/>
  <c r="R56" i="8"/>
  <c r="U56" i="8"/>
  <c r="K50" i="8"/>
  <c r="S50" i="8"/>
  <c r="W50" i="8"/>
  <c r="P50" i="8"/>
  <c r="T50" i="8"/>
  <c r="Q50" i="8"/>
  <c r="J50" i="8"/>
  <c r="V50" i="8"/>
  <c r="M50" i="8"/>
  <c r="N50" i="8"/>
  <c r="O46" i="8"/>
  <c r="L46" i="8"/>
  <c r="X46" i="8"/>
  <c r="U46" i="8"/>
  <c r="R46" i="8"/>
  <c r="K36" i="8"/>
  <c r="S36" i="8"/>
  <c r="W36" i="8"/>
  <c r="P36" i="8"/>
  <c r="T36" i="8"/>
  <c r="M36" i="8"/>
  <c r="N36" i="8"/>
  <c r="V36" i="8"/>
  <c r="Q36" i="8"/>
  <c r="J36" i="8"/>
  <c r="R30" i="8"/>
  <c r="O30" i="8"/>
  <c r="L30" i="8"/>
  <c r="U30" i="8"/>
  <c r="X30" i="8"/>
  <c r="R73" i="8"/>
  <c r="O73" i="8"/>
  <c r="L73" i="8"/>
  <c r="U73" i="8"/>
  <c r="X73" i="8"/>
  <c r="P147" i="8"/>
  <c r="T147" i="8"/>
  <c r="M147" i="8"/>
  <c r="Q147" i="8"/>
  <c r="J147" i="8"/>
  <c r="K147" i="8"/>
  <c r="S147" i="8"/>
  <c r="N147" i="8"/>
  <c r="V147" i="8"/>
  <c r="W147" i="8"/>
  <c r="P131" i="8"/>
  <c r="T131" i="8"/>
  <c r="M131" i="8"/>
  <c r="Q131" i="8"/>
  <c r="J131" i="8"/>
  <c r="K131" i="8"/>
  <c r="S131" i="8"/>
  <c r="N131" i="8"/>
  <c r="V131" i="8"/>
  <c r="W131" i="8"/>
  <c r="M115" i="8"/>
  <c r="Q115" i="8"/>
  <c r="J115" i="8"/>
  <c r="N115" i="8"/>
  <c r="V115" i="8"/>
  <c r="W115" i="8"/>
  <c r="P115" i="8"/>
  <c r="K115" i="8"/>
  <c r="S115" i="8"/>
  <c r="T115" i="8"/>
  <c r="U111" i="8"/>
  <c r="R111" i="8"/>
  <c r="L111" i="8"/>
  <c r="X111" i="8"/>
  <c r="O111" i="8"/>
  <c r="J100" i="8"/>
  <c r="N100" i="8"/>
  <c r="V100" i="8"/>
  <c r="K100" i="8"/>
  <c r="S100" i="8"/>
  <c r="W100" i="8"/>
  <c r="P100" i="8"/>
  <c r="Q100" i="8"/>
  <c r="M100" i="8"/>
  <c r="T100" i="8"/>
  <c r="J81" i="8"/>
  <c r="N81" i="8"/>
  <c r="V81" i="8"/>
  <c r="K81" i="8"/>
  <c r="S81" i="8"/>
  <c r="W81" i="8"/>
  <c r="T81" i="8"/>
  <c r="M81" i="8"/>
  <c r="P81" i="8"/>
  <c r="Q81" i="8"/>
  <c r="J49" i="8"/>
  <c r="N49" i="8"/>
  <c r="V49" i="8"/>
  <c r="K49" i="8"/>
  <c r="S49" i="8"/>
  <c r="W49" i="8"/>
  <c r="P49" i="8"/>
  <c r="Q49" i="8"/>
  <c r="T49" i="8"/>
  <c r="M49" i="8"/>
  <c r="L323" i="8"/>
  <c r="X323" i="8"/>
  <c r="U323" i="8"/>
  <c r="R323" i="8"/>
  <c r="O323" i="8"/>
  <c r="M323" i="8"/>
  <c r="V323" i="8"/>
  <c r="S323" i="8"/>
  <c r="P323" i="8"/>
  <c r="J323" i="8"/>
  <c r="L326" i="8"/>
  <c r="X326" i="8"/>
  <c r="U326" i="8"/>
  <c r="O326" i="8"/>
  <c r="R326" i="8"/>
  <c r="M326" i="8"/>
  <c r="V326" i="8"/>
  <c r="J326" i="8"/>
  <c r="K261" i="8"/>
  <c r="S261" i="8"/>
  <c r="W261" i="8"/>
  <c r="P261" i="8"/>
  <c r="T261" i="8"/>
  <c r="Q261" i="8"/>
  <c r="J261" i="8"/>
  <c r="M261" i="8"/>
  <c r="V261" i="8"/>
  <c r="N261" i="8"/>
  <c r="J219" i="8"/>
  <c r="N219" i="8"/>
  <c r="V219" i="8"/>
  <c r="K219" i="8"/>
  <c r="S219" i="8"/>
  <c r="W219" i="8"/>
  <c r="P219" i="8"/>
  <c r="Q219" i="8"/>
  <c r="M219" i="8"/>
  <c r="T219" i="8"/>
  <c r="M204" i="8"/>
  <c r="Q204" i="8"/>
  <c r="J204" i="8"/>
  <c r="N204" i="8"/>
  <c r="V204" i="8"/>
  <c r="K204" i="8"/>
  <c r="S204" i="8"/>
  <c r="T204" i="8"/>
  <c r="P204" i="8"/>
  <c r="W204" i="8"/>
  <c r="O198" i="8"/>
  <c r="L198" i="8"/>
  <c r="X198" i="8"/>
  <c r="U198" i="8"/>
  <c r="R198" i="8"/>
  <c r="O190" i="8"/>
  <c r="L190" i="8"/>
  <c r="X190" i="8"/>
  <c r="U190" i="8"/>
  <c r="R190" i="8"/>
  <c r="R141" i="8"/>
  <c r="O141" i="8"/>
  <c r="L141" i="8"/>
  <c r="U141" i="8"/>
  <c r="X141" i="8"/>
  <c r="K91" i="8"/>
  <c r="S91" i="8"/>
  <c r="W91" i="8"/>
  <c r="P91" i="8"/>
  <c r="T91" i="8"/>
  <c r="M91" i="8"/>
  <c r="N91" i="8"/>
  <c r="V91" i="8"/>
  <c r="Q91" i="8"/>
  <c r="J91" i="8"/>
  <c r="O42" i="8"/>
  <c r="L42" i="8"/>
  <c r="X42" i="8"/>
  <c r="U42" i="8"/>
  <c r="R42" i="8"/>
  <c r="P247" i="8"/>
  <c r="T247" i="8"/>
  <c r="M247" i="8"/>
  <c r="Q247" i="8"/>
  <c r="N247" i="8"/>
  <c r="V247" i="8"/>
  <c r="W247" i="8"/>
  <c r="J247" i="8"/>
  <c r="K247" i="8"/>
  <c r="S247" i="8"/>
  <c r="M200" i="8"/>
  <c r="Q200" i="8"/>
  <c r="J200" i="8"/>
  <c r="N200" i="8"/>
  <c r="V200" i="8"/>
  <c r="W200" i="8"/>
  <c r="P200" i="8"/>
  <c r="K200" i="8"/>
  <c r="S200" i="8"/>
  <c r="T200" i="8"/>
  <c r="M284" i="8"/>
  <c r="Q284" i="8"/>
  <c r="J284" i="8"/>
  <c r="N284" i="8"/>
  <c r="V284" i="8"/>
  <c r="W284" i="8"/>
  <c r="P284" i="8"/>
  <c r="S284" i="8"/>
  <c r="K284" i="8"/>
  <c r="T284" i="8"/>
  <c r="K240" i="8"/>
  <c r="S240" i="8"/>
  <c r="W240" i="8"/>
  <c r="P240" i="8"/>
  <c r="T240" i="8"/>
  <c r="Q240" i="8"/>
  <c r="J240" i="8"/>
  <c r="M240" i="8"/>
  <c r="V240" i="8"/>
  <c r="N240" i="8"/>
  <c r="M192" i="8"/>
  <c r="Q192" i="8"/>
  <c r="J192" i="8"/>
  <c r="N192" i="8"/>
  <c r="V192" i="8"/>
  <c r="W192" i="8"/>
  <c r="P192" i="8"/>
  <c r="S192" i="8"/>
  <c r="K192" i="8"/>
  <c r="T192" i="8"/>
  <c r="R183" i="8"/>
  <c r="O183" i="8"/>
  <c r="L183" i="8"/>
  <c r="U183" i="8"/>
  <c r="X183" i="8"/>
  <c r="M183" i="8"/>
  <c r="J183" i="8"/>
  <c r="S183" i="8"/>
  <c r="P183" i="8"/>
  <c r="K162" i="8"/>
  <c r="S162" i="8"/>
  <c r="W162" i="8"/>
  <c r="P162" i="8"/>
  <c r="T162" i="8"/>
  <c r="Q162" i="8"/>
  <c r="J162" i="8"/>
  <c r="M162" i="8"/>
  <c r="N162" i="8"/>
  <c r="V162" i="8"/>
  <c r="M268" i="8"/>
  <c r="Q268" i="8"/>
  <c r="J268" i="8"/>
  <c r="N268" i="8"/>
  <c r="V268" i="8"/>
  <c r="W268" i="8"/>
  <c r="P268" i="8"/>
  <c r="S268" i="8"/>
  <c r="K268" i="8"/>
  <c r="T268" i="8"/>
  <c r="P228" i="8"/>
  <c r="T228" i="8"/>
  <c r="M228" i="8"/>
  <c r="Q228" i="8"/>
  <c r="N228" i="8"/>
  <c r="V228" i="8"/>
  <c r="W228" i="8"/>
  <c r="S228" i="8"/>
  <c r="J228" i="8"/>
  <c r="K228" i="8"/>
  <c r="K150" i="8"/>
  <c r="S150" i="8"/>
  <c r="W150" i="8"/>
  <c r="P150" i="8"/>
  <c r="T150" i="8"/>
  <c r="M150" i="8"/>
  <c r="N150" i="8"/>
  <c r="V150" i="8"/>
  <c r="Q150" i="8"/>
  <c r="J150" i="8"/>
  <c r="O138" i="8"/>
  <c r="L138" i="8"/>
  <c r="X138" i="8"/>
  <c r="R138" i="8"/>
  <c r="U138" i="8"/>
  <c r="P138" i="8"/>
  <c r="V138" i="8"/>
  <c r="M138" i="8"/>
  <c r="S138" i="8"/>
  <c r="J129" i="8"/>
  <c r="N129" i="8"/>
  <c r="V129" i="8"/>
  <c r="K129" i="8"/>
  <c r="S129" i="8"/>
  <c r="W129" i="8"/>
  <c r="P129" i="8"/>
  <c r="Q129" i="8"/>
  <c r="M129" i="8"/>
  <c r="T129" i="8"/>
  <c r="J112" i="8"/>
  <c r="N112" i="8"/>
  <c r="V112" i="8"/>
  <c r="K112" i="8"/>
  <c r="S112" i="8"/>
  <c r="W112" i="8"/>
  <c r="T112" i="8"/>
  <c r="M112" i="8"/>
  <c r="P112" i="8"/>
  <c r="Q112" i="8"/>
  <c r="R55" i="8"/>
  <c r="O55" i="8"/>
  <c r="X55" i="8"/>
  <c r="U55" i="8"/>
  <c r="L55" i="8"/>
  <c r="J161" i="8"/>
  <c r="N161" i="8"/>
  <c r="V161" i="8"/>
  <c r="K161" i="8"/>
  <c r="S161" i="8"/>
  <c r="W161" i="8"/>
  <c r="P161" i="8"/>
  <c r="Q161" i="8"/>
  <c r="M161" i="8"/>
  <c r="T161" i="8"/>
  <c r="O154" i="8"/>
  <c r="L154" i="8"/>
  <c r="X154" i="8"/>
  <c r="R154" i="8"/>
  <c r="U154" i="8"/>
  <c r="P79" i="8"/>
  <c r="T79" i="8"/>
  <c r="M79" i="8"/>
  <c r="Q79" i="8"/>
  <c r="J79" i="8"/>
  <c r="K79" i="8"/>
  <c r="S79" i="8"/>
  <c r="V79" i="8"/>
  <c r="W79" i="8"/>
  <c r="N79" i="8"/>
  <c r="J165" i="8"/>
  <c r="N165" i="8"/>
  <c r="V165" i="8"/>
  <c r="K165" i="8"/>
  <c r="S165" i="8"/>
  <c r="W165" i="8"/>
  <c r="T165" i="8"/>
  <c r="M165" i="8"/>
  <c r="P165" i="8"/>
  <c r="Q165" i="8"/>
  <c r="K117" i="8"/>
  <c r="S117" i="8"/>
  <c r="W117" i="8"/>
  <c r="P117" i="8"/>
  <c r="T117" i="8"/>
  <c r="Q117" i="8"/>
  <c r="J117" i="8"/>
  <c r="M117" i="8"/>
  <c r="N117" i="8"/>
  <c r="V117" i="8"/>
  <c r="R95" i="8"/>
  <c r="O95" i="8"/>
  <c r="X95" i="8"/>
  <c r="U95" i="8"/>
  <c r="L95" i="8"/>
  <c r="P185" i="8"/>
  <c r="T185" i="8"/>
  <c r="M185" i="8"/>
  <c r="Q185" i="8"/>
  <c r="N185" i="8"/>
  <c r="V185" i="8"/>
  <c r="W185" i="8"/>
  <c r="S185" i="8"/>
  <c r="J185" i="8"/>
  <c r="K185" i="8"/>
  <c r="J281" i="8"/>
  <c r="N281" i="8"/>
  <c r="V281" i="8"/>
  <c r="K281" i="8"/>
  <c r="S281" i="8"/>
  <c r="W281" i="8"/>
  <c r="T281" i="8"/>
  <c r="M281" i="8"/>
  <c r="P281" i="8"/>
  <c r="Q281" i="8"/>
  <c r="M238" i="8"/>
  <c r="Q238" i="8"/>
  <c r="J238" i="8"/>
  <c r="N238" i="8"/>
  <c r="V238" i="8"/>
  <c r="W238" i="8"/>
  <c r="P238" i="8"/>
  <c r="K238" i="8"/>
  <c r="T238" i="8"/>
  <c r="S238" i="8"/>
  <c r="O211" i="8"/>
  <c r="L211" i="8"/>
  <c r="X211" i="8"/>
  <c r="R211" i="8"/>
  <c r="U211" i="8"/>
  <c r="M186" i="8"/>
  <c r="Q186" i="8"/>
  <c r="J186" i="8"/>
  <c r="N186" i="8"/>
  <c r="V186" i="8"/>
  <c r="W186" i="8"/>
  <c r="P186" i="8"/>
  <c r="S186" i="8"/>
  <c r="T186" i="8"/>
  <c r="K186" i="8"/>
  <c r="K70" i="8"/>
  <c r="S70" i="8"/>
  <c r="W70" i="8"/>
  <c r="P70" i="8"/>
  <c r="T70" i="8"/>
  <c r="Q70" i="8"/>
  <c r="J70" i="8"/>
  <c r="M70" i="8"/>
  <c r="N70" i="8"/>
  <c r="V70" i="8"/>
  <c r="J33" i="8"/>
  <c r="N33" i="8"/>
  <c r="V33" i="8"/>
  <c r="K33" i="8"/>
  <c r="S33" i="8"/>
  <c r="W33" i="8"/>
  <c r="T33" i="8"/>
  <c r="M33" i="8"/>
  <c r="P33" i="8"/>
  <c r="Q33" i="8"/>
  <c r="R260" i="8"/>
  <c r="O260" i="8"/>
  <c r="X260" i="8"/>
  <c r="L260" i="8"/>
  <c r="U260" i="8"/>
  <c r="L233" i="8"/>
  <c r="X233" i="8"/>
  <c r="U233" i="8"/>
  <c r="R233" i="8"/>
  <c r="O233" i="8"/>
  <c r="L195" i="8"/>
  <c r="X195" i="8"/>
  <c r="U195" i="8"/>
  <c r="R195" i="8"/>
  <c r="O195" i="8"/>
  <c r="V195" i="8"/>
  <c r="P195" i="8"/>
  <c r="J195" i="8"/>
  <c r="R157" i="8"/>
  <c r="O157" i="8"/>
  <c r="L157" i="8"/>
  <c r="U157" i="8"/>
  <c r="X157" i="8"/>
  <c r="M157" i="8"/>
  <c r="J157" i="8"/>
  <c r="S157" i="8"/>
  <c r="P157" i="8"/>
  <c r="U64" i="8"/>
  <c r="R64" i="8"/>
  <c r="L64" i="8"/>
  <c r="X64" i="8"/>
  <c r="O64" i="8"/>
  <c r="O206" i="8"/>
  <c r="L206" i="8"/>
  <c r="X206" i="8"/>
  <c r="U206" i="8"/>
  <c r="R206" i="8"/>
  <c r="S206" i="8"/>
  <c r="M206" i="8"/>
  <c r="J206" i="8"/>
  <c r="O187" i="8"/>
  <c r="X187" i="8"/>
  <c r="U187" i="8"/>
  <c r="R187" i="8"/>
  <c r="L187" i="8"/>
  <c r="J231" i="8"/>
  <c r="N231" i="8"/>
  <c r="V231" i="8"/>
  <c r="K231" i="8"/>
  <c r="S231" i="8"/>
  <c r="W231" i="8"/>
  <c r="P231" i="8"/>
  <c r="Q231" i="8"/>
  <c r="T231" i="8"/>
  <c r="M231" i="8"/>
  <c r="L317" i="8"/>
  <c r="X317" i="8"/>
  <c r="U317" i="8"/>
  <c r="R317" i="8"/>
  <c r="O317" i="8"/>
  <c r="M317" i="8"/>
  <c r="S317" i="8"/>
  <c r="P317" i="8"/>
  <c r="J149" i="8"/>
  <c r="N149" i="8"/>
  <c r="V149" i="8"/>
  <c r="K149" i="8"/>
  <c r="S149" i="8"/>
  <c r="W149" i="8"/>
  <c r="T149" i="8"/>
  <c r="M149" i="8"/>
  <c r="P149" i="8"/>
  <c r="Q149" i="8"/>
  <c r="U276" i="8"/>
  <c r="R276" i="8"/>
  <c r="O276" i="8"/>
  <c r="X276" i="8"/>
  <c r="L276" i="8"/>
  <c r="M264" i="8"/>
  <c r="Q264" i="8"/>
  <c r="J264" i="8"/>
  <c r="N264" i="8"/>
  <c r="V264" i="8"/>
  <c r="K264" i="8"/>
  <c r="S264" i="8"/>
  <c r="T264" i="8"/>
  <c r="P264" i="8"/>
  <c r="W264" i="8"/>
  <c r="P252" i="8"/>
  <c r="T252" i="8"/>
  <c r="M252" i="8"/>
  <c r="Q252" i="8"/>
  <c r="J252" i="8"/>
  <c r="K252" i="8"/>
  <c r="S252" i="8"/>
  <c r="V252" i="8"/>
  <c r="W252" i="8"/>
  <c r="N252" i="8"/>
  <c r="L330" i="8"/>
  <c r="X330" i="8"/>
  <c r="U330" i="8"/>
  <c r="O330" i="8"/>
  <c r="R330" i="8"/>
  <c r="P330" i="8"/>
  <c r="M330" i="8"/>
  <c r="V330" i="8"/>
  <c r="S330" i="8"/>
  <c r="L331" i="8"/>
  <c r="X331" i="8"/>
  <c r="U331" i="8"/>
  <c r="O331" i="8"/>
  <c r="R331" i="8"/>
  <c r="M331" i="8"/>
  <c r="V331" i="8"/>
  <c r="J331" i="8"/>
  <c r="M356" i="8"/>
  <c r="Q356" i="8"/>
  <c r="J356" i="8"/>
  <c r="N356" i="8"/>
  <c r="V356" i="8"/>
  <c r="K356" i="8"/>
  <c r="S356" i="8"/>
  <c r="W356" i="8"/>
  <c r="T356" i="8"/>
  <c r="P356" i="8"/>
  <c r="M352" i="8"/>
  <c r="Q352" i="8"/>
  <c r="J352" i="8"/>
  <c r="N352" i="8"/>
  <c r="V352" i="8"/>
  <c r="W352" i="8"/>
  <c r="S352" i="8"/>
  <c r="T352" i="8"/>
  <c r="P352" i="8"/>
  <c r="K352" i="8"/>
  <c r="P348" i="8"/>
  <c r="T348" i="8"/>
  <c r="M348" i="8"/>
  <c r="Q348" i="8"/>
  <c r="N348" i="8"/>
  <c r="V348" i="8"/>
  <c r="K348" i="8"/>
  <c r="W348" i="8"/>
  <c r="J348" i="8"/>
  <c r="S348" i="8"/>
  <c r="P344" i="8"/>
  <c r="T344" i="8"/>
  <c r="M344" i="8"/>
  <c r="Q344" i="8"/>
  <c r="N344" i="8"/>
  <c r="V344" i="8"/>
  <c r="W344" i="8"/>
  <c r="J344" i="8"/>
  <c r="S344" i="8"/>
  <c r="K344" i="8"/>
  <c r="P340" i="8"/>
  <c r="T340" i="8"/>
  <c r="M340" i="8"/>
  <c r="Q340" i="8"/>
  <c r="N340" i="8"/>
  <c r="V340" i="8"/>
  <c r="S340" i="8"/>
  <c r="W340" i="8"/>
  <c r="J340" i="8"/>
  <c r="K340" i="8"/>
  <c r="O354" i="8"/>
  <c r="L354" i="8"/>
  <c r="X354" i="8"/>
  <c r="U354" i="8"/>
  <c r="R354" i="8"/>
  <c r="L346" i="8"/>
  <c r="X346" i="8"/>
  <c r="U346" i="8"/>
  <c r="R346" i="8"/>
  <c r="O346" i="8"/>
  <c r="L338" i="8"/>
  <c r="X338" i="8"/>
  <c r="U338" i="8"/>
  <c r="R338" i="8"/>
  <c r="O338" i="8"/>
  <c r="R353" i="8"/>
  <c r="O353" i="8"/>
  <c r="X353" i="8"/>
  <c r="L353" i="8"/>
  <c r="U353" i="8"/>
  <c r="I365" i="8"/>
  <c r="P365" i="8" s="1"/>
  <c r="J236" i="8"/>
  <c r="V235" i="8"/>
  <c r="V176" i="8"/>
  <c r="P176" i="8"/>
  <c r="J175" i="8"/>
  <c r="P169" i="8"/>
  <c r="M168" i="8"/>
  <c r="P166" i="8"/>
  <c r="V157" i="8"/>
  <c r="J67" i="8"/>
  <c r="S333" i="8"/>
  <c r="P331" i="8"/>
  <c r="M329" i="8"/>
  <c r="V317" i="8"/>
  <c r="P316" i="8"/>
  <c r="S274" i="8"/>
  <c r="P272" i="8"/>
  <c r="V210" i="8"/>
  <c r="S210" i="8"/>
  <c r="P109" i="8"/>
  <c r="M336" i="8"/>
  <c r="M280" i="8"/>
  <c r="V183" i="8"/>
  <c r="P153" i="8"/>
  <c r="X24" i="8"/>
  <c r="L24" i="8"/>
  <c r="O24" i="8"/>
  <c r="U24" i="8"/>
  <c r="R24" i="8"/>
  <c r="T28" i="8"/>
  <c r="P28" i="8"/>
  <c r="W28" i="8"/>
  <c r="S28" i="8"/>
  <c r="K28" i="8"/>
  <c r="Q28" i="8"/>
  <c r="M28" i="8"/>
  <c r="V28" i="8"/>
  <c r="N28" i="8"/>
  <c r="J28" i="8"/>
  <c r="M25" i="8"/>
  <c r="V25" i="8"/>
  <c r="N25" i="8"/>
  <c r="J25" i="8"/>
  <c r="Q25" i="8"/>
  <c r="W25" i="8"/>
  <c r="S25" i="8"/>
  <c r="T25" i="8"/>
  <c r="P25" i="8"/>
  <c r="K25" i="8"/>
  <c r="R25" i="8"/>
  <c r="U25" i="8"/>
  <c r="L25" i="8"/>
  <c r="O25" i="8"/>
  <c r="X25" i="8"/>
  <c r="Q29" i="8"/>
  <c r="M29" i="8"/>
  <c r="J29" i="8"/>
  <c r="T29" i="8"/>
  <c r="P29" i="8"/>
  <c r="V29" i="8"/>
  <c r="N29" i="8"/>
  <c r="W29" i="8"/>
  <c r="S29" i="8"/>
  <c r="K29" i="8"/>
  <c r="Q26" i="8"/>
  <c r="M26" i="8"/>
  <c r="W26" i="8"/>
  <c r="J26" i="8"/>
  <c r="T26" i="8"/>
  <c r="P26" i="8"/>
  <c r="N26" i="8"/>
  <c r="S26" i="8"/>
  <c r="K26" i="8"/>
  <c r="T27" i="8"/>
  <c r="P27" i="8"/>
  <c r="Q27" i="8"/>
  <c r="W27" i="8"/>
  <c r="S27" i="8"/>
  <c r="K27" i="8"/>
  <c r="J27" i="8"/>
  <c r="M27" i="8"/>
  <c r="V27" i="8"/>
  <c r="N27" i="8"/>
  <c r="T24" i="8"/>
  <c r="P24" i="8"/>
  <c r="J24" i="8"/>
  <c r="M24" i="8"/>
  <c r="W24" i="8"/>
  <c r="S24" i="8"/>
  <c r="K24" i="8"/>
  <c r="Q24" i="8"/>
  <c r="V24" i="8"/>
  <c r="N24" i="8"/>
  <c r="R371" i="8"/>
  <c r="L371" i="8"/>
  <c r="X371" i="8"/>
  <c r="O371" i="8"/>
  <c r="X385" i="8"/>
  <c r="L385" i="8"/>
  <c r="K381" i="8"/>
  <c r="R385" i="8"/>
  <c r="L375" i="8"/>
  <c r="O385" i="8"/>
  <c r="L377" i="8"/>
  <c r="X375" i="8"/>
  <c r="O377" i="8"/>
  <c r="O375" i="8"/>
  <c r="X377" i="8"/>
  <c r="I377" i="12"/>
  <c r="R377" i="8"/>
  <c r="R375" i="8"/>
  <c r="U384" i="8"/>
  <c r="X376" i="8"/>
  <c r="U368" i="8"/>
  <c r="O360" i="8"/>
  <c r="R369" i="8"/>
  <c r="U379" i="8"/>
  <c r="U382" i="8"/>
  <c r="L374" i="8"/>
  <c r="O366" i="8"/>
  <c r="P361" i="8"/>
  <c r="M373" i="8"/>
  <c r="O388" i="8"/>
  <c r="R380" i="8"/>
  <c r="X372" i="8"/>
  <c r="U364" i="8"/>
  <c r="V387" i="8"/>
  <c r="V386" i="8"/>
  <c r="P378" i="8"/>
  <c r="R370" i="8"/>
  <c r="M383" i="8"/>
  <c r="O361" i="8"/>
  <c r="N386" i="8"/>
  <c r="M362" i="8"/>
  <c r="K362" i="8"/>
  <c r="M385" i="8"/>
  <c r="J371" i="8"/>
  <c r="W375" i="8"/>
  <c r="W387" i="8"/>
  <c r="W383" i="8"/>
  <c r="J363" i="8"/>
  <c r="M371" i="8"/>
  <c r="V371" i="8"/>
  <c r="N367" i="8"/>
  <c r="K371" i="8"/>
  <c r="N375" i="8"/>
  <c r="J367" i="8"/>
  <c r="W367" i="8"/>
  <c r="N371" i="8"/>
  <c r="V363" i="8"/>
  <c r="K379" i="8"/>
  <c r="N385" i="8"/>
  <c r="N377" i="8"/>
  <c r="V385" i="8"/>
  <c r="W381" i="8"/>
  <c r="K373" i="8"/>
  <c r="W365" i="8"/>
  <c r="N389" i="8"/>
  <c r="K369" i="8"/>
  <c r="K361" i="8"/>
  <c r="J385" i="8"/>
  <c r="J377" i="8"/>
  <c r="K385" i="8"/>
  <c r="K377" i="8"/>
  <c r="V381" i="8"/>
  <c r="V377" i="8"/>
  <c r="W373" i="8"/>
  <c r="V389" i="8"/>
  <c r="W369" i="8"/>
  <c r="W385" i="8"/>
  <c r="W377" i="8"/>
  <c r="M381" i="8"/>
  <c r="N365" i="8"/>
  <c r="N361" i="8"/>
  <c r="K389" i="8"/>
  <c r="M377" i="8"/>
  <c r="R362" i="8"/>
  <c r="U362" i="8"/>
  <c r="T3" i="8"/>
  <c r="Q3" i="8"/>
  <c r="BE279" i="1"/>
  <c r="U366" i="8"/>
  <c r="W386" i="8"/>
  <c r="Q386" i="8"/>
  <c r="Q378" i="8"/>
  <c r="W370" i="8"/>
  <c r="Q370" i="8"/>
  <c r="N362" i="8"/>
  <c r="S362" i="8"/>
  <c r="Q362" i="8"/>
  <c r="P362" i="8"/>
  <c r="W3" i="8"/>
  <c r="S385" i="8"/>
  <c r="Q385" i="8"/>
  <c r="P385" i="8"/>
  <c r="S377" i="8"/>
  <c r="Q377" i="8"/>
  <c r="P377" i="8"/>
  <c r="N369" i="8"/>
  <c r="Q369" i="8"/>
  <c r="Q361" i="8"/>
  <c r="Q384" i="8"/>
  <c r="Q376" i="8"/>
  <c r="K368" i="8"/>
  <c r="Q368" i="8"/>
  <c r="Q360" i="8"/>
  <c r="Q383" i="8"/>
  <c r="S375" i="8"/>
  <c r="Q375" i="8"/>
  <c r="P375" i="8"/>
  <c r="S367" i="8"/>
  <c r="P367" i="8"/>
  <c r="Q367" i="8"/>
  <c r="Q382" i="8"/>
  <c r="Q374" i="8"/>
  <c r="Q366" i="8"/>
  <c r="S389" i="8"/>
  <c r="Q389" i="8"/>
  <c r="P389" i="8"/>
  <c r="N381" i="8"/>
  <c r="S381" i="8"/>
  <c r="Q381" i="8"/>
  <c r="P381" i="8"/>
  <c r="Q373" i="8"/>
  <c r="Q365" i="8"/>
  <c r="W388" i="8"/>
  <c r="Q388" i="8"/>
  <c r="K380" i="8"/>
  <c r="Q380" i="8"/>
  <c r="K372" i="8"/>
  <c r="Q372" i="8"/>
  <c r="N364" i="8"/>
  <c r="Q364" i="8"/>
  <c r="Q387" i="8"/>
  <c r="Q379" i="8"/>
  <c r="W371" i="8"/>
  <c r="S371" i="8"/>
  <c r="Q371" i="8"/>
  <c r="P371" i="8"/>
  <c r="W363" i="8"/>
  <c r="S363" i="8"/>
  <c r="P363" i="8"/>
  <c r="Q363" i="8"/>
  <c r="K364" i="8"/>
  <c r="W360" i="8"/>
  <c r="V384" i="8"/>
  <c r="N383" i="8"/>
  <c r="K375" i="8"/>
  <c r="K367" i="8"/>
  <c r="M363" i="8"/>
  <c r="W364" i="8"/>
  <c r="K360" i="8"/>
  <c r="W379" i="8"/>
  <c r="V367" i="8"/>
  <c r="K383" i="8"/>
  <c r="J375" i="8"/>
  <c r="N363" i="8"/>
  <c r="M375" i="8"/>
  <c r="N387" i="8"/>
  <c r="K387" i="8"/>
  <c r="N379" i="8"/>
  <c r="M367" i="8"/>
  <c r="K384" i="8"/>
  <c r="V375" i="8"/>
  <c r="K363" i="8"/>
  <c r="N360" i="8"/>
  <c r="N380" i="8"/>
  <c r="N368" i="8"/>
  <c r="W372" i="8"/>
  <c r="W361" i="8"/>
  <c r="J381" i="8"/>
  <c r="N373" i="8"/>
  <c r="N370" i="8"/>
  <c r="K386" i="8"/>
  <c r="K370" i="8"/>
  <c r="K382" i="8"/>
  <c r="W374" i="8"/>
  <c r="N366" i="8"/>
  <c r="J362" i="8"/>
  <c r="K378" i="8"/>
  <c r="K374" i="8"/>
  <c r="W366" i="8"/>
  <c r="N378" i="8"/>
  <c r="N382" i="8"/>
  <c r="N374" i="8"/>
  <c r="W378" i="8"/>
  <c r="W382" i="8"/>
  <c r="V362" i="8"/>
  <c r="K366" i="8"/>
  <c r="W380" i="8"/>
  <c r="N376" i="8"/>
  <c r="K376" i="8"/>
  <c r="W376" i="8"/>
  <c r="N372" i="8"/>
  <c r="N384" i="8"/>
  <c r="W384" i="8"/>
  <c r="W368" i="8"/>
  <c r="K388" i="8"/>
  <c r="N388" i="8"/>
  <c r="J11" i="9"/>
  <c r="M11" i="9"/>
  <c r="P11" i="9"/>
  <c r="G11" i="9"/>
  <c r="K3" i="8"/>
  <c r="N3" i="8"/>
  <c r="B35" i="2"/>
  <c r="AZ32" i="1"/>
  <c r="AZ377" i="1"/>
  <c r="G381" i="1"/>
  <c r="F381" i="1"/>
  <c r="B11" i="6"/>
  <c r="B1" i="8"/>
  <c r="B7" i="2"/>
  <c r="BD221" i="1"/>
  <c r="B7" i="6" s="1"/>
  <c r="B18" i="2"/>
  <c r="BD49" i="1"/>
  <c r="B18" i="6" s="1"/>
  <c r="B36" i="2"/>
  <c r="BD188" i="1"/>
  <c r="B36" i="6" s="1"/>
  <c r="B29" i="2"/>
  <c r="B19" i="2"/>
  <c r="BD235" i="1"/>
  <c r="B19" i="6" s="1"/>
  <c r="B30" i="2"/>
  <c r="BD296" i="1"/>
  <c r="B30" i="6" s="1"/>
  <c r="B6" i="2"/>
  <c r="BD223" i="1"/>
  <c r="B6" i="6" s="1"/>
  <c r="B22" i="2"/>
  <c r="BD150" i="1"/>
  <c r="B22" i="6" s="1"/>
  <c r="B32" i="2"/>
  <c r="BD54" i="1"/>
  <c r="B32" i="6" s="1"/>
  <c r="B16" i="2"/>
  <c r="BD109" i="1"/>
  <c r="B16" i="6" s="1"/>
  <c r="B26" i="2"/>
  <c r="B20" i="2"/>
  <c r="BD233" i="1"/>
  <c r="B20" i="6" s="1"/>
  <c r="B14" i="6"/>
  <c r="BA381" i="1"/>
  <c r="B17" i="2"/>
  <c r="BD63" i="1"/>
  <c r="B17" i="6" s="1"/>
  <c r="BD9" i="1"/>
  <c r="B11" i="2"/>
  <c r="B9" i="6"/>
  <c r="B27" i="2"/>
  <c r="BD239" i="1"/>
  <c r="B27" i="6" s="1"/>
  <c r="B34" i="2"/>
  <c r="BD245" i="1"/>
  <c r="B34" i="6" s="1"/>
  <c r="B5" i="2"/>
  <c r="BD42" i="1"/>
  <c r="B5" i="6" s="1"/>
  <c r="B26" i="6"/>
  <c r="BC381" i="1"/>
  <c r="B8" i="2"/>
  <c r="BD303" i="1"/>
  <c r="B8" i="6" s="1"/>
  <c r="B28" i="2"/>
  <c r="BD351" i="1"/>
  <c r="B28" i="6" s="1"/>
  <c r="B15" i="2"/>
  <c r="BD318" i="1"/>
  <c r="B15" i="6" s="1"/>
  <c r="H377" i="1"/>
  <c r="Y281" i="1"/>
  <c r="B33" i="2"/>
  <c r="BD247" i="1"/>
  <c r="B33" i="6" s="1"/>
  <c r="B13" i="2"/>
  <c r="BD229" i="1"/>
  <c r="B13" i="6" s="1"/>
  <c r="B24" i="2"/>
  <c r="BD66" i="1"/>
  <c r="B24" i="6" s="1"/>
  <c r="AZ279" i="1"/>
  <c r="B4" i="2"/>
  <c r="BD57" i="1"/>
  <c r="B14" i="2"/>
  <c r="E381" i="1"/>
  <c r="B25" i="2"/>
  <c r="BD51" i="1"/>
  <c r="B25" i="6" s="1"/>
  <c r="H32" i="1"/>
  <c r="Y10" i="1"/>
  <c r="B9" i="2"/>
  <c r="BD337" i="1"/>
  <c r="B21" i="6" s="1"/>
  <c r="B21" i="2"/>
  <c r="B35" i="6"/>
  <c r="B37" i="2"/>
  <c r="BD300" i="1"/>
  <c r="B37" i="6" s="1"/>
  <c r="B12" i="2"/>
  <c r="BD46" i="1"/>
  <c r="B12" i="6" s="1"/>
  <c r="H279" i="1"/>
  <c r="Y34" i="1"/>
  <c r="B23" i="2"/>
  <c r="BD292" i="1"/>
  <c r="B23" i="6" s="1"/>
  <c r="B31" i="2"/>
  <c r="BD69" i="1"/>
  <c r="B31" i="6" s="1"/>
  <c r="B10" i="2"/>
  <c r="BD288" i="1"/>
  <c r="B10" i="6" s="1"/>
  <c r="D381" i="1"/>
  <c r="B29" i="6"/>
  <c r="BB381" i="1"/>
  <c r="D16" i="9" l="1"/>
  <c r="D14" i="9"/>
  <c r="D15" i="9"/>
  <c r="D17" i="9"/>
  <c r="D4" i="9"/>
  <c r="D11" i="9"/>
  <c r="Y334" i="8"/>
  <c r="Y358" i="8"/>
  <c r="Y236" i="8"/>
  <c r="Y346" i="8"/>
  <c r="Y343" i="8"/>
  <c r="Y40" i="8"/>
  <c r="Y9" i="8"/>
  <c r="Y44" i="8"/>
  <c r="Y198" i="8"/>
  <c r="Y146" i="8"/>
  <c r="Y266" i="8"/>
  <c r="Y175" i="8"/>
  <c r="Y36" i="8"/>
  <c r="Y342" i="8"/>
  <c r="Y199" i="8"/>
  <c r="Y277" i="8"/>
  <c r="Y202" i="8"/>
  <c r="Y98" i="8"/>
  <c r="Y78" i="8"/>
  <c r="Y126" i="8"/>
  <c r="Y63" i="8"/>
  <c r="Y352" i="8"/>
  <c r="Y75" i="8"/>
  <c r="Y20" i="8"/>
  <c r="Y7" i="8"/>
  <c r="Y15" i="8"/>
  <c r="Y184" i="8"/>
  <c r="Y43" i="8"/>
  <c r="Y52" i="8"/>
  <c r="Y18" i="8"/>
  <c r="Y5" i="8"/>
  <c r="Y12" i="8"/>
  <c r="Y27" i="8"/>
  <c r="Y26" i="8"/>
  <c r="Y344" i="8"/>
  <c r="Y252" i="8"/>
  <c r="Y79" i="8"/>
  <c r="Y200" i="8"/>
  <c r="Y244" i="8"/>
  <c r="Y275" i="8"/>
  <c r="Y62" i="8"/>
  <c r="Y57" i="8"/>
  <c r="Y143" i="8"/>
  <c r="Y82" i="8"/>
  <c r="Y340" i="8"/>
  <c r="Y268" i="8"/>
  <c r="Y163" i="8"/>
  <c r="Y148" i="8"/>
  <c r="Y221" i="8"/>
  <c r="Y242" i="8"/>
  <c r="Y137" i="8"/>
  <c r="Y101" i="8"/>
  <c r="Y262" i="8"/>
  <c r="Y264" i="8"/>
  <c r="Y348" i="8"/>
  <c r="Y165" i="8"/>
  <c r="Y112" i="8"/>
  <c r="Y138" i="8"/>
  <c r="Y284" i="8"/>
  <c r="Y204" i="8"/>
  <c r="Y50" i="8"/>
  <c r="Y182" i="8"/>
  <c r="Y229" i="8"/>
  <c r="Y136" i="8"/>
  <c r="Y88" i="8"/>
  <c r="Y359" i="8"/>
  <c r="Y239" i="8"/>
  <c r="Y103" i="8"/>
  <c r="Y214" i="8"/>
  <c r="Y10" i="8"/>
  <c r="Y29" i="8"/>
  <c r="Y356" i="8"/>
  <c r="Y195" i="8"/>
  <c r="Y238" i="8"/>
  <c r="Y281" i="8"/>
  <c r="Y162" i="8"/>
  <c r="Y326" i="8"/>
  <c r="Y323" i="8"/>
  <c r="Y115" i="8"/>
  <c r="Y131" i="8"/>
  <c r="Y46" i="8"/>
  <c r="Y144" i="8"/>
  <c r="Y127" i="8"/>
  <c r="Y233" i="8"/>
  <c r="Y349" i="8"/>
  <c r="Y104" i="8"/>
  <c r="Y265" i="8"/>
  <c r="Y60" i="8"/>
  <c r="Y31" i="8"/>
  <c r="Y39" i="8"/>
  <c r="Y322" i="8"/>
  <c r="Y102" i="8"/>
  <c r="Y176" i="8"/>
  <c r="Y99" i="8"/>
  <c r="Y196" i="8"/>
  <c r="Y179" i="8"/>
  <c r="Y158" i="8"/>
  <c r="Y152" i="8"/>
  <c r="Y267" i="8"/>
  <c r="Y13" i="8"/>
  <c r="Y23" i="8"/>
  <c r="Y87" i="8"/>
  <c r="Y193" i="8"/>
  <c r="Y211" i="8"/>
  <c r="Y154" i="8"/>
  <c r="Y223" i="8"/>
  <c r="Y170" i="8"/>
  <c r="Y123" i="8"/>
  <c r="Y241" i="8"/>
  <c r="Y253" i="8"/>
  <c r="Y270" i="8"/>
  <c r="Y283" i="8"/>
  <c r="Y128" i="8"/>
  <c r="Y167" i="8"/>
  <c r="Y89" i="8"/>
  <c r="Y133" i="8"/>
  <c r="Y4" i="8"/>
  <c r="Y6" i="8"/>
  <c r="Y14" i="8"/>
  <c r="Y156" i="8"/>
  <c r="Y181" i="8"/>
  <c r="Y357" i="8"/>
  <c r="Y141" i="8"/>
  <c r="Y201" i="8"/>
  <c r="Y316" i="8"/>
  <c r="Y55" i="8"/>
  <c r="Y256" i="8"/>
  <c r="Y328" i="8"/>
  <c r="Y73" i="8"/>
  <c r="Y80" i="8"/>
  <c r="Y106" i="8"/>
  <c r="Y119" i="8"/>
  <c r="Y145" i="8"/>
  <c r="Y249" i="8"/>
  <c r="Y254" i="8"/>
  <c r="Y272" i="8"/>
  <c r="Y325" i="8"/>
  <c r="Y72" i="8"/>
  <c r="Y69" i="8"/>
  <c r="Y155" i="8"/>
  <c r="Y160" i="8"/>
  <c r="Y333" i="8"/>
  <c r="Y248" i="8"/>
  <c r="Y32" i="8"/>
  <c r="Y194" i="8"/>
  <c r="Y246" i="8"/>
  <c r="Y173" i="8"/>
  <c r="Y347" i="8"/>
  <c r="Y122" i="8"/>
  <c r="Y215" i="8"/>
  <c r="Y118" i="8"/>
  <c r="Y142" i="8"/>
  <c r="Y178" i="8"/>
  <c r="Y203" i="8"/>
  <c r="Y109" i="8"/>
  <c r="Y153" i="8"/>
  <c r="Y174" i="8"/>
  <c r="Y222" i="8"/>
  <c r="Y389" i="8"/>
  <c r="Y16" i="8"/>
  <c r="Y371" i="8"/>
  <c r="Y243" i="8"/>
  <c r="Y234" i="8"/>
  <c r="Y22" i="8"/>
  <c r="Y231" i="8"/>
  <c r="Y317" i="8"/>
  <c r="Y186" i="8"/>
  <c r="Y129" i="8"/>
  <c r="Y240" i="8"/>
  <c r="Y81" i="8"/>
  <c r="Y90" i="8"/>
  <c r="Y107" i="8"/>
  <c r="Y113" i="8"/>
  <c r="Y159" i="8"/>
  <c r="Y208" i="8"/>
  <c r="Y95" i="8"/>
  <c r="Y263" i="8"/>
  <c r="Y350" i="8"/>
  <c r="Y225" i="8"/>
  <c r="Y71" i="8"/>
  <c r="Y68" i="8"/>
  <c r="Y108" i="8"/>
  <c r="Y258" i="8"/>
  <c r="Y93" i="8"/>
  <c r="Y362" i="8"/>
  <c r="Y381" i="8"/>
  <c r="Y367" i="8"/>
  <c r="Y25" i="8"/>
  <c r="Y28" i="8"/>
  <c r="Y149" i="8"/>
  <c r="Y206" i="8"/>
  <c r="Y185" i="8"/>
  <c r="Y228" i="8"/>
  <c r="Y247" i="8"/>
  <c r="Y147" i="8"/>
  <c r="Y38" i="8"/>
  <c r="Y85" i="8"/>
  <c r="Y110" i="8"/>
  <c r="Y213" i="8"/>
  <c r="Y217" i="8"/>
  <c r="Y235" i="8"/>
  <c r="Y337" i="8"/>
  <c r="Y341" i="8"/>
  <c r="Y345" i="8"/>
  <c r="Y353" i="8"/>
  <c r="Y41" i="8"/>
  <c r="Y94" i="8"/>
  <c r="Y35" i="8"/>
  <c r="Y245" i="8"/>
  <c r="Y169" i="8"/>
  <c r="Y34" i="8"/>
  <c r="Y216" i="8"/>
  <c r="Y237" i="8"/>
  <c r="Y92" i="8"/>
  <c r="Y151" i="8"/>
  <c r="Y180" i="8"/>
  <c r="Y197" i="8"/>
  <c r="Y218" i="8"/>
  <c r="Y140" i="8"/>
  <c r="Y210" i="8"/>
  <c r="Y282" i="8"/>
  <c r="Y318" i="8"/>
  <c r="Y335" i="8"/>
  <c r="Y338" i="8"/>
  <c r="Y354" i="8"/>
  <c r="Y125" i="8"/>
  <c r="Y207" i="8"/>
  <c r="Y56" i="8"/>
  <c r="Y61" i="8"/>
  <c r="Y66" i="8"/>
  <c r="Y74" i="8"/>
  <c r="Y189" i="8"/>
  <c r="Y171" i="8"/>
  <c r="Y274" i="8"/>
  <c r="Y54" i="8"/>
  <c r="Y227" i="8"/>
  <c r="Y255" i="8"/>
  <c r="Y134" i="8"/>
  <c r="Y224" i="8"/>
  <c r="Y121" i="8"/>
  <c r="Y212" i="8"/>
  <c r="Y105" i="8"/>
  <c r="Y45" i="8"/>
  <c r="Y77" i="8"/>
  <c r="Y132" i="8"/>
  <c r="Y135" i="8"/>
  <c r="Y166" i="8"/>
  <c r="Y320" i="8"/>
  <c r="Y327" i="8"/>
  <c r="Y17" i="8"/>
  <c r="Y21" i="8"/>
  <c r="Y385" i="8"/>
  <c r="Y363" i="8"/>
  <c r="Y161" i="8"/>
  <c r="Y65" i="8"/>
  <c r="Y64" i="8"/>
  <c r="Y375" i="8"/>
  <c r="Y330" i="8"/>
  <c r="Y157" i="8"/>
  <c r="Y183" i="8"/>
  <c r="Y30" i="8"/>
  <c r="Y332" i="8"/>
  <c r="Y220" i="8"/>
  <c r="Y209" i="8"/>
  <c r="Y377" i="8"/>
  <c r="Y24" i="8"/>
  <c r="Y67" i="8"/>
  <c r="Y331" i="8"/>
  <c r="Y33" i="8"/>
  <c r="Y70" i="8"/>
  <c r="Y117" i="8"/>
  <c r="Y150" i="8"/>
  <c r="Y192" i="8"/>
  <c r="Y91" i="8"/>
  <c r="Y219" i="8"/>
  <c r="Y261" i="8"/>
  <c r="Y49" i="8"/>
  <c r="Y100" i="8"/>
  <c r="Y83" i="8"/>
  <c r="Y53" i="8"/>
  <c r="Y76" i="8"/>
  <c r="Y124" i="8"/>
  <c r="Y172" i="8"/>
  <c r="Y164" i="8"/>
  <c r="Y205" i="8"/>
  <c r="Y226" i="8"/>
  <c r="Y251" i="8"/>
  <c r="Y279" i="8"/>
  <c r="Y336" i="8"/>
  <c r="Y276" i="8"/>
  <c r="Y321" i="8"/>
  <c r="Y58" i="8"/>
  <c r="Y86" i="8"/>
  <c r="Y130" i="8"/>
  <c r="Y177" i="8"/>
  <c r="Y190" i="8"/>
  <c r="Y315" i="8"/>
  <c r="Y111" i="8"/>
  <c r="Y37" i="8"/>
  <c r="Y51" i="8"/>
  <c r="Y97" i="8"/>
  <c r="Y139" i="8"/>
  <c r="Y47" i="8"/>
  <c r="Y96" i="8"/>
  <c r="Y116" i="8"/>
  <c r="Y250" i="8"/>
  <c r="Y280" i="8"/>
  <c r="Y230" i="8"/>
  <c r="Y187" i="8"/>
  <c r="Y42" i="8"/>
  <c r="Y257" i="8"/>
  <c r="Y188" i="8"/>
  <c r="Y259" i="8"/>
  <c r="Y273" i="8"/>
  <c r="Y339" i="8"/>
  <c r="Y351" i="8"/>
  <c r="Y355" i="8"/>
  <c r="Y329" i="8"/>
  <c r="Y269" i="8"/>
  <c r="Y260" i="8"/>
  <c r="Y114" i="8"/>
  <c r="Y59" i="8"/>
  <c r="Y232" i="8"/>
  <c r="Y191" i="8"/>
  <c r="Y319" i="8"/>
  <c r="Y324" i="8"/>
  <c r="Y48" i="8"/>
  <c r="Y84" i="8"/>
  <c r="Y120" i="8"/>
  <c r="Y168" i="8"/>
  <c r="Y271" i="8"/>
  <c r="Y278" i="8"/>
  <c r="Y8" i="8"/>
  <c r="Y19" i="8"/>
  <c r="Y11" i="8"/>
  <c r="S365" i="8"/>
  <c r="J365" i="8"/>
  <c r="M365" i="8"/>
  <c r="Z332" i="8"/>
  <c r="X365" i="8"/>
  <c r="V365" i="8"/>
  <c r="R365" i="8"/>
  <c r="L365" i="8"/>
  <c r="O365" i="8"/>
  <c r="U365" i="8"/>
  <c r="P387" i="8"/>
  <c r="S366" i="8"/>
  <c r="R384" i="8"/>
  <c r="V380" i="8"/>
  <c r="L366" i="8"/>
  <c r="S388" i="8"/>
  <c r="M360" i="8"/>
  <c r="P374" i="8"/>
  <c r="Z334" i="8"/>
  <c r="R360" i="8"/>
  <c r="S373" i="8"/>
  <c r="J366" i="8"/>
  <c r="M380" i="8"/>
  <c r="P379" i="8"/>
  <c r="S380" i="8"/>
  <c r="S370" i="8"/>
  <c r="R366" i="8"/>
  <c r="R379" i="8"/>
  <c r="L379" i="8"/>
  <c r="X384" i="8"/>
  <c r="M384" i="8"/>
  <c r="S379" i="8"/>
  <c r="S387" i="8"/>
  <c r="P384" i="8"/>
  <c r="O384" i="8"/>
  <c r="J379" i="8"/>
  <c r="J387" i="8"/>
  <c r="J380" i="8"/>
  <c r="M387" i="8"/>
  <c r="J384" i="8"/>
  <c r="V379" i="8"/>
  <c r="P380" i="8"/>
  <c r="P366" i="8"/>
  <c r="S384" i="8"/>
  <c r="P370" i="8"/>
  <c r="X379" i="8"/>
  <c r="L384" i="8"/>
  <c r="O379" i="8"/>
  <c r="M379" i="8"/>
  <c r="V376" i="8"/>
  <c r="S372" i="8"/>
  <c r="O376" i="8"/>
  <c r="S376" i="8"/>
  <c r="L372" i="8"/>
  <c r="L373" i="8"/>
  <c r="V372" i="8"/>
  <c r="J372" i="8"/>
  <c r="O372" i="8"/>
  <c r="S382" i="8"/>
  <c r="R368" i="8"/>
  <c r="M372" i="8"/>
  <c r="J376" i="8"/>
  <c r="P372" i="8"/>
  <c r="U376" i="8"/>
  <c r="M376" i="8"/>
  <c r="J373" i="8"/>
  <c r="P373" i="8"/>
  <c r="P376" i="8"/>
  <c r="R376" i="8"/>
  <c r="M364" i="8"/>
  <c r="S368" i="8"/>
  <c r="S369" i="8"/>
  <c r="R386" i="8"/>
  <c r="R364" i="8"/>
  <c r="M369" i="8"/>
  <c r="L369" i="8"/>
  <c r="X382" i="8"/>
  <c r="M368" i="8"/>
  <c r="S386" i="8"/>
  <c r="O369" i="8"/>
  <c r="V369" i="8"/>
  <c r="M382" i="8"/>
  <c r="V383" i="8"/>
  <c r="P382" i="8"/>
  <c r="X364" i="8"/>
  <c r="J369" i="8"/>
  <c r="O368" i="8"/>
  <c r="S378" i="8"/>
  <c r="L388" i="8"/>
  <c r="X360" i="8"/>
  <c r="J368" i="8"/>
  <c r="V364" i="8"/>
  <c r="J383" i="8"/>
  <c r="M388" i="8"/>
  <c r="J360" i="8"/>
  <c r="P364" i="8"/>
  <c r="P388" i="8"/>
  <c r="S374" i="8"/>
  <c r="P383" i="8"/>
  <c r="V360" i="8"/>
  <c r="P369" i="8"/>
  <c r="P386" i="8"/>
  <c r="U369" i="8"/>
  <c r="O374" i="8"/>
  <c r="R382" i="8"/>
  <c r="L368" i="8"/>
  <c r="X368" i="8"/>
  <c r="V388" i="8"/>
  <c r="S360" i="8"/>
  <c r="S361" i="8"/>
  <c r="R388" i="8"/>
  <c r="M374" i="8"/>
  <c r="L361" i="8"/>
  <c r="V368" i="8"/>
  <c r="V378" i="8"/>
  <c r="J364" i="8"/>
  <c r="J388" i="8"/>
  <c r="S364" i="8"/>
  <c r="S383" i="8"/>
  <c r="P360" i="8"/>
  <c r="P368" i="8"/>
  <c r="U360" i="8"/>
  <c r="X369" i="8"/>
  <c r="V382" i="8"/>
  <c r="V374" i="8"/>
  <c r="L360" i="8"/>
  <c r="V370" i="8"/>
  <c r="M386" i="8"/>
  <c r="M370" i="8"/>
  <c r="J370" i="8"/>
  <c r="M378" i="8"/>
  <c r="O378" i="8"/>
  <c r="X378" i="8"/>
  <c r="R378" i="8"/>
  <c r="L378" i="8"/>
  <c r="O373" i="8"/>
  <c r="X373" i="8"/>
  <c r="X361" i="8"/>
  <c r="V361" i="8"/>
  <c r="J361" i="8"/>
  <c r="L386" i="8"/>
  <c r="L380" i="8"/>
  <c r="L364" i="8"/>
  <c r="O364" i="8"/>
  <c r="X388" i="8"/>
  <c r="M361" i="8"/>
  <c r="J382" i="8"/>
  <c r="X366" i="8"/>
  <c r="M366" i="8"/>
  <c r="X374" i="8"/>
  <c r="R374" i="8"/>
  <c r="V366" i="8"/>
  <c r="R373" i="8"/>
  <c r="U378" i="8"/>
  <c r="U372" i="8"/>
  <c r="U388" i="8"/>
  <c r="U373" i="8"/>
  <c r="U361" i="8"/>
  <c r="U374" i="8"/>
  <c r="L376" i="8"/>
  <c r="L383" i="8"/>
  <c r="O383" i="8"/>
  <c r="R383" i="8"/>
  <c r="X383" i="8"/>
  <c r="O370" i="8"/>
  <c r="L370" i="8"/>
  <c r="X370" i="8"/>
  <c r="X386" i="8"/>
  <c r="O386" i="8"/>
  <c r="L387" i="8"/>
  <c r="O387" i="8"/>
  <c r="R387" i="8"/>
  <c r="X387" i="8"/>
  <c r="O380" i="8"/>
  <c r="X380" i="8"/>
  <c r="R372" i="8"/>
  <c r="V373" i="8"/>
  <c r="L382" i="8"/>
  <c r="J374" i="8"/>
  <c r="O382" i="8"/>
  <c r="J378" i="8"/>
  <c r="J386" i="8"/>
  <c r="R361" i="8"/>
  <c r="U383" i="8"/>
  <c r="U370" i="8"/>
  <c r="U386" i="8"/>
  <c r="U387" i="8"/>
  <c r="U380" i="8"/>
  <c r="M23" i="9"/>
  <c r="D10" i="9"/>
  <c r="P14" i="9"/>
  <c r="Z193" i="8"/>
  <c r="M10" i="9"/>
  <c r="J14" i="9"/>
  <c r="Z14" i="8"/>
  <c r="Z133" i="8"/>
  <c r="G14" i="9"/>
  <c r="G6" i="9"/>
  <c r="M9" i="9"/>
  <c r="G21" i="9"/>
  <c r="P21" i="9"/>
  <c r="J21" i="9"/>
  <c r="J23" i="9"/>
  <c r="D21" i="9"/>
  <c r="D23" i="9"/>
  <c r="G23" i="9"/>
  <c r="P23" i="9"/>
  <c r="M21" i="9"/>
  <c r="D22" i="9"/>
  <c r="Z389" i="8"/>
  <c r="Z377" i="8"/>
  <c r="Z385" i="8"/>
  <c r="R3" i="8"/>
  <c r="U3" i="8"/>
  <c r="Z358" i="8"/>
  <c r="Z381" i="8"/>
  <c r="P3" i="8"/>
  <c r="S3" i="8"/>
  <c r="Z367" i="8"/>
  <c r="P22" i="9"/>
  <c r="Z371" i="8"/>
  <c r="Z347" i="8"/>
  <c r="Z363" i="8"/>
  <c r="Z351" i="8"/>
  <c r="Z359" i="8"/>
  <c r="Z362" i="8"/>
  <c r="Z354" i="8"/>
  <c r="Z339" i="8"/>
  <c r="Z375" i="8"/>
  <c r="J22" i="9"/>
  <c r="Z338" i="8"/>
  <c r="Z343" i="8"/>
  <c r="Z346" i="8"/>
  <c r="Z355" i="8"/>
  <c r="G22" i="9"/>
  <c r="M22" i="9"/>
  <c r="Z331" i="8"/>
  <c r="Z329" i="8"/>
  <c r="Z323" i="8"/>
  <c r="G13" i="9"/>
  <c r="J13" i="9"/>
  <c r="M13" i="9"/>
  <c r="P13" i="9"/>
  <c r="Z220" i="8"/>
  <c r="Z277" i="8"/>
  <c r="Z257" i="8"/>
  <c r="AZ381" i="1"/>
  <c r="Z195" i="8"/>
  <c r="Z260" i="8"/>
  <c r="Z225" i="8"/>
  <c r="Z317" i="8"/>
  <c r="Z122" i="8"/>
  <c r="Z175" i="8"/>
  <c r="Z245" i="8"/>
  <c r="Z328" i="8"/>
  <c r="Z269" i="8"/>
  <c r="Z141" i="8"/>
  <c r="Z219" i="8"/>
  <c r="Z184" i="8"/>
  <c r="Z211" i="8"/>
  <c r="Z227" i="8"/>
  <c r="Z321" i="8"/>
  <c r="Z27" i="8"/>
  <c r="Z41" i="8"/>
  <c r="Z35" i="8"/>
  <c r="Z185" i="8"/>
  <c r="Z324" i="8"/>
  <c r="Z17" i="8"/>
  <c r="Z274" i="8"/>
  <c r="Z281" i="8"/>
  <c r="Z326" i="8"/>
  <c r="Z276" i="8"/>
  <c r="Z117" i="8"/>
  <c r="Z169" i="8"/>
  <c r="Z252" i="8"/>
  <c r="Z190" i="8"/>
  <c r="Z157" i="8"/>
  <c r="Z134" i="8"/>
  <c r="Z268" i="8"/>
  <c r="Z26" i="8"/>
  <c r="Z248" i="8"/>
  <c r="Z237" i="8"/>
  <c r="Z68" i="8"/>
  <c r="Z284" i="8"/>
  <c r="Z87" i="8"/>
  <c r="Z71" i="8"/>
  <c r="Z91" i="8"/>
  <c r="Z188" i="8"/>
  <c r="Z204" i="8"/>
  <c r="Z9" i="8"/>
  <c r="Z33" i="8"/>
  <c r="Z130" i="8"/>
  <c r="Z170" i="8"/>
  <c r="Z62" i="8"/>
  <c r="Z99" i="8"/>
  <c r="Z70" i="8"/>
  <c r="Z114" i="8"/>
  <c r="Z18" i="8"/>
  <c r="Z43" i="8"/>
  <c r="Z126" i="8"/>
  <c r="Z25" i="8"/>
  <c r="Z240" i="8"/>
  <c r="J9" i="9"/>
  <c r="Z19" i="8"/>
  <c r="Z125" i="8"/>
  <c r="Z34" i="8"/>
  <c r="J5" i="9"/>
  <c r="Z42" i="8"/>
  <c r="Z183" i="8"/>
  <c r="Z146" i="8"/>
  <c r="Z203" i="8"/>
  <c r="Z79" i="8"/>
  <c r="Z246" i="8"/>
  <c r="P9" i="9"/>
  <c r="Z138" i="8"/>
  <c r="J16" i="9"/>
  <c r="G16" i="9"/>
  <c r="Z261" i="8"/>
  <c r="Z55" i="8"/>
  <c r="Z198" i="8"/>
  <c r="P10" i="9"/>
  <c r="M16" i="9"/>
  <c r="J10" i="9"/>
  <c r="Z154" i="8"/>
  <c r="Z162" i="8"/>
  <c r="Z63" i="8"/>
  <c r="Z158" i="8"/>
  <c r="Z95" i="8"/>
  <c r="P16" i="9"/>
  <c r="Z150" i="8"/>
  <c r="Z118" i="8"/>
  <c r="Z194" i="8"/>
  <c r="Z142" i="8"/>
  <c r="Z212" i="8"/>
  <c r="Z247" i="8"/>
  <c r="Z259" i="8"/>
  <c r="Z178" i="8"/>
  <c r="M5" i="9"/>
  <c r="Z196" i="8"/>
  <c r="Z11" i="8"/>
  <c r="Z239" i="8"/>
  <c r="P5" i="9"/>
  <c r="G5" i="9"/>
  <c r="J6" i="9"/>
  <c r="Z78" i="8"/>
  <c r="Z228" i="8"/>
  <c r="Z54" i="8"/>
  <c r="Z202" i="8"/>
  <c r="Z182" i="8"/>
  <c r="Z16" i="8"/>
  <c r="B3" i="2"/>
  <c r="Z265" i="8"/>
  <c r="Z264" i="8"/>
  <c r="G8" i="9"/>
  <c r="P8" i="9"/>
  <c r="M3" i="9"/>
  <c r="J15" i="9"/>
  <c r="G12" i="9"/>
  <c r="J12" i="9"/>
  <c r="Z77" i="8"/>
  <c r="Q390" i="8"/>
  <c r="D7" i="9"/>
  <c r="Z279" i="8"/>
  <c r="G7" i="9"/>
  <c r="Z199" i="8"/>
  <c r="M8" i="9"/>
  <c r="J8" i="9"/>
  <c r="G3" i="9"/>
  <c r="J3" i="9"/>
  <c r="G15" i="9"/>
  <c r="K390" i="8"/>
  <c r="Z102" i="8"/>
  <c r="Z174" i="8"/>
  <c r="M14" i="9"/>
  <c r="Z263" i="8"/>
  <c r="Z318" i="8"/>
  <c r="J7" i="9"/>
  <c r="M7" i="9"/>
  <c r="P7" i="9"/>
  <c r="G9" i="9"/>
  <c r="Z208" i="8"/>
  <c r="Z58" i="8"/>
  <c r="Z161" i="8"/>
  <c r="P6" i="9"/>
  <c r="Z226" i="8"/>
  <c r="M15" i="9"/>
  <c r="P15" i="9"/>
  <c r="Z258" i="8"/>
  <c r="Z189" i="8"/>
  <c r="W390" i="8"/>
  <c r="Z191" i="8"/>
  <c r="N390" i="8"/>
  <c r="T390" i="8"/>
  <c r="Z137" i="8"/>
  <c r="Z167" i="8"/>
  <c r="Z280" i="8"/>
  <c r="P3" i="9"/>
  <c r="M12" i="9"/>
  <c r="P12" i="9"/>
  <c r="Z67" i="8"/>
  <c r="Z47" i="8"/>
  <c r="Z216" i="8"/>
  <c r="Z49" i="8"/>
  <c r="Z32" i="8"/>
  <c r="Z39" i="8"/>
  <c r="Z112" i="8"/>
  <c r="Z176" i="8"/>
  <c r="Z181" i="8"/>
  <c r="Z205" i="8"/>
  <c r="Z256" i="8"/>
  <c r="Z81" i="8"/>
  <c r="Z100" i="8"/>
  <c r="Z131" i="8"/>
  <c r="Z51" i="8"/>
  <c r="Z83" i="8"/>
  <c r="Z101" i="8"/>
  <c r="Z31" i="8"/>
  <c r="Z151" i="8"/>
  <c r="Z254" i="8"/>
  <c r="Z113" i="8"/>
  <c r="Z13" i="8"/>
  <c r="Z44" i="8"/>
  <c r="Z96" i="8"/>
  <c r="Z155" i="8"/>
  <c r="Z128" i="8"/>
  <c r="Z124" i="8"/>
  <c r="Z159" i="8"/>
  <c r="Z222" i="8"/>
  <c r="Z224" i="8"/>
  <c r="Z242" i="8"/>
  <c r="Z21" i="8"/>
  <c r="Z59" i="8"/>
  <c r="Z121" i="8"/>
  <c r="Z53" i="8"/>
  <c r="Z75" i="8"/>
  <c r="Z153" i="8"/>
  <c r="Z156" i="8"/>
  <c r="Z210" i="8"/>
  <c r="Z217" i="8"/>
  <c r="Z76" i="8"/>
  <c r="Z103" i="8"/>
  <c r="Z7" i="8"/>
  <c r="Z30" i="8"/>
  <c r="Z57" i="8"/>
  <c r="Z104" i="8"/>
  <c r="Z163" i="8"/>
  <c r="Z165" i="8"/>
  <c r="Z218" i="8"/>
  <c r="Z230" i="8"/>
  <c r="Z273" i="8"/>
  <c r="Z320" i="8"/>
  <c r="Z98" i="8"/>
  <c r="Z8" i="8"/>
  <c r="Z12" i="8"/>
  <c r="Z119" i="8"/>
  <c r="Z132" i="8"/>
  <c r="Z166" i="8"/>
  <c r="Z215" i="8"/>
  <c r="Z234" i="8"/>
  <c r="Z111" i="8"/>
  <c r="Z36" i="8"/>
  <c r="Z61" i="8"/>
  <c r="Z93" i="8"/>
  <c r="Z120" i="8"/>
  <c r="Z152" i="8"/>
  <c r="Z110" i="8"/>
  <c r="Z197" i="8"/>
  <c r="Z233" i="8"/>
  <c r="Z267" i="8"/>
  <c r="Z66" i="8"/>
  <c r="Z92" i="8"/>
  <c r="Z115" i="8"/>
  <c r="X3" i="8"/>
  <c r="L3" i="8"/>
  <c r="M3" i="8"/>
  <c r="O3" i="8"/>
  <c r="V3" i="8"/>
  <c r="G10" i="9"/>
  <c r="D5" i="9"/>
  <c r="Z45" i="8"/>
  <c r="Z65" i="8"/>
  <c r="Z135" i="8"/>
  <c r="Z148" i="8"/>
  <c r="Z171" i="8"/>
  <c r="Z236" i="8"/>
  <c r="Z266" i="8"/>
  <c r="Z322" i="8"/>
  <c r="Z129" i="8"/>
  <c r="Z88" i="8"/>
  <c r="Z48" i="8"/>
  <c r="Z82" i="8"/>
  <c r="Z123" i="8"/>
  <c r="Z84" i="8"/>
  <c r="Z127" i="8"/>
  <c r="Z140" i="8"/>
  <c r="Z207" i="8"/>
  <c r="Z255" i="8"/>
  <c r="Z272" i="8"/>
  <c r="Z109" i="8"/>
  <c r="Z5" i="8"/>
  <c r="Z40" i="8"/>
  <c r="Z22" i="8"/>
  <c r="Z85" i="8"/>
  <c r="Z160" i="8"/>
  <c r="Z251" i="8"/>
  <c r="Z73" i="8"/>
  <c r="Z80" i="8"/>
  <c r="Z28" i="8"/>
  <c r="Z23" i="8"/>
  <c r="Z52" i="8"/>
  <c r="Z64" i="8"/>
  <c r="Z74" i="8"/>
  <c r="Z144" i="8"/>
  <c r="Z179" i="8"/>
  <c r="Z164" i="8"/>
  <c r="Z250" i="8"/>
  <c r="Z253" i="8"/>
  <c r="Z271" i="8"/>
  <c r="Z283" i="8"/>
  <c r="Z56" i="8"/>
  <c r="Z147" i="8"/>
  <c r="Z105" i="8"/>
  <c r="D3" i="9"/>
  <c r="Z37" i="8"/>
  <c r="Z69" i="8"/>
  <c r="Z15" i="8"/>
  <c r="Z38" i="8"/>
  <c r="Z168" i="8"/>
  <c r="Z116" i="8"/>
  <c r="Z173" i="8"/>
  <c r="Z223" i="8"/>
  <c r="Z241" i="8"/>
  <c r="Z282" i="8"/>
  <c r="Z50" i="8"/>
  <c r="Z214" i="8"/>
  <c r="Z244" i="8"/>
  <c r="Z275" i="8"/>
  <c r="Z60" i="8"/>
  <c r="Z106" i="8"/>
  <c r="Z209" i="8"/>
  <c r="Z238" i="8"/>
  <c r="Z243" i="8"/>
  <c r="Z262" i="8"/>
  <c r="Z325" i="8"/>
  <c r="Z145" i="8"/>
  <c r="Z20" i="8"/>
  <c r="Z97" i="8"/>
  <c r="Z24" i="8"/>
  <c r="Z46" i="8"/>
  <c r="Z89" i="8"/>
  <c r="Z108" i="8"/>
  <c r="Z136" i="8"/>
  <c r="Z143" i="8"/>
  <c r="Z180" i="8"/>
  <c r="Z221" i="8"/>
  <c r="Z229" i="8"/>
  <c r="Z213" i="8"/>
  <c r="Z235" i="8"/>
  <c r="Z249" i="8"/>
  <c r="Z278" i="8"/>
  <c r="D9" i="9"/>
  <c r="D8" i="9"/>
  <c r="Z29" i="8"/>
  <c r="Z72" i="8"/>
  <c r="Z139" i="8"/>
  <c r="Z6" i="8"/>
  <c r="Z172" i="8"/>
  <c r="Z270" i="8"/>
  <c r="Y279" i="1"/>
  <c r="BD34" i="1"/>
  <c r="BD279" i="1" s="1"/>
  <c r="Y377" i="1"/>
  <c r="BD281" i="1"/>
  <c r="BD377" i="1" s="1"/>
  <c r="Y32" i="1"/>
  <c r="BD10" i="1"/>
  <c r="BD32" i="1" s="1"/>
  <c r="H381" i="1"/>
  <c r="Y364" i="8" l="1"/>
  <c r="Y387" i="8"/>
  <c r="Y361" i="8"/>
  <c r="Y378" i="8"/>
  <c r="Y388" i="8"/>
  <c r="Y383" i="8"/>
  <c r="Y380" i="8"/>
  <c r="Y366" i="8"/>
  <c r="Y365" i="8"/>
  <c r="Y3" i="8"/>
  <c r="Y372" i="8"/>
  <c r="Y374" i="8"/>
  <c r="Y382" i="8"/>
  <c r="Y360" i="8"/>
  <c r="Y368" i="8"/>
  <c r="Y384" i="8"/>
  <c r="Y379" i="8"/>
  <c r="Y386" i="8"/>
  <c r="Y370" i="8"/>
  <c r="Y369" i="8"/>
  <c r="Y373" i="8"/>
  <c r="Y376" i="8"/>
  <c r="Z365" i="8"/>
  <c r="Z379" i="8"/>
  <c r="Z319" i="8"/>
  <c r="Z384" i="8"/>
  <c r="Z352" i="8"/>
  <c r="M6" i="9"/>
  <c r="D6" i="9"/>
  <c r="Z349" i="8"/>
  <c r="Z350" i="8"/>
  <c r="Z340" i="8"/>
  <c r="Z327" i="8"/>
  <c r="Z376" i="8"/>
  <c r="Z372" i="8"/>
  <c r="Z344" i="8"/>
  <c r="Z10" i="8"/>
  <c r="Z335" i="8"/>
  <c r="Z360" i="8"/>
  <c r="Z386" i="8"/>
  <c r="Z364" i="8"/>
  <c r="Z374" i="8"/>
  <c r="J4" i="9"/>
  <c r="Z107" i="8"/>
  <c r="Z201" i="8"/>
  <c r="O390" i="8"/>
  <c r="Z342" i="8"/>
  <c r="Z348" i="8"/>
  <c r="Z361" i="8"/>
  <c r="P390" i="8"/>
  <c r="Z149" i="8"/>
  <c r="Z380" i="8"/>
  <c r="Z387" i="8"/>
  <c r="Z373" i="8"/>
  <c r="Z366" i="8"/>
  <c r="Z353" i="8"/>
  <c r="Z378" i="8"/>
  <c r="Z357" i="8"/>
  <c r="Z341" i="8"/>
  <c r="Z383" i="8"/>
  <c r="Z368" i="8"/>
  <c r="Z206" i="8"/>
  <c r="Z330" i="8"/>
  <c r="Z382" i="8"/>
  <c r="Z345" i="8"/>
  <c r="Z315" i="8"/>
  <c r="Z388" i="8"/>
  <c r="Z370" i="8"/>
  <c r="Z337" i="8"/>
  <c r="M4" i="9"/>
  <c r="Z316" i="8"/>
  <c r="Z356" i="8"/>
  <c r="Z336" i="8"/>
  <c r="P4" i="9"/>
  <c r="Z192" i="8"/>
  <c r="Z231" i="8"/>
  <c r="Z90" i="8"/>
  <c r="Z369" i="8"/>
  <c r="Z333" i="8"/>
  <c r="Z4" i="8"/>
  <c r="Z86" i="8"/>
  <c r="Z232" i="8"/>
  <c r="Z94" i="8"/>
  <c r="Z187" i="8"/>
  <c r="Z200" i="8"/>
  <c r="M390" i="8"/>
  <c r="Z177" i="8"/>
  <c r="U390" i="8"/>
  <c r="L390" i="8"/>
  <c r="V390" i="8"/>
  <c r="G4" i="9"/>
  <c r="R390" i="8"/>
  <c r="X390" i="8"/>
  <c r="S390" i="8"/>
  <c r="S21" i="9"/>
  <c r="S23" i="9"/>
  <c r="S22" i="9"/>
  <c r="G17" i="9"/>
  <c r="P17" i="9"/>
  <c r="M17" i="9"/>
  <c r="J17" i="9"/>
  <c r="S13" i="9"/>
  <c r="B4" i="6"/>
  <c r="B3" i="6"/>
  <c r="S7" i="9"/>
  <c r="S15" i="9"/>
  <c r="BD381" i="1"/>
  <c r="B38" i="6" s="1"/>
  <c r="S9" i="9"/>
  <c r="S3" i="9"/>
  <c r="S8" i="9"/>
  <c r="J390" i="8"/>
  <c r="Z3" i="8"/>
  <c r="S10" i="9"/>
  <c r="S16" i="9"/>
  <c r="S5" i="9"/>
  <c r="Y381" i="1"/>
  <c r="S4" i="9" l="1"/>
  <c r="S6" i="9"/>
  <c r="J18" i="9"/>
  <c r="J24" i="9" s="1"/>
  <c r="K22" i="9" s="1"/>
  <c r="P18" i="9"/>
  <c r="P24" i="9" s="1"/>
  <c r="Q21" i="9" s="1"/>
  <c r="S14" i="9"/>
  <c r="M18" i="9"/>
  <c r="M24" i="9" s="1"/>
  <c r="N21" i="9" s="1"/>
  <c r="G18" i="9"/>
  <c r="G24" i="9" s="1"/>
  <c r="H22" i="9" s="1"/>
  <c r="S17" i="9"/>
  <c r="AZ382" i="1"/>
  <c r="B38" i="2"/>
  <c r="BE380" i="1"/>
  <c r="K15" i="9" l="1"/>
  <c r="K9" i="9"/>
  <c r="K4" i="9"/>
  <c r="K10" i="9"/>
  <c r="K14" i="9"/>
  <c r="K23" i="9"/>
  <c r="K13" i="9"/>
  <c r="K8" i="9"/>
  <c r="Q3" i="9"/>
  <c r="Q15" i="9"/>
  <c r="K16" i="9"/>
  <c r="K7" i="9"/>
  <c r="K12" i="9"/>
  <c r="K6" i="9"/>
  <c r="K21" i="9"/>
  <c r="K3" i="9"/>
  <c r="K5" i="9"/>
  <c r="K17" i="9"/>
  <c r="K11" i="9"/>
  <c r="Q13" i="9"/>
  <c r="Q12" i="9"/>
  <c r="Q17" i="9"/>
  <c r="N8" i="9"/>
  <c r="Q16" i="9"/>
  <c r="Q9" i="9"/>
  <c r="Q8" i="9"/>
  <c r="Q14" i="9"/>
  <c r="Q7" i="9"/>
  <c r="Q4" i="9"/>
  <c r="Q6" i="9"/>
  <c r="Q5" i="9"/>
  <c r="Q11" i="9"/>
  <c r="Q23" i="9"/>
  <c r="N22" i="9"/>
  <c r="Q10" i="9"/>
  <c r="Q22" i="9"/>
  <c r="N7" i="9"/>
  <c r="N17" i="9"/>
  <c r="N6" i="9"/>
  <c r="N5" i="9"/>
  <c r="N3" i="9"/>
  <c r="N10" i="9"/>
  <c r="N9" i="9"/>
  <c r="N11" i="9"/>
  <c r="N23" i="9"/>
  <c r="H17" i="9"/>
  <c r="N4" i="9"/>
  <c r="N14" i="9"/>
  <c r="H12" i="9"/>
  <c r="H8" i="9"/>
  <c r="H6" i="9"/>
  <c r="H5" i="9"/>
  <c r="N13" i="9"/>
  <c r="N16" i="9"/>
  <c r="N15" i="9"/>
  <c r="N12" i="9"/>
  <c r="H13" i="9"/>
  <c r="H10" i="9"/>
  <c r="H7" i="9"/>
  <c r="H15" i="9"/>
  <c r="H4" i="9"/>
  <c r="H23" i="9"/>
  <c r="H11" i="9"/>
  <c r="H21" i="9"/>
  <c r="H16" i="9"/>
  <c r="H14" i="9"/>
  <c r="H3" i="9"/>
  <c r="H9" i="9"/>
  <c r="S11" i="9" l="1"/>
  <c r="D12" i="9"/>
  <c r="D18" i="9" s="1"/>
  <c r="D24" i="9" l="1"/>
  <c r="S12" i="9"/>
  <c r="S18" i="9" l="1"/>
  <c r="E4" i="9"/>
  <c r="E15" i="9"/>
  <c r="E14" i="9"/>
  <c r="E11" i="9"/>
  <c r="E6" i="9"/>
  <c r="E17" i="9"/>
  <c r="E7" i="9"/>
  <c r="E3" i="9"/>
  <c r="E16" i="9"/>
  <c r="E13" i="9"/>
  <c r="E5" i="9"/>
  <c r="E9" i="9"/>
  <c r="E8" i="9"/>
  <c r="E10" i="9"/>
  <c r="E12" i="9"/>
  <c r="T12" i="9" l="1"/>
  <c r="S24" i="9"/>
  <c r="E21" i="9"/>
  <c r="E22" i="9"/>
  <c r="E23" i="9"/>
  <c r="T6" i="9"/>
  <c r="T15" i="9"/>
  <c r="T16" i="9"/>
  <c r="T8" i="9"/>
  <c r="H1" i="8"/>
  <c r="T14" i="9"/>
  <c r="T7" i="9"/>
  <c r="T10" i="9"/>
  <c r="T13" i="9"/>
  <c r="T3" i="9"/>
  <c r="T4" i="9"/>
  <c r="T5" i="9"/>
  <c r="T9" i="9"/>
  <c r="T17" i="9"/>
  <c r="T11" i="9"/>
  <c r="T23" i="9" l="1"/>
  <c r="T21" i="9"/>
  <c r="T22" i="9"/>
</calcChain>
</file>

<file path=xl/comments1.xml><?xml version="1.0" encoding="utf-8"?>
<comments xmlns="http://schemas.openxmlformats.org/spreadsheetml/2006/main">
  <authors>
    <author>Author</author>
  </authors>
  <commentList>
    <comment ref="J4" authorId="0" shapeId="0">
      <text>
        <r>
          <rPr>
            <b/>
            <sz val="8"/>
            <color indexed="81"/>
            <rFont val="Tahoma"/>
            <family val="2"/>
          </rPr>
          <t>Security Ass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" authorId="0" shapeId="0">
      <text>
        <r>
          <rPr>
            <b/>
            <sz val="8"/>
            <color indexed="81"/>
            <rFont val="Tahoma"/>
            <family val="2"/>
          </rPr>
          <t xml:space="preserve">Umum Swg =17
Umum Staf = 1
Operator Telp = 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" authorId="0" shapeId="0">
      <text>
        <r>
          <rPr>
            <b/>
            <sz val="8"/>
            <color indexed="81"/>
            <rFont val="Tahoma"/>
            <family val="2"/>
          </rPr>
          <t xml:space="preserve">HRD = 4 Orang
-B. Mulyono
-Wiwiet W
-Martini
Payroll = 1
- Ulwiyah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" authorId="0" shapeId="0">
      <text>
        <r>
          <rPr>
            <b/>
            <sz val="8"/>
            <color indexed="81"/>
            <rFont val="Tahoma"/>
            <family val="2"/>
          </rPr>
          <t xml:space="preserve">Purch = 1
Compl Umum = 1
EDP = 1
</t>
        </r>
      </text>
    </comment>
    <comment ref="J18" authorId="0" shapeId="0">
      <text>
        <r>
          <rPr>
            <b/>
            <sz val="8"/>
            <color indexed="81"/>
            <rFont val="Tahoma"/>
            <family val="2"/>
          </rPr>
          <t xml:space="preserve">SPV = 2
STAFF POTONG = 10
PIP = 1
</t>
        </r>
      </text>
    </comment>
    <comment ref="N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adm = 1
cutting staf = 2
spv = 2
chiep = 1</t>
        </r>
      </text>
    </comment>
    <comment ref="P18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20" authorId="0" shapeId="0">
      <text>
        <r>
          <rPr>
            <sz val="8"/>
            <color indexed="81"/>
            <rFont val="Tahoma"/>
            <family val="2"/>
          </rPr>
          <t xml:space="preserve">HL CUTTING = 69
HL PIPING = 1
</t>
        </r>
      </text>
    </comment>
    <comment ref="J22" authorId="0" shapeId="0">
      <text>
        <r>
          <rPr>
            <b/>
            <sz val="8"/>
            <color indexed="81"/>
            <rFont val="Tahoma"/>
            <family val="2"/>
          </rPr>
          <t>Spv = 27
Chief = 4
Adm Prod = 2
Barcode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22" authorId="0" shapeId="0">
      <text>
        <r>
          <rPr>
            <b/>
            <sz val="8"/>
            <color indexed="81"/>
            <rFont val="Tahoma"/>
            <family val="2"/>
          </rPr>
          <t>Eli Pebri:</t>
        </r>
        <r>
          <rPr>
            <sz val="8"/>
            <color indexed="81"/>
            <rFont val="Tahoma"/>
            <family val="2"/>
          </rPr>
          <t xml:space="preserve">
adm prod = 1
adm barcode = 1
spv sew = 16
chief sew = 3
ass chief = 3</t>
        </r>
      </text>
    </comment>
    <comment ref="J57" authorId="0" shapeId="0">
      <text>
        <r>
          <rPr>
            <b/>
            <sz val="8"/>
            <color indexed="81"/>
            <rFont val="Tahoma"/>
            <family val="2"/>
          </rPr>
          <t xml:space="preserve">Tsf Swg = 10
Tsf Fns = 2
</t>
        </r>
      </text>
    </comment>
    <comment ref="J61" authorId="0" shapeId="0">
      <text>
        <r>
          <rPr>
            <sz val="8"/>
            <color indexed="81"/>
            <rFont val="Tahoma"/>
            <family val="2"/>
          </rPr>
          <t xml:space="preserve">Chief = Sanyoto
Supervisor =
Ironing = Nita Amelia
Packing = Ponco M
                 Farid Is
                 Parno
                 Aloysius
</t>
        </r>
      </text>
    </comment>
    <comment ref="J64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5" authorId="0" shapeId="0">
      <text>
        <r>
          <rPr>
            <b/>
            <sz val="8"/>
            <color indexed="81"/>
            <rFont val="Tahoma"/>
            <family val="2"/>
          </rPr>
          <t xml:space="preserve">
</t>
        </r>
      </text>
    </comment>
    <comment ref="J66" authorId="0" shapeId="0">
      <text>
        <r>
          <rPr>
            <b/>
            <sz val="8"/>
            <color indexed="81"/>
            <rFont val="Tahoma"/>
            <family val="2"/>
          </rPr>
          <t>Mekanik Staff = 17
Boiler I = 7
Boiler II = 1
Mekanik OP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N97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SPV FB = 1
SPV ACC = 1
staff = 2</t>
        </r>
      </text>
    </comment>
    <comment ref="P99" authorId="0" shape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SHIFT TGL 4/2</t>
        </r>
      </text>
    </comment>
    <comment ref="J105" authorId="0" shapeId="0">
      <text>
        <r>
          <rPr>
            <b/>
            <sz val="8"/>
            <color indexed="81"/>
            <rFont val="Tahoma"/>
            <family val="2"/>
          </rPr>
          <t xml:space="preserve">Qa = 2      Adm = 1
Dessy       Lina S
Ratih
Qa operator 3 orang :
Danie S
Musdalifah
Indah S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9" authorId="0" shapeId="0">
      <text>
        <r>
          <rPr>
            <b/>
            <sz val="8"/>
            <color indexed="81"/>
            <rFont val="Tahoma"/>
            <family val="2"/>
          </rPr>
          <t xml:space="preserve">Tri W = Chief
Sunarsih    Suryaningsih
Parini          Hendro     Suyanti
Eko Mei
</t>
        </r>
      </text>
    </comment>
    <comment ref="U2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 TO IDL SEWING</t>
        </r>
      </text>
    </comment>
    <comment ref="U22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0227 REVISE</t>
        </r>
      </text>
    </comment>
    <comment ref="S355" authorId="0" shapeId="0">
      <text>
        <r>
          <rPr>
            <b/>
            <sz val="8"/>
            <color indexed="81"/>
            <rFont val="Tahoma"/>
            <family val="2"/>
          </rPr>
          <t>- Siswati
- Edi Setiawan
- Muslim
- Nabilah
- Siti Maftukhah</t>
        </r>
        <r>
          <rPr>
            <sz val="8"/>
            <color indexed="81"/>
            <rFont val="Tahoma"/>
            <family val="2"/>
          </rPr>
          <t xml:space="preserve">
- Dwi haryanik</t>
        </r>
      </text>
    </comment>
    <comment ref="S356" authorId="0" shapeId="0">
      <text>
        <r>
          <rPr>
            <b/>
            <sz val="8"/>
            <color indexed="81"/>
            <rFont val="Tahoma"/>
            <family val="2"/>
          </rPr>
          <t>Spv = 28
Chief = 4
Adm Prod = 2
asst chief = 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57" authorId="0" shapeId="0">
      <text>
        <r>
          <rPr>
            <sz val="8"/>
            <color indexed="81"/>
            <rFont val="Tahoma"/>
            <family val="2"/>
          </rPr>
          <t xml:space="preserve">staff =- Dewi Pujiastuti
- Desy Arisanti
- Arum Sari Agustina
</t>
        </r>
      </text>
    </comment>
    <comment ref="S359" authorId="0" shapeId="0">
      <text>
        <r>
          <rPr>
            <b/>
            <sz val="8"/>
            <color indexed="81"/>
            <rFont val="Tahoma"/>
            <family val="2"/>
          </rPr>
          <t>CHIEF = TUGIMIN
ASST CHIEF = SUPARTONO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1" authorId="0" shapeId="0">
      <text>
        <r>
          <rPr>
            <b/>
            <sz val="8"/>
            <color indexed="81"/>
            <rFont val="Tahoma"/>
            <family val="2"/>
          </rPr>
          <t>- Musdalifah
- Susilowati
- Siti Rohmah
- Hanik safitri
- Danie Sefriana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S362" authorId="0" shapeId="0">
      <text>
        <r>
          <rPr>
            <sz val="8"/>
            <color indexed="81"/>
            <rFont val="Tahoma"/>
            <family val="2"/>
          </rPr>
          <t xml:space="preserve">- Nur Eka Vany
- Umi Lestari
</t>
        </r>
      </text>
    </comment>
    <comment ref="S86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L-20=2 OP
</t>
        </r>
      </text>
    </comment>
    <comment ref="S8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L-21=1 OP</t>
        </r>
      </text>
    </comment>
    <comment ref="S8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l-36 =1 op</t>
        </r>
      </text>
    </comment>
    <comment ref="S8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L-16= 2 OP</t>
        </r>
      </text>
    </comment>
    <comment ref="S9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TKA TDK INPUT SISTEM 36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cs=8 OP
CS STAFF =1 ORG
OP TELP =1 ORG
</t>
        </r>
      </text>
    </comment>
    <comment ref="K7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DORA HAYUK</t>
        </r>
      </text>
    </comment>
    <comment ref="K7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NUR HALIMAH</t>
        </r>
      </text>
    </comment>
    <comment ref="K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WAGYU HIDAYAH
DIA AMIRILIYAH</t>
        </r>
      </text>
    </comment>
    <comment ref="O8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MUNIFAH</t>
        </r>
      </text>
    </comment>
    <comment ref="K9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DINA PURWATI</t>
        </r>
      </text>
    </comment>
    <comment ref="K9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ILDATUN NAFIAH
SALSA BILA K </t>
        </r>
      </text>
    </comment>
    <comment ref="K10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AMINAH </t>
        </r>
      </text>
    </comment>
    <comment ref="O11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ULIL DHAKIROH</t>
        </r>
      </text>
    </comment>
    <comment ref="K1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CANDRA KIRANA </t>
        </r>
      </text>
    </comment>
    <comment ref="K13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SULATRI</t>
        </r>
      </text>
    </comment>
    <comment ref="K13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FUADATUL MUKAROMAH </t>
        </r>
      </text>
    </comment>
    <comment ref="O13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DIAN SAFITRI</t>
        </r>
      </text>
    </comment>
    <comment ref="K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ERMA AYU L </t>
        </r>
      </text>
    </comment>
    <comment ref="O14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RAHMA
SITI LAELATUL</t>
        </r>
      </text>
    </comment>
    <comment ref="K1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MUGHNIL LABIB </t>
        </r>
      </text>
    </comment>
    <comment ref="K16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HANIFAH 
ELVI
ISMORINI</t>
        </r>
      </text>
    </comment>
    <comment ref="O16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MUNFARIDA</t>
        </r>
      </text>
    </comment>
    <comment ref="O18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SITI AENURROHMAH</t>
        </r>
      </text>
    </comment>
    <comment ref="J250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MUALIMIN 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ACCESSORIES=1 DESTY
SPV FABRIC =1</t>
        </r>
      </text>
    </comment>
    <comment ref="B28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FABIC=1 
SPV ACCESSORIES=1</t>
        </r>
      </text>
    </comment>
    <comment ref="B2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SPV FABRIC =1
SPV ACCESSORIES=1</t>
        </r>
      </text>
    </comment>
    <comment ref="O29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KURNIASARI
SHINTA KARTIKA </t>
        </r>
      </text>
    </comment>
    <comment ref="K299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NADIA WENNI </t>
        </r>
      </text>
    </comment>
    <comment ref="J306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IWAN PUJIMINARSO</t>
        </r>
      </text>
    </comment>
    <comment ref="J32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ABDUL MUIS AMIN 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B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=2 PERSON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 OP</t>
        </r>
      </text>
    </comment>
    <comment ref="M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MUKAROMAH</t>
        </r>
      </text>
    </comment>
    <comment ref="Q1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MILATUS SOFIA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ANIS KHOLIFAH</t>
        </r>
      </text>
    </comment>
    <comment ref="U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NIKAMAH</t>
        </r>
      </text>
    </comment>
    <comment ref="Y1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HERAWAN</t>
        </r>
      </text>
    </comment>
    <comment ref="U1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SUSI HERAWATI</t>
        </r>
      </text>
    </comment>
    <comment ref="Q12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NUR ARIYANTI </t>
        </r>
      </text>
    </comment>
    <comment ref="U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SUYATI</t>
        </r>
      </text>
    </comment>
    <comment ref="Y1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KHOIRUN NIKAMH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B1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P14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RIDHO</t>
        </r>
      </text>
    </comment>
    <comment ref="U1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Y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FAIDAH</t>
        </r>
      </text>
    </comment>
    <comment ref="L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HERI NSETYAWAN</t>
        </r>
      </text>
    </comment>
    <comment ref="M15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MASRUFAH
2. IDAYATUL MUNA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RATNA </t>
        </r>
      </text>
    </comment>
    <comment ref="Q15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SUHARNI</t>
        </r>
      </text>
    </comment>
    <comment ref="Q16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ROFIATUN</t>
        </r>
      </text>
    </comment>
    <comment ref="P17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DENI SYUKRON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L17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SOFIQUL W</t>
        </r>
      </text>
    </comment>
    <comment ref="Q1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Q1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MAYA INDRAWATI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P19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GALEH PURWANTORO</t>
        </r>
      </text>
    </comment>
    <comment ref="M20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1.ERNA SEPTI
2.NUR CHANIFAH
3.KHIPTIYAH</t>
        </r>
      </text>
    </comment>
    <comment ref="Q2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 KHIPTIYAH
2. ERNA S
3.NUR CHANIFAH</t>
        </r>
      </text>
    </comment>
    <comment ref="Q2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DEWI MURTASIAH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X2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Q30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IKA ZULIYANTI</t>
        </r>
      </text>
    </comment>
    <comment ref="Q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1.CINDI PERMATASARI
2.NOVITASARI
3.UMI KHOIRIYAH</t>
        </r>
      </text>
    </comment>
    <comment ref="B31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B31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M3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ZANA ALIFIA</t>
        </r>
      </text>
    </comment>
    <comment ref="U3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AHMAD KHOIRUDIN</t>
        </r>
      </text>
    </comment>
    <comment ref="B3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B34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B34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H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=Total + SL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manager ppic= 1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QA MANAGER =1PERSON</t>
        </r>
      </text>
    </comment>
    <comment ref="O1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cs=28OP
CS STAFF =2 ORG
OP TELP =1 ORG
</t>
        </r>
      </text>
    </comment>
    <comment ref="K2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RIZAL</t>
        </r>
      </text>
    </comment>
    <comment ref="C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 OP</t>
        </r>
      </text>
    </comment>
    <comment ref="K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RIKY YOGO</t>
        </r>
      </text>
    </comment>
    <comment ref="P5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DEVI MAHARANI
MUTIARA INDAH
SITI KHIMATUL
AYU LESTARI
FADIA NUR
AMBARWATI</t>
        </r>
      </text>
    </comment>
    <comment ref="O5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P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SECI SETIAWATI</t>
        </r>
      </text>
    </comment>
    <comment ref="L7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8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RUTIMAH</t>
        </r>
      </text>
    </comment>
    <comment ref="P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NAILI SAADAH</t>
        </r>
      </text>
    </comment>
    <comment ref="P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ZUBAIDAH</t>
        </r>
      </text>
    </comment>
    <comment ref="C10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L-2=3 OP
L-3=2 OP
L-9=2 OP
L-15=2 OP
L-21=1 OP
L-25=1 OP
L-31=1 OP
L-33=2 OP
L-30=1 OP
L-34=1 OP</t>
        </r>
      </text>
    </comment>
    <comment ref="O10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SYUKRON ANDI A</t>
        </r>
      </text>
    </comment>
    <comment ref="L11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WAHYUNI</t>
        </r>
      </text>
    </comment>
    <comment ref="P1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SITI CHAFIDHOH</t>
        </r>
      </text>
    </comment>
    <comment ref="K13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M. AINUR R</t>
        </r>
      </text>
    </comment>
    <comment ref="L13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LAELIA NUR R</t>
        </r>
      </text>
    </comment>
    <comment ref="L1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SELI D</t>
        </r>
      </text>
    </comment>
    <comment ref="L14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WAHYU P</t>
        </r>
      </text>
    </comment>
    <comment ref="C14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L-4=1 OP
L-12=1 OP
L-16=1 OP
L-19=1 OP
L-1=1 OP
L-30=2 OP
L-3=1 OP
L-38=1 OP
L-40=1 OP
L-1=1 OP
L-4=2 OP
L-3=1 OP
L-9=1 OP
L-10=1 OP
L-20=1 OP
L-21=3 OP
L-22=1 OP
L-23=3 OP
L-25=1 OP
L-26=2 OP
L-27=1 OP
L-28=2 OP
L-39=1 OP</t>
        </r>
      </text>
    </comment>
    <comment ref="P15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RISKI A</t>
        </r>
      </text>
    </comment>
    <comment ref="C1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L-11=1 OP</t>
        </r>
      </text>
    </comment>
    <comment ref="L17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WAHYU S</t>
        </r>
      </text>
    </comment>
    <comment ref="L17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18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18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L-9=1 OP
L-12=5 OP
L-17= 1 OP
</t>
        </r>
      </text>
    </comment>
    <comment ref="P1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FATKHIYAH</t>
        </r>
      </text>
    </comment>
    <comment ref="O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TRIYONO</t>
        </r>
      </text>
    </comment>
    <comment ref="P19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NANDA FAUZIAH</t>
        </r>
      </text>
    </comment>
    <comment ref="P19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199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0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1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3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K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L204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5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6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O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17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C2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 HL</t>
        </r>
      </text>
    </comment>
    <comment ref="C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HL 1</t>
        </r>
      </text>
    </comment>
    <comment ref="P2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MUSAADAH (13/8)</t>
        </r>
      </text>
    </comment>
    <comment ref="P232" authorId="0" shapeId="0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  <comment ref="P23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ENI SOFIYATUN</t>
        </r>
      </text>
    </comment>
    <comment ref="L23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RIKI F
ANIS I
SITI FATIMAH
SUDIYATUL ANIK</t>
        </r>
      </text>
    </comment>
    <comment ref="P23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24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SENIATI
NUR ANISAH
SITI NUR AZIYAH</t>
        </r>
      </text>
    </comment>
    <comment ref="P24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C28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OP=4</t>
        </r>
      </text>
    </comment>
    <comment ref="C28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OPERATOR=2</t>
        </r>
      </text>
    </comment>
    <comment ref="C28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 &amp; 2</t>
        </r>
      </text>
    </comment>
    <comment ref="C28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 GLD1&amp;2</t>
        </r>
      </text>
    </comment>
    <comment ref="C29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 1 &amp; 2</t>
        </r>
      </text>
    </comment>
    <comment ref="C3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GLD1.3&amp;GLD5</t>
        </r>
      </text>
    </comment>
    <comment ref="C30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GLD1,3,5</t>
        </r>
      </text>
    </comment>
    <comment ref="C30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GLD1&amp;5</t>
        </r>
      </text>
    </comment>
    <comment ref="P36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DIKONTRAK</t>
        </r>
      </text>
    </comment>
    <comment ref="L36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VINA MAYASARI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yellow &gt; check summary</t>
        </r>
      </text>
    </comment>
  </commentList>
</comments>
</file>

<file path=xl/sharedStrings.xml><?xml version="1.0" encoding="utf-8"?>
<sst xmlns="http://schemas.openxmlformats.org/spreadsheetml/2006/main" count="7298" uniqueCount="1704">
  <si>
    <t>PT. GLORY INDUSTRIAL SEMARANG DEMAK</t>
  </si>
  <si>
    <t>DAILY REPORT - EMPLOYEE</t>
  </si>
  <si>
    <t xml:space="preserve">  </t>
  </si>
  <si>
    <t>DEPARTEMENT</t>
  </si>
  <si>
    <t>Employee Yesterday</t>
  </si>
  <si>
    <t>Total</t>
  </si>
  <si>
    <t>Employee  Today</t>
  </si>
  <si>
    <t>Transferance</t>
  </si>
  <si>
    <t>Absence</t>
  </si>
  <si>
    <t>Total Absence</t>
  </si>
  <si>
    <t>Total employee</t>
  </si>
  <si>
    <t>REMARKS</t>
  </si>
  <si>
    <t>In</t>
  </si>
  <si>
    <t>Out</t>
  </si>
  <si>
    <t>WN</t>
  </si>
  <si>
    <t>S</t>
  </si>
  <si>
    <t>P</t>
  </si>
  <si>
    <t>OL</t>
  </si>
  <si>
    <t>CN</t>
  </si>
  <si>
    <t>CM</t>
  </si>
  <si>
    <t>Permanen</t>
  </si>
  <si>
    <t>Contract</t>
  </si>
  <si>
    <t>C</t>
  </si>
  <si>
    <t>M</t>
  </si>
  <si>
    <t>F</t>
  </si>
  <si>
    <t>dept.name</t>
  </si>
  <si>
    <t>DIRECTOR</t>
  </si>
  <si>
    <t>Factory Manager (Senior)</t>
  </si>
  <si>
    <t>Mr. Chad Hsu</t>
  </si>
  <si>
    <t>Factory Manager</t>
  </si>
  <si>
    <t>Mr. SIMON, Mr.Willy , Mr. James. Mr.David w</t>
  </si>
  <si>
    <t>Head Office (HO)</t>
  </si>
  <si>
    <t>Ms. Emily, Ms.Vesper. Mr. Alex, Mr. Jerry</t>
  </si>
  <si>
    <t>Advisor-PPIC</t>
  </si>
  <si>
    <t>Ms.Fang. Ms.Naomi,Ms. Jesica, Mr. Jay.Priska d</t>
  </si>
  <si>
    <t>Advisor-Cutting</t>
  </si>
  <si>
    <t>Mr. Lan. Mr. Wang.Mr.Zhong. Mr. Bady</t>
  </si>
  <si>
    <t>Advisor-Sewing</t>
  </si>
  <si>
    <t>Ms. Lisa,Ms. Tien, Ms. Hong, Ms.Yang. Ms.Zhao,  Ms. Mei Ms. Tse-Tse.Ms. Yhang yhuodi.Ms.Gho,Ms.Chang . Ms. Xia.Ms.jang. Ms liu Je. Ms. Fang</t>
  </si>
  <si>
    <t>Advisor-Finishing</t>
  </si>
  <si>
    <t>Ms. Imelda</t>
  </si>
  <si>
    <t>Advisor-Fabric</t>
  </si>
  <si>
    <t>Advisor-Pattern/ Sample</t>
  </si>
  <si>
    <t>Ms.Lin, Mr. Cai,  Mr.zheng.Mr. Alan. Mr. Mira</t>
  </si>
  <si>
    <t>Advisor-QC</t>
  </si>
  <si>
    <t>PAK LEO. PAK FAISAL. Mr. Fly</t>
  </si>
  <si>
    <t>Advisor-Mechanic</t>
  </si>
  <si>
    <t>Mr.Dai</t>
  </si>
  <si>
    <t>I</t>
  </si>
  <si>
    <t>Administration</t>
  </si>
  <si>
    <t>Finance(Accounting/Cashier)</t>
  </si>
  <si>
    <t>Finance</t>
  </si>
  <si>
    <t>General Affair (Cleaning Cervice/Operator telp)</t>
  </si>
  <si>
    <t>General Affair</t>
  </si>
  <si>
    <t>HRD(Personnel/Payroll)</t>
  </si>
  <si>
    <t>HRD</t>
  </si>
  <si>
    <t>Compliant/EDP/IE</t>
  </si>
  <si>
    <t>Compliant/EDP</t>
  </si>
  <si>
    <t>Purchasing</t>
  </si>
  <si>
    <t>Driver</t>
  </si>
  <si>
    <t>Policlinic(Nurse)</t>
  </si>
  <si>
    <t>Policlinic</t>
  </si>
  <si>
    <t>Sub-total I</t>
  </si>
  <si>
    <t>II</t>
  </si>
  <si>
    <t>Manufacturing</t>
  </si>
  <si>
    <t>Pattern/POLA/Sample</t>
  </si>
  <si>
    <t>Cutting/piping</t>
  </si>
  <si>
    <t>Cutting/piping (HL)</t>
  </si>
  <si>
    <t>Cutting/piping (Staff)</t>
  </si>
  <si>
    <t>Cutting (check Panel)</t>
  </si>
  <si>
    <t>Bordir/Staff</t>
  </si>
  <si>
    <t>Barcode (HO)</t>
  </si>
  <si>
    <t>Cutting</t>
  </si>
  <si>
    <t>Cutting (HL)</t>
  </si>
  <si>
    <t>Cutting /Staff (cutter)</t>
  </si>
  <si>
    <t>Cutting/staff</t>
  </si>
  <si>
    <t>Cutting - 2</t>
  </si>
  <si>
    <t>Cutting - 2 (HL)</t>
  </si>
  <si>
    <t>Cutting-3</t>
  </si>
  <si>
    <t>Cutting/staff 3</t>
  </si>
  <si>
    <t>Cutting-5 (HL)</t>
  </si>
  <si>
    <t>Cutting/staff 5</t>
  </si>
  <si>
    <t>Cutting-6</t>
  </si>
  <si>
    <t>Cutting -6 (HL)</t>
  </si>
  <si>
    <t>Cutting/staff 6</t>
  </si>
  <si>
    <t>Chief Sewing</t>
  </si>
  <si>
    <t>Supervisor Sewing</t>
  </si>
  <si>
    <t>Sewing/staff</t>
  </si>
  <si>
    <t>Sewing (Adm Produksi)/staff (2)</t>
  </si>
  <si>
    <t>ESTI A (CM)</t>
  </si>
  <si>
    <t>Sewing (Adm Produksi)/staff (5)</t>
  </si>
  <si>
    <t>Chief Sewing (6)</t>
  </si>
  <si>
    <t>Supervisor Sewing (6)</t>
  </si>
  <si>
    <t>Sewing (Adm Produksi)/staff (6)</t>
  </si>
  <si>
    <t>GLD1-Sewing Line -1</t>
  </si>
  <si>
    <t>Sewing Line -01</t>
  </si>
  <si>
    <t>GLD1-Sewing Line -2</t>
  </si>
  <si>
    <t>Sewing Line -02</t>
  </si>
  <si>
    <t>GLD1-Sewing Line -3</t>
  </si>
  <si>
    <t>Sewing Line -03</t>
  </si>
  <si>
    <t>GLD1-Sewing Line -4</t>
  </si>
  <si>
    <t>Sewing Line -04</t>
  </si>
  <si>
    <t>GLD1-Sewing Line -5</t>
  </si>
  <si>
    <t>Sewing Line -05</t>
  </si>
  <si>
    <t>GLD1-Sewing Line -6</t>
  </si>
  <si>
    <t>Sewing Line -06</t>
  </si>
  <si>
    <t>GLD1-Sewing Line -7</t>
  </si>
  <si>
    <t>Sewing Line -07</t>
  </si>
  <si>
    <t>GLD1-Sewing Line -8</t>
  </si>
  <si>
    <t>Sewing Line -08</t>
  </si>
  <si>
    <t>GLD1-Sewing Line -9</t>
  </si>
  <si>
    <t>Sewing Line -09</t>
  </si>
  <si>
    <t>GLD1-Sewing Line -10</t>
  </si>
  <si>
    <t>LULUK CHOIRIYAH (CM)</t>
  </si>
  <si>
    <t>Sewing Line -10</t>
  </si>
  <si>
    <t>GLD1-Sewing Line -11</t>
  </si>
  <si>
    <t>Sewing Line -11</t>
  </si>
  <si>
    <t>GLD1-Sewing Line -12</t>
  </si>
  <si>
    <t>Sewing Line -12</t>
  </si>
  <si>
    <t>GLD1-Sewing Line -13</t>
  </si>
  <si>
    <t>Sewing Line -13</t>
  </si>
  <si>
    <t>GLD1-Sewing Line -14</t>
  </si>
  <si>
    <t>GLD1-Sewing Line -15</t>
  </si>
  <si>
    <t>Sewing Line -15</t>
  </si>
  <si>
    <t>GLD1-Sewing Line -16</t>
  </si>
  <si>
    <t>Sewing Line -16</t>
  </si>
  <si>
    <t>GLD1-Sewing Line -17</t>
  </si>
  <si>
    <t xml:space="preserve">SUNARSIH, MASRIPAH (CM). </t>
  </si>
  <si>
    <t>Sewing Line -17</t>
  </si>
  <si>
    <t>GLD1-Sewing Line -18</t>
  </si>
  <si>
    <t>Sewing Line -18</t>
  </si>
  <si>
    <t>GLD1-Sewing Line -19</t>
  </si>
  <si>
    <t>Sewing Line -19</t>
  </si>
  <si>
    <t>GLD1-Sewing Line -20</t>
  </si>
  <si>
    <t>Sewing Line -20</t>
  </si>
  <si>
    <t>GLD1-Sewing Line -21</t>
  </si>
  <si>
    <t>Sewing Line -21</t>
  </si>
  <si>
    <t>GLD1-Sewing Line -22</t>
  </si>
  <si>
    <t>Sewing Line -22</t>
  </si>
  <si>
    <t>GLD1-Sewing Line -23</t>
  </si>
  <si>
    <t>Sewing Line -23</t>
  </si>
  <si>
    <t>GLD1-Sewing Line -24</t>
  </si>
  <si>
    <t>Sewing Line -24</t>
  </si>
  <si>
    <t>GLD1-Sewing Line -25</t>
  </si>
  <si>
    <t>Sewing Line -25</t>
  </si>
  <si>
    <t>GLD1-Sewing Line -26</t>
  </si>
  <si>
    <t>Sewing Line -26</t>
  </si>
  <si>
    <t>GLD1-Sewing Line -27</t>
  </si>
  <si>
    <t>Sewing Line -27</t>
  </si>
  <si>
    <t>GLD1-Sewing Line -28</t>
  </si>
  <si>
    <t>Sewing Line -28</t>
  </si>
  <si>
    <t>GLD1-Sewing Line -29</t>
  </si>
  <si>
    <t>Sewing Line -29</t>
  </si>
  <si>
    <t>GLD1-Sewing Line -30</t>
  </si>
  <si>
    <t>Sewing Line -30</t>
  </si>
  <si>
    <t>GLD1-Sewing Line -31</t>
  </si>
  <si>
    <t>Sewing Line -31</t>
  </si>
  <si>
    <t>GLD1-Sewing Line -32</t>
  </si>
  <si>
    <t>Sewing Line -32</t>
  </si>
  <si>
    <t>GLD1-Sewing Line -33</t>
  </si>
  <si>
    <t>Sewing Line -33</t>
  </si>
  <si>
    <t>GLD1-Sewing Line -34</t>
  </si>
  <si>
    <t>Sewing Line -34</t>
  </si>
  <si>
    <t>GLD1-Sewing Line -35</t>
  </si>
  <si>
    <t>Sewing Line -35</t>
  </si>
  <si>
    <t>GLD1-Sewing Line -36</t>
  </si>
  <si>
    <t>Sewing Line -36</t>
  </si>
  <si>
    <t xml:space="preserve">GLD1-Sewing Training </t>
  </si>
  <si>
    <t>GLD2-Sewing Line -1</t>
  </si>
  <si>
    <t>GLD2-Sewing Line -2</t>
  </si>
  <si>
    <t>GLD2-Sewing Line -3</t>
  </si>
  <si>
    <t>GLD2-Sewing Line -4</t>
  </si>
  <si>
    <t>GLD2-Sewing Line -5</t>
  </si>
  <si>
    <t>GLD2-Sewing Line -6</t>
  </si>
  <si>
    <t>GLD2-Sewing Line -7</t>
  </si>
  <si>
    <t>GLD2-Sewing Line -8</t>
  </si>
  <si>
    <t>GLD2-Sewing Line -9</t>
  </si>
  <si>
    <t>GLD2-Sewing Line -10</t>
  </si>
  <si>
    <t>MARFUAH, WIDI ARIYANTI (CM)</t>
  </si>
  <si>
    <t>GLD2-Sewing Line -11</t>
  </si>
  <si>
    <t>GLD2-Sewing Line -12</t>
  </si>
  <si>
    <t>GLD2-Sewing Line -13</t>
  </si>
  <si>
    <t>GLD2-Sewing Line -14</t>
  </si>
  <si>
    <t>Sewing Line -14</t>
  </si>
  <si>
    <t>GLD2-Sewing Line -15</t>
  </si>
  <si>
    <t>GLD2-Sewing Line -16</t>
  </si>
  <si>
    <t>GLD2-Sewing Line -17</t>
  </si>
  <si>
    <t xml:space="preserve">SUMANDANI (CM). </t>
  </si>
  <si>
    <t>GLD2-Sewing Line -18</t>
  </si>
  <si>
    <t>GLD2-Sewing Line -19</t>
  </si>
  <si>
    <t>GLD2-Sewing Line -20</t>
  </si>
  <si>
    <t>GLD2-Sewing Line -21</t>
  </si>
  <si>
    <t>GLD2-Sewing Line -22</t>
  </si>
  <si>
    <t>LISWATI (CM)</t>
  </si>
  <si>
    <t>GLD2-Sewing Line -23</t>
  </si>
  <si>
    <t>GLD2-Sewing Line -24</t>
  </si>
  <si>
    <t>GLD2-Sewing Line -25</t>
  </si>
  <si>
    <t>GLD2-Sewing Line -26</t>
  </si>
  <si>
    <t>GLD2-Sewing Line -27</t>
  </si>
  <si>
    <t>GLD2-Sewing Line -28</t>
  </si>
  <si>
    <t>GLD2-Sewing Line -29</t>
  </si>
  <si>
    <t>GLD2-Sewing Line -30</t>
  </si>
  <si>
    <t>GLD2-Sewing Line -31</t>
  </si>
  <si>
    <t>GLD2-Sewing Line -32</t>
  </si>
  <si>
    <t>MILKHATUN NISAK (CM)</t>
  </si>
  <si>
    <t>GLD2-Sewing Line -33</t>
  </si>
  <si>
    <t>GLD2-Sewing Line -34</t>
  </si>
  <si>
    <t>FITRIYATI, HEMAMUAHNI (CM)</t>
  </si>
  <si>
    <t>GLD2-Sewing Line -35</t>
  </si>
  <si>
    <t>GLD2-Sewing Line -36</t>
  </si>
  <si>
    <t>GLD2-Sewing Line -37</t>
  </si>
  <si>
    <t>Sewing Line -37</t>
  </si>
  <si>
    <t>GLD2-Sewing Line -38</t>
  </si>
  <si>
    <t>Sewing Line -38</t>
  </si>
  <si>
    <t>GLD2-Sewing Line -39</t>
  </si>
  <si>
    <t>Sewing Line -39</t>
  </si>
  <si>
    <t>GLD2-Sewing Line -40</t>
  </si>
  <si>
    <t>Sewing Line -40</t>
  </si>
  <si>
    <t>GLD2-Sewing Training 2</t>
  </si>
  <si>
    <t>GLD3-Sewing Line -1</t>
  </si>
  <si>
    <t>MUNAFIAH (CM)</t>
  </si>
  <si>
    <t>GLD3-Sewing Line -2</t>
  </si>
  <si>
    <t>GLD3-Sewing Line -3</t>
  </si>
  <si>
    <t>GLD3-Sewing Line -4</t>
  </si>
  <si>
    <t>GLD3-Sewing Line -5</t>
  </si>
  <si>
    <t>GLD3-Sewing Line -6</t>
  </si>
  <si>
    <t>RAHMAWATI (CM).</t>
  </si>
  <si>
    <t>GLD3-Sewing Line -7</t>
  </si>
  <si>
    <t>GLD3-Sewing Line -8</t>
  </si>
  <si>
    <t>GLD3-Sewing Line -9</t>
  </si>
  <si>
    <t>SETIYOWATI (CM)</t>
  </si>
  <si>
    <t>GLD3-Sewing Line -10</t>
  </si>
  <si>
    <t>GLD3-Sewing Line -11</t>
  </si>
  <si>
    <t>GLD3-Sewing Line -12</t>
  </si>
  <si>
    <t>GLD3-Sewing Line -13</t>
  </si>
  <si>
    <t>GLD3-Sewing Line -14</t>
  </si>
  <si>
    <t>GLD3-Sewing Line -15</t>
  </si>
  <si>
    <t>GLD3-Sewing Line -16</t>
  </si>
  <si>
    <t>GLD2-Sewing Training 3</t>
  </si>
  <si>
    <t>GLD5-Sewing Line -1</t>
  </si>
  <si>
    <t>GLD5-Sewing Line -2</t>
  </si>
  <si>
    <t>GLD5-Sewing Line -3</t>
  </si>
  <si>
    <t>GLD5-Sewing Line -4</t>
  </si>
  <si>
    <t>GLD5-Sewing Line -5</t>
  </si>
  <si>
    <t>GLD5-Sewing Line -6</t>
  </si>
  <si>
    <t>GLD5-Sewing Line -7</t>
  </si>
  <si>
    <t>GLD5-Sewing Line -8</t>
  </si>
  <si>
    <t>GLD5-Sewing Line -9</t>
  </si>
  <si>
    <t>GLD5-Sewing Line -10</t>
  </si>
  <si>
    <t>GLD5-Sewing Line -11</t>
  </si>
  <si>
    <t>GLD5-Sewing Line -12</t>
  </si>
  <si>
    <t>GLD5-Sewing Line -13</t>
  </si>
  <si>
    <t>GLD5-Sewing Line -14</t>
  </si>
  <si>
    <t>GLD5-Sewing Line -15</t>
  </si>
  <si>
    <t>GLD5-Sewing Line -16</t>
  </si>
  <si>
    <t>GLD5-Sewing Line -17</t>
  </si>
  <si>
    <t>GLD5-Sewing Line -18</t>
  </si>
  <si>
    <t>GLD5-Sewing Line -19</t>
  </si>
  <si>
    <t>GLD5-Sewing Line -20</t>
  </si>
  <si>
    <t>GLD5-Sewing Training 5</t>
  </si>
  <si>
    <t>GLD6-Sewing Line -01</t>
  </si>
  <si>
    <t>GLD6-Sewing Line -02</t>
  </si>
  <si>
    <t>GLD6-Sewing Line -03</t>
  </si>
  <si>
    <t>GLD6-Sewing Line -04</t>
  </si>
  <si>
    <t>GLD6-Sewing Line -05</t>
  </si>
  <si>
    <t>GLD6-Sewing Line -06</t>
  </si>
  <si>
    <t>GLD6-Sewing Line -07</t>
  </si>
  <si>
    <t>GLD6-Sewing Line -08</t>
  </si>
  <si>
    <t>GLD6-Sewing Line -09</t>
  </si>
  <si>
    <t>GLD6-Sewing Line -10</t>
  </si>
  <si>
    <t>GLD6-Sewing Line -11</t>
  </si>
  <si>
    <t>GLD6-Sewing Line -12</t>
  </si>
  <si>
    <t>GLD6-Sewing Line -13</t>
  </si>
  <si>
    <t>GLD6-Sewing Line -14</t>
  </si>
  <si>
    <t>GLD6-Sewing Line -15</t>
  </si>
  <si>
    <t>GLD6-Sewing Line -16</t>
  </si>
  <si>
    <t>GLD6-Sewing Line -17</t>
  </si>
  <si>
    <t>GLD6-Sewing Line -18</t>
  </si>
  <si>
    <t>GLD6-Sewing Line -19</t>
  </si>
  <si>
    <t>GLD6-Sewing Line -20</t>
  </si>
  <si>
    <t>GLD6-Sewing Training Line-03</t>
  </si>
  <si>
    <t>GLD6-Sewing Training Line-06</t>
  </si>
  <si>
    <t>GLD6-Sewing Training Line-08</t>
  </si>
  <si>
    <t>GLD6-Sewing Training Line-11</t>
  </si>
  <si>
    <t>GLD6-Sewing Training Line-12</t>
  </si>
  <si>
    <t>GLD6-Sewing Training Line-13</t>
  </si>
  <si>
    <t>GLD6-Sewing Training Line-14</t>
  </si>
  <si>
    <t>GLD6-Sewing Training Line-15</t>
  </si>
  <si>
    <t>GLD6-Sewing Training Line-16</t>
  </si>
  <si>
    <t>GLD6-Sewing Training Line-17</t>
  </si>
  <si>
    <t>GLD6-Sewing Training Line-18</t>
  </si>
  <si>
    <t>GLD6-Sewing Training Line-19</t>
  </si>
  <si>
    <t>GLD6-Sewing Training Line-20</t>
  </si>
  <si>
    <t>Supervisor Ironing/ Staff</t>
  </si>
  <si>
    <t>Ironing</t>
  </si>
  <si>
    <t>Finishing/staff</t>
  </si>
  <si>
    <t>Finishing/Transfer</t>
  </si>
  <si>
    <t>Finishing/Packing</t>
  </si>
  <si>
    <t>Finishing/Packing (HL)</t>
  </si>
  <si>
    <t>Ironing-2</t>
  </si>
  <si>
    <t>Finishing/Transfer (2)</t>
  </si>
  <si>
    <t>Finishing/Packing (2)</t>
  </si>
  <si>
    <t>Finishing/Packing (2) HL</t>
  </si>
  <si>
    <t>BINTI K (CM)</t>
  </si>
  <si>
    <t>Ironing-3</t>
  </si>
  <si>
    <t>Finishing/Transfer (3)</t>
  </si>
  <si>
    <t>Finishing/Packing (3)</t>
  </si>
  <si>
    <t>Finishing/Packing (3) HL</t>
  </si>
  <si>
    <t>Supervisor Ironing/ Staff (5)</t>
  </si>
  <si>
    <t>Ironing-5</t>
  </si>
  <si>
    <t>Finishing/staff (5)</t>
  </si>
  <si>
    <t>Finishing/Transfer (5)</t>
  </si>
  <si>
    <t>Finishing/Packing (5)</t>
  </si>
  <si>
    <t xml:space="preserve">Finishing/Packing/HL (5) </t>
  </si>
  <si>
    <t>Finishing/staff (6)</t>
  </si>
  <si>
    <t>Finishing/Transfer (6)</t>
  </si>
  <si>
    <t>Finishing/Packing (6)</t>
  </si>
  <si>
    <t>Finishing/Packing/HL (6)</t>
  </si>
  <si>
    <t>Supervisor Ironing/ Staff (6)</t>
  </si>
  <si>
    <t>Ironing-6</t>
  </si>
  <si>
    <t>Chief Mekanik</t>
  </si>
  <si>
    <t>Adm Mekanik</t>
  </si>
  <si>
    <t>Adm Jarum</t>
  </si>
  <si>
    <t>Mechanic Mesin</t>
  </si>
  <si>
    <t>Mechanic Listrik</t>
  </si>
  <si>
    <t>HELPER MEKANIK</t>
  </si>
  <si>
    <t>BOILER</t>
  </si>
  <si>
    <t>HELPER MEKANIK (2)</t>
  </si>
  <si>
    <t>BOILER (2)</t>
  </si>
  <si>
    <t>Mechanic Listrik (3)</t>
  </si>
  <si>
    <t>BOILER (3)</t>
  </si>
  <si>
    <t>Adm Jarum (5)</t>
  </si>
  <si>
    <t>Mechanic Listrik (5)</t>
  </si>
  <si>
    <t>Adm Jarum (6)</t>
  </si>
  <si>
    <t>Mechanic Mesin (6)</t>
  </si>
  <si>
    <t>Mechanic Listrik (6)</t>
  </si>
  <si>
    <t>Umum</t>
  </si>
  <si>
    <t>BOILER  (HL)</t>
  </si>
  <si>
    <t>Sub-Total II</t>
  </si>
  <si>
    <t>III</t>
  </si>
  <si>
    <t>Production</t>
  </si>
  <si>
    <t>PPIC</t>
  </si>
  <si>
    <t>PPIC (5)</t>
  </si>
  <si>
    <t>PPIC (6)</t>
  </si>
  <si>
    <t>PPIC (EXPORT)</t>
  </si>
  <si>
    <t>Exim</t>
  </si>
  <si>
    <t>Warehouse/Staff</t>
  </si>
  <si>
    <t xml:space="preserve">Warehouse/Fabric </t>
  </si>
  <si>
    <t>Warehouse/Fabric (HL)</t>
  </si>
  <si>
    <t>Warehouse/Sewing Accessories</t>
  </si>
  <si>
    <t>Warehouse/Staff 3</t>
  </si>
  <si>
    <t>Warehouse/Fabric -3</t>
  </si>
  <si>
    <t>Warehouse/Sewing Accessories 3</t>
  </si>
  <si>
    <t>Warehouse/Sewing Accessories (HL) 3</t>
  </si>
  <si>
    <t>Warehouse/Staff 5</t>
  </si>
  <si>
    <t>Warehouse/Fabric -5</t>
  </si>
  <si>
    <t>Warehouse/Fabric (HL) 5</t>
  </si>
  <si>
    <t>Warehouse/Sewing Accessories 5</t>
  </si>
  <si>
    <t>Warehouse/Staff 6</t>
  </si>
  <si>
    <t>Warehouse/Fabric -6</t>
  </si>
  <si>
    <t>Warehouse/Sewing Accessories 6</t>
  </si>
  <si>
    <t>QC-warehouse</t>
  </si>
  <si>
    <t>QC-Lab</t>
  </si>
  <si>
    <t>QC-Cek Embrodery</t>
  </si>
  <si>
    <t>QC-Reject</t>
  </si>
  <si>
    <t>QC-Adm/ Staff</t>
  </si>
  <si>
    <t>QC-PSO</t>
  </si>
  <si>
    <t>QC-Auditor</t>
  </si>
  <si>
    <t>QC-End Line</t>
  </si>
  <si>
    <t>QC- GU (style GU)</t>
  </si>
  <si>
    <t>QC-Final</t>
  </si>
  <si>
    <t>QC-In Proses</t>
  </si>
  <si>
    <t>QC-Cutting</t>
  </si>
  <si>
    <t>QC-Fabric</t>
  </si>
  <si>
    <t>QC-Press</t>
  </si>
  <si>
    <t>QC/Staff</t>
  </si>
  <si>
    <t>ADM-QC 2</t>
  </si>
  <si>
    <t>QA/ Operator 2</t>
  </si>
  <si>
    <t>ADM-Technical</t>
  </si>
  <si>
    <t>ROKHIMATUL U (CM)</t>
  </si>
  <si>
    <t>QC-PSO 2</t>
  </si>
  <si>
    <t>QC-Final 2</t>
  </si>
  <si>
    <t>QC-End Line 2</t>
  </si>
  <si>
    <t>QC-Ukur 2</t>
  </si>
  <si>
    <t>QC-In Proses 2</t>
  </si>
  <si>
    <t>QC-Cutting 2</t>
  </si>
  <si>
    <t>QC-Fabric 2</t>
  </si>
  <si>
    <t>QC-Reject 2</t>
  </si>
  <si>
    <t>QC-Press 2</t>
  </si>
  <si>
    <t>QC-Lab 2</t>
  </si>
  <si>
    <t>QC-Packing 2</t>
  </si>
  <si>
    <t>QC-warehouse 2</t>
  </si>
  <si>
    <t>QC-Cek Embrodery 2</t>
  </si>
  <si>
    <t>QC- HL 2</t>
  </si>
  <si>
    <t>QA/ Staff 2</t>
  </si>
  <si>
    <t>DWI MARWIANA (CM )</t>
  </si>
  <si>
    <t>QC/Staff GLD 2</t>
  </si>
  <si>
    <t>ADM-QC 3</t>
  </si>
  <si>
    <t>QC-PSO 3</t>
  </si>
  <si>
    <t>QC-End Line 3</t>
  </si>
  <si>
    <t>QC-Final 3</t>
  </si>
  <si>
    <t>MAFTUHAH (CM)</t>
  </si>
  <si>
    <t>QC-In Proses 3</t>
  </si>
  <si>
    <t>QC-CUTTING 3</t>
  </si>
  <si>
    <t>QC-Warehouse 3</t>
  </si>
  <si>
    <t>QC-Fabric 3</t>
  </si>
  <si>
    <t>QC-Packing 3</t>
  </si>
  <si>
    <t>QC- Auditor 3</t>
  </si>
  <si>
    <t>QC-Press 3</t>
  </si>
  <si>
    <t>QC-Ukur 3</t>
  </si>
  <si>
    <t>QC-Reject 3</t>
  </si>
  <si>
    <t>QC/Staff GLD 3</t>
  </si>
  <si>
    <t>ADM-QC 5</t>
  </si>
  <si>
    <t>QC-End Line 5</t>
  </si>
  <si>
    <t>QC-Final 5</t>
  </si>
  <si>
    <t>QC-In Proses 5</t>
  </si>
  <si>
    <t>QC-PSO 5</t>
  </si>
  <si>
    <t>QC- Auditor 5</t>
  </si>
  <si>
    <t>QC-CUTTING 5</t>
  </si>
  <si>
    <t>QC-Warehouse 5</t>
  </si>
  <si>
    <t>QC-Fabric 5</t>
  </si>
  <si>
    <t>QC-Packing 5</t>
  </si>
  <si>
    <t>QC-Ukur 5</t>
  </si>
  <si>
    <t>QC-Press 5</t>
  </si>
  <si>
    <t>QC-Reject 5</t>
  </si>
  <si>
    <t>QC/Staff GLD 5</t>
  </si>
  <si>
    <t>QC-ADM 6</t>
  </si>
  <si>
    <t>QC-HL 6</t>
  </si>
  <si>
    <t>QC-End Line 6</t>
  </si>
  <si>
    <t>QC-Final 6</t>
  </si>
  <si>
    <t>QC-In Proses 6</t>
  </si>
  <si>
    <t>QC-Cutting 6</t>
  </si>
  <si>
    <t>QC-Warehouse 6</t>
  </si>
  <si>
    <t>QC-Ukur 6</t>
  </si>
  <si>
    <t>QC-Fabric 6</t>
  </si>
  <si>
    <t>QC-PSO 6</t>
  </si>
  <si>
    <t>QC/Staff GLD 6</t>
  </si>
  <si>
    <t>Sub-Total III</t>
  </si>
  <si>
    <t>* Total ( WN ) :</t>
  </si>
  <si>
    <t xml:space="preserve">* Total ( CN )  : </t>
  </si>
  <si>
    <t xml:space="preserve">* Total ( S )     : </t>
  </si>
  <si>
    <t xml:space="preserve">* Total ( CM ) : </t>
  </si>
  <si>
    <t xml:space="preserve">                    </t>
  </si>
  <si>
    <t>* Total ( P )     :</t>
  </si>
  <si>
    <t>* Total ( OL )  :</t>
  </si>
  <si>
    <t>GRAND TOTAL ( I+II+III )</t>
  </si>
  <si>
    <t>Total Shift = Persons</t>
  </si>
  <si>
    <t xml:space="preserve">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</si>
  <si>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Approved by,</t>
  </si>
  <si>
    <t>Checked by,</t>
  </si>
  <si>
    <t xml:space="preserve"> Prepared by,</t>
  </si>
  <si>
    <t xml:space="preserve">                               Ms. Anny Wang</t>
  </si>
  <si>
    <t>Sentosa</t>
  </si>
  <si>
    <t>Sunarto</t>
  </si>
  <si>
    <t>Ike Sutriani</t>
  </si>
  <si>
    <t>人員</t>
  </si>
  <si>
    <t>cutting 3</t>
  </si>
  <si>
    <t>cutting 5</t>
  </si>
  <si>
    <t>finishing 3</t>
  </si>
  <si>
    <t>finishing 5</t>
  </si>
  <si>
    <t>8/16~8/21</t>
  </si>
  <si>
    <t>8/23~8/28</t>
  </si>
  <si>
    <t>8/30~9/4</t>
  </si>
  <si>
    <t>9/6~9/11</t>
  </si>
  <si>
    <t>9/13~9/18</t>
  </si>
  <si>
    <t>Sewing GLD3</t>
    <phoneticPr fontId="173" type="noConversion"/>
  </si>
  <si>
    <t>Sewing GLD5</t>
    <phoneticPr fontId="173" type="noConversion"/>
  </si>
  <si>
    <t>QC3</t>
    <phoneticPr fontId="173" type="noConversion"/>
  </si>
  <si>
    <t>QC5</t>
    <phoneticPr fontId="173" type="noConversion"/>
  </si>
  <si>
    <t>WH3</t>
    <phoneticPr fontId="173" type="noConversion"/>
  </si>
  <si>
    <t>WH5</t>
    <phoneticPr fontId="173" type="noConversion"/>
  </si>
  <si>
    <t>PPIC3</t>
    <phoneticPr fontId="173" type="noConversion"/>
  </si>
  <si>
    <t>PPIC5</t>
    <phoneticPr fontId="173" type="noConversion"/>
  </si>
  <si>
    <t>IRONING3</t>
    <phoneticPr fontId="173" type="noConversion"/>
  </si>
  <si>
    <t>IRONING5</t>
    <phoneticPr fontId="173" type="noConversion"/>
  </si>
  <si>
    <t>占比粗估</t>
    <phoneticPr fontId="173" type="noConversion"/>
  </si>
  <si>
    <t>人數 / 線數</t>
    <phoneticPr fontId="173" type="noConversion"/>
  </si>
  <si>
    <t>GLD ALL</t>
    <phoneticPr fontId="173" type="noConversion"/>
  </si>
  <si>
    <t>GLD1</t>
  </si>
  <si>
    <t>GLD1</t>
    <phoneticPr fontId="173" type="noConversion"/>
  </si>
  <si>
    <t>GLD2</t>
  </si>
  <si>
    <t>GLD3</t>
  </si>
  <si>
    <t>GLD6</t>
  </si>
  <si>
    <t>GLD2</t>
    <phoneticPr fontId="173" type="noConversion"/>
  </si>
  <si>
    <t>GLD3</t>
    <phoneticPr fontId="173" type="noConversion"/>
  </si>
  <si>
    <t>GLD5</t>
  </si>
  <si>
    <t>GLD5</t>
    <phoneticPr fontId="173" type="noConversion"/>
  </si>
  <si>
    <t>GLD6</t>
    <phoneticPr fontId="173" type="noConversion"/>
  </si>
  <si>
    <t>GLD1 SEWING</t>
  </si>
  <si>
    <t>GLD1 SEWING</t>
    <phoneticPr fontId="173" type="noConversion"/>
  </si>
  <si>
    <t>GLD2 SEWING</t>
  </si>
  <si>
    <t>GLD2 SEWING</t>
    <phoneticPr fontId="173" type="noConversion"/>
  </si>
  <si>
    <t>GLD3 SEWING</t>
  </si>
  <si>
    <t>GLD3 SEWING</t>
    <phoneticPr fontId="173" type="noConversion"/>
  </si>
  <si>
    <t>GLD3</t>
    <phoneticPr fontId="173" type="noConversion"/>
  </si>
  <si>
    <t>GLD5 SEWING</t>
  </si>
  <si>
    <t>GLD5 SEWING</t>
    <phoneticPr fontId="173" type="noConversion"/>
  </si>
  <si>
    <t>GLD5</t>
    <phoneticPr fontId="173" type="noConversion"/>
  </si>
  <si>
    <t>GLD6 SEWING</t>
  </si>
  <si>
    <t>GLD6 SEWING</t>
    <phoneticPr fontId="173" type="noConversion"/>
  </si>
  <si>
    <t>GLD1 Iron</t>
    <phoneticPr fontId="173" type="noConversion"/>
  </si>
  <si>
    <t>GLD1 Fin</t>
    <phoneticPr fontId="173" type="noConversion"/>
  </si>
  <si>
    <t>GLD1 Cutting</t>
    <phoneticPr fontId="173" type="noConversion"/>
  </si>
  <si>
    <t>GLD2 Cutting</t>
    <phoneticPr fontId="173" type="noConversion"/>
  </si>
  <si>
    <t>GLD2 Cutting</t>
    <phoneticPr fontId="173" type="noConversion"/>
  </si>
  <si>
    <t>GLD3 Cutting</t>
    <phoneticPr fontId="173" type="noConversion"/>
  </si>
  <si>
    <t>GLD5 Cutting</t>
    <phoneticPr fontId="173" type="noConversion"/>
  </si>
  <si>
    <t>GLD5 Cutting</t>
    <phoneticPr fontId="173" type="noConversion"/>
  </si>
  <si>
    <t>GLD6 Cutting</t>
    <phoneticPr fontId="173" type="noConversion"/>
  </si>
  <si>
    <t>GLD1</t>
    <phoneticPr fontId="173" type="noConversion"/>
  </si>
  <si>
    <t>GLD2 Iron</t>
    <phoneticPr fontId="173" type="noConversion"/>
  </si>
  <si>
    <t>GLD2 Iron</t>
    <phoneticPr fontId="173" type="noConversion"/>
  </si>
  <si>
    <t>GLD2 Fin</t>
    <phoneticPr fontId="173" type="noConversion"/>
  </si>
  <si>
    <t>GLD3 Fin</t>
  </si>
  <si>
    <t>GLD3 Iron</t>
  </si>
  <si>
    <t>GLD5 Iron</t>
  </si>
  <si>
    <t>GLD5 Fin</t>
  </si>
  <si>
    <t>GLD6 Iron</t>
  </si>
  <si>
    <t>GLD6 Fin</t>
  </si>
  <si>
    <t>GLD1 QC</t>
  </si>
  <si>
    <t>GLD1 QC</t>
    <phoneticPr fontId="173" type="noConversion"/>
  </si>
  <si>
    <t>GLD2 QC</t>
  </si>
  <si>
    <t>GLD3 QC</t>
  </si>
  <si>
    <t>GLD5 QC</t>
  </si>
  <si>
    <t>GLD6 QC</t>
  </si>
  <si>
    <t>GLD1+2 WH</t>
    <phoneticPr fontId="173" type="noConversion"/>
  </si>
  <si>
    <t>GLD3 WH</t>
    <phoneticPr fontId="173" type="noConversion"/>
  </si>
  <si>
    <t>GLD5 WH</t>
  </si>
  <si>
    <t>GLD5 WH</t>
    <phoneticPr fontId="173" type="noConversion"/>
  </si>
  <si>
    <t>GLD6 WH</t>
    <phoneticPr fontId="173" type="noConversion"/>
  </si>
  <si>
    <t>GLD2 QC</t>
    <phoneticPr fontId="173" type="noConversion"/>
  </si>
  <si>
    <t>Date</t>
  </si>
  <si>
    <t>Department</t>
    <phoneticPr fontId="173" type="noConversion"/>
  </si>
  <si>
    <t>GLD ALL</t>
    <phoneticPr fontId="173" type="noConversion"/>
  </si>
  <si>
    <t>GLD1</t>
    <phoneticPr fontId="173" type="noConversion"/>
  </si>
  <si>
    <t>GLD1 Fin</t>
    <phoneticPr fontId="173" type="noConversion"/>
  </si>
  <si>
    <t>GLD1 Iron</t>
    <phoneticPr fontId="173" type="noConversion"/>
  </si>
  <si>
    <t>GLD1 QC</t>
    <phoneticPr fontId="173" type="noConversion"/>
  </si>
  <si>
    <t>GLD1 SEWING</t>
    <phoneticPr fontId="173" type="noConversion"/>
  </si>
  <si>
    <t>GLD1+2 WH</t>
    <phoneticPr fontId="173" type="noConversion"/>
  </si>
  <si>
    <t>GLD2</t>
    <phoneticPr fontId="173" type="noConversion"/>
  </si>
  <si>
    <t>GLD2 Cutting</t>
    <phoneticPr fontId="173" type="noConversion"/>
  </si>
  <si>
    <t>GLD2 Fin</t>
    <phoneticPr fontId="173" type="noConversion"/>
  </si>
  <si>
    <t>GLD2 Iron</t>
    <phoneticPr fontId="173" type="noConversion"/>
  </si>
  <si>
    <t>GLD2 QC</t>
    <phoneticPr fontId="173" type="noConversion"/>
  </si>
  <si>
    <t>GLD2 SEWING</t>
    <phoneticPr fontId="173" type="noConversion"/>
  </si>
  <si>
    <t>GLD3</t>
    <phoneticPr fontId="173" type="noConversion"/>
  </si>
  <si>
    <t>GLD3 Cutting</t>
    <phoneticPr fontId="173" type="noConversion"/>
  </si>
  <si>
    <t>GLD3 Fin</t>
    <phoneticPr fontId="173" type="noConversion"/>
  </si>
  <si>
    <t>GLD3 Iron</t>
    <phoneticPr fontId="173" type="noConversion"/>
  </si>
  <si>
    <t>GLD3 QC</t>
    <phoneticPr fontId="173" type="noConversion"/>
  </si>
  <si>
    <t>GLD3 SEWING</t>
    <phoneticPr fontId="173" type="noConversion"/>
  </si>
  <si>
    <t>GLD3 WH</t>
    <phoneticPr fontId="173" type="noConversion"/>
  </si>
  <si>
    <t>GLD5</t>
    <phoneticPr fontId="173" type="noConversion"/>
  </si>
  <si>
    <t>GLD5 Cutting</t>
    <phoneticPr fontId="173" type="noConversion"/>
  </si>
  <si>
    <t>GLD5 Fin</t>
    <phoneticPr fontId="173" type="noConversion"/>
  </si>
  <si>
    <t>GLD5 Iron</t>
    <phoneticPr fontId="173" type="noConversion"/>
  </si>
  <si>
    <t>GLD5 QC</t>
    <phoneticPr fontId="173" type="noConversion"/>
  </si>
  <si>
    <t>GLD5 SEWING</t>
    <phoneticPr fontId="173" type="noConversion"/>
  </si>
  <si>
    <t>GLD5 WH</t>
    <phoneticPr fontId="173" type="noConversion"/>
  </si>
  <si>
    <t>GLD6</t>
    <phoneticPr fontId="173" type="noConversion"/>
  </si>
  <si>
    <t>GLD6 Cutting</t>
    <phoneticPr fontId="173" type="noConversion"/>
  </si>
  <si>
    <t>GLD6 Fin</t>
    <phoneticPr fontId="173" type="noConversion"/>
  </si>
  <si>
    <t>GLD6 Iron</t>
    <phoneticPr fontId="173" type="noConversion"/>
  </si>
  <si>
    <t>GLD6 QC</t>
    <phoneticPr fontId="173" type="noConversion"/>
  </si>
  <si>
    <t>GLD6 SEWING</t>
    <phoneticPr fontId="173" type="noConversion"/>
  </si>
  <si>
    <t>GLD6 WH</t>
    <phoneticPr fontId="173" type="noConversion"/>
  </si>
  <si>
    <t>GRAND TOTAL ( I+II+III )</t>
    <phoneticPr fontId="173" type="noConversion"/>
  </si>
  <si>
    <t>在冊人力</t>
    <phoneticPr fontId="173" type="noConversion"/>
  </si>
  <si>
    <t>GLD1</t>
    <phoneticPr fontId="173" type="noConversion"/>
  </si>
  <si>
    <t>WH</t>
  </si>
  <si>
    <t>WH</t>
    <phoneticPr fontId="173" type="noConversion"/>
  </si>
  <si>
    <t>QC</t>
  </si>
  <si>
    <t>QC</t>
    <phoneticPr fontId="173" type="noConversion"/>
  </si>
  <si>
    <t>GLD2</t>
    <phoneticPr fontId="173" type="noConversion"/>
  </si>
  <si>
    <t>GLD3</t>
    <phoneticPr fontId="173" type="noConversion"/>
  </si>
  <si>
    <t>GLD5</t>
    <phoneticPr fontId="173" type="noConversion"/>
  </si>
  <si>
    <t>GLD6</t>
    <phoneticPr fontId="173" type="noConversion"/>
  </si>
  <si>
    <t>Today</t>
  </si>
  <si>
    <t>Today</t>
    <phoneticPr fontId="173" type="noConversion"/>
  </si>
  <si>
    <t>Line</t>
  </si>
  <si>
    <t>Line</t>
    <phoneticPr fontId="173" type="noConversion"/>
  </si>
  <si>
    <t>Sew</t>
  </si>
  <si>
    <t>Sew</t>
    <phoneticPr fontId="173" type="noConversion"/>
  </si>
  <si>
    <t>Cut</t>
  </si>
  <si>
    <t>Cut</t>
    <phoneticPr fontId="173" type="noConversion"/>
  </si>
  <si>
    <t>Iron</t>
  </si>
  <si>
    <t>Iron</t>
    <phoneticPr fontId="173" type="noConversion"/>
  </si>
  <si>
    <t>Fin</t>
  </si>
  <si>
    <t>Fin</t>
    <phoneticPr fontId="173" type="noConversion"/>
  </si>
  <si>
    <t>Others</t>
  </si>
  <si>
    <t>Others</t>
    <phoneticPr fontId="173" type="noConversion"/>
  </si>
  <si>
    <t>Other (Avg)</t>
  </si>
  <si>
    <t>Other (Avg)</t>
    <phoneticPr fontId="173" type="noConversion"/>
  </si>
  <si>
    <t>車工占比</t>
  </si>
  <si>
    <t>車工占比</t>
    <phoneticPr fontId="173" type="noConversion"/>
  </si>
  <si>
    <t>DATE : August 23, 2021</t>
  </si>
  <si>
    <t>RIZKI K (CM). DEBBY (P)</t>
  </si>
  <si>
    <t>KOMYATUN (WN)</t>
  </si>
  <si>
    <t>ANITA DIKA (CM), SAPTONO H (Wn)</t>
  </si>
  <si>
    <t xml:space="preserve">FEBRI AYU, ISTIQOMAH , ULFATUN NISAK, AYU NOVIA S(CM), </t>
  </si>
  <si>
    <t>INDAH, NOFITA, TIA AGNI (CM)</t>
  </si>
  <si>
    <t>Cutting -5</t>
    <phoneticPr fontId="174" type="noConversion"/>
  </si>
  <si>
    <t>NUR HAMIDAH (CM). VIKA S, YULI F, DEA A, SITI F (WN)</t>
  </si>
  <si>
    <t>AJI HANDOKO (WN)</t>
  </si>
  <si>
    <t>HERLINDA (S)</t>
  </si>
  <si>
    <t>Chief Sewing (3)</t>
    <phoneticPr fontId="174" type="noConversion"/>
  </si>
  <si>
    <t>SURAHMAN (S)</t>
  </si>
  <si>
    <t>Chief Sewing (5)</t>
    <phoneticPr fontId="174" type="noConversion"/>
  </si>
  <si>
    <t>SULASIH (CN)</t>
  </si>
  <si>
    <t>ANIK ROMANIYAH, RUKINI (CM)</t>
  </si>
  <si>
    <t>SITI M (WN)</t>
  </si>
  <si>
    <t xml:space="preserve">SITI SAFAATUN, KASMINAH (CM). </t>
  </si>
  <si>
    <t xml:space="preserve">ISSAROH (CM). </t>
  </si>
  <si>
    <t>LINDAWATI (Wn)</t>
  </si>
  <si>
    <t>ANA SULISTIYANA (CM)</t>
  </si>
  <si>
    <t>ALFIATUR (CM). ISWATUL K (S), MUTMAINAH, NUR JANAH (WN)</t>
  </si>
  <si>
    <t>DEWI PURWATI, SITI NAILIL A (CM), SITI R (WN)</t>
  </si>
  <si>
    <t>IRFATUL B, SULASIH (WN)</t>
  </si>
  <si>
    <t xml:space="preserve">SANTI HIDAYAH (CM), </t>
  </si>
  <si>
    <t>JIHAN A (WN)</t>
  </si>
  <si>
    <t>NUR IFA (CM), SITI A, A. QOMARUDIN (WN)</t>
  </si>
  <si>
    <t>SITI QOMARIYAH(CM)</t>
  </si>
  <si>
    <t>NURUL M, DWI A (WN)</t>
  </si>
  <si>
    <t>SITI N, YUMROTUL Q (WN)</t>
  </si>
  <si>
    <t>DEWI F (WN)</t>
  </si>
  <si>
    <t xml:space="preserve">NURUL LAELI (CM), </t>
  </si>
  <si>
    <t>KUSRINI (CM), RAHMAWATI S (S)</t>
  </si>
  <si>
    <t>SRI GATI (CM), MUNAZILAH (WN)</t>
  </si>
  <si>
    <t>RAHMAWATI (WN)</t>
  </si>
  <si>
    <t>KASWIYATI (WN)</t>
  </si>
  <si>
    <t>MUSLIKAH (WN)</t>
  </si>
  <si>
    <t>HEVI NUR (WN)</t>
  </si>
  <si>
    <t>UMI ALFA (CM)</t>
  </si>
  <si>
    <t>RIFATL L (WN)</t>
  </si>
  <si>
    <t>SUYATMI (CM), NURUL N (WN)</t>
  </si>
  <si>
    <t xml:space="preserve">SITI FATONAH (CM), </t>
  </si>
  <si>
    <t>SRI IMAWATI (WN)</t>
  </si>
  <si>
    <t xml:space="preserve">MALIKAH (CM), </t>
  </si>
  <si>
    <t>YUNI FITRIYANI (CM)</t>
  </si>
  <si>
    <t>FAJAR A (WN)</t>
  </si>
  <si>
    <t>AYUNI F (WN)</t>
  </si>
  <si>
    <t>FITRI H (P)</t>
  </si>
  <si>
    <t xml:space="preserve">HETI VINATA (CM), </t>
  </si>
  <si>
    <t>ARINA MUSTAFIDAH (CM)</t>
  </si>
  <si>
    <t>RINA K (WN)</t>
  </si>
  <si>
    <t>NGIARYI (P)</t>
  </si>
  <si>
    <t>SITI Y (WN)</t>
  </si>
  <si>
    <t>DIYA P (WN)</t>
  </si>
  <si>
    <t>KHOERUL U (WN)</t>
  </si>
  <si>
    <t>WAHYU S (WN)</t>
  </si>
  <si>
    <t>M. KHOIRUN N (WN)</t>
  </si>
  <si>
    <t>DINA F (WN)</t>
  </si>
  <si>
    <t>A. SYAIFUL B (WN)</t>
  </si>
  <si>
    <t>FITROTUL R (WN)</t>
  </si>
  <si>
    <t>M. MUNDAR (WN)</t>
  </si>
  <si>
    <t>CAHYA TEGUH (WN)</t>
  </si>
  <si>
    <t>M. EKO Z (WN)</t>
  </si>
  <si>
    <t>M. KHOIRUL A (WN)</t>
  </si>
  <si>
    <t>AQIDATUN (WN)</t>
  </si>
  <si>
    <t>SIKHATUL A (WN)</t>
  </si>
  <si>
    <t>JOKO S (P), DINA K, NUR K, NUR K, SITI M, ELLA A (WN)</t>
  </si>
  <si>
    <t>ISROAH, SURATEMI (WN)</t>
  </si>
  <si>
    <t>Finishing/staff (2)</t>
    <phoneticPr fontId="174" type="noConversion"/>
  </si>
  <si>
    <t>DEWI W , BADRIYAH  (CM)</t>
  </si>
  <si>
    <t>Supervisor Ironing/ Staff (3)</t>
    <phoneticPr fontId="174" type="noConversion"/>
  </si>
  <si>
    <t xml:space="preserve">BINTI KHOIRIYAH (CM), </t>
  </si>
  <si>
    <t>Finishing/staff (3)</t>
    <phoneticPr fontId="174" type="noConversion"/>
  </si>
  <si>
    <t>ARI PURWATI, LAILATUS S (WN)</t>
  </si>
  <si>
    <t>UTAMI, DIAH E, ITA M, HUSNUL L, NUR A (WN)</t>
  </si>
  <si>
    <t>SAIDAH (WN)</t>
  </si>
  <si>
    <t>ABDUL W, EKO R (WN), DWI P (OL)</t>
  </si>
  <si>
    <t>Mechanic Mesin (2)</t>
    <phoneticPr fontId="174" type="noConversion"/>
  </si>
  <si>
    <t>Mechanic Mesin (5)</t>
    <phoneticPr fontId="174" type="noConversion"/>
  </si>
  <si>
    <t>RIZKY H (WN)</t>
  </si>
  <si>
    <t>PPIC (2)</t>
    <phoneticPr fontId="174" type="noConversion"/>
  </si>
  <si>
    <t>FANY K (P)</t>
  </si>
  <si>
    <t>FARIKAH, FERA PERMATASARI (CM)</t>
  </si>
  <si>
    <t xml:space="preserve">NURYATI (CM), </t>
  </si>
  <si>
    <t xml:space="preserve">HIJRAWATI (CM), </t>
  </si>
  <si>
    <t>CANDRA M (WN)</t>
  </si>
  <si>
    <t>VINA M (WN), SALSA F (S)</t>
  </si>
  <si>
    <t>Supervisor Sewing (2)</t>
    <phoneticPr fontId="174" type="noConversion"/>
  </si>
  <si>
    <t>Supervisor Ironing/ Staff (2)</t>
    <phoneticPr fontId="174" type="noConversion"/>
  </si>
  <si>
    <t>Chief Mekanik (2)</t>
    <phoneticPr fontId="174" type="noConversion"/>
  </si>
  <si>
    <t>Adm Jarum (2)</t>
    <phoneticPr fontId="174" type="noConversion"/>
  </si>
  <si>
    <t>Mechanic Listrik (2)</t>
    <phoneticPr fontId="174" type="noConversion"/>
  </si>
  <si>
    <t>Chief Mekanik (3)</t>
    <phoneticPr fontId="174" type="noConversion"/>
  </si>
  <si>
    <t>PPIC (3)</t>
    <phoneticPr fontId="174" type="noConversion"/>
  </si>
  <si>
    <t>車工占比變化</t>
  </si>
  <si>
    <t>車工占比變化</t>
    <phoneticPr fontId="173" type="noConversion"/>
  </si>
  <si>
    <t>在冊人力</t>
    <phoneticPr fontId="173" type="noConversion"/>
  </si>
  <si>
    <t>出席人力</t>
    <phoneticPr fontId="173" type="noConversion"/>
  </si>
  <si>
    <t>出席人力</t>
    <phoneticPr fontId="173" type="noConversion"/>
  </si>
  <si>
    <t>Cutting (Bordir)</t>
    <phoneticPr fontId="174" type="noConversion"/>
  </si>
  <si>
    <t>Cutting/staff -2</t>
    <phoneticPr fontId="174" type="noConversion"/>
  </si>
  <si>
    <t xml:space="preserve">Sewing (Adm Produksi) /staff </t>
    <phoneticPr fontId="174" type="noConversion"/>
  </si>
  <si>
    <t>Chief Sewing (2)</t>
    <phoneticPr fontId="174" type="noConversion"/>
  </si>
  <si>
    <t>Supervisor Sewing (3)</t>
    <phoneticPr fontId="174" type="noConversion"/>
  </si>
  <si>
    <t>Sewing (Adm Produksi)/staff (3)</t>
    <phoneticPr fontId="174" type="noConversion"/>
  </si>
  <si>
    <t>Supervisor Sewing (5)</t>
    <phoneticPr fontId="174" type="noConversion"/>
  </si>
  <si>
    <t>Adm Jarum (3)</t>
    <phoneticPr fontId="174" type="noConversion"/>
  </si>
  <si>
    <t>Mechanic Mesin (3)</t>
    <phoneticPr fontId="174" type="noConversion"/>
  </si>
  <si>
    <t>BOILER (5)</t>
    <phoneticPr fontId="174" type="noConversion"/>
  </si>
  <si>
    <t>STL 1&amp;2</t>
    <phoneticPr fontId="188" type="noConversion"/>
  </si>
  <si>
    <t>STL 3&amp;4</t>
    <phoneticPr fontId="188" type="noConversion"/>
  </si>
  <si>
    <t>GLR1</t>
    <phoneticPr fontId="188" type="noConversion"/>
  </si>
  <si>
    <t>2A</t>
    <phoneticPr fontId="188" type="noConversion"/>
  </si>
  <si>
    <t>2B</t>
    <phoneticPr fontId="188" type="noConversion"/>
  </si>
  <si>
    <t>2C</t>
    <phoneticPr fontId="188" type="noConversion"/>
  </si>
  <si>
    <t>GLD</t>
    <phoneticPr fontId="188" type="noConversion"/>
  </si>
  <si>
    <t>Sewing</t>
    <phoneticPr fontId="188" type="noConversion"/>
  </si>
  <si>
    <t>HL</t>
    <phoneticPr fontId="188" type="noConversion"/>
  </si>
  <si>
    <t>check</t>
    <phoneticPr fontId="188" type="noConversion"/>
  </si>
  <si>
    <t>DL/IDL</t>
    <phoneticPr fontId="188" type="noConversion"/>
  </si>
  <si>
    <t>Belong</t>
    <phoneticPr fontId="188" type="noConversion"/>
  </si>
  <si>
    <t>CM-P</t>
    <phoneticPr fontId="188" type="noConversion"/>
  </si>
  <si>
    <t>CM-C</t>
    <phoneticPr fontId="188" type="noConversion"/>
  </si>
  <si>
    <t>GLD1</t>
    <phoneticPr fontId="188" type="noConversion"/>
  </si>
  <si>
    <t>GLD1-HL</t>
    <phoneticPr fontId="188" type="noConversion"/>
  </si>
  <si>
    <t>GLD1-CM</t>
    <phoneticPr fontId="188" type="noConversion"/>
  </si>
  <si>
    <t>GLD2</t>
    <phoneticPr fontId="188" type="noConversion"/>
  </si>
  <si>
    <t>GLD2-HL</t>
    <phoneticPr fontId="188" type="noConversion"/>
  </si>
  <si>
    <t>GLD2-CM</t>
    <phoneticPr fontId="188" type="noConversion"/>
  </si>
  <si>
    <t>GLD3</t>
    <phoneticPr fontId="188" type="noConversion"/>
  </si>
  <si>
    <t>GLD3-HL</t>
    <phoneticPr fontId="188" type="noConversion"/>
  </si>
  <si>
    <t>GLD3-CM</t>
    <phoneticPr fontId="188" type="noConversion"/>
  </si>
  <si>
    <t>GLD5</t>
    <phoneticPr fontId="188" type="noConversion"/>
  </si>
  <si>
    <t>GLD5-HL</t>
    <phoneticPr fontId="188" type="noConversion"/>
  </si>
  <si>
    <t>GLD5-CM</t>
    <phoneticPr fontId="188" type="noConversion"/>
  </si>
  <si>
    <t>GLD6-HL</t>
  </si>
  <si>
    <t>GLD6-CM</t>
  </si>
  <si>
    <t>cutting</t>
    <phoneticPr fontId="188" type="noConversion"/>
  </si>
  <si>
    <t>sewing</t>
    <phoneticPr fontId="188" type="noConversion"/>
  </si>
  <si>
    <t>ironing</t>
    <phoneticPr fontId="188" type="noConversion"/>
  </si>
  <si>
    <t>packing</t>
    <phoneticPr fontId="188" type="noConversion"/>
  </si>
  <si>
    <t>Embordiary</t>
    <phoneticPr fontId="201" type="noConversion"/>
  </si>
  <si>
    <t>IDL Cutting</t>
  </si>
  <si>
    <t>IDL Sewing</t>
  </si>
  <si>
    <t>GQC</t>
    <phoneticPr fontId="201" type="noConversion"/>
  </si>
  <si>
    <t>QC</t>
    <phoneticPr fontId="201" type="noConversion"/>
  </si>
  <si>
    <t>Sample room</t>
    <phoneticPr fontId="201" type="noConversion"/>
  </si>
  <si>
    <t>Mechanic</t>
    <phoneticPr fontId="201" type="noConversion"/>
  </si>
  <si>
    <t>Warehouse</t>
  </si>
  <si>
    <t>Piping</t>
  </si>
  <si>
    <t>IDL Others</t>
  </si>
  <si>
    <t>Total</t>
    <phoneticPr fontId="201" type="noConversion"/>
  </si>
  <si>
    <t>MK</t>
    <phoneticPr fontId="188" type="noConversion"/>
  </si>
  <si>
    <t>Dept</t>
    <phoneticPr fontId="188" type="noConversion"/>
  </si>
  <si>
    <t>DL/IDL</t>
  </si>
  <si>
    <t>Belong to</t>
  </si>
  <si>
    <t>HL</t>
  </si>
  <si>
    <t>ADMINISTRATION</t>
  </si>
  <si>
    <t>Cutting</t>
    <phoneticPr fontId="201" type="noConversion"/>
  </si>
  <si>
    <t>Policlinic(Nurse)</t>
    <phoneticPr fontId="188" type="noConversion"/>
  </si>
  <si>
    <t>Security</t>
  </si>
  <si>
    <t>IDL</t>
  </si>
  <si>
    <t>IDL others</t>
  </si>
  <si>
    <t>IDL Sewing</t>
    <phoneticPr fontId="201" type="noConversion"/>
  </si>
  <si>
    <t>Purchasing/EDP</t>
  </si>
  <si>
    <t>Sewing</t>
    <phoneticPr fontId="201" type="noConversion"/>
  </si>
  <si>
    <t>Ironing</t>
    <phoneticPr fontId="201" type="noConversion"/>
  </si>
  <si>
    <t>General Affair ( HL )</t>
  </si>
  <si>
    <t>Packing</t>
    <phoneticPr fontId="201" type="noConversion"/>
  </si>
  <si>
    <t>Compliant/Purchasing/EDP(MIS)</t>
  </si>
  <si>
    <t>Washing</t>
    <phoneticPr fontId="201" type="noConversion"/>
  </si>
  <si>
    <t>Temporary(HL)</t>
  </si>
  <si>
    <t>Temporary Cleaning Service (HL)</t>
  </si>
  <si>
    <t>Temporary(HL) General Affair</t>
  </si>
  <si>
    <t>IDL Final part</t>
    <phoneticPr fontId="201" type="noConversion"/>
  </si>
  <si>
    <t>Washing Fty</t>
    <phoneticPr fontId="201" type="noConversion"/>
  </si>
  <si>
    <t>IDL Cutting</t>
    <phoneticPr fontId="201" type="noConversion"/>
  </si>
  <si>
    <t>Sekretaris</t>
  </si>
  <si>
    <t xml:space="preserve">security internal </t>
  </si>
  <si>
    <t>IDL Washing</t>
    <phoneticPr fontId="201" type="noConversion"/>
  </si>
  <si>
    <t>IDL Washing Fty</t>
    <phoneticPr fontId="201" type="noConversion"/>
  </si>
  <si>
    <t>IDL Embordiary</t>
    <phoneticPr fontId="201" type="noConversion"/>
  </si>
  <si>
    <t>MANUFACTURING</t>
  </si>
  <si>
    <t>Pattern/POLA/Sample/Marker</t>
  </si>
  <si>
    <t>Sample center</t>
    <phoneticPr fontId="188" type="noConversion"/>
  </si>
  <si>
    <t>Cutting/Staff</t>
  </si>
  <si>
    <t>Cutting (SHIFT)</t>
  </si>
  <si>
    <t>Cutting/Piping</t>
  </si>
  <si>
    <t>Warehouse</t>
    <phoneticPr fontId="201" type="noConversion"/>
  </si>
  <si>
    <t>Temporary Cutting (HL)</t>
  </si>
  <si>
    <t>PPIC</t>
    <phoneticPr fontId="201" type="noConversion"/>
  </si>
  <si>
    <t>Kantong Bobok</t>
  </si>
  <si>
    <t>Cutting  (HL)</t>
  </si>
  <si>
    <t>IDL Others</t>
    <phoneticPr fontId="201" type="noConversion"/>
  </si>
  <si>
    <t>Sewing Line -1</t>
  </si>
  <si>
    <t>Temporary Bobok (HL)</t>
  </si>
  <si>
    <t>Temporary Kantong Bobok (HL)</t>
  </si>
  <si>
    <t>Cutting PLT (Training)</t>
  </si>
  <si>
    <t>Sample room</t>
  </si>
  <si>
    <t>IDL Packing</t>
  </si>
  <si>
    <t>Sewing Line -2</t>
  </si>
  <si>
    <t>Sewing/Staff</t>
  </si>
  <si>
    <t xml:space="preserve">Sewing Line - 1  </t>
  </si>
  <si>
    <t>IDL Ironing</t>
  </si>
  <si>
    <t>Sewing Line -3</t>
  </si>
  <si>
    <t xml:space="preserve">Sewing Line - 2      </t>
  </si>
  <si>
    <t>DL</t>
  </si>
  <si>
    <t>Sewing Line -4</t>
  </si>
  <si>
    <t xml:space="preserve">Sewing Line - 3  </t>
  </si>
  <si>
    <t xml:space="preserve">Sewing Line -3 </t>
  </si>
  <si>
    <t>Sewing Line -5</t>
  </si>
  <si>
    <t xml:space="preserve">Sewing Line - 4    </t>
  </si>
  <si>
    <t>IDL</t>
    <phoneticPr fontId="188" type="noConversion"/>
  </si>
  <si>
    <t>IDL Cutting</t>
    <phoneticPr fontId="188" type="noConversion"/>
  </si>
  <si>
    <t>Sewing Line -6</t>
  </si>
  <si>
    <t xml:space="preserve">Sewing Line - 5   </t>
  </si>
  <si>
    <t>Sewing Line -7</t>
  </si>
  <si>
    <t xml:space="preserve">Sewing Line - 6 </t>
  </si>
  <si>
    <t>Cutting/piping staff</t>
  </si>
  <si>
    <t>Sewing Line -8</t>
  </si>
  <si>
    <t xml:space="preserve">Sewing Line - 7  </t>
  </si>
  <si>
    <t>Sewing Line -3/ Shift</t>
  </si>
  <si>
    <t>Sewing Line -9</t>
  </si>
  <si>
    <t xml:space="preserve">Sewing Line - 8   </t>
  </si>
  <si>
    <t xml:space="preserve">Sewing Line - 9  </t>
  </si>
  <si>
    <t>Sewing Line -41</t>
  </si>
  <si>
    <t xml:space="preserve">Sewing Line - 10  </t>
  </si>
  <si>
    <t>Sewing</t>
  </si>
  <si>
    <t>Sewing Line -42</t>
  </si>
  <si>
    <t xml:space="preserve">Sewing Line - 11 </t>
  </si>
  <si>
    <t>Sewing Line -43</t>
  </si>
  <si>
    <t xml:space="preserve">Sewing Line - 12      </t>
  </si>
  <si>
    <t xml:space="preserve">Sewing Line -12 </t>
  </si>
  <si>
    <t>Temporary Sample/Kantong Bobok (HL)</t>
  </si>
  <si>
    <t>Sewing Line -44</t>
  </si>
  <si>
    <t xml:space="preserve">Sewing Sample  </t>
  </si>
  <si>
    <t>Sewing Line -45</t>
  </si>
  <si>
    <t>Temporary Sewing(HL)</t>
  </si>
  <si>
    <t>Sewing Line -9/ Shift</t>
  </si>
  <si>
    <t xml:space="preserve">Cutting sewing </t>
  </si>
  <si>
    <t>Sewing Line -46</t>
  </si>
  <si>
    <t>Temporary Special production</t>
  </si>
  <si>
    <t>Sewing Line -47</t>
  </si>
  <si>
    <t>Transfer/sewing</t>
  </si>
  <si>
    <t>Sewing Line -48</t>
  </si>
  <si>
    <t>Transfer/Finishing</t>
  </si>
  <si>
    <t>Sewing Line -49</t>
  </si>
  <si>
    <t>Repair</t>
  </si>
  <si>
    <t xml:space="preserve">Sewing Line -18 </t>
  </si>
  <si>
    <t>Sewing Line -12/ Shift</t>
  </si>
  <si>
    <t>Sewing Line -50</t>
  </si>
  <si>
    <t>Training</t>
  </si>
  <si>
    <t>Sewing Line -51</t>
  </si>
  <si>
    <t>Finishing/Ironing</t>
  </si>
  <si>
    <t>Sewing Line -52</t>
  </si>
  <si>
    <t>Sewing Line -53</t>
  </si>
  <si>
    <t>Temporary Sewing (HL)</t>
  </si>
  <si>
    <t>Temporary Finishing(HL)</t>
  </si>
  <si>
    <t>Transfer/staff</t>
  </si>
  <si>
    <t>Sewing Line -54</t>
  </si>
  <si>
    <t>Temporary Special Production</t>
  </si>
  <si>
    <t>Mechanic</t>
  </si>
  <si>
    <t>Sewing Line -55</t>
  </si>
  <si>
    <t>Transfer/Sewing</t>
  </si>
  <si>
    <t>Washing/staff</t>
  </si>
  <si>
    <t>Rimbas/Buang Benang</t>
  </si>
  <si>
    <t>Temporary Transfer (HL)</t>
  </si>
  <si>
    <t>Sewing Line -56</t>
  </si>
  <si>
    <t>Washing</t>
  </si>
  <si>
    <t>Temporary Washing(HL)</t>
  </si>
  <si>
    <t>Finishing/Staff</t>
  </si>
  <si>
    <t xml:space="preserve">Sewing Line -27 </t>
  </si>
  <si>
    <t>Bordir</t>
  </si>
  <si>
    <t>Temporary Finishing (HL)</t>
  </si>
  <si>
    <t>Bordir Staff</t>
  </si>
  <si>
    <t>Temporary Bordir(HL)</t>
  </si>
  <si>
    <t>Washing/Staff</t>
  </si>
  <si>
    <t>Temporary Mechanic (HL)</t>
  </si>
  <si>
    <t>Karyawan Temporary</t>
    <phoneticPr fontId="188" type="noConversion"/>
  </si>
  <si>
    <t>Temporary Washing (HL)</t>
  </si>
  <si>
    <t>Transfer/Staff</t>
  </si>
  <si>
    <t>Washing B</t>
  </si>
  <si>
    <t>Washing C</t>
  </si>
  <si>
    <t>Potong Benang/Rimbas</t>
  </si>
  <si>
    <t>Temperory Transfer ( HL )</t>
  </si>
  <si>
    <t>Temporary transfer sw(HL)</t>
  </si>
  <si>
    <t>Press/Pasang Manik-manik</t>
  </si>
  <si>
    <t>Sewing Line -29/ Shift</t>
  </si>
  <si>
    <t>Potong Benang (HL)</t>
  </si>
  <si>
    <t>Repair/Permaks/Produksi</t>
  </si>
  <si>
    <t>Temporary PPIC(HL)</t>
  </si>
  <si>
    <t>Sewing (Training)</t>
  </si>
  <si>
    <t>Rimbas</t>
  </si>
  <si>
    <t>Washing &amp; GU</t>
  </si>
  <si>
    <t>Supervisor Mekanik</t>
  </si>
  <si>
    <t>Umum/ Printing</t>
  </si>
  <si>
    <t>Press/Pasang Kancing</t>
  </si>
  <si>
    <t>Temporary Packing(HL)</t>
  </si>
  <si>
    <t>Finishing/Accessories</t>
  </si>
  <si>
    <t>PRODUCTION</t>
  </si>
  <si>
    <t>Manager-PPIC</t>
  </si>
  <si>
    <t xml:space="preserve">Warehouse/Fabric </t>
    <phoneticPr fontId="188" type="noConversion"/>
  </si>
  <si>
    <t>Temporary Fabrik (HL)</t>
  </si>
  <si>
    <t>Warehouse/Fabric (Shift)</t>
  </si>
  <si>
    <t>Warehouse/Packing Accessories</t>
  </si>
  <si>
    <t>Warehouse (HL)</t>
  </si>
  <si>
    <t>QA</t>
  </si>
  <si>
    <t>Temporary ACCS (HL)</t>
  </si>
  <si>
    <t>Temporary warehouse (HL)</t>
  </si>
  <si>
    <t>Manager QA</t>
  </si>
  <si>
    <t>Temporary Warehouse (HL)</t>
  </si>
  <si>
    <t>Manajer QA</t>
  </si>
  <si>
    <t>Warehouse/ Accessories (HL)</t>
  </si>
  <si>
    <t>Manager-QA</t>
  </si>
  <si>
    <t>QC-Sewing</t>
  </si>
  <si>
    <t>Warehouse A16-19</t>
  </si>
  <si>
    <t>QC-Finishing</t>
  </si>
  <si>
    <t>Temporary A16-A19</t>
  </si>
  <si>
    <t>QC-Production</t>
  </si>
  <si>
    <t>QC-Adm</t>
  </si>
  <si>
    <t>QC-Others</t>
  </si>
  <si>
    <t>Asst.Manager QA</t>
  </si>
  <si>
    <t>QC-Produksi</t>
  </si>
  <si>
    <t>QC-Warehouse</t>
  </si>
  <si>
    <t>Temporary QC (HL)</t>
  </si>
  <si>
    <t>QC-Packing</t>
  </si>
  <si>
    <t>SQC</t>
  </si>
  <si>
    <t>Temporary QC ( HL )</t>
  </si>
  <si>
    <t>Temporary Finishing/Ironing (HL)</t>
    <phoneticPr fontId="188" type="noConversion"/>
  </si>
  <si>
    <t>QC-Ukur</t>
  </si>
  <si>
    <t>GU</t>
  </si>
  <si>
    <t>QC-Others (SPV)</t>
  </si>
  <si>
    <t>Sewing Line -57</t>
  </si>
  <si>
    <t>Sewing Line -58</t>
  </si>
  <si>
    <t>Sewing Line -59</t>
  </si>
  <si>
    <t>Sewing Line -60</t>
  </si>
  <si>
    <t>Sample (Center)</t>
  </si>
  <si>
    <t>Sample center</t>
  </si>
  <si>
    <t>Karyawan Temporary</t>
  </si>
  <si>
    <t xml:space="preserve">Produksi </t>
  </si>
  <si>
    <t>Temporary Transfer/Sewing (HL)</t>
  </si>
  <si>
    <t>DL</t>
    <phoneticPr fontId="188" type="noConversion"/>
  </si>
  <si>
    <t>Packing</t>
  </si>
  <si>
    <t>Sewing (Training) (2)</t>
  </si>
  <si>
    <t>Sewing (Training) (3)</t>
  </si>
  <si>
    <t>Rimbas</t>
    <phoneticPr fontId="188" type="noConversion"/>
  </si>
  <si>
    <t>Supervisor Ironing/ Staff (2)</t>
  </si>
  <si>
    <t>Supervisor Ironing/ Staff (3)</t>
  </si>
  <si>
    <t>Chief Mekanik (2)</t>
  </si>
  <si>
    <t>Chief Mekanik (3)</t>
  </si>
  <si>
    <t>Adm Jarum (2)</t>
  </si>
  <si>
    <t>Adm Jarum (3)</t>
  </si>
  <si>
    <t>HELPER MEKANIK (3)</t>
  </si>
  <si>
    <t>Mechanic Listrik (2)</t>
    <phoneticPr fontId="188" type="noConversion"/>
  </si>
  <si>
    <t>Mechanic Mesin (2)</t>
    <phoneticPr fontId="188" type="noConversion"/>
  </si>
  <si>
    <t>Mechanic Mesin (3)</t>
  </si>
  <si>
    <t>PPIC (2)</t>
  </si>
  <si>
    <t>PPIC (3)</t>
  </si>
  <si>
    <t>QC-GQC</t>
  </si>
  <si>
    <t>GQC</t>
  </si>
  <si>
    <t>Temporary Finishing/Ironing (HL)</t>
  </si>
  <si>
    <t>Dept Finishing Packing</t>
  </si>
  <si>
    <t>Dept Qc</t>
  </si>
  <si>
    <t>Dept Cutting</t>
  </si>
  <si>
    <t>Dept Sewing</t>
  </si>
  <si>
    <t>Cutting/piping (SHIFT)</t>
  </si>
  <si>
    <t xml:space="preserve">Sewing </t>
  </si>
  <si>
    <t>Sewing (SHIFT)</t>
  </si>
  <si>
    <t>Temporary Ironing(HL)</t>
  </si>
  <si>
    <t>Sewing Pleating</t>
  </si>
  <si>
    <t>CUTTING-GU</t>
  </si>
  <si>
    <t>SEWING HL</t>
  </si>
  <si>
    <t>Temporary (HL)</t>
  </si>
  <si>
    <t>Pattern/POLA/Sample/Operator</t>
  </si>
  <si>
    <t xml:space="preserve">Sewing/staff </t>
  </si>
  <si>
    <t>Barcode / Staff</t>
  </si>
  <si>
    <t>Barcode / Operator</t>
  </si>
  <si>
    <t>Mechanic/Staff</t>
  </si>
  <si>
    <t>Mechanic/Operator</t>
  </si>
  <si>
    <t>QA / Staff</t>
  </si>
  <si>
    <t>QA / Operator</t>
  </si>
  <si>
    <t>Temporary Sample (HL)</t>
  </si>
  <si>
    <t>Trimming</t>
  </si>
  <si>
    <t>Cutting (POTONG)</t>
  </si>
  <si>
    <t>Cutting/staff (POTONG)</t>
  </si>
  <si>
    <t>Cutting/staff Potong</t>
  </si>
  <si>
    <t>Cutting/Fuse/Ironing</t>
  </si>
  <si>
    <t>Cutting Operator</t>
  </si>
  <si>
    <t>Cutting Staff ( Spv dan Chief )</t>
  </si>
  <si>
    <t>Cutting Staff ( Potong )</t>
  </si>
  <si>
    <t>Piping Staff</t>
  </si>
  <si>
    <t>Piping Operator</t>
  </si>
  <si>
    <t>Cutting Potong</t>
  </si>
  <si>
    <t>FINISHING-HL</t>
  </si>
  <si>
    <t>Cutting Helper</t>
  </si>
  <si>
    <t>Sewing Line -61</t>
  </si>
  <si>
    <t>Cutting Sewing</t>
  </si>
  <si>
    <t>Sewing Line -62</t>
  </si>
  <si>
    <t>Sewing Line -63</t>
  </si>
  <si>
    <t>Sewing Line -64</t>
  </si>
  <si>
    <t>Sewing Line -65</t>
  </si>
  <si>
    <t>Sewing Line -66</t>
  </si>
  <si>
    <t>Cutting (Bordir)</t>
    <phoneticPr fontId="188" type="noConversion"/>
  </si>
  <si>
    <t>Embordiary</t>
  </si>
  <si>
    <t>Sewing Line -67</t>
  </si>
  <si>
    <t>Security ( HL )</t>
  </si>
  <si>
    <t>Sewing Line -68</t>
  </si>
  <si>
    <t>Helper Sewing</t>
  </si>
  <si>
    <t>Sewing Line -69</t>
  </si>
  <si>
    <t>Sewing Line -70</t>
  </si>
  <si>
    <t>Sewing Line -71</t>
  </si>
  <si>
    <t>Sewing Line -72</t>
  </si>
  <si>
    <t>Mechanic Umum  (HL)</t>
  </si>
  <si>
    <t>Sewing Line -73</t>
  </si>
  <si>
    <t>Sewing Line -74</t>
  </si>
  <si>
    <t>Sewing Line -75</t>
  </si>
  <si>
    <t>Barcode (HO)</t>
    <phoneticPr fontId="188" type="noConversion"/>
  </si>
  <si>
    <t>Piping/staff</t>
  </si>
  <si>
    <t>Sewing Line -76</t>
  </si>
  <si>
    <t>Finishing/Washing</t>
  </si>
  <si>
    <t>washing</t>
  </si>
  <si>
    <t>Security Internal</t>
  </si>
  <si>
    <t>Pattern/POLA/Sample/Staff</t>
  </si>
  <si>
    <t>Finishing/staff/barcode</t>
  </si>
  <si>
    <t>FINISHING-HL (2)</t>
  </si>
  <si>
    <t>Finishing/Accessories (2)</t>
  </si>
  <si>
    <t>Finishing/Washing (2)</t>
  </si>
  <si>
    <t>Temporary Mechanic(HL)</t>
  </si>
  <si>
    <t>Warehouse/ Accessories Finishing</t>
  </si>
  <si>
    <t>Temporary Finishing/Packing (HL)</t>
  </si>
  <si>
    <t>Umum + Batu Bara</t>
  </si>
  <si>
    <t>Sewing Line -77</t>
  </si>
  <si>
    <t>Sewing Line -78</t>
  </si>
  <si>
    <t>Sewing Line -79</t>
  </si>
  <si>
    <t>Warehouse/ Finishing A (HL)</t>
  </si>
  <si>
    <t>Warehouse/Sewing Accessories (HL)</t>
  </si>
  <si>
    <t>Warehouse/Accessories Finishing  (HL)</t>
  </si>
  <si>
    <t>SEWING HL (JARUM TANGAN)</t>
  </si>
  <si>
    <t>Sewing Line -80</t>
  </si>
  <si>
    <t>Sewing Line -81</t>
  </si>
  <si>
    <t>Sewing Line -82</t>
  </si>
  <si>
    <t>Warehouse/ Accessories Finishing-2</t>
  </si>
  <si>
    <t>Warehouse/ Accessories Finishing(Gudang Stock)</t>
  </si>
  <si>
    <t>Cutting (HL)- 2</t>
  </si>
  <si>
    <t>Sewing Line -83</t>
  </si>
  <si>
    <t>Finishing-HL (3)</t>
  </si>
  <si>
    <t>Sewing Line -84</t>
  </si>
  <si>
    <t>Warehouse/Fabric</t>
  </si>
  <si>
    <t>Sewing Line -85</t>
  </si>
  <si>
    <t>Sewing Line -86</t>
  </si>
  <si>
    <t>Sewing Line -87</t>
  </si>
  <si>
    <t>Temporary Transfer/Jarum (HL)</t>
  </si>
  <si>
    <t>Sewing Line -88</t>
  </si>
  <si>
    <t>Warehouse/Sewing Accessories (HL)-3</t>
  </si>
  <si>
    <t>QC-Warehouse 3</t>
    <phoneticPr fontId="188" type="noConversion"/>
  </si>
  <si>
    <t>Sewing Line -89</t>
  </si>
  <si>
    <t>Warehouse/ Loading</t>
  </si>
  <si>
    <t>Sewing Line -90</t>
  </si>
  <si>
    <t>Sewing Line -91</t>
  </si>
  <si>
    <t>QC-Press 3</t>
    <phoneticPr fontId="188" type="noConversion"/>
  </si>
  <si>
    <t>SEWING HL (RIMBAS)</t>
  </si>
  <si>
    <t>Sewing Line -92</t>
  </si>
  <si>
    <t>Warehouse/Fabric (HL) -3</t>
  </si>
  <si>
    <t>Temporary General Affair ( HL )</t>
  </si>
  <si>
    <t>Finishing/Accessories 2</t>
  </si>
  <si>
    <t>Finishing/Accessories 3</t>
  </si>
  <si>
    <t>Temporary(HL) EXIM</t>
  </si>
  <si>
    <t>HRD(Personnel/Payroll/Compliant)</t>
  </si>
  <si>
    <t>Purchasing/EDP(MIS)</t>
  </si>
  <si>
    <t>Sewing (Lipat-lipat)</t>
  </si>
  <si>
    <t>Gudang Stock/ HL (HO)</t>
  </si>
  <si>
    <t>Finishing/Potong Benang</t>
  </si>
  <si>
    <t>Sewing (Lipat-lipat)/ Pleating</t>
  </si>
  <si>
    <t>Sewing (Jarum Tangan)/HL</t>
  </si>
  <si>
    <t>Cutting (HL) -3</t>
  </si>
  <si>
    <t>Pattern/POLA/Sample/Operator</t>
    <phoneticPr fontId="188" type="noConversion"/>
  </si>
  <si>
    <t>Sample room</t>
    <phoneticPr fontId="188" type="noConversion"/>
  </si>
  <si>
    <t>Chief Sewing (2)</t>
  </si>
  <si>
    <t>Chief Sewing (3)</t>
    <phoneticPr fontId="188" type="noConversion"/>
  </si>
  <si>
    <t>Supervisor Sewing (2)</t>
    <phoneticPr fontId="188" type="noConversion"/>
  </si>
  <si>
    <t>Supervisor Sewing (3)</t>
  </si>
  <si>
    <t>Cutting(HL)-3</t>
  </si>
  <si>
    <t>Finishing/staff (2)</t>
  </si>
  <si>
    <t>Finishing/staff (3)</t>
  </si>
  <si>
    <t xml:space="preserve">Sewing (Adm Produksi) /staff </t>
  </si>
  <si>
    <t>Sewing (Adm Produksi)/staff (2)</t>
    <phoneticPr fontId="188" type="noConversion"/>
  </si>
  <si>
    <t>Sewing (Adm Produksi)/staff (3)</t>
  </si>
  <si>
    <t>QC-HL 3</t>
  </si>
  <si>
    <t>Sewing Line -93</t>
  </si>
  <si>
    <t>Sewing (Training) / Training Line-93</t>
  </si>
  <si>
    <t>QC-QA 3</t>
  </si>
  <si>
    <t>Sewing Line -94</t>
  </si>
  <si>
    <t>Chief Sewing (5)</t>
  </si>
  <si>
    <t>Supervisor Sewing (5)</t>
  </si>
  <si>
    <t>Mechanic Mesin (5)</t>
    <phoneticPr fontId="188" type="noConversion"/>
  </si>
  <si>
    <t>BOILER (5)</t>
  </si>
  <si>
    <t>QC-End Line 5</t>
    <phoneticPr fontId="188" type="noConversion"/>
  </si>
  <si>
    <t>Warehouse/Staff 3</t>
    <phoneticPr fontId="188" type="noConversion"/>
  </si>
  <si>
    <t>Packing</t>
    <phoneticPr fontId="188" type="noConversion"/>
  </si>
  <si>
    <t>Cutting (HL) -5</t>
  </si>
  <si>
    <t>Cutting/staff -2</t>
    <phoneticPr fontId="188" type="noConversion"/>
  </si>
  <si>
    <t>Cutting -5</t>
  </si>
  <si>
    <t>QC</t>
    <phoneticPr fontId="188" type="noConversion"/>
  </si>
  <si>
    <t>Warehouse/Fabric (HL) -5</t>
    <phoneticPr fontId="188" type="noConversion"/>
  </si>
  <si>
    <t>Cutting (check Panel)</t>
    <phoneticPr fontId="188" type="noConversion"/>
  </si>
  <si>
    <t>Sewing Pelatihan Line-95</t>
    <phoneticPr fontId="188" type="noConversion"/>
  </si>
  <si>
    <t>Sewing (Jarum Tangan)</t>
    <phoneticPr fontId="188" type="noConversion"/>
  </si>
  <si>
    <t>Sewing Training Line-95</t>
  </si>
  <si>
    <t>Sewing Training Line-96</t>
  </si>
  <si>
    <t>Sewing (Jarum Tangan) 2</t>
    <phoneticPr fontId="188" type="noConversion"/>
  </si>
  <si>
    <t>HELPER MEKANIK (5)</t>
  </si>
  <si>
    <t>Temporary Security ( HL )</t>
  </si>
  <si>
    <t>Sewing Line -95</t>
  </si>
  <si>
    <t>Sewing Line -96</t>
  </si>
  <si>
    <t>Sewing Line -97</t>
  </si>
  <si>
    <t>Sewing Training GLD (1)</t>
  </si>
  <si>
    <t>Sewing Training GLD (2)</t>
  </si>
  <si>
    <t>Sewing Training Line-97</t>
  </si>
  <si>
    <t>Sewing Training Line-98</t>
  </si>
  <si>
    <t>QA/ Operator</t>
  </si>
  <si>
    <t>QA/ Staff</t>
  </si>
  <si>
    <t>Sewing Line -98</t>
  </si>
  <si>
    <t>Sewing Training GLD (3)</t>
  </si>
  <si>
    <t>Sewing Training Line-99</t>
  </si>
  <si>
    <t>FINISHING-HL (5)</t>
  </si>
  <si>
    <t>Warehouse/Sewing Accessories 5 (HL)</t>
  </si>
  <si>
    <t>Cutting (HL)-2</t>
  </si>
  <si>
    <t>Sewing Line -99</t>
  </si>
  <si>
    <t>Sewing Line -100</t>
  </si>
  <si>
    <t>Sewing Line -101</t>
  </si>
  <si>
    <t>Sewing Training Line-100</t>
  </si>
  <si>
    <t>Sewing Training Line-101</t>
  </si>
  <si>
    <t>Sewing Line -102</t>
  </si>
  <si>
    <t>Sewing Training Line-102</t>
  </si>
  <si>
    <t>Sewing Training Line-103</t>
  </si>
  <si>
    <t>Sewing Line -103</t>
  </si>
  <si>
    <t>Warehouse/Sewing Accessories 3 (HL)</t>
  </si>
  <si>
    <t>Sewing Training Line-104</t>
    <phoneticPr fontId="188" type="noConversion"/>
  </si>
  <si>
    <t>Sewing Line -104</t>
  </si>
  <si>
    <t>Sewing Line -105</t>
  </si>
  <si>
    <t>Sewing Training Line-105</t>
    <phoneticPr fontId="188" type="noConversion"/>
  </si>
  <si>
    <t>QA/ Staff 3</t>
  </si>
  <si>
    <t>Cutting</t>
    <phoneticPr fontId="188" type="noConversion"/>
  </si>
  <si>
    <t>qc- Auditor 3</t>
  </si>
  <si>
    <t>GLD5-Sewing Training Line-11</t>
  </si>
  <si>
    <t>GLD5-Sewing Training Line-12</t>
  </si>
  <si>
    <t>GLD5-Sewing Training Line-13</t>
  </si>
  <si>
    <t>GLD5-Sewing Training Line-14</t>
  </si>
  <si>
    <t>GLD5-Sewing Training Line-15</t>
  </si>
  <si>
    <t>GLD5-Sewing Training Line-16</t>
  </si>
  <si>
    <t>Warehouse/Fabric -HL 3</t>
  </si>
  <si>
    <t>Warehouse</t>
    <phoneticPr fontId="188" type="noConversion"/>
  </si>
  <si>
    <t>Warehouse/Fabric -HL 5</t>
  </si>
  <si>
    <t>Warehouse/Sewing Accessories (HL) 5</t>
    <phoneticPr fontId="188" type="noConversion"/>
  </si>
  <si>
    <t>Temporary Trimming (HL)</t>
  </si>
  <si>
    <t>QC-(HL) 3</t>
  </si>
  <si>
    <t>Cutting (Bordir) HL</t>
  </si>
  <si>
    <t>GLD5-Sewing Training Line-17</t>
  </si>
  <si>
    <t>Cutting (HL)-5</t>
  </si>
  <si>
    <t>GLD5-Sewing Training Line-18</t>
  </si>
  <si>
    <t>Finishing/Packing (HL) 3</t>
  </si>
  <si>
    <t>GLD5-Sewing Training Line-19</t>
  </si>
  <si>
    <t>Temporary(HL) HRD</t>
  </si>
  <si>
    <t>GLD5-Sewing Training Line-20</t>
  </si>
  <si>
    <t>Gudang Stock (HL)</t>
  </si>
  <si>
    <t>QC-(HL)</t>
  </si>
  <si>
    <t>QC-(HL) 5</t>
  </si>
  <si>
    <t>Warehouse/Sewing Accessories (HL) 3</t>
    <phoneticPr fontId="188" type="noConversion"/>
  </si>
  <si>
    <t>QC-QA/ Operator 3</t>
  </si>
  <si>
    <t>Sewing- Jarum Tangan (HL)</t>
  </si>
  <si>
    <t>Cutting- (HL)</t>
  </si>
  <si>
    <t>Cutting -5 (HL)</t>
  </si>
  <si>
    <t>Cutting-(HL)</t>
  </si>
  <si>
    <t>Washing (HL)</t>
  </si>
  <si>
    <t>Warehouse/Fabric -3 (HL)</t>
  </si>
  <si>
    <t>GLD1-Sewing Trainning</t>
  </si>
  <si>
    <t>sewing</t>
  </si>
  <si>
    <t>GLD2-Sewing Training GLD1</t>
  </si>
  <si>
    <t>GLD2-Sewing Training GLD2</t>
  </si>
  <si>
    <t>GLD1-Sewing Training GLD1</t>
  </si>
  <si>
    <t>GLD1-Sewing Rimbas</t>
  </si>
  <si>
    <t>Driver (HL)</t>
  </si>
  <si>
    <t>Policlinic(Nurse) (HL)</t>
  </si>
  <si>
    <t>Pattern/POLA/Sample/Marker (HL)</t>
  </si>
  <si>
    <t>Cutting (POTONG) (HL)</t>
  </si>
  <si>
    <t>Sewing Line -01 (HL)</t>
  </si>
  <si>
    <t>Sewing Line -02 (HL)</t>
  </si>
  <si>
    <t>Sewing Line -03 (HL)</t>
  </si>
  <si>
    <t>Sewing Line -04 (HL)</t>
  </si>
  <si>
    <t>Sewing Line -05 (HL)</t>
  </si>
  <si>
    <t>Sewing Line -06 (HL)</t>
  </si>
  <si>
    <t>Sewing Line -07 (HL)</t>
  </si>
  <si>
    <t>Sewing Line -08 (HL)</t>
  </si>
  <si>
    <t>Sewing Line -09 (HL)</t>
  </si>
  <si>
    <t>Sewing Line -10 (HL)</t>
  </si>
  <si>
    <t>Sewing Line -11 (HL)</t>
  </si>
  <si>
    <t>Sewing Line -12 (HL)</t>
  </si>
  <si>
    <t>Sewing Line -13 (HL)</t>
  </si>
  <si>
    <t>Sewing Line -14 (HL)</t>
  </si>
  <si>
    <t>Sewing Line -15 (HL)</t>
  </si>
  <si>
    <t>Sewing Line -16 (HL)</t>
  </si>
  <si>
    <t>Sewing Line -17 (HL)</t>
  </si>
  <si>
    <t>Sewing Line -18 (HL)</t>
  </si>
  <si>
    <t>Sewing Line -19 (HL)</t>
  </si>
  <si>
    <t>Sewing Line -20 (HL)</t>
  </si>
  <si>
    <t>Sewing Line -21 (HL)</t>
  </si>
  <si>
    <t>Sewing Line -22 (HL)</t>
  </si>
  <si>
    <t>Sewing Line -23 (HL)</t>
  </si>
  <si>
    <t>Sewing Line -24 (HL)</t>
  </si>
  <si>
    <t>Sewing Line -25 (HL)</t>
  </si>
  <si>
    <t>Sewing Line -26 (HL)</t>
  </si>
  <si>
    <t>Sewing Line -27 (HL)</t>
  </si>
  <si>
    <t>Sewing Line -28 (HL)</t>
  </si>
  <si>
    <t>Sewing Line -29 (HL)</t>
  </si>
  <si>
    <t>Sewing Line -30 (HL)</t>
  </si>
  <si>
    <t>Sewing Line -31 (HL)</t>
  </si>
  <si>
    <t>Sewing Line -32 (HL)</t>
  </si>
  <si>
    <t>Pleating (HL)</t>
  </si>
  <si>
    <t>QC (HL)</t>
  </si>
  <si>
    <t>GQC (HL)</t>
  </si>
  <si>
    <t>Pleating</t>
  </si>
  <si>
    <t>Warehouse/Stock</t>
  </si>
  <si>
    <t>General Affair (HL)</t>
  </si>
  <si>
    <t>Security (HL)</t>
  </si>
  <si>
    <t>Sample (HL)</t>
  </si>
  <si>
    <t>cutting</t>
  </si>
  <si>
    <t>Sewing/staff (HL)</t>
  </si>
  <si>
    <t>Sewing Line -33 (HL)</t>
  </si>
  <si>
    <t>Sewing Line -34 (HL)</t>
  </si>
  <si>
    <t>Sewing Line -35 (HL)</t>
  </si>
  <si>
    <t>Sewing Line -36 (HL)</t>
  </si>
  <si>
    <t>Sewing Line -37 (HL)</t>
  </si>
  <si>
    <t>Sewing Line -38 (HL)</t>
  </si>
  <si>
    <t>Sewing Line -39 (HL)</t>
  </si>
  <si>
    <t>Sewing Line -40 (HL)</t>
  </si>
  <si>
    <t>Sewing Line -41 (HL)</t>
  </si>
  <si>
    <t>Sewing Line -42 (HL)</t>
  </si>
  <si>
    <t>Sewing Line -43 (HL)</t>
  </si>
  <si>
    <t>Sewing Line -44 (HL)</t>
  </si>
  <si>
    <t>Sewing Line -45 (HL)</t>
  </si>
  <si>
    <t>Sewing Line -46 (HL)</t>
  </si>
  <si>
    <t>Sewing Line -47 (HL)</t>
  </si>
  <si>
    <t>Sewing Line -48 (HL)</t>
  </si>
  <si>
    <t>Sewing Line -49 (HL)</t>
  </si>
  <si>
    <t>Sewing Line -50 (HL)</t>
  </si>
  <si>
    <t>Sewing Line -51 (HL)</t>
  </si>
  <si>
    <t>Sewing Line -52 (HL)</t>
  </si>
  <si>
    <t>Sewing Line -53 (HL)</t>
  </si>
  <si>
    <t>Sewing Line -54 (HL)</t>
  </si>
  <si>
    <t>Sewing Line -55 (HL)</t>
  </si>
  <si>
    <t>Sewing Line -56 (HL)</t>
  </si>
  <si>
    <t>Sewing Line -57 (HL)</t>
  </si>
  <si>
    <t>Sewing Line -58 (HL)</t>
  </si>
  <si>
    <t>Transfer/Finishing (HL)</t>
  </si>
  <si>
    <t>Finishing/Ironing (HL)</t>
  </si>
  <si>
    <t>Mechanic (HL)</t>
  </si>
  <si>
    <t>Finishing/Potong Benang (HL)</t>
  </si>
  <si>
    <t>Finishing/Ironing(HL)</t>
  </si>
  <si>
    <t>Cutting-(HL)- 2</t>
  </si>
  <si>
    <t>GLD1-Sewing Training GLD 5</t>
  </si>
  <si>
    <t>Temporary Repair (HL)</t>
  </si>
  <si>
    <t>GLD1-Sewing Training</t>
  </si>
  <si>
    <t>Sewing Line -01 (TP)</t>
  </si>
  <si>
    <t>Sewing Line -02 (TP)</t>
  </si>
  <si>
    <t>Sewing Line -03 (TP)</t>
  </si>
  <si>
    <t>Sewing Line -04 (TP)</t>
  </si>
  <si>
    <t>Sewing Line -05 (TP)</t>
  </si>
  <si>
    <t>Sewing Line -06 (TP)</t>
  </si>
  <si>
    <t>Sewing Line -07 (TP)</t>
  </si>
  <si>
    <t>Sewing Line -08 (TP)</t>
  </si>
  <si>
    <t>Sewing Line -09 (TP)</t>
  </si>
  <si>
    <t>Sewing Line -10 (TP)</t>
  </si>
  <si>
    <t>Sewing Line -11 (TP)</t>
  </si>
  <si>
    <t>Sewing Line -12 (TP)</t>
  </si>
  <si>
    <t>Sewing Line -13 (TP)</t>
  </si>
  <si>
    <t>Sewing Line -14 (TP)</t>
  </si>
  <si>
    <t>Sewing Line -15 (TP)</t>
  </si>
  <si>
    <t>Sewing Line -16 (TP)</t>
  </si>
  <si>
    <t>Sewing Line -17 (TP)</t>
  </si>
  <si>
    <t>Sewing Line -18 (TP)</t>
  </si>
  <si>
    <t>Sewing Line -19 (TP)</t>
  </si>
  <si>
    <t>Sewing Line -20 (TP)</t>
  </si>
  <si>
    <t>Sewing Line -21 (TP)</t>
  </si>
  <si>
    <t>Sewing Line -22 (TP)</t>
  </si>
  <si>
    <t>Sewing Line -23 (TP)</t>
  </si>
  <si>
    <t>Sewing Line -24 (TP)</t>
  </si>
  <si>
    <t>Sewing Line -25 (TP)</t>
  </si>
  <si>
    <t>Sewing Line -26 (TP)</t>
  </si>
  <si>
    <t>Sewing Line -27 (TP)</t>
  </si>
  <si>
    <t>Sewing Line -28 (TP)</t>
  </si>
  <si>
    <t>Sewing Line -29 (TP)</t>
  </si>
  <si>
    <t>Sewing Line -30 (TP)</t>
  </si>
  <si>
    <t>Sewing Line -31 (TP)</t>
  </si>
  <si>
    <t>Sewing Line -32 (TP)</t>
  </si>
  <si>
    <t>GQC (TP)</t>
  </si>
  <si>
    <t>General Affair (TP)</t>
  </si>
  <si>
    <t>Security (TP)</t>
  </si>
  <si>
    <t>Sample (TP)</t>
  </si>
  <si>
    <t>Cutting (TP)</t>
  </si>
  <si>
    <t>Sewing/staff (TP)</t>
  </si>
  <si>
    <t>Sewing Line -33 (TP)</t>
  </si>
  <si>
    <t>Sewing Line -34 (TP)</t>
  </si>
  <si>
    <t>Sewing Line -35 (TP)</t>
  </si>
  <si>
    <t>Sewing Line -36 (TP)</t>
  </si>
  <si>
    <t>Sewing Line -37 (TP)</t>
  </si>
  <si>
    <t>Sewing Line -38 (TP)</t>
  </si>
  <si>
    <t>Sewing Line -39 (TP)</t>
  </si>
  <si>
    <t>Sewing Line -40 (TP)</t>
  </si>
  <si>
    <t>Sewing Line -41 (TP)</t>
  </si>
  <si>
    <t>Sewing Line -42 (TP)</t>
  </si>
  <si>
    <t>Sewing Line -43 (TP)</t>
  </si>
  <si>
    <t>Sewing Line -44 (TP)</t>
  </si>
  <si>
    <t>Sewing Line -45 (TP)</t>
  </si>
  <si>
    <t>Sewing Line -46 (TP)</t>
  </si>
  <si>
    <t>Sewing Line -47 (TP)</t>
  </si>
  <si>
    <t>Sewing Line -48 (TP)</t>
  </si>
  <si>
    <t>Sewing Line -49 (TP)</t>
  </si>
  <si>
    <t>Sewing Line -50 (TP)</t>
  </si>
  <si>
    <t>Sewing Line -51 (TP)</t>
  </si>
  <si>
    <t>Sewing Line -52 (TP)</t>
  </si>
  <si>
    <t>Sewing Line -53 (TP)</t>
  </si>
  <si>
    <t>Sewing Line -54 (TP)</t>
  </si>
  <si>
    <t>Sewing Line -55 (TP)</t>
  </si>
  <si>
    <t>Sewing Line -56 (TP)</t>
  </si>
  <si>
    <t>Sewing Line -57 (TP)</t>
  </si>
  <si>
    <t>Sewing Line -58 (TP)</t>
  </si>
  <si>
    <t>Pleating (TP)</t>
  </si>
  <si>
    <t>Transfer/Finishing (TP)</t>
  </si>
  <si>
    <t>Finishing/Ironing (TP)</t>
  </si>
  <si>
    <t>Finishing/Packing (TP)</t>
  </si>
  <si>
    <t>Finishing/Potong Benang (TP)</t>
  </si>
  <si>
    <t>packing</t>
  </si>
  <si>
    <t>Mechanic (TP)</t>
  </si>
  <si>
    <t>Washing (TP)</t>
  </si>
  <si>
    <t>Warehouse (TP)</t>
  </si>
  <si>
    <t>QC (TP)</t>
  </si>
  <si>
    <t>GLD5-Sewing Training GLD5</t>
  </si>
  <si>
    <t>GLD3-Sewing Training 3</t>
  </si>
  <si>
    <t>GLD6-Sewing Training Line-01</t>
  </si>
  <si>
    <t>QC-End Line 6 (HL)</t>
  </si>
  <si>
    <t>IDL sewing</t>
  </si>
  <si>
    <t>GLD6-Sewing Training Line-02</t>
  </si>
  <si>
    <t>QC- HL</t>
  </si>
  <si>
    <t>GLD2-Rimbas 2 (HL)</t>
  </si>
  <si>
    <t>GLD6-Sewing Training Line-04</t>
  </si>
  <si>
    <t>ADM QC 6</t>
  </si>
  <si>
    <t>GLD6-Sewing Training Line-05</t>
  </si>
  <si>
    <t>GLD6-Sewing Training Line-07</t>
  </si>
  <si>
    <t>Umum/ Printing (HL)</t>
  </si>
  <si>
    <t>Finishing/Stock</t>
  </si>
  <si>
    <t>IDL cutting</t>
  </si>
  <si>
    <t>GLD6-Sewing Training Line-09</t>
  </si>
  <si>
    <t>GLD6-Sewing Training Line-10</t>
  </si>
  <si>
    <t>NO</t>
  </si>
  <si>
    <t>GLD1+2+3+5+6</t>
  </si>
  <si>
    <t>裁燙包人數</t>
  </si>
  <si>
    <t>車工人數</t>
  </si>
  <si>
    <t>Cutting/staff -2</t>
    <phoneticPr fontId="172" type="noConversion"/>
  </si>
  <si>
    <t>Supervisor Sewing (5)</t>
    <phoneticPr fontId="172" type="noConversion"/>
  </si>
  <si>
    <t>Supervisor Ironing/ Staff (2)</t>
    <phoneticPr fontId="172" type="noConversion"/>
  </si>
  <si>
    <t>Mechanic Mesin (3)</t>
    <phoneticPr fontId="172" type="noConversion"/>
  </si>
  <si>
    <t>Mechanic Mesin (5)</t>
    <phoneticPr fontId="172" type="noConversion"/>
  </si>
  <si>
    <t>QC-Reject 6</t>
  </si>
  <si>
    <t>QC-Press 6</t>
  </si>
  <si>
    <t>小類</t>
    <phoneticPr fontId="190" type="noConversion"/>
  </si>
  <si>
    <t>廠別</t>
    <phoneticPr fontId="190" type="noConversion"/>
  </si>
  <si>
    <t>-</t>
    <phoneticPr fontId="190" type="noConversion"/>
  </si>
  <si>
    <t>GLD1</t>
    <phoneticPr fontId="190" type="noConversion"/>
  </si>
  <si>
    <t>Cutting -5</t>
    <phoneticPr fontId="172" type="noConversion"/>
  </si>
  <si>
    <t xml:space="preserve">Sewing (Adm Produksi) /staff </t>
    <phoneticPr fontId="172" type="noConversion"/>
  </si>
  <si>
    <t>Chief Sewing (2)</t>
    <phoneticPr fontId="172" type="noConversion"/>
  </si>
  <si>
    <t>Supervisor Sewing (2)</t>
    <phoneticPr fontId="172" type="noConversion"/>
  </si>
  <si>
    <t>Chief Sewing (3)</t>
    <phoneticPr fontId="172" type="noConversion"/>
  </si>
  <si>
    <t>Supervisor Sewing (3)</t>
    <phoneticPr fontId="172" type="noConversion"/>
  </si>
  <si>
    <t>Sewing (Adm Produksi)/staff (3)</t>
    <phoneticPr fontId="172" type="noConversion"/>
  </si>
  <si>
    <t>Chief Sewing (5)</t>
    <phoneticPr fontId="172" type="noConversion"/>
  </si>
  <si>
    <t>車工人數</t>
    <phoneticPr fontId="190" type="noConversion"/>
  </si>
  <si>
    <t>GLD2</t>
    <phoneticPr fontId="190" type="noConversion"/>
  </si>
  <si>
    <t>Finishing/staff (2)</t>
    <phoneticPr fontId="172" type="noConversion"/>
  </si>
  <si>
    <t>Supervisor Ironing/ Staff (3)</t>
    <phoneticPr fontId="172" type="noConversion"/>
  </si>
  <si>
    <t>Finishing/staff (3)</t>
    <phoneticPr fontId="172" type="noConversion"/>
  </si>
  <si>
    <t>GLD5</t>
    <phoneticPr fontId="190" type="noConversion"/>
  </si>
  <si>
    <t>Chief Mekanik (2)</t>
    <phoneticPr fontId="172" type="noConversion"/>
  </si>
  <si>
    <t>Adm Jarum (2)</t>
    <phoneticPr fontId="172" type="noConversion"/>
  </si>
  <si>
    <t>Mechanic Mesin (2)</t>
    <phoneticPr fontId="172" type="noConversion"/>
  </si>
  <si>
    <t>Mechanic Listrik (2)</t>
    <phoneticPr fontId="172" type="noConversion"/>
  </si>
  <si>
    <t>Chief Mekanik (3)</t>
    <phoneticPr fontId="172" type="noConversion"/>
  </si>
  <si>
    <t>Adm Jarum (3)</t>
    <phoneticPr fontId="172" type="noConversion"/>
  </si>
  <si>
    <t>BOILER (5)</t>
    <phoneticPr fontId="172" type="noConversion"/>
  </si>
  <si>
    <t>PPIC (2)</t>
    <phoneticPr fontId="172" type="noConversion"/>
  </si>
  <si>
    <t>PPIC (3)</t>
    <phoneticPr fontId="172" type="noConversion"/>
  </si>
  <si>
    <t>Cutting (check Panel)-2</t>
  </si>
  <si>
    <t>GLD5-Sewing Training 6</t>
  </si>
  <si>
    <t>GLD2-Sewing Training</t>
  </si>
  <si>
    <t>QA/Operator 3</t>
  </si>
  <si>
    <t>QA/Staff 3</t>
  </si>
  <si>
    <t>QA/Staff 5</t>
  </si>
  <si>
    <t>QA/Staff 6</t>
  </si>
  <si>
    <t>QA/Operator</t>
  </si>
  <si>
    <t>QA/Staff</t>
  </si>
  <si>
    <t>QC-Auditor 6</t>
  </si>
  <si>
    <t>GLD6-Sewing Training 6</t>
  </si>
  <si>
    <t>Cutting/piping 3</t>
  </si>
  <si>
    <t>Cutting/piping 3 (Staff)</t>
  </si>
  <si>
    <t>Cutting-6 (HL)</t>
  </si>
  <si>
    <t>Chief Mekanik (5)</t>
  </si>
  <si>
    <t>Cutting/piping 2</t>
  </si>
  <si>
    <t>Cutting/piping (Staff) 2</t>
  </si>
  <si>
    <t>QC-Sewing 2</t>
  </si>
  <si>
    <t>QC-Finishing 2</t>
  </si>
  <si>
    <t>QC-Others 2</t>
  </si>
  <si>
    <t>QA 3</t>
  </si>
  <si>
    <t>QC-Sewing 3</t>
  </si>
  <si>
    <t>QC-Finishing 3</t>
  </si>
  <si>
    <t>QC-Others 3</t>
  </si>
  <si>
    <t>QC-Sewing 5</t>
  </si>
  <si>
    <t>QC-Finishing 5</t>
  </si>
  <si>
    <t>QC-Others 5</t>
  </si>
  <si>
    <t>QC-Sewing 6</t>
  </si>
  <si>
    <t>QC-Finishing 6</t>
  </si>
  <si>
    <t>QC-Others 6</t>
  </si>
  <si>
    <t>-</t>
  </si>
  <si>
    <t>QC-QA</t>
  </si>
  <si>
    <t>QC-QA 2</t>
  </si>
  <si>
    <t>QC-QA 5</t>
  </si>
  <si>
    <t>QC-QA 6</t>
  </si>
  <si>
    <t>QC-HL</t>
  </si>
  <si>
    <t>Finishing/Packing (3)/ HL</t>
  </si>
  <si>
    <t>Warehouse/Fabric 2</t>
  </si>
  <si>
    <t>Warehouse/Sewing Accessories 2</t>
  </si>
  <si>
    <t>Cutting (check Panel) HL</t>
  </si>
  <si>
    <t>Finishing/Packing HL (5)</t>
  </si>
  <si>
    <t>QC HL 2</t>
  </si>
  <si>
    <t>Finishing/Packing HL (6)</t>
  </si>
  <si>
    <t>GLD1-Sewing Jarum Tangan (Hand Needle) HL</t>
  </si>
  <si>
    <t>Warehouse/Fabric -5 HL</t>
  </si>
  <si>
    <t>Finishing/Packing (HL) 2</t>
  </si>
  <si>
    <t>Cutting-3 (HL)</t>
  </si>
  <si>
    <t>Cutting/piping 2 (HL)</t>
  </si>
  <si>
    <t>INDUSTRIAL ENGINEERING 3</t>
  </si>
  <si>
    <t>INDUSTRIAL ENGINEERING 5</t>
  </si>
  <si>
    <t>Warehouse/Sewing Accessories 6 HL</t>
  </si>
  <si>
    <t>Warehouse/Fabric -6 HL</t>
  </si>
  <si>
    <t>INDUSTRIAL ENGINEERING 1</t>
  </si>
  <si>
    <t>Finishing/Packing HL</t>
  </si>
  <si>
    <t>INDUSTRIAL ENGINEERING 6</t>
  </si>
  <si>
    <r>
      <rPr>
        <b/>
        <sz val="14"/>
        <rFont val="微軟正黑體"/>
        <family val="2"/>
        <charset val="136"/>
      </rPr>
      <t>單位</t>
    </r>
    <r>
      <rPr>
        <b/>
        <sz val="14"/>
        <rFont val="Calibri"/>
        <family val="2"/>
      </rPr>
      <t xml:space="preserve"> Department </t>
    </r>
    <phoneticPr fontId="201" type="noConversion"/>
  </si>
  <si>
    <r>
      <t>D</t>
    </r>
    <r>
      <rPr>
        <sz val="12"/>
        <color theme="1"/>
        <rFont val="Calibri"/>
        <family val="2"/>
      </rPr>
      <t>L</t>
    </r>
  </si>
  <si>
    <r>
      <t>I</t>
    </r>
    <r>
      <rPr>
        <sz val="12"/>
        <color theme="1"/>
        <rFont val="Calibri"/>
        <family val="2"/>
      </rPr>
      <t>DL</t>
    </r>
  </si>
  <si>
    <r>
      <rPr>
        <sz val="14"/>
        <rFont val="微軟正黑體"/>
        <family val="2"/>
        <charset val="136"/>
      </rPr>
      <t>樣品室</t>
    </r>
    <r>
      <rPr>
        <sz val="14"/>
        <rFont val="Calibri"/>
        <family val="2"/>
      </rPr>
      <t>Sample room</t>
    </r>
    <phoneticPr fontId="201" type="noConversion"/>
  </si>
  <si>
    <r>
      <rPr>
        <sz val="14"/>
        <rFont val="微軟正黑體"/>
        <family val="2"/>
        <charset val="136"/>
      </rPr>
      <t>機修</t>
    </r>
    <r>
      <rPr>
        <sz val="14"/>
        <rFont val="Calibri"/>
        <family val="2"/>
      </rPr>
      <t>Mechanic</t>
    </r>
    <phoneticPr fontId="201" type="noConversion"/>
  </si>
  <si>
    <r>
      <rPr>
        <sz val="14"/>
        <rFont val="微軟正黑體"/>
        <family val="2"/>
        <charset val="136"/>
      </rPr>
      <t>倉管</t>
    </r>
    <r>
      <rPr>
        <sz val="14"/>
        <rFont val="Calibri"/>
        <family val="2"/>
      </rPr>
      <t>Warehouse</t>
    </r>
    <phoneticPr fontId="201" type="noConversion"/>
  </si>
  <si>
    <r>
      <rPr>
        <sz val="14"/>
        <rFont val="微軟正黑體"/>
        <family val="2"/>
        <charset val="136"/>
      </rPr>
      <t>生管</t>
    </r>
    <r>
      <rPr>
        <sz val="14"/>
        <rFont val="Calibri"/>
        <family val="2"/>
      </rPr>
      <t>PPIC</t>
    </r>
    <phoneticPr fontId="201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</si>
  <si>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</si>
  <si>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t>IDL Sewing</t>
    <phoneticPr fontId="188" type="noConversion"/>
  </si>
  <si>
    <t>IDL Ironing</t>
    <phoneticPr fontId="188" type="noConversion"/>
  </si>
  <si>
    <t>IDL Packing</t>
    <phoneticPr fontId="188" type="noConversion"/>
  </si>
  <si>
    <r>
      <rPr>
        <sz val="14"/>
        <rFont val="微軟正黑體"/>
        <family val="2"/>
        <charset val="136"/>
      </rPr>
      <t>裁剪</t>
    </r>
    <r>
      <rPr>
        <sz val="14"/>
        <rFont val="Calibri"/>
        <family val="2"/>
      </rPr>
      <t xml:space="preserve"> Cutting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</si>
  <si>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</si>
  <si>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整燙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</si>
  <si>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包裝</t>
    </r>
    <r>
      <rPr>
        <sz val="14"/>
        <rFont val="Calibri"/>
        <family val="2"/>
      </rPr>
      <t xml:space="preserve"> Packing</t>
    </r>
    <phoneticPr fontId="201" type="noConversion"/>
  </si>
  <si>
    <r>
      <rPr>
        <sz val="14"/>
        <rFont val="微軟正黑體"/>
        <family val="2"/>
        <charset val="136"/>
      </rPr>
      <t>車縫</t>
    </r>
    <r>
      <rPr>
        <sz val="14"/>
        <rFont val="Calibri"/>
        <family val="2"/>
      </rPr>
      <t xml:space="preserve"> Sewing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</si>
  <si>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Ironing</t>
    </r>
    <phoneticPr fontId="201" type="noConversion"/>
  </si>
  <si>
    <r>
      <rPr>
        <sz val="14"/>
        <rFont val="微軟正黑體"/>
        <family val="2"/>
        <charset val="136"/>
      </rPr>
      <t>後道</t>
    </r>
    <r>
      <rPr>
        <sz val="14"/>
        <rFont val="Calibri"/>
        <family val="2"/>
      </rPr>
      <t xml:space="preserve"> Packing</t>
    </r>
    <phoneticPr fontId="201" type="noConversion"/>
  </si>
  <si>
    <t>INDUSTRIAL ENGINEERING 2</t>
  </si>
  <si>
    <t>Warehouse/Staff 2</t>
  </si>
  <si>
    <t>Compliant/EDP/IE (HO)</t>
  </si>
  <si>
    <t>TOTAL</t>
  </si>
  <si>
    <t>Mekanik Sample</t>
  </si>
  <si>
    <t>GLD All</t>
    <phoneticPr fontId="173" type="noConversion"/>
  </si>
  <si>
    <t>Cutting (Bordir)</t>
    <phoneticPr fontId="172" type="noConversion"/>
  </si>
  <si>
    <r>
      <rPr>
        <sz val="14"/>
        <rFont val="微軟正黑體"/>
        <family val="2"/>
        <charset val="136"/>
      </rPr>
      <t>其他</t>
    </r>
    <r>
      <rPr>
        <sz val="14"/>
        <rFont val="Calibri"/>
        <family val="2"/>
      </rPr>
      <t>IDL Others</t>
    </r>
    <phoneticPr fontId="201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</si>
  <si>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</si>
  <si>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(扣除Managers、GQC、繡花)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</si>
  <si>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</si>
  <si>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</si>
  <si>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r>
      <t xml:space="preserve">出席人數
</t>
    </r>
    <r>
      <rPr>
        <b/>
        <sz val="8"/>
        <rFont val="微軟正黑體"/>
        <family val="2"/>
        <charset val="136"/>
      </rPr>
      <t>(扣除Managers)</t>
    </r>
    <phoneticPr fontId="173" type="noConversion"/>
  </si>
  <si>
    <t>Chief Mekanik (6)</t>
  </si>
  <si>
    <t>GLD1-Rimbas</t>
  </si>
  <si>
    <t>GLD1-Jarum Tangan  (Hand Needle)</t>
  </si>
  <si>
    <t>Persons</t>
  </si>
  <si>
    <t>GLD1-Sewing Line -Rimbas</t>
  </si>
  <si>
    <t>Cutting/staff- 6</t>
  </si>
  <si>
    <t>Cutting (Bordir)- 6</t>
  </si>
  <si>
    <t>Bordir/Staff- 6</t>
  </si>
  <si>
    <t>Auditor Sewing</t>
  </si>
  <si>
    <t>Internal Audit (HO)</t>
  </si>
  <si>
    <t>Compliant/EDP/internal Audit (HO)</t>
  </si>
  <si>
    <t>.Mr. Mike. Mr. Danny,Melita Mulyani,Jerim</t>
  </si>
  <si>
    <t>GLD1-Sewing ( Mesin Otomatis )</t>
  </si>
  <si>
    <t>Compliant/EDP (HO)</t>
  </si>
  <si>
    <t>QA (HO)</t>
  </si>
  <si>
    <t>Cutting Pleating  -5</t>
  </si>
  <si>
    <t>QC AUDITOR (HO)</t>
  </si>
  <si>
    <r>
      <rPr>
        <sz val="14"/>
        <rFont val="微軟正黑體"/>
        <family val="2"/>
        <charset val="136"/>
      </rPr>
      <t>壓褶</t>
    </r>
    <r>
      <rPr>
        <sz val="14"/>
        <rFont val="Calibri"/>
        <family val="2"/>
      </rPr>
      <t xml:space="preserve"> Pleating</t>
    </r>
    <phoneticPr fontId="201" type="noConversion"/>
  </si>
  <si>
    <r>
      <rPr>
        <sz val="14"/>
        <rFont val="微軟正黑體"/>
        <family val="2"/>
        <charset val="136"/>
      </rPr>
      <t>水洗</t>
    </r>
    <r>
      <rPr>
        <sz val="14"/>
        <rFont val="Calibri"/>
        <family val="2"/>
      </rPr>
      <t xml:space="preserve"> Washing</t>
    </r>
    <phoneticPr fontId="201" type="noConversion"/>
  </si>
  <si>
    <r>
      <rPr>
        <sz val="14"/>
        <rFont val="微軟正黑體"/>
        <family val="2"/>
        <charset val="136"/>
      </rPr>
      <t>繡花</t>
    </r>
    <r>
      <rPr>
        <sz val="14"/>
        <rFont val="Calibri"/>
        <family val="2"/>
      </rPr>
      <t xml:space="preserve"> Embordiary</t>
    </r>
    <phoneticPr fontId="201" type="noConversion"/>
  </si>
  <si>
    <t>Embordiary</t>
    <phoneticPr fontId="188" type="noConversion"/>
  </si>
  <si>
    <t>Pleating</t>
    <phoneticPr fontId="188" type="noConversion"/>
  </si>
  <si>
    <t>Washing</t>
    <phoneticPr fontId="188" type="noConversion"/>
  </si>
  <si>
    <t>Pleating</t>
    <phoneticPr fontId="173" type="noConversion"/>
  </si>
  <si>
    <t>QC</t>
    <phoneticPr fontId="173" type="noConversion"/>
  </si>
  <si>
    <t>Danny 0912 revise</t>
    <phoneticPr fontId="173" type="noConversion"/>
  </si>
  <si>
    <t>Embordiary</t>
    <phoneticPr fontId="173" type="noConversion"/>
  </si>
  <si>
    <t>GLD1</t>
    <phoneticPr fontId="188" type="noConversion"/>
  </si>
  <si>
    <t>SL</t>
    <phoneticPr fontId="188" type="noConversion"/>
  </si>
  <si>
    <t>Total + SL</t>
    <phoneticPr fontId="201" type="noConversion"/>
  </si>
  <si>
    <t>Danny 0912 revise</t>
    <phoneticPr fontId="173" type="noConversion"/>
  </si>
  <si>
    <r>
      <rPr>
        <sz val="8"/>
        <color rgb="FFFF0000"/>
        <rFont val="細明體"/>
        <family val="3"/>
        <charset val="136"/>
      </rPr>
      <t>全廠扣</t>
    </r>
    <r>
      <rPr>
        <sz val="8"/>
        <color rgb="FFFF0000"/>
        <rFont val="Calibri"/>
        <family val="2"/>
      </rPr>
      <t xml:space="preserve"> MNG</t>
    </r>
    <r>
      <rPr>
        <sz val="8"/>
        <color rgb="FFFF0000"/>
        <rFont val="細明體"/>
        <family val="3"/>
        <charset val="136"/>
      </rPr>
      <t>、加</t>
    </r>
    <r>
      <rPr>
        <sz val="8"/>
        <color rgb="FFFF0000"/>
        <rFont val="Calibri"/>
        <family val="2"/>
      </rPr>
      <t xml:space="preserve"> SL (</t>
    </r>
    <r>
      <rPr>
        <sz val="8"/>
        <color rgb="FFFF0000"/>
        <rFont val="細明體"/>
        <family val="3"/>
        <charset val="136"/>
      </rPr>
      <t>確保數字都抓到</t>
    </r>
    <r>
      <rPr>
        <sz val="8"/>
        <color rgb="FFFF0000"/>
        <rFont val="Calibri"/>
        <family val="2"/>
      </rPr>
      <t>)</t>
    </r>
    <phoneticPr fontId="173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</si>
  <si>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GQC/</t>
    </r>
    <r>
      <rPr>
        <sz val="12"/>
        <rFont val="微軟正黑體"/>
        <family val="2"/>
        <charset val="136"/>
      </rPr>
      <t>特工</t>
    </r>
    <phoneticPr fontId="188" type="noConversion"/>
  </si>
  <si>
    <r>
      <rPr>
        <sz val="12"/>
        <rFont val="微軟正黑體"/>
        <family val="2"/>
        <charset val="136"/>
      </rPr>
      <t>不含</t>
    </r>
    <r>
      <rPr>
        <sz val="12"/>
        <rFont val="Calibri"/>
        <family val="2"/>
      </rPr>
      <t xml:space="preserve"> GQC</t>
    </r>
    <phoneticPr fontId="188" type="noConversion"/>
  </si>
  <si>
    <t>GLD3+5</t>
    <phoneticPr fontId="173" type="noConversion"/>
  </si>
  <si>
    <t>Danny 1003 revise</t>
    <phoneticPr fontId="173" type="noConversion"/>
  </si>
  <si>
    <t>Cutting/piping 6</t>
  </si>
  <si>
    <t>Cleaning Cervice</t>
  </si>
  <si>
    <t>Cleaning Cervice - 2</t>
  </si>
  <si>
    <t>Cleaning Cervice - 3</t>
  </si>
  <si>
    <t>Cleaning Cervice - 5</t>
  </si>
  <si>
    <t>Cleaning Cervice - 6</t>
  </si>
  <si>
    <t>17/10/2024</t>
  </si>
  <si>
    <t>04/12/2024</t>
  </si>
  <si>
    <t>Compliant (HO)</t>
  </si>
  <si>
    <t>EDP (HO)</t>
  </si>
  <si>
    <t>QC- GU</t>
  </si>
  <si>
    <t>Internal Auditor (HO)</t>
  </si>
  <si>
    <t>Washing/Operator (2)</t>
  </si>
  <si>
    <t>Bordir- 6</t>
  </si>
  <si>
    <t>Advisor/Manager QA</t>
  </si>
  <si>
    <t>QA Team (HO)</t>
  </si>
  <si>
    <t>Manager  QA 2</t>
  </si>
  <si>
    <t>Manager QA 3</t>
  </si>
  <si>
    <t>Manager QA 5</t>
  </si>
  <si>
    <t>Manager QA 6</t>
  </si>
  <si>
    <t>Cutting/staff -2</t>
    <phoneticPr fontId="3" type="noConversion"/>
  </si>
  <si>
    <t>Cutting -5</t>
    <phoneticPr fontId="3" type="noConversion"/>
  </si>
  <si>
    <t xml:space="preserve">Sewing (Adm Produksi) /staff </t>
    <phoneticPr fontId="3" type="noConversion"/>
  </si>
  <si>
    <t>Chief Sewing (2)</t>
    <phoneticPr fontId="3" type="noConversion"/>
  </si>
  <si>
    <t>Supervisor Sewing (2)</t>
    <phoneticPr fontId="3" type="noConversion"/>
  </si>
  <si>
    <t>Chief Sewing (3)</t>
    <phoneticPr fontId="3" type="noConversion"/>
  </si>
  <si>
    <t>Supervisor Sewing (3)</t>
    <phoneticPr fontId="3" type="noConversion"/>
  </si>
  <si>
    <t>Sewing (Adm Produksi)/staff (3)</t>
    <phoneticPr fontId="3" type="noConversion"/>
  </si>
  <si>
    <t>Chief Sewing (5)</t>
    <phoneticPr fontId="3" type="noConversion"/>
  </si>
  <si>
    <t>Supervisor Sewing (5)</t>
    <phoneticPr fontId="3" type="noConversion"/>
  </si>
  <si>
    <t>Supervisor Ironing/ Staff (2)</t>
    <phoneticPr fontId="3" type="noConversion"/>
  </si>
  <si>
    <t>Finishing/staff (2)</t>
    <phoneticPr fontId="3" type="noConversion"/>
  </si>
  <si>
    <t>Supervisor Ironing/ Staff (3)</t>
    <phoneticPr fontId="3" type="noConversion"/>
  </si>
  <si>
    <t>Finishing/staff (3)</t>
    <phoneticPr fontId="3" type="noConversion"/>
  </si>
  <si>
    <t>Chief Mekanik (2)</t>
    <phoneticPr fontId="3" type="noConversion"/>
  </si>
  <si>
    <t>Mechanic Mesin (2)</t>
    <phoneticPr fontId="3" type="noConversion"/>
  </si>
  <si>
    <t>Mechanic Listrik (2)</t>
    <phoneticPr fontId="3" type="noConversion"/>
  </si>
  <si>
    <t>Chief Mekanik (3)</t>
    <phoneticPr fontId="3" type="noConversion"/>
  </si>
  <si>
    <t>Adm Jarum (3)</t>
    <phoneticPr fontId="3" type="noConversion"/>
  </si>
  <si>
    <t>Mechanic Mesin (3)</t>
    <phoneticPr fontId="3" type="noConversion"/>
  </si>
  <si>
    <t>Mechanic Mesin (5)</t>
    <phoneticPr fontId="3" type="noConversion"/>
  </si>
  <si>
    <t>PPIC (2)</t>
    <phoneticPr fontId="3" type="noConversion"/>
  </si>
  <si>
    <t>PPIC (3)</t>
    <phoneticPr fontId="3" type="noConversion"/>
  </si>
  <si>
    <t>Rekap</t>
  </si>
  <si>
    <t>Orang</t>
  </si>
  <si>
    <t>Karyawan Kemarin</t>
  </si>
  <si>
    <r>
      <t>Karyawan </t>
    </r>
    <r>
      <rPr>
        <b/>
        <sz val="12"/>
        <color rgb="FF000000"/>
        <rFont val="Calibri"/>
        <family val="2"/>
      </rPr>
      <t> In/Out</t>
    </r>
  </si>
  <si>
    <t>Hari Ini Masuk (IN)</t>
  </si>
  <si>
    <t>Hari Ini Keluar (OUT)</t>
  </si>
  <si>
    <t>Karyawan Hari Ini</t>
  </si>
  <si>
    <t>Sakit (S)</t>
  </si>
  <si>
    <r>
      <t>A</t>
    </r>
    <r>
      <rPr>
        <b/>
        <sz val="12"/>
        <color rgb="FF000000"/>
        <rFont val="Calibri"/>
        <family val="2"/>
      </rPr>
      <t>bensi</t>
    </r>
  </si>
  <si>
    <t>Ijin (I)</t>
  </si>
  <si>
    <t>Alpa (A) </t>
  </si>
  <si>
    <t>Cuti Melahirkan (CM)</t>
  </si>
  <si>
    <t>Cuti Khusus (CN)</t>
  </si>
  <si>
    <t>Cuti Tahunan     (CT)  </t>
  </si>
  <si>
    <t>Total Present</t>
  </si>
  <si>
    <t>GLD1-Repair</t>
  </si>
  <si>
    <t>Pleating-5</t>
  </si>
  <si>
    <t>Mr. Lan you zhang. .Mr.Zhong daizhou</t>
  </si>
  <si>
    <t>QC-Auditor Benang</t>
  </si>
  <si>
    <t>09/10/2025</t>
  </si>
  <si>
    <t>LIU JIE, HUANG GAN TIEN, LI PING,ZHOU ZHIBIN, GUO YIN HUA, GUO HONG MEI,YANG XIAO-LING, ZOU XIA, HUANG CAIPING,CAI KENGSHUI, QIN ZHIGANG,chou</t>
  </si>
  <si>
    <t>Mr. Fly, Jay Chang,</t>
  </si>
  <si>
    <t>Bujon Guo,</t>
  </si>
  <si>
    <t>Mr. SIMON, Mr.Van , Mr. James. Mr.David w, Mr.Brady chiang</t>
  </si>
  <si>
    <t xml:space="preserve"> Ms. Miko. Mr.Jerry, Ms.Janet, Mr.Andy</t>
  </si>
  <si>
    <t>Chantal Yang,, Zheng Yi,Bao Xianggang.Qin. Kristy, cai</t>
  </si>
  <si>
    <t>QC-Special Washing Team 2</t>
  </si>
  <si>
    <t>6/6/2026</t>
  </si>
  <si>
    <t xml:space="preserve">DEWI PUJI ASTUTI (CM), </t>
  </si>
  <si>
    <t>MISKHUT TOYIBAH (CM)</t>
  </si>
  <si>
    <t>SITI IDAYAH (CM),</t>
  </si>
  <si>
    <t>YATUL M (CM)</t>
  </si>
  <si>
    <t xml:space="preserve">SITI TRISNOWATI(CM), </t>
  </si>
  <si>
    <t xml:space="preserve">UMI KHOLISOH, SUSANTI (CM), </t>
  </si>
  <si>
    <t xml:space="preserve"> NOVIA DITA W (CM),</t>
  </si>
  <si>
    <t>TUTIK WIDYANINGSIH (CM),</t>
  </si>
  <si>
    <t xml:space="preserve">LAILATUN NISHFAH (CM), </t>
  </si>
  <si>
    <t>MUNIAH (CM)</t>
  </si>
  <si>
    <t xml:space="preserve">MUAKHIROH (CM), </t>
  </si>
  <si>
    <t xml:space="preserve">MUSODATUL LIFAAH. NUR EVIYANA  (CM), </t>
  </si>
  <si>
    <t>SITI MASLULAH (CM)</t>
  </si>
  <si>
    <t xml:space="preserve">KHOMSATUN (CM), </t>
  </si>
  <si>
    <t>FAJAR ANDRI (CM),</t>
  </si>
  <si>
    <t xml:space="preserve">ANIS CHOLIFAH, SRI WAHYUNI (CM), </t>
  </si>
  <si>
    <t>PUJI ASTUTI (CM),</t>
  </si>
  <si>
    <t>ANISATUN (WN)</t>
  </si>
  <si>
    <t>LAILI (WN)</t>
  </si>
  <si>
    <t>EMY ASMINIATI  (CM),</t>
  </si>
  <si>
    <t>MARDHIYAH (CM),</t>
  </si>
  <si>
    <t xml:space="preserve">KHOTIMATUS SA'DIYAH (CM) </t>
  </si>
  <si>
    <t>SITI MAGHFIROH (CM)</t>
  </si>
  <si>
    <t>SITI NURUL ULYA (CM)</t>
  </si>
  <si>
    <t xml:space="preserve">MUTMAINAH (CM), </t>
  </si>
  <si>
    <t>KHAIRIN KURNIAWATI (CM), SULTONI (WN)</t>
  </si>
  <si>
    <t>NUR ANISAH (CM),</t>
  </si>
  <si>
    <t>SITI WAHYUNI (CM)</t>
  </si>
  <si>
    <t>ZULFATUL UMAYAH (CM)</t>
  </si>
  <si>
    <t>DATE : August 20, 2026</t>
  </si>
  <si>
    <t>IKE SUTRIANI (P)</t>
  </si>
  <si>
    <t>ASMAUL F (S)</t>
  </si>
  <si>
    <t>Total Absence = 3 Persons</t>
  </si>
  <si>
    <t>RINI OKTAFIYAH (CM),  M AL FARIZI (S), KHOERUL HUDA (OL), SINARTI (WN)</t>
  </si>
  <si>
    <t>SITI ROIFAH (CM), ADINDA KUSUMA , INDAH , KHOIRUNISA, M THORIQ , NUR KHASANAH, NUR ULIYAH (WN), SUJIATI (S)</t>
  </si>
  <si>
    <t>SITI ROHMAH (OL)</t>
  </si>
  <si>
    <t>FEBRI (OL), TIA AGNI (WN)</t>
  </si>
  <si>
    <t>TUTIK LUDFIAH (WN)</t>
  </si>
  <si>
    <t>MAULIDA (OL)</t>
  </si>
  <si>
    <t>NURUL HANDAYANI (CN)</t>
  </si>
  <si>
    <t>NUR ASIYAH (S)</t>
  </si>
  <si>
    <t>DINA FITRIANI (WN)</t>
  </si>
  <si>
    <t>TRIYANI (WN)</t>
  </si>
  <si>
    <t>ALIF YULIANAH (S), INTAN SADITRI (WN)</t>
  </si>
  <si>
    <t xml:space="preserve"> SRI HANDAYANI. IKA SAFITRI  (CM),  ACHMAD NUR MUJIB, NDHUKA (WN)</t>
  </si>
  <si>
    <t>NAILY (S)</t>
  </si>
  <si>
    <t>JILAN , SUKARNI (WN)</t>
  </si>
  <si>
    <t>LULUK CHOIRIYAH  (CM), AMBARWATI, FA'IZ R (WN)</t>
  </si>
  <si>
    <t>AHMAD GUNARI (WN), FITRIYAH (OL)</t>
  </si>
  <si>
    <t>RIBUT WINARTI (CM)</t>
  </si>
  <si>
    <t>NANANG (S)</t>
  </si>
  <si>
    <t>NOVITA (WN)</t>
  </si>
  <si>
    <t>LUTFI SINTIA (S), MARDIYAH (OL)</t>
  </si>
  <si>
    <t>ALYSA , INDAH , NOVIANI (WN)</t>
  </si>
  <si>
    <t>OCTAVIA (WN)</t>
  </si>
  <si>
    <t>SRI PANJANG (WN)</t>
  </si>
  <si>
    <t>SRI EKO SUSILOWATI (CM), ADITIA, SAEFUL H (WN), DEWI F (OL)</t>
  </si>
  <si>
    <t>AHMAD SAIKIN (WN)</t>
  </si>
  <si>
    <t>AGUS R (WN)</t>
  </si>
  <si>
    <t>KHUMAIROH (S)</t>
  </si>
  <si>
    <t>SYINTIA (WN)</t>
  </si>
  <si>
    <t>M ALFIN (WN)</t>
  </si>
  <si>
    <t xml:space="preserve">UUN  (CM), </t>
  </si>
  <si>
    <t>ALI MUSTOFA, ANISAH , NUR AWANAH , WIDYA A (WN)</t>
  </si>
  <si>
    <t>MAUNAH , SINDI (WN)</t>
  </si>
  <si>
    <t>SITI DAMILIA (CM), UMMU A (WN)</t>
  </si>
  <si>
    <t xml:space="preserve">SITI MAROH (CM), </t>
  </si>
  <si>
    <t>NURNADIRAH (WN)</t>
  </si>
  <si>
    <t>KHARIMATUL  (WN)</t>
  </si>
  <si>
    <t>DINA FITRIA (WN)</t>
  </si>
  <si>
    <t>LINDA (WN)</t>
  </si>
  <si>
    <t>SRI LESTARI (WN)</t>
  </si>
  <si>
    <t>DINA PUJI LESTARI(CM), M ZAKI (WN)</t>
  </si>
  <si>
    <t>RIZQI ADI (WN)</t>
  </si>
  <si>
    <t>DIMAS RAHAYU KRISTIYANI (CM),</t>
  </si>
  <si>
    <t>PUJI A (WN)</t>
  </si>
  <si>
    <t>DWI NUR VITASARI (S)</t>
  </si>
  <si>
    <t>MIFTAH (WN)</t>
  </si>
  <si>
    <t>INDAN (WN) ,UMI W (S)</t>
  </si>
  <si>
    <t>MUNASEKAH (WN)</t>
  </si>
  <si>
    <t>NUR CHASANAH (CM),</t>
  </si>
  <si>
    <t>ANJAR FITRIANA (CM)</t>
  </si>
  <si>
    <t>MIFTAHUL ULUM, RIFATUL (WN)</t>
  </si>
  <si>
    <t>SEPTI MALA AMELIA (CM) , RATNA SARI (WN)</t>
  </si>
  <si>
    <t>AHMAD SOLEH (WN)</t>
  </si>
  <si>
    <t>AGUSTINA DEWI (CM),</t>
  </si>
  <si>
    <t>NOVI ISMA, ZULFA HIMMATUL (CM)</t>
  </si>
  <si>
    <t>KHUMAEROH (CM), CHORUL AIMAH (S)</t>
  </si>
  <si>
    <t>SURYATI, M IKHWAN, ULIL M (WN)</t>
  </si>
  <si>
    <t>SUBADI (WN)</t>
  </si>
  <si>
    <t>FITRI SUSIANINGSIH, HANI PRAMUDITA SARI(CM), SITI MAHMUDAH (WN)</t>
  </si>
  <si>
    <t>SITI KHUSNIATI(CM), VELI (WN)</t>
  </si>
  <si>
    <t>ISNAENI LESTARI , MADJEROATUN,  M RIFQI (WN)</t>
  </si>
  <si>
    <t>ISTIKAROH (S), ROSIDAH (WN)</t>
  </si>
  <si>
    <t>NUR ALIFAH (CM), SRI TRI A (OL)</t>
  </si>
  <si>
    <t>FITRI LAILA (OL)</t>
  </si>
  <si>
    <t>NURUL , SULASIH, UMI KHOLIDAH (WN)</t>
  </si>
  <si>
    <t>ZELIKA (WN)</t>
  </si>
  <si>
    <t>EKO PRASETYO (WN)</t>
  </si>
  <si>
    <t>ADY WIDODO (WN)</t>
  </si>
  <si>
    <t>SUTRISNO (WN)</t>
  </si>
  <si>
    <t>WARTINI (OL)</t>
  </si>
  <si>
    <t>ARIS ZAENURI (P)</t>
  </si>
  <si>
    <t xml:space="preserve">NADA SILVIA (CM), </t>
  </si>
  <si>
    <t>MUHAMMAD YUNIANTO (CN)</t>
  </si>
  <si>
    <t>SRI SUTANTO (WN)</t>
  </si>
  <si>
    <t>MUHAMMAD SOFI (S)</t>
  </si>
  <si>
    <t>USWATUN (WN)</t>
  </si>
  <si>
    <t>ISRI NASIFAH. LEILA WAHYU TRIYANTI , SAPUTRI HANDAYANI  (CM), MUNASIH (OL), TITIK NUR (S)</t>
  </si>
  <si>
    <t>VINNA YUNITA (OL)</t>
  </si>
  <si>
    <t>VIVIT (WN)</t>
  </si>
  <si>
    <t>MUAMIROH (OL)</t>
  </si>
  <si>
    <t>SITI KHOMAEROH (OL)</t>
  </si>
  <si>
    <t>ENDANG SETYOWATI, CIKITA MEISA. UMI KULSU  (CM), SUROTUS, FAROKHATUS, NURROKIM (S)</t>
  </si>
  <si>
    <t>ULIL HIDAYAH (OL)</t>
  </si>
  <si>
    <t>Total In =  20 Persons</t>
  </si>
  <si>
    <t>Total Permanent Employee =17.4%</t>
  </si>
  <si>
    <t>Total Contract Employee=82.6%</t>
  </si>
  <si>
    <r>
      <t xml:space="preserve">2026/08/20
</t>
    </r>
    <r>
      <rPr>
        <b/>
        <sz val="14"/>
        <rFont val="微軟正黑體"/>
        <family val="2"/>
        <charset val="136"/>
      </rPr>
      <t>出席人數統計</t>
    </r>
    <r>
      <rPr>
        <b/>
        <sz val="14"/>
        <rFont val="Calibri"/>
        <family val="2"/>
      </rPr>
      <t xml:space="preserve"> Attendance</t>
    </r>
  </si>
  <si>
    <t>Total Absence = 155 Persons</t>
  </si>
  <si>
    <t>Total Absence = 30 Persons</t>
  </si>
  <si>
    <t>Total Out = 9 Persons</t>
  </si>
  <si>
    <t>Total Persen Absence = 2.2 %</t>
  </si>
  <si>
    <t>Total Absence = 188 Persons</t>
  </si>
  <si>
    <t>Total Persen Hadir = 97.8 %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</si>
</sst>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(* #,##0_);_(* \(#,##0\);_(* &quot;-&quot;_);_(@_)"/>
    <numFmt numFmtId="164" formatCode="_-* #,##0_-;\-* #,##0_-;_-* &quot;-&quot;_-;_-@_-"/>
    <numFmt numFmtId="165" formatCode="_-* #,##0.00_-;\-* #,##0.00_-;_-* &quot;-&quot;??_-;_-@_-"/>
    <numFmt numFmtId="166" formatCode="[$DATE]\ \:\ mmmm\ dd\,\ yyyy"/>
    <numFmt numFmtId="167" formatCode="0.0%"/>
    <numFmt numFmtId="168" formatCode="m&quot;月&quot;d&quot;日&quot;"/>
    <numFmt numFmtId="169" formatCode="0.00_ "/>
    <numFmt numFmtId="170" formatCode="0;_쇿"/>
    <numFmt numFmtId="171" formatCode="0_);[Red]\(0\)"/>
    <numFmt numFmtId="172" formatCode="_-* #,##0.0_-;\-* #,##0.0_-;_-* &quot;-&quot;??_-;_-@_-"/>
    <numFmt numFmtId="173" formatCode="_(* #,##0_);_(* \(#,##0\);_(* &quot;-&quot;??_);_(@_)"/>
    <numFmt numFmtId="174" formatCode="#,##0_ "/>
  </numFmts>
  <fonts count="24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Calibri"/>
      <family val="3"/>
      <charset val="136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11"/>
      <color theme="3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0"/>
      <color theme="1"/>
      <name val="Calibri"/>
      <family val="2"/>
    </font>
    <font>
      <b/>
      <sz val="8"/>
      <color rgb="FFFF0000"/>
      <name val="Arial"/>
      <family val="2"/>
    </font>
    <font>
      <sz val="12"/>
      <name val="新細明體"/>
      <family val="1"/>
      <charset val="136"/>
    </font>
    <font>
      <b/>
      <sz val="8"/>
      <color theme="1"/>
      <name val="Arial"/>
      <family val="2"/>
    </font>
    <font>
      <b/>
      <sz val="14"/>
      <name val="微軟正黑體"/>
      <family val="2"/>
      <charset val="136"/>
    </font>
    <font>
      <b/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新細明體"/>
      <family val="1"/>
      <charset val="136"/>
    </font>
    <font>
      <sz val="16"/>
      <name val="Calibri"/>
      <family val="2"/>
    </font>
    <font>
      <b/>
      <sz val="12"/>
      <color indexed="81"/>
      <name val="細明體"/>
      <family val="3"/>
      <charset val="136"/>
    </font>
    <font>
      <b/>
      <sz val="10"/>
      <name val="Palatino Linotype"/>
      <family val="1"/>
    </font>
    <font>
      <sz val="10"/>
      <name val="Calibri"/>
      <family val="2"/>
    </font>
    <font>
      <sz val="10"/>
      <name val="Palatino Linotype"/>
      <family val="1"/>
    </font>
    <font>
      <sz val="9"/>
      <name val="Palatino Linotype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name val="細明體"/>
      <family val="3"/>
      <charset val="136"/>
    </font>
    <font>
      <sz val="12"/>
      <color rgb="FF0000FF"/>
      <name val="微軟正黑體"/>
      <family val="2"/>
      <charset val="136"/>
    </font>
    <font>
      <sz val="12"/>
      <name val="Calibri"/>
      <family val="2"/>
      <charset val="136"/>
      <scheme val="minor"/>
    </font>
    <font>
      <sz val="12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  <font>
      <sz val="14"/>
      <name val="Calibri"/>
      <family val="2"/>
    </font>
    <font>
      <sz val="14"/>
      <color rgb="FFFF0000"/>
      <name val="Calibri"/>
      <family val="2"/>
    </font>
    <font>
      <b/>
      <sz val="11"/>
      <name val="Calibri"/>
      <family val="2"/>
    </font>
    <font>
      <sz val="16"/>
      <color rgb="FFFF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1"/>
      <charset val="136"/>
      <scheme val="minor"/>
    </font>
    <font>
      <b/>
      <sz val="8"/>
      <name val="微軟正黑體"/>
      <family val="2"/>
      <charset val="136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name val="微軟正黑體"/>
      <family val="2"/>
      <charset val="136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color rgb="FFFF0000"/>
      <name val="Calibri"/>
      <family val="2"/>
    </font>
    <font>
      <sz val="8"/>
      <color rgb="FFFF0000"/>
      <name val="細明體"/>
      <family val="3"/>
      <charset val="136"/>
    </font>
    <font>
      <sz val="8"/>
      <color rgb="FFFF0000"/>
      <name val="Arial"/>
      <family val="2"/>
    </font>
    <font>
      <b/>
      <u/>
      <sz val="12"/>
      <color rgb="FF242424"/>
      <name val="Malgun Gothic"/>
      <family val="2"/>
    </font>
    <font>
      <sz val="11"/>
      <color rgb="FF1F497D"/>
      <name val="Malgun Gothic"/>
      <family val="2"/>
    </font>
    <font>
      <b/>
      <sz val="12"/>
      <color rgb="FF242424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rgb="FF242424"/>
      <name val="Calibri"/>
      <family val="2"/>
    </font>
    <font>
      <sz val="11"/>
      <color rgb="FF242424"/>
      <name val="Calibri"/>
      <family val="2"/>
    </font>
    <font>
      <sz val="12"/>
      <color rgb="FF000000"/>
      <name val="Calibri"/>
      <family val="2"/>
    </font>
    <font>
      <b/>
      <sz val="11"/>
      <color rgb="FF1F497D"/>
      <name val="Calibri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CCFF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15841">
    <xf numFmtId="0" fontId="0" fillId="0" borderId="0"/>
    <xf numFmtId="0" fontId="171" fillId="0" borderId="0"/>
    <xf numFmtId="9" fontId="185" fillId="0" borderId="0" applyFont="0" applyFill="0" applyBorder="0" applyAlignment="0" applyProtection="0">
      <alignment vertical="center"/>
    </xf>
    <xf numFmtId="0" fontId="170" fillId="0" borderId="0">
      <alignment vertical="center"/>
    </xf>
    <xf numFmtId="0" fontId="194" fillId="0" borderId="0">
      <alignment vertical="center"/>
    </xf>
    <xf numFmtId="9" fontId="194" fillId="0" borderId="0" applyFont="0" applyFill="0" applyBorder="0" applyAlignment="0" applyProtection="0">
      <alignment vertical="center"/>
    </xf>
    <xf numFmtId="165" fontId="170" fillId="0" borderId="0" applyFont="0" applyFill="0" applyBorder="0" applyAlignment="0" applyProtection="0">
      <alignment vertical="center"/>
    </xf>
    <xf numFmtId="9" fontId="170" fillId="0" borderId="0" applyFont="0" applyFill="0" applyBorder="0" applyAlignment="0" applyProtection="0">
      <alignment vertical="center"/>
    </xf>
    <xf numFmtId="165" fontId="194" fillId="0" borderId="0" applyFont="0" applyFill="0" applyBorder="0" applyAlignment="0" applyProtection="0">
      <alignment vertical="center"/>
    </xf>
    <xf numFmtId="173" fontId="171" fillId="0" borderId="0"/>
    <xf numFmtId="0" fontId="169" fillId="0" borderId="0"/>
    <xf numFmtId="0" fontId="168" fillId="0" borderId="0"/>
    <xf numFmtId="0" fontId="167" fillId="0" borderId="0"/>
    <xf numFmtId="0" fontId="166" fillId="0" borderId="0"/>
    <xf numFmtId="0" fontId="165" fillId="0" borderId="0"/>
    <xf numFmtId="0" fontId="164" fillId="0" borderId="0"/>
    <xf numFmtId="0" fontId="163" fillId="0" borderId="0"/>
    <xf numFmtId="0" fontId="162" fillId="0" borderId="0"/>
    <xf numFmtId="0" fontId="161" fillId="0" borderId="0"/>
    <xf numFmtId="0" fontId="160" fillId="0" borderId="0"/>
    <xf numFmtId="0" fontId="159" fillId="0" borderId="0"/>
    <xf numFmtId="0" fontId="158" fillId="0" borderId="0"/>
    <xf numFmtId="0" fontId="157" fillId="0" borderId="0"/>
    <xf numFmtId="0" fontId="156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5" fillId="0" borderId="0"/>
    <xf numFmtId="0" fontId="154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3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2" fillId="0" borderId="0"/>
    <xf numFmtId="0" fontId="151" fillId="0" borderId="0"/>
    <xf numFmtId="0" fontId="150" fillId="0" borderId="0"/>
    <xf numFmtId="0" fontId="149" fillId="0" borderId="0"/>
    <xf numFmtId="0" fontId="148" fillId="0" borderId="0"/>
    <xf numFmtId="0" fontId="147" fillId="0" borderId="0"/>
    <xf numFmtId="0" fontId="146" fillId="0" borderId="0"/>
    <xf numFmtId="0" fontId="145" fillId="0" borderId="0"/>
    <xf numFmtId="0" fontId="144" fillId="0" borderId="0"/>
    <xf numFmtId="0" fontId="143" fillId="0" borderId="0"/>
    <xf numFmtId="0" fontId="142" fillId="0" borderId="0"/>
    <xf numFmtId="0" fontId="141" fillId="0" borderId="0"/>
    <xf numFmtId="0" fontId="140" fillId="0" borderId="0"/>
    <xf numFmtId="0" fontId="139" fillId="0" borderId="0"/>
    <xf numFmtId="0" fontId="138" fillId="0" borderId="0"/>
    <xf numFmtId="0" fontId="137" fillId="0" borderId="0"/>
    <xf numFmtId="0" fontId="136" fillId="0" borderId="0"/>
    <xf numFmtId="0" fontId="135" fillId="0" borderId="0"/>
    <xf numFmtId="0" fontId="134" fillId="0" borderId="0"/>
    <xf numFmtId="0" fontId="133" fillId="0" borderId="0"/>
    <xf numFmtId="0" fontId="132" fillId="0" borderId="0"/>
    <xf numFmtId="0" fontId="131" fillId="0" borderId="0"/>
    <xf numFmtId="0" fontId="130" fillId="0" borderId="0"/>
    <xf numFmtId="0" fontId="129" fillId="0" borderId="0"/>
    <xf numFmtId="0" fontId="128" fillId="0" borderId="0"/>
    <xf numFmtId="0" fontId="127" fillId="0" borderId="0"/>
    <xf numFmtId="0" fontId="126" fillId="0" borderId="0"/>
    <xf numFmtId="0" fontId="125" fillId="0" borderId="0"/>
    <xf numFmtId="0" fontId="124" fillId="0" borderId="0"/>
    <xf numFmtId="0" fontId="123" fillId="0" borderId="0"/>
    <xf numFmtId="0" fontId="122" fillId="0" borderId="0"/>
    <xf numFmtId="0" fontId="121" fillId="0" borderId="0"/>
    <xf numFmtId="0" fontId="120" fillId="0" borderId="0"/>
    <xf numFmtId="0" fontId="119" fillId="0" borderId="0"/>
    <xf numFmtId="0" fontId="118" fillId="0" borderId="0"/>
    <xf numFmtId="0" fontId="117" fillId="0" borderId="0"/>
    <xf numFmtId="0" fontId="116" fillId="0" borderId="0"/>
    <xf numFmtId="0" fontId="115" fillId="0" borderId="0"/>
    <xf numFmtId="0" fontId="114" fillId="0" borderId="0"/>
    <xf numFmtId="0" fontId="113" fillId="0" borderId="0"/>
    <xf numFmtId="0" fontId="112" fillId="0" borderId="0"/>
    <xf numFmtId="0" fontId="111" fillId="0" borderId="0"/>
    <xf numFmtId="0" fontId="110" fillId="0" borderId="0"/>
    <xf numFmtId="0" fontId="109" fillId="0" borderId="0"/>
    <xf numFmtId="0" fontId="108" fillId="0" borderId="0"/>
    <xf numFmtId="0" fontId="107" fillId="0" borderId="0"/>
    <xf numFmtId="0" fontId="106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5" fillId="0" borderId="0"/>
    <xf numFmtId="0" fontId="104" fillId="0" borderId="0"/>
    <xf numFmtId="0" fontId="103" fillId="0" borderId="0"/>
    <xf numFmtId="0" fontId="102" fillId="0" borderId="0"/>
    <xf numFmtId="0" fontId="101" fillId="0" borderId="0"/>
    <xf numFmtId="0" fontId="100" fillId="0" borderId="0"/>
    <xf numFmtId="0" fontId="99" fillId="0" borderId="0"/>
    <xf numFmtId="0" fontId="98" fillId="0" borderId="0"/>
    <xf numFmtId="0" fontId="97" fillId="0" borderId="0"/>
    <xf numFmtId="0" fontId="96" fillId="0" borderId="0"/>
    <xf numFmtId="0" fontId="95" fillId="0" borderId="0"/>
    <xf numFmtId="0" fontId="94" fillId="0" borderId="0"/>
    <xf numFmtId="0" fontId="93" fillId="0" borderId="0"/>
    <xf numFmtId="0" fontId="92" fillId="0" borderId="0"/>
    <xf numFmtId="0" fontId="91" fillId="0" borderId="0"/>
    <xf numFmtId="0" fontId="90" fillId="0" borderId="0"/>
    <xf numFmtId="0" fontId="89" fillId="0" borderId="0"/>
    <xf numFmtId="0" fontId="88" fillId="0" borderId="0"/>
    <xf numFmtId="0" fontId="87" fillId="0" borderId="0"/>
    <xf numFmtId="0" fontId="86" fillId="0" borderId="0"/>
    <xf numFmtId="0" fontId="85" fillId="0" borderId="0"/>
    <xf numFmtId="0" fontId="84" fillId="0" borderId="0"/>
    <xf numFmtId="0" fontId="83" fillId="0" borderId="0"/>
    <xf numFmtId="0" fontId="82" fillId="0" borderId="0"/>
    <xf numFmtId="0" fontId="81" fillId="0" borderId="0"/>
    <xf numFmtId="0" fontId="80" fillId="0" borderId="0"/>
    <xf numFmtId="0" fontId="79" fillId="0" borderId="0"/>
    <xf numFmtId="0" fontId="78" fillId="0" borderId="0"/>
    <xf numFmtId="0" fontId="77" fillId="0" borderId="0"/>
    <xf numFmtId="0" fontId="76" fillId="0" borderId="0"/>
    <xf numFmtId="0" fontId="75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2" fillId="0" borderId="0"/>
    <xf numFmtId="0" fontId="71" fillId="0" borderId="0"/>
    <xf numFmtId="0" fontId="70" fillId="0" borderId="0"/>
    <xf numFmtId="0" fontId="69" fillId="0" borderId="0"/>
    <xf numFmtId="0" fontId="68" fillId="0" borderId="0"/>
    <xf numFmtId="0" fontId="67" fillId="0" borderId="0"/>
    <xf numFmtId="0" fontId="66" fillId="0" borderId="0"/>
    <xf numFmtId="0" fontId="65" fillId="0" borderId="0"/>
    <xf numFmtId="0" fontId="64" fillId="0" borderId="0"/>
    <xf numFmtId="0" fontId="63" fillId="0" borderId="0"/>
    <xf numFmtId="0" fontId="62" fillId="0" borderId="0"/>
    <xf numFmtId="0" fontId="61" fillId="0" borderId="0"/>
    <xf numFmtId="0" fontId="60" fillId="0" borderId="0"/>
    <xf numFmtId="0" fontId="59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7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5" fillId="0" borderId="0"/>
    <xf numFmtId="0" fontId="54" fillId="0" borderId="0"/>
    <xf numFmtId="0" fontId="53" fillId="0" borderId="0"/>
    <xf numFmtId="0" fontId="52" fillId="0" borderId="0"/>
    <xf numFmtId="0" fontId="51" fillId="0" borderId="0"/>
    <xf numFmtId="0" fontId="50" fillId="0" borderId="0"/>
    <xf numFmtId="0" fontId="49" fillId="0" borderId="0"/>
    <xf numFmtId="0" fontId="48" fillId="0" borderId="0"/>
    <xf numFmtId="0" fontId="47" fillId="0" borderId="0"/>
    <xf numFmtId="0" fontId="46" fillId="0" borderId="0"/>
    <xf numFmtId="0" fontId="45" fillId="0" borderId="0"/>
    <xf numFmtId="0" fontId="44" fillId="0" borderId="0"/>
    <xf numFmtId="0" fontId="43" fillId="0" borderId="0"/>
    <xf numFmtId="0" fontId="42" fillId="0" borderId="0"/>
    <xf numFmtId="165" fontId="185" fillId="0" borderId="0" applyFont="0" applyFill="0" applyBorder="0" applyAlignment="0" applyProtection="0">
      <alignment vertical="center"/>
    </xf>
    <xf numFmtId="0" fontId="41" fillId="0" borderId="0"/>
    <xf numFmtId="0" fontId="40" fillId="0" borderId="0"/>
    <xf numFmtId="0" fontId="39" fillId="0" borderId="0"/>
    <xf numFmtId="0" fontId="38" fillId="0" borderId="0"/>
    <xf numFmtId="0" fontId="37" fillId="0" borderId="0"/>
    <xf numFmtId="0" fontId="36" fillId="0" borderId="0"/>
    <xf numFmtId="0" fontId="35" fillId="0" borderId="0"/>
    <xf numFmtId="0" fontId="34" fillId="0" borderId="0"/>
    <xf numFmtId="0" fontId="33" fillId="0" borderId="0"/>
    <xf numFmtId="0" fontId="32" fillId="0" borderId="0"/>
    <xf numFmtId="0" fontId="31" fillId="0" borderId="0"/>
    <xf numFmtId="0" fontId="3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978">
    <xf numFmtId="0" fontId="0" fillId="0" borderId="0" xfId="0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2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166" fontId="172" fillId="0" borderId="0" xfId="1" applyNumberFormat="1" applyFont="1" applyFill="1" applyBorder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4" borderId="6" xfId="1" applyFont="1" applyFill="1" applyBorder="1" applyAlignment="1"/>
    <xf numFmtId="0" fontId="172" fillId="3" borderId="6" xfId="1" applyFont="1" applyFill="1" applyBorder="1" applyAlignment="1"/>
    <xf numFmtId="0" fontId="172" fillId="4" borderId="6" xfId="1" applyFont="1" applyFill="1" applyBorder="1" applyAlignment="1">
      <alignment horizontal="center" vertical="center"/>
    </xf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2" fillId="3" borderId="14" xfId="1" applyFont="1" applyFill="1" applyBorder="1" applyAlignment="1"/>
    <xf numFmtId="0" fontId="172" fillId="4" borderId="14" xfId="1" applyFont="1" applyFill="1" applyBorder="1" applyAlignment="1">
      <alignment horizontal="center" vertical="center"/>
    </xf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2" fillId="3" borderId="20" xfId="1" applyFont="1" applyFill="1" applyBorder="1" applyAlignment="1"/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 vertic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4" fillId="2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" xfId="1" applyFont="1" applyFill="1" applyBorder="1" applyAlignment="1">
      <alignment horizontal="center"/>
    </xf>
    <xf numFmtId="0" fontId="174" fillId="0" borderId="23" xfId="1" applyFont="1" applyFill="1" applyBorder="1"/>
    <xf numFmtId="0" fontId="174" fillId="0" borderId="24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2" xfId="0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2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4" fillId="2" borderId="2" xfId="0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4" fillId="0" borderId="24" xfId="0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29" xfId="1" applyFont="1" applyFill="1" applyBorder="1"/>
    <xf numFmtId="0" fontId="174" fillId="2" borderId="30" xfId="1" applyFont="1" applyFill="1" applyBorder="1"/>
    <xf numFmtId="0" fontId="174" fillId="0" borderId="31" xfId="0" applyFont="1" applyFill="1" applyBorder="1" applyAlignment="1">
      <alignment horizontal="center"/>
    </xf>
    <xf numFmtId="0" fontId="174" fillId="3" borderId="31" xfId="0" applyFont="1" applyFill="1" applyBorder="1" applyAlignment="1">
      <alignment horizontal="center"/>
    </xf>
    <xf numFmtId="0" fontId="174" fillId="4" borderId="31" xfId="0" applyFont="1" applyFill="1" applyBorder="1" applyAlignment="1">
      <alignment horizontal="center"/>
    </xf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2" fillId="0" borderId="15" xfId="1" applyFont="1" applyFill="1" applyBorder="1"/>
    <xf numFmtId="0" fontId="174" fillId="5" borderId="2" xfId="1" applyFont="1" applyFill="1" applyBorder="1"/>
    <xf numFmtId="0" fontId="174" fillId="6" borderId="2" xfId="1" applyFont="1" applyFill="1" applyBorder="1"/>
    <xf numFmtId="0" fontId="174" fillId="7" borderId="2" xfId="1" applyFont="1" applyFill="1" applyBorder="1"/>
    <xf numFmtId="0" fontId="174" fillId="8" borderId="2" xfId="1" applyFont="1" applyFill="1" applyBorder="1"/>
    <xf numFmtId="0" fontId="174" fillId="9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0" borderId="22" xfId="1" applyFont="1" applyFill="1" applyBorder="1"/>
    <xf numFmtId="0" fontId="172" fillId="4" borderId="16" xfId="1" applyFont="1" applyFill="1" applyBorder="1" applyAlignment="1">
      <alignment horizontal="center"/>
    </xf>
    <xf numFmtId="0" fontId="172" fillId="10" borderId="22" xfId="1" applyFont="1" applyFill="1" applyBorder="1" applyAlignment="1">
      <alignment horizontal="center"/>
    </xf>
    <xf numFmtId="0" fontId="174" fillId="10" borderId="15" xfId="1" applyFont="1" applyFill="1" applyBorder="1" applyAlignment="1">
      <alignment horizontal="center"/>
    </xf>
    <xf numFmtId="0" fontId="174" fillId="5" borderId="2" xfId="1" applyFont="1" applyFill="1" applyBorder="1" applyAlignment="1">
      <alignment vertical="top"/>
    </xf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4" fillId="8" borderId="2" xfId="1" applyFont="1" applyFill="1" applyBorder="1" applyAlignment="1">
      <alignment vertical="top"/>
    </xf>
    <xf numFmtId="0" fontId="174" fillId="9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4" fillId="0" borderId="35" xfId="1" applyFont="1" applyFill="1" applyBorder="1"/>
    <xf numFmtId="0" fontId="174" fillId="2" borderId="31" xfId="1" applyFont="1" applyFill="1" applyBorder="1"/>
    <xf numFmtId="0" fontId="174" fillId="3" borderId="2" xfId="0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1" fillId="0" borderId="2" xfId="1" applyFont="1" applyFill="1" applyBorder="1"/>
    <xf numFmtId="0" fontId="172" fillId="0" borderId="2" xfId="1" applyFont="1" applyFill="1" applyBorder="1" applyAlignment="1">
      <alignment horizontal="left" wrapText="1"/>
    </xf>
    <xf numFmtId="0" fontId="178" fillId="6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0" borderId="36" xfId="1" applyFont="1" applyFill="1" applyBorder="1"/>
    <xf numFmtId="0" fontId="174" fillId="2" borderId="14" xfId="1" applyFont="1" applyFill="1" applyBorder="1"/>
    <xf numFmtId="0" fontId="174" fillId="0" borderId="22" xfId="0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2" borderId="39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2" borderId="22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2" borderId="47" xfId="1" applyFont="1" applyFill="1" applyBorder="1"/>
    <xf numFmtId="0" fontId="174" fillId="4" borderId="48" xfId="0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2" borderId="14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2" borderId="20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6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4" fillId="2" borderId="0" xfId="1" applyFont="1" applyFill="1" applyBorder="1"/>
    <xf numFmtId="0" fontId="180" fillId="0" borderId="0" xfId="1" applyFont="1" applyFill="1" applyBorder="1"/>
    <xf numFmtId="0" fontId="171" fillId="2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0" borderId="0" xfId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74" fillId="0" borderId="0" xfId="0" applyFont="1" applyAlignment="1">
      <alignment horizontal="center" vertical="center"/>
    </xf>
    <xf numFmtId="0" fontId="0" fillId="0" borderId="0" xfId="0" applyBorder="1"/>
    <xf numFmtId="0" fontId="0" fillId="2" borderId="0" xfId="0" applyFill="1" applyBorder="1" applyAlignment="1"/>
    <xf numFmtId="0" fontId="0" fillId="3" borderId="0" xfId="0" applyFill="1" applyBorder="1"/>
    <xf numFmtId="0" fontId="0" fillId="0" borderId="0" xfId="0" applyBorder="1" applyAlignment="1">
      <alignment horizontal="center"/>
    </xf>
    <xf numFmtId="0" fontId="182" fillId="0" borderId="0" xfId="0" applyFont="1" applyBorder="1"/>
    <xf numFmtId="0" fontId="0" fillId="0" borderId="0" xfId="0" applyFill="1" applyBorder="1"/>
    <xf numFmtId="0" fontId="0" fillId="2" borderId="0" xfId="0" applyFill="1" applyAlignment="1"/>
    <xf numFmtId="0" fontId="0" fillId="3" borderId="0" xfId="0" applyFill="1"/>
    <xf numFmtId="0" fontId="0" fillId="0" borderId="0" xfId="0" applyAlignment="1">
      <alignment horizontal="center"/>
    </xf>
    <xf numFmtId="0" fontId="182" fillId="0" borderId="0" xfId="0" applyFont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86" fillId="0" borderId="0" xfId="0" applyFont="1"/>
    <xf numFmtId="0" fontId="186" fillId="0" borderId="2" xfId="0" applyFont="1" applyBorder="1" applyAlignment="1">
      <alignment horizontal="center"/>
    </xf>
    <xf numFmtId="0" fontId="187" fillId="0" borderId="2" xfId="0" applyFont="1" applyBorder="1" applyAlignment="1">
      <alignment horizontal="center" vertical="center"/>
    </xf>
    <xf numFmtId="0" fontId="187" fillId="0" borderId="2" xfId="0" applyFont="1" applyFill="1" applyBorder="1" applyAlignment="1">
      <alignment horizontal="center" vertical="center"/>
    </xf>
    <xf numFmtId="167" fontId="186" fillId="0" borderId="2" xfId="2" applyNumberFormat="1" applyFont="1" applyBorder="1" applyAlignment="1"/>
    <xf numFmtId="0" fontId="187" fillId="12" borderId="2" xfId="0" applyFont="1" applyFill="1" applyBorder="1" applyAlignment="1">
      <alignment horizontal="center" vertical="center"/>
    </xf>
    <xf numFmtId="2" fontId="186" fillId="0" borderId="2" xfId="0" applyNumberFormat="1" applyFont="1" applyBorder="1"/>
    <xf numFmtId="2" fontId="186" fillId="0" borderId="0" xfId="0" applyNumberFormat="1" applyFont="1"/>
    <xf numFmtId="2" fontId="187" fillId="0" borderId="2" xfId="0" applyNumberFormat="1" applyFont="1" applyBorder="1" applyAlignment="1">
      <alignment horizontal="center" vertical="center"/>
    </xf>
    <xf numFmtId="2" fontId="187" fillId="0" borderId="2" xfId="0" applyNumberFormat="1" applyFont="1" applyFill="1" applyBorder="1" applyAlignment="1">
      <alignment horizontal="center" vertical="center"/>
    </xf>
    <xf numFmtId="168" fontId="186" fillId="0" borderId="0" xfId="0" applyNumberFormat="1" applyFont="1"/>
    <xf numFmtId="0" fontId="186" fillId="0" borderId="0" xfId="0" applyFont="1" applyAlignment="1">
      <alignment horizontal="center"/>
    </xf>
    <xf numFmtId="168" fontId="186" fillId="0" borderId="0" xfId="0" applyNumberFormat="1" applyFont="1" applyAlignment="1">
      <alignment horizontal="center"/>
    </xf>
    <xf numFmtId="1" fontId="186" fillId="0" borderId="2" xfId="0" applyNumberFormat="1" applyFont="1" applyBorder="1" applyAlignment="1">
      <alignment horizontal="center"/>
    </xf>
    <xf numFmtId="167" fontId="186" fillId="0" borderId="2" xfId="2" applyNumberFormat="1" applyFont="1" applyBorder="1" applyAlignment="1">
      <alignment horizontal="center"/>
    </xf>
    <xf numFmtId="0" fontId="171" fillId="0" borderId="0" xfId="1" applyAlignment="1">
      <alignment horizontal="center"/>
    </xf>
    <xf numFmtId="0" fontId="186" fillId="0" borderId="57" xfId="0" applyFont="1" applyBorder="1" applyAlignment="1">
      <alignment horizontal="center"/>
    </xf>
    <xf numFmtId="10" fontId="186" fillId="0" borderId="58" xfId="2" applyNumberFormat="1" applyFont="1" applyBorder="1" applyAlignment="1">
      <alignment horizontal="center"/>
    </xf>
    <xf numFmtId="0" fontId="186" fillId="0" borderId="59" xfId="0" applyFont="1" applyBorder="1" applyAlignment="1">
      <alignment horizontal="center"/>
    </xf>
    <xf numFmtId="0" fontId="186" fillId="0" borderId="27" xfId="0" applyFont="1" applyBorder="1" applyAlignment="1">
      <alignment horizontal="center"/>
    </xf>
    <xf numFmtId="1" fontId="186" fillId="0" borderId="27" xfId="0" applyNumberFormat="1" applyFont="1" applyBorder="1" applyAlignment="1">
      <alignment horizontal="center"/>
    </xf>
    <xf numFmtId="167" fontId="186" fillId="0" borderId="27" xfId="2" applyNumberFormat="1" applyFont="1" applyBorder="1" applyAlignment="1">
      <alignment horizontal="center"/>
    </xf>
    <xf numFmtId="10" fontId="186" fillId="0" borderId="60" xfId="2" applyNumberFormat="1" applyFont="1" applyBorder="1" applyAlignment="1">
      <alignment horizontal="center"/>
    </xf>
    <xf numFmtId="0" fontId="186" fillId="0" borderId="61" xfId="0" applyFont="1" applyBorder="1" applyAlignment="1">
      <alignment horizontal="center"/>
    </xf>
    <xf numFmtId="0" fontId="186" fillId="0" borderId="22" xfId="0" applyFont="1" applyBorder="1" applyAlignment="1">
      <alignment horizontal="center"/>
    </xf>
    <xf numFmtId="1" fontId="186" fillId="0" borderId="22" xfId="0" applyNumberFormat="1" applyFont="1" applyBorder="1" applyAlignment="1">
      <alignment horizontal="center"/>
    </xf>
    <xf numFmtId="167" fontId="186" fillId="0" borderId="22" xfId="2" applyNumberFormat="1" applyFont="1" applyBorder="1" applyAlignment="1">
      <alignment horizontal="center"/>
    </xf>
    <xf numFmtId="10" fontId="186" fillId="0" borderId="62" xfId="2" applyNumberFormat="1" applyFont="1" applyBorder="1" applyAlignment="1">
      <alignment horizontal="center"/>
    </xf>
    <xf numFmtId="168" fontId="186" fillId="0" borderId="63" xfId="0" applyNumberFormat="1" applyFont="1" applyBorder="1" applyAlignment="1">
      <alignment horizontal="center"/>
    </xf>
    <xf numFmtId="168" fontId="186" fillId="0" borderId="64" xfId="0" applyNumberFormat="1" applyFont="1" applyBorder="1" applyAlignment="1">
      <alignment horizontal="center"/>
    </xf>
    <xf numFmtId="0" fontId="186" fillId="0" borderId="64" xfId="0" applyFont="1" applyBorder="1" applyAlignment="1">
      <alignment horizontal="center"/>
    </xf>
    <xf numFmtId="0" fontId="186" fillId="0" borderId="65" xfId="0" applyFont="1" applyBorder="1" applyAlignment="1">
      <alignment horizontal="center"/>
    </xf>
    <xf numFmtId="0" fontId="186" fillId="0" borderId="30" xfId="0" applyFont="1" applyBorder="1" applyAlignment="1">
      <alignment horizontal="center"/>
    </xf>
    <xf numFmtId="1" fontId="186" fillId="0" borderId="30" xfId="0" applyNumberFormat="1" applyFont="1" applyBorder="1" applyAlignment="1">
      <alignment horizontal="center"/>
    </xf>
    <xf numFmtId="167" fontId="186" fillId="0" borderId="62" xfId="2" applyNumberFormat="1" applyFont="1" applyBorder="1" applyAlignment="1">
      <alignment horizontal="center"/>
    </xf>
    <xf numFmtId="167" fontId="186" fillId="0" borderId="58" xfId="2" applyNumberFormat="1" applyFont="1" applyBorder="1" applyAlignment="1">
      <alignment horizontal="center"/>
    </xf>
    <xf numFmtId="167" fontId="186" fillId="0" borderId="60" xfId="2" applyNumberFormat="1" applyFont="1" applyBorder="1" applyAlignment="1">
      <alignment horizontal="center"/>
    </xf>
    <xf numFmtId="0" fontId="170" fillId="0" borderId="0" xfId="3">
      <alignment vertical="center"/>
    </xf>
    <xf numFmtId="0" fontId="192" fillId="0" borderId="0" xfId="3" applyFont="1">
      <alignment vertical="center"/>
    </xf>
    <xf numFmtId="0" fontId="172" fillId="0" borderId="0" xfId="1" applyFont="1" applyBorder="1" applyAlignment="1">
      <alignment horizontal="left" vertical="center"/>
    </xf>
    <xf numFmtId="0" fontId="172" fillId="0" borderId="0" xfId="1" applyFont="1" applyFill="1" applyBorder="1" applyAlignment="1">
      <alignment horizontal="left" vertical="center"/>
    </xf>
    <xf numFmtId="0" fontId="172" fillId="0" borderId="0" xfId="1" applyFont="1" applyFill="1" applyBorder="1" applyAlignment="1">
      <alignment horizontal="center" vertical="center"/>
    </xf>
    <xf numFmtId="2" fontId="172" fillId="0" borderId="0" xfId="1" applyNumberFormat="1" applyFont="1" applyFill="1" applyBorder="1" applyAlignment="1">
      <alignment horizontal="left" vertical="center"/>
    </xf>
    <xf numFmtId="169" fontId="172" fillId="0" borderId="0" xfId="1" applyNumberFormat="1" applyFont="1" applyFill="1" applyBorder="1" applyAlignment="1">
      <alignment horizontal="left" vertical="center"/>
    </xf>
    <xf numFmtId="0" fontId="194" fillId="0" borderId="0" xfId="4" applyFont="1">
      <alignment vertical="center"/>
    </xf>
    <xf numFmtId="0" fontId="194" fillId="0" borderId="0" xfId="4" applyFont="1" applyFill="1">
      <alignment vertical="center"/>
    </xf>
    <xf numFmtId="0" fontId="194" fillId="0" borderId="0" xfId="4" applyFont="1" applyAlignment="1">
      <alignment horizontal="center" vertical="center"/>
    </xf>
    <xf numFmtId="0" fontId="194" fillId="0" borderId="0" xfId="4" applyFont="1" applyFill="1" applyBorder="1">
      <alignment vertical="center"/>
    </xf>
    <xf numFmtId="0" fontId="186" fillId="0" borderId="0" xfId="3" applyFont="1" applyFill="1" applyBorder="1" applyAlignment="1">
      <alignment horizontal="center" vertical="center"/>
    </xf>
    <xf numFmtId="9" fontId="186" fillId="0" borderId="0" xfId="7" applyFont="1" applyFill="1" applyBorder="1" applyAlignment="1">
      <alignment horizontal="center" vertical="center"/>
    </xf>
    <xf numFmtId="172" fontId="186" fillId="0" borderId="0" xfId="6" applyNumberFormat="1" applyFont="1" applyFill="1" applyBorder="1">
      <alignment vertical="center"/>
    </xf>
    <xf numFmtId="0" fontId="186" fillId="0" borderId="0" xfId="3" applyFont="1" applyFill="1" applyBorder="1">
      <alignment vertical="center"/>
    </xf>
    <xf numFmtId="0" fontId="194" fillId="0" borderId="0" xfId="4" applyFill="1" applyBorder="1">
      <alignment vertical="center"/>
    </xf>
    <xf numFmtId="0" fontId="186" fillId="0" borderId="0" xfId="3" applyFont="1" applyFill="1" applyBorder="1" applyAlignment="1">
      <alignment vertical="center" wrapText="1"/>
    </xf>
    <xf numFmtId="0" fontId="186" fillId="0" borderId="0" xfId="3" applyFont="1" applyFill="1" applyBorder="1" applyAlignment="1">
      <alignment vertical="center"/>
    </xf>
    <xf numFmtId="172" fontId="186" fillId="0" borderId="0" xfId="6" applyNumberFormat="1" applyFont="1" applyFill="1" applyBorder="1" applyAlignment="1">
      <alignment horizontal="center" vertical="center"/>
    </xf>
    <xf numFmtId="0" fontId="200" fillId="0" borderId="0" xfId="4" applyFont="1" applyFill="1" applyBorder="1">
      <alignment vertical="center"/>
    </xf>
    <xf numFmtId="0" fontId="194" fillId="0" borderId="0" xfId="4" applyFont="1" applyBorder="1">
      <alignment vertical="center"/>
    </xf>
    <xf numFmtId="0" fontId="199" fillId="0" borderId="0" xfId="4" applyFont="1" applyBorder="1">
      <alignment vertical="center"/>
    </xf>
    <xf numFmtId="0" fontId="186" fillId="0" borderId="0" xfId="4" applyFont="1" applyBorder="1" applyAlignment="1">
      <alignment horizontal="center" vertical="center"/>
    </xf>
    <xf numFmtId="0" fontId="172" fillId="0" borderId="2" xfId="1" applyFont="1" applyBorder="1" applyAlignment="1">
      <alignment horizontal="center"/>
    </xf>
    <xf numFmtId="0" fontId="172" fillId="0" borderId="0" xfId="1" applyFont="1" applyBorder="1" applyAlignment="1">
      <alignment horizontal="center"/>
    </xf>
    <xf numFmtId="0" fontId="202" fillId="0" borderId="73" xfId="1" applyNumberFormat="1" applyFont="1" applyBorder="1" applyAlignment="1">
      <alignment horizontal="center"/>
    </xf>
    <xf numFmtId="0" fontId="202" fillId="0" borderId="0" xfId="1" applyNumberFormat="1" applyFont="1" applyBorder="1" applyAlignment="1">
      <alignment horizontal="center"/>
    </xf>
    <xf numFmtId="0" fontId="172" fillId="0" borderId="0" xfId="1" applyFont="1" applyFill="1" applyBorder="1" applyAlignment="1">
      <alignment horizontal="center"/>
    </xf>
    <xf numFmtId="0" fontId="203" fillId="16" borderId="66" xfId="4" applyFont="1" applyFill="1" applyBorder="1" applyAlignment="1">
      <alignment vertical="center"/>
    </xf>
    <xf numFmtId="0" fontId="174" fillId="0" borderId="2" xfId="1" applyFont="1" applyBorder="1"/>
    <xf numFmtId="0" fontId="174" fillId="12" borderId="0" xfId="1" applyFont="1" applyFill="1" applyBorder="1"/>
    <xf numFmtId="0" fontId="204" fillId="0" borderId="73" xfId="1" applyNumberFormat="1" applyFont="1" applyBorder="1"/>
    <xf numFmtId="0" fontId="174" fillId="3" borderId="2" xfId="1" applyFont="1" applyFill="1" applyBorder="1"/>
    <xf numFmtId="0" fontId="174" fillId="12" borderId="2" xfId="1" applyFont="1" applyFill="1" applyBorder="1"/>
    <xf numFmtId="0" fontId="204" fillId="12" borderId="73" xfId="1" applyNumberFormat="1" applyFont="1" applyFill="1" applyBorder="1"/>
    <xf numFmtId="0" fontId="174" fillId="12" borderId="2" xfId="1" applyFont="1" applyFill="1" applyBorder="1" applyAlignment="1">
      <alignment horizontal="left"/>
    </xf>
    <xf numFmtId="0" fontId="205" fillId="0" borderId="73" xfId="1" applyNumberFormat="1" applyFont="1" applyBorder="1"/>
    <xf numFmtId="0" fontId="174" fillId="18" borderId="2" xfId="1" applyFont="1" applyFill="1" applyBorder="1"/>
    <xf numFmtId="0" fontId="204" fillId="3" borderId="73" xfId="1" applyNumberFormat="1" applyFont="1" applyFill="1" applyBorder="1"/>
    <xf numFmtId="0" fontId="174" fillId="19" borderId="2" xfId="1" applyFont="1" applyFill="1" applyBorder="1"/>
    <xf numFmtId="0" fontId="174" fillId="18" borderId="24" xfId="1" applyFont="1" applyFill="1" applyBorder="1"/>
    <xf numFmtId="0" fontId="174" fillId="0" borderId="24" xfId="1" applyFont="1" applyFill="1" applyBorder="1"/>
    <xf numFmtId="0" fontId="174" fillId="0" borderId="24" xfId="1" applyFont="1" applyBorder="1"/>
    <xf numFmtId="0" fontId="174" fillId="3" borderId="24" xfId="1" applyFont="1" applyFill="1" applyBorder="1"/>
    <xf numFmtId="0" fontId="172" fillId="0" borderId="22" xfId="1" applyFont="1" applyBorder="1" applyAlignment="1">
      <alignment horizontal="center"/>
    </xf>
    <xf numFmtId="0" fontId="202" fillId="0" borderId="74" xfId="1" applyNumberFormat="1" applyFont="1" applyBorder="1" applyAlignment="1">
      <alignment horizontal="center"/>
    </xf>
    <xf numFmtId="0" fontId="174" fillId="20" borderId="2" xfId="1" applyFont="1" applyFill="1" applyBorder="1"/>
    <xf numFmtId="0" fontId="174" fillId="20" borderId="0" xfId="1" applyFont="1" applyFill="1" applyBorder="1"/>
    <xf numFmtId="0" fontId="203" fillId="0" borderId="2" xfId="1" applyFont="1" applyFill="1" applyBorder="1"/>
    <xf numFmtId="0" fontId="204" fillId="0" borderId="73" xfId="1" applyNumberFormat="1" applyFont="1" applyFill="1" applyBorder="1"/>
    <xf numFmtId="0" fontId="205" fillId="3" borderId="73" xfId="1" applyNumberFormat="1" applyFont="1" applyFill="1" applyBorder="1"/>
    <xf numFmtId="0" fontId="203" fillId="16" borderId="1" xfId="4" applyFont="1" applyFill="1" applyBorder="1" applyAlignment="1">
      <alignment vertical="center"/>
    </xf>
    <xf numFmtId="0" fontId="204" fillId="0" borderId="75" xfId="1" applyNumberFormat="1" applyFont="1" applyBorder="1"/>
    <xf numFmtId="0" fontId="204" fillId="0" borderId="74" xfId="1" applyNumberFormat="1" applyFont="1" applyBorder="1"/>
    <xf numFmtId="0" fontId="174" fillId="0" borderId="14" xfId="1" applyFont="1" applyBorder="1"/>
    <xf numFmtId="0" fontId="204" fillId="0" borderId="75" xfId="1" applyNumberFormat="1" applyFont="1" applyFill="1" applyBorder="1"/>
    <xf numFmtId="0" fontId="204" fillId="3" borderId="74" xfId="1" applyNumberFormat="1" applyFont="1" applyFill="1" applyBorder="1"/>
    <xf numFmtId="0" fontId="174" fillId="0" borderId="14" xfId="1" applyFont="1" applyFill="1" applyBorder="1"/>
    <xf numFmtId="0" fontId="174" fillId="0" borderId="2" xfId="1" applyFont="1" applyFill="1" applyBorder="1" applyAlignment="1">
      <alignment vertical="top"/>
    </xf>
    <xf numFmtId="0" fontId="174" fillId="21" borderId="2" xfId="1" applyFont="1" applyFill="1" applyBorder="1"/>
    <xf numFmtId="0" fontId="174" fillId="21" borderId="0" xfId="1" applyFont="1" applyFill="1" applyBorder="1"/>
    <xf numFmtId="0" fontId="174" fillId="22" borderId="2" xfId="1" applyFont="1" applyFill="1" applyBorder="1"/>
    <xf numFmtId="0" fontId="174" fillId="22" borderId="0" xfId="1" applyFont="1" applyFill="1" applyBorder="1"/>
    <xf numFmtId="0" fontId="174" fillId="0" borderId="0" xfId="1" applyFont="1" applyFill="1" applyBorder="1" applyAlignment="1">
      <alignment vertical="top"/>
    </xf>
    <xf numFmtId="0" fontId="174" fillId="3" borderId="22" xfId="1" applyFont="1" applyFill="1" applyBorder="1"/>
    <xf numFmtId="0" fontId="170" fillId="0" borderId="0" xfId="3" applyFill="1">
      <alignment vertical="center"/>
    </xf>
    <xf numFmtId="0" fontId="208" fillId="0" borderId="2" xfId="1" applyFont="1" applyFill="1" applyBorder="1" applyAlignment="1">
      <alignment horizontal="center" vertical="center"/>
    </xf>
    <xf numFmtId="0" fontId="174" fillId="4" borderId="6" xfId="1" applyFont="1" applyFill="1" applyBorder="1" applyAlignment="1"/>
    <xf numFmtId="0" fontId="174" fillId="12" borderId="22" xfId="1" applyFont="1" applyFill="1" applyBorder="1" applyAlignment="1">
      <alignment horizontal="center"/>
    </xf>
    <xf numFmtId="0" fontId="174" fillId="12" borderId="2" xfId="1" applyFont="1" applyFill="1" applyBorder="1" applyAlignment="1">
      <alignment horizontal="center"/>
    </xf>
    <xf numFmtId="0" fontId="172" fillId="4" borderId="77" xfId="1" applyFont="1" applyFill="1" applyBorder="1" applyAlignment="1">
      <alignment horizontal="center"/>
    </xf>
    <xf numFmtId="0" fontId="174" fillId="4" borderId="14" xfId="1" applyFont="1" applyFill="1" applyBorder="1" applyAlignment="1">
      <alignment horizontal="center"/>
    </xf>
    <xf numFmtId="0" fontId="174" fillId="0" borderId="78" xfId="1" applyFont="1" applyFill="1" applyBorder="1" applyAlignment="1">
      <alignment horizontal="center"/>
    </xf>
    <xf numFmtId="0" fontId="174" fillId="0" borderId="69" xfId="1" applyFont="1" applyFill="1" applyBorder="1" applyAlignment="1">
      <alignment horizontal="center"/>
    </xf>
    <xf numFmtId="0" fontId="172" fillId="4" borderId="0" xfId="1" applyFont="1" applyFill="1" applyBorder="1" applyAlignment="1">
      <alignment horizontal="center"/>
    </xf>
    <xf numFmtId="0" fontId="172" fillId="4" borderId="14" xfId="1" applyFont="1" applyFill="1" applyBorder="1" applyAlignment="1">
      <alignment horizontal="center"/>
    </xf>
    <xf numFmtId="0" fontId="174" fillId="0" borderId="72" xfId="1" applyFont="1" applyFill="1" applyBorder="1" applyAlignment="1">
      <alignment horizontal="center"/>
    </xf>
    <xf numFmtId="0" fontId="178" fillId="0" borderId="2" xfId="1" applyFont="1" applyFill="1" applyBorder="1"/>
    <xf numFmtId="0" fontId="174" fillId="12" borderId="17" xfId="0" applyFont="1" applyFill="1" applyBorder="1" applyAlignment="1">
      <alignment horizontal="center"/>
    </xf>
    <xf numFmtId="0" fontId="174" fillId="12" borderId="2" xfId="0" applyFont="1" applyFill="1" applyBorder="1" applyAlignment="1">
      <alignment horizontal="center"/>
    </xf>
    <xf numFmtId="0" fontId="174" fillId="0" borderId="17" xfId="0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0" fontId="174" fillId="0" borderId="76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174" fillId="4" borderId="12" xfId="0" applyFont="1" applyFill="1" applyBorder="1" applyAlignment="1">
      <alignment horizontal="center"/>
    </xf>
    <xf numFmtId="0" fontId="174" fillId="4" borderId="79" xfId="0" applyFont="1" applyFill="1" applyBorder="1" applyAlignment="1">
      <alignment horizontal="center"/>
    </xf>
    <xf numFmtId="0" fontId="174" fillId="4" borderId="78" xfId="0" applyFont="1" applyFill="1" applyBorder="1" applyAlignment="1">
      <alignment horizontal="center"/>
    </xf>
    <xf numFmtId="0" fontId="174" fillId="4" borderId="14" xfId="0" applyFont="1" applyFill="1" applyBorder="1" applyAlignment="1">
      <alignment horizontal="center"/>
    </xf>
    <xf numFmtId="0" fontId="210" fillId="0" borderId="0" xfId="0" applyFont="1" applyAlignment="1">
      <alignment horizontal="left" vertical="center"/>
    </xf>
    <xf numFmtId="0" fontId="210" fillId="0" borderId="0" xfId="0" applyFont="1" applyBorder="1" applyAlignment="1"/>
    <xf numFmtId="0" fontId="0" fillId="0" borderId="0" xfId="0" applyBorder="1" applyAlignment="1"/>
    <xf numFmtId="0" fontId="210" fillId="0" borderId="0" xfId="0" applyFont="1" applyAlignment="1"/>
    <xf numFmtId="0" fontId="0" fillId="0" borderId="0" xfId="0" applyAlignment="1"/>
    <xf numFmtId="0" fontId="0" fillId="0" borderId="0" xfId="0" applyFill="1" applyBorder="1" applyAlignment="1"/>
    <xf numFmtId="0" fontId="0" fillId="0" borderId="0" xfId="0" applyFill="1" applyAlignment="1"/>
    <xf numFmtId="0" fontId="172" fillId="12" borderId="0" xfId="1" applyFont="1" applyFill="1" applyBorder="1" applyAlignment="1">
      <alignment horizontal="left" vertical="center"/>
    </xf>
    <xf numFmtId="49" fontId="209" fillId="12" borderId="2" xfId="0" applyNumberFormat="1" applyFont="1" applyFill="1" applyBorder="1" applyAlignment="1">
      <alignment vertical="center"/>
    </xf>
    <xf numFmtId="0" fontId="178" fillId="12" borderId="2" xfId="1" applyFont="1" applyFill="1" applyBorder="1"/>
    <xf numFmtId="0" fontId="171" fillId="0" borderId="0" xfId="1" applyFont="1" applyFill="1" applyBorder="1"/>
    <xf numFmtId="0" fontId="174" fillId="0" borderId="0" xfId="1" applyFont="1" applyFill="1"/>
    <xf numFmtId="0" fontId="172" fillId="4" borderId="2" xfId="1" applyFont="1" applyFill="1" applyBorder="1" applyAlignment="1">
      <alignment horizontal="center"/>
    </xf>
    <xf numFmtId="0" fontId="174" fillId="0" borderId="20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left" indent="1"/>
    </xf>
    <xf numFmtId="0" fontId="172" fillId="0" borderId="2" xfId="1" applyFont="1" applyFill="1" applyBorder="1" applyAlignment="1">
      <alignment horizontal="center"/>
    </xf>
    <xf numFmtId="0" fontId="172" fillId="0" borderId="22" xfId="1" applyFont="1" applyFill="1" applyBorder="1" applyAlignment="1">
      <alignment horizontal="center"/>
    </xf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2" fillId="0" borderId="33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2" fillId="4" borderId="31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4" fillId="0" borderId="16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4" borderId="47" xfId="1" applyFont="1" applyFill="1" applyBorder="1" applyAlignment="1">
      <alignment horizontal="center"/>
    </xf>
    <xf numFmtId="0" fontId="172" fillId="0" borderId="20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2" borderId="2" xfId="1" applyFont="1" applyFill="1" applyBorder="1"/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5" borderId="2" xfId="1" applyFont="1" applyFill="1" applyBorder="1" applyAlignment="1">
      <alignment vertical="top"/>
    </xf>
    <xf numFmtId="0" fontId="178" fillId="6" borderId="2" xfId="1" applyFont="1" applyFill="1" applyBorder="1"/>
    <xf numFmtId="0" fontId="174" fillId="9" borderId="2" xfId="1" applyFont="1" applyFill="1" applyBorder="1"/>
    <xf numFmtId="0" fontId="174" fillId="9" borderId="2" xfId="1" applyFont="1" applyFill="1" applyBorder="1" applyAlignment="1">
      <alignment vertical="top"/>
    </xf>
    <xf numFmtId="0" fontId="174" fillId="12" borderId="2" xfId="1" applyFont="1" applyFill="1" applyBorder="1" applyAlignment="1">
      <alignment vertical="top"/>
    </xf>
    <xf numFmtId="0" fontId="172" fillId="0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92" fillId="0" borderId="0" xfId="3" applyFont="1" applyFill="1">
      <alignment vertical="center"/>
    </xf>
    <xf numFmtId="0" fontId="172" fillId="0" borderId="2" xfId="1" applyFont="1" applyFill="1" applyBorder="1" applyAlignment="1">
      <alignment horizontal="center" vertical="center"/>
    </xf>
    <xf numFmtId="0" fontId="189" fillId="0" borderId="0" xfId="3" applyFont="1" applyFill="1">
      <alignment vertical="center"/>
    </xf>
    <xf numFmtId="0" fontId="190" fillId="0" borderId="0" xfId="3" applyFont="1" applyFill="1" applyAlignment="1">
      <alignment horizontal="center" vertical="center"/>
    </xf>
    <xf numFmtId="0" fontId="191" fillId="0" borderId="0" xfId="3" applyFont="1" applyFill="1">
      <alignment vertical="center"/>
    </xf>
    <xf numFmtId="0" fontId="172" fillId="0" borderId="2" xfId="1" applyFont="1" applyFill="1" applyBorder="1" applyAlignment="1">
      <alignment vertical="center"/>
    </xf>
    <xf numFmtId="0" fontId="193" fillId="0" borderId="2" xfId="1" applyFont="1" applyFill="1" applyBorder="1" applyAlignment="1">
      <alignment vertical="center"/>
    </xf>
    <xf numFmtId="0" fontId="172" fillId="0" borderId="2" xfId="1" applyFont="1" applyFill="1" applyBorder="1" applyAlignment="1">
      <alignment horizontal="left" vertical="center"/>
    </xf>
    <xf numFmtId="0" fontId="195" fillId="0" borderId="24" xfId="4" applyFont="1" applyFill="1" applyBorder="1" applyAlignment="1">
      <alignment horizontal="center" vertical="center"/>
    </xf>
    <xf numFmtId="0" fontId="195" fillId="0" borderId="0" xfId="4" applyFont="1" applyFill="1" applyBorder="1" applyAlignment="1">
      <alignment horizontal="center" vertical="center"/>
    </xf>
    <xf numFmtId="0" fontId="0" fillId="0" borderId="2" xfId="0" applyFill="1" applyBorder="1" applyAlignment="1"/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9" borderId="2" xfId="1" applyFont="1" applyFill="1" applyBorder="1"/>
    <xf numFmtId="49" fontId="209" fillId="0" borderId="2" xfId="0" applyNumberFormat="1" applyFont="1" applyBorder="1" applyAlignment="1">
      <alignment vertical="center"/>
    </xf>
    <xf numFmtId="0" fontId="193" fillId="0" borderId="0" xfId="1" applyFont="1" applyFill="1" applyBorder="1" applyAlignment="1">
      <alignment horizontal="left" vertical="center"/>
    </xf>
    <xf numFmtId="0" fontId="170" fillId="12" borderId="0" xfId="3" applyFill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25" borderId="2" xfId="1" applyFont="1" applyFill="1" applyBorder="1" applyAlignment="1">
      <alignment vertical="top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4" fillId="9" borderId="2" xfId="1" applyFont="1" applyFill="1" applyBorder="1"/>
    <xf numFmtId="0" fontId="172" fillId="4" borderId="14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14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6" borderId="2" xfId="1" applyFont="1" applyFill="1" applyBorder="1"/>
    <xf numFmtId="0" fontId="174" fillId="5" borderId="2" xfId="1" applyFont="1" applyFill="1" applyBorder="1"/>
    <xf numFmtId="0" fontId="174" fillId="12" borderId="2" xfId="1" applyFont="1" applyFill="1" applyBorder="1"/>
    <xf numFmtId="0" fontId="174" fillId="12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0" xfId="1" applyFont="1" applyFill="1" applyBorder="1"/>
    <xf numFmtId="0" fontId="177" fillId="0" borderId="0" xfId="1" applyFont="1" applyFill="1" applyBorder="1"/>
    <xf numFmtId="0" fontId="174" fillId="5" borderId="2" xfId="1" applyFont="1" applyFill="1" applyBorder="1"/>
    <xf numFmtId="0" fontId="172" fillId="4" borderId="17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94" fillId="0" borderId="0" xfId="4" applyFont="1">
      <alignment vertical="center"/>
    </xf>
    <xf numFmtId="0" fontId="174" fillId="4" borderId="2" xfId="1" applyFont="1" applyFill="1" applyBorder="1" applyAlignment="1">
      <alignment horizontal="center"/>
    </xf>
    <xf numFmtId="0" fontId="174" fillId="27" borderId="2" xfId="1" applyFont="1" applyFill="1" applyBorder="1"/>
    <xf numFmtId="0" fontId="174" fillId="6" borderId="2" xfId="1" applyFont="1" applyFill="1" applyBorder="1"/>
    <xf numFmtId="0" fontId="174" fillId="4" borderId="22" xfId="1" applyFont="1" applyFill="1" applyBorder="1" applyAlignment="1">
      <alignment horizontal="center"/>
    </xf>
    <xf numFmtId="49" fontId="209" fillId="26" borderId="2" xfId="0" applyNumberFormat="1" applyFont="1" applyFill="1" applyBorder="1" applyAlignment="1">
      <alignment vertical="center"/>
    </xf>
    <xf numFmtId="49" fontId="209" fillId="6" borderId="2" xfId="0" applyNumberFormat="1" applyFont="1" applyFill="1" applyBorder="1" applyAlignment="1">
      <alignment vertical="center"/>
    </xf>
    <xf numFmtId="0" fontId="174" fillId="0" borderId="2" xfId="1" applyFont="1" applyFill="1" applyBorder="1" applyAlignment="1">
      <alignment horizontal="center"/>
    </xf>
    <xf numFmtId="49" fontId="209" fillId="27" borderId="2" xfId="0" applyNumberFormat="1" applyFont="1" applyFill="1" applyBorder="1" applyAlignment="1">
      <alignment vertical="center"/>
    </xf>
    <xf numFmtId="0" fontId="174" fillId="26" borderId="2" xfId="1" applyFont="1" applyFill="1" applyBorder="1"/>
    <xf numFmtId="0" fontId="171" fillId="0" borderId="0" xfId="1" applyFont="1" applyFill="1" applyBorder="1"/>
    <xf numFmtId="0" fontId="0" fillId="0" borderId="0" xfId="0"/>
    <xf numFmtId="0" fontId="174" fillId="4" borderId="2" xfId="0" applyFont="1" applyFill="1" applyBorder="1" applyAlignment="1">
      <alignment horizontal="center"/>
    </xf>
    <xf numFmtId="0" fontId="0" fillId="0" borderId="0" xfId="0" applyBorder="1"/>
    <xf numFmtId="0" fontId="170" fillId="0" borderId="0" xfId="3">
      <alignment vertical="center"/>
    </xf>
    <xf numFmtId="0" fontId="174" fillId="12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7" borderId="2" xfId="1" applyFont="1" applyFill="1" applyBorder="1"/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211" fillId="0" borderId="0" xfId="4" applyFont="1">
      <alignment vertical="center"/>
    </xf>
    <xf numFmtId="0" fontId="171" fillId="0" borderId="0" xfId="1" applyFont="1" applyFill="1" applyBorder="1"/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1" fillId="0" borderId="0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8" borderId="2" xfId="1" applyFont="1" applyFill="1" applyBorder="1"/>
    <xf numFmtId="0" fontId="174" fillId="4" borderId="17" xfId="0" applyFont="1" applyFill="1" applyBorder="1" applyAlignment="1">
      <alignment horizontal="center"/>
    </xf>
    <xf numFmtId="0" fontId="174" fillId="12" borderId="2" xfId="1" applyFont="1" applyFill="1" applyBorder="1"/>
    <xf numFmtId="0" fontId="171" fillId="0" borderId="0" xfId="1" applyFont="1" applyFill="1" applyBorder="1"/>
    <xf numFmtId="0" fontId="174" fillId="0" borderId="2" xfId="1" applyFont="1" applyFill="1" applyBorder="1"/>
    <xf numFmtId="0" fontId="174" fillId="4" borderId="2" xfId="0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4" borderId="17" xfId="0" applyFont="1" applyFill="1" applyBorder="1" applyAlignment="1">
      <alignment horizontal="center"/>
    </xf>
    <xf numFmtId="49" fontId="209" fillId="0" borderId="2" xfId="0" applyNumberFormat="1" applyFont="1" applyBorder="1" applyAlignment="1">
      <alignment vertical="center"/>
    </xf>
    <xf numFmtId="0" fontId="216" fillId="16" borderId="16" xfId="4" applyFont="1" applyFill="1" applyBorder="1" applyAlignment="1">
      <alignment vertical="center"/>
    </xf>
    <xf numFmtId="0" fontId="216" fillId="16" borderId="67" xfId="4" applyFont="1" applyFill="1" applyBorder="1" applyAlignment="1">
      <alignment vertical="center"/>
    </xf>
    <xf numFmtId="0" fontId="216" fillId="16" borderId="34" xfId="4" applyFont="1" applyFill="1" applyBorder="1" applyAlignment="1">
      <alignment vertical="center"/>
    </xf>
    <xf numFmtId="0" fontId="216" fillId="24" borderId="12" xfId="4" applyFont="1" applyFill="1" applyBorder="1" applyAlignment="1">
      <alignment vertical="center"/>
    </xf>
    <xf numFmtId="0" fontId="216" fillId="24" borderId="34" xfId="4" applyFont="1" applyFill="1" applyBorder="1" applyAlignment="1">
      <alignment vertical="center"/>
    </xf>
    <xf numFmtId="0" fontId="216" fillId="24" borderId="16" xfId="4" applyFont="1" applyFill="1" applyBorder="1" applyAlignment="1">
      <alignment vertical="center"/>
    </xf>
    <xf numFmtId="167" fontId="213" fillId="14" borderId="84" xfId="5" applyNumberFormat="1" applyFont="1" applyFill="1" applyBorder="1" applyAlignment="1">
      <alignment horizontal="center" vertical="center" wrapText="1"/>
    </xf>
    <xf numFmtId="167" fontId="213" fillId="14" borderId="16" xfId="5" applyNumberFormat="1" applyFont="1" applyFill="1" applyBorder="1" applyAlignment="1">
      <alignment horizontal="center" vertical="center" wrapText="1"/>
    </xf>
    <xf numFmtId="167" fontId="214" fillId="12" borderId="84" xfId="5" applyNumberFormat="1" applyFont="1" applyFill="1" applyBorder="1" applyAlignment="1">
      <alignment horizontal="center" vertical="center" wrapText="1"/>
    </xf>
    <xf numFmtId="171" fontId="220" fillId="0" borderId="57" xfId="6" applyNumberFormat="1" applyFont="1" applyBorder="1" applyAlignment="1">
      <alignment horizontal="center" vertical="center" wrapText="1"/>
    </xf>
    <xf numFmtId="170" fontId="220" fillId="0" borderId="2" xfId="4" applyNumberFormat="1" applyFont="1" applyBorder="1" applyAlignment="1">
      <alignment horizontal="center" vertical="center" wrapText="1"/>
    </xf>
    <xf numFmtId="171" fontId="220" fillId="15" borderId="57" xfId="6" applyNumberFormat="1" applyFont="1" applyFill="1" applyBorder="1" applyAlignment="1">
      <alignment horizontal="center" vertical="center" wrapText="1"/>
    </xf>
    <xf numFmtId="170" fontId="220" fillId="15" borderId="2" xfId="4" applyNumberFormat="1" applyFont="1" applyFill="1" applyBorder="1" applyAlignment="1">
      <alignment horizontal="center" vertical="center" wrapText="1"/>
    </xf>
    <xf numFmtId="167" fontId="213" fillId="28" borderId="16" xfId="5" applyNumberFormat="1" applyFont="1" applyFill="1" applyBorder="1" applyAlignment="1">
      <alignment horizontal="center" vertical="center" wrapText="1"/>
    </xf>
    <xf numFmtId="167" fontId="213" fillId="14" borderId="85" xfId="5" applyNumberFormat="1" applyFont="1" applyFill="1" applyBorder="1" applyAlignment="1">
      <alignment horizontal="center" vertical="center" wrapText="1"/>
    </xf>
    <xf numFmtId="167" fontId="213" fillId="14" borderId="68" xfId="5" applyNumberFormat="1" applyFont="1" applyFill="1" applyBorder="1" applyAlignment="1">
      <alignment horizontal="center" vertical="center" wrapText="1"/>
    </xf>
    <xf numFmtId="167" fontId="213" fillId="14" borderId="86" xfId="5" applyNumberFormat="1" applyFont="1" applyFill="1" applyBorder="1" applyAlignment="1">
      <alignment horizontal="center" vertical="center" wrapText="1"/>
    </xf>
    <xf numFmtId="167" fontId="213" fillId="28" borderId="12" xfId="5" applyNumberFormat="1" applyFont="1" applyFill="1" applyBorder="1" applyAlignment="1">
      <alignment horizontal="center" vertical="center" wrapText="1"/>
    </xf>
    <xf numFmtId="167" fontId="213" fillId="14" borderId="12" xfId="5" applyNumberFormat="1" applyFont="1" applyFill="1" applyBorder="1" applyAlignment="1">
      <alignment horizontal="center" vertical="center" wrapText="1"/>
    </xf>
    <xf numFmtId="167" fontId="213" fillId="15" borderId="84" xfId="5" applyNumberFormat="1" applyFont="1" applyFill="1" applyBorder="1" applyAlignment="1">
      <alignment horizontal="center" vertical="center" wrapText="1"/>
    </xf>
    <xf numFmtId="167" fontId="213" fillId="15" borderId="16" xfId="5" applyNumberFormat="1" applyFont="1" applyFill="1" applyBorder="1" applyAlignment="1">
      <alignment horizontal="center" vertical="center" wrapText="1"/>
    </xf>
    <xf numFmtId="0" fontId="216" fillId="30" borderId="34" xfId="4" applyFont="1" applyFill="1" applyBorder="1" applyAlignment="1">
      <alignment vertical="center"/>
    </xf>
    <xf numFmtId="0" fontId="216" fillId="30" borderId="16" xfId="4" applyFont="1" applyFill="1" applyBorder="1" applyAlignment="1">
      <alignment vertical="center"/>
    </xf>
    <xf numFmtId="0" fontId="171" fillId="0" borderId="0" xfId="1" applyFont="1" applyFill="1" applyBorder="1"/>
    <xf numFmtId="0" fontId="172" fillId="4" borderId="2" xfId="1" applyFont="1" applyFill="1" applyBorder="1" applyAlignment="1">
      <alignment horizontal="center"/>
    </xf>
    <xf numFmtId="0" fontId="174" fillId="0" borderId="2" xfId="1" applyFont="1" applyFill="1" applyBorder="1"/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4" fillId="0" borderId="2" xfId="1" applyFont="1" applyFill="1" applyBorder="1" applyAlignment="1">
      <alignment horizontal="center"/>
    </xf>
    <xf numFmtId="0" fontId="174" fillId="4" borderId="2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34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0" xfId="1" applyFont="1" applyFill="1" applyBorder="1"/>
    <xf numFmtId="0" fontId="174" fillId="6" borderId="2" xfId="1" applyFont="1" applyFill="1" applyBorder="1"/>
    <xf numFmtId="0" fontId="177" fillId="0" borderId="0" xfId="1" applyFont="1" applyFill="1" applyBorder="1"/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0" borderId="14" xfId="1" applyFont="1" applyFill="1" applyBorder="1" applyAlignment="1">
      <alignment horizontal="center"/>
    </xf>
    <xf numFmtId="0" fontId="174" fillId="0" borderId="0" xfId="1" applyFont="1" applyFill="1" applyBorder="1" applyAlignment="1">
      <alignment horizontal="center"/>
    </xf>
    <xf numFmtId="0" fontId="174" fillId="5" borderId="2" xfId="1" applyFont="1" applyFill="1" applyBorder="1"/>
    <xf numFmtId="0" fontId="174" fillId="9" borderId="2" xfId="1" applyFont="1" applyFill="1" applyBorder="1"/>
    <xf numFmtId="0" fontId="216" fillId="15" borderId="34" xfId="4" applyFont="1" applyFill="1" applyBorder="1" applyAlignment="1">
      <alignment vertical="center"/>
    </xf>
    <xf numFmtId="164" fontId="217" fillId="14" borderId="91" xfId="4" applyNumberFormat="1" applyFont="1" applyFill="1" applyBorder="1" applyAlignment="1">
      <alignment horizontal="center" vertical="center" wrapText="1"/>
    </xf>
    <xf numFmtId="164" fontId="217" fillId="28" borderId="92" xfId="4" applyNumberFormat="1" applyFont="1" applyFill="1" applyBorder="1" applyAlignment="1">
      <alignment horizontal="center" vertical="center" wrapText="1"/>
    </xf>
    <xf numFmtId="164" fontId="217" fillId="14" borderId="93" xfId="4" applyNumberFormat="1" applyFont="1" applyFill="1" applyBorder="1" applyAlignment="1">
      <alignment horizontal="center" vertical="center" wrapText="1"/>
    </xf>
    <xf numFmtId="0" fontId="212" fillId="28" borderId="81" xfId="4" applyFont="1" applyFill="1" applyBorder="1" applyAlignment="1">
      <alignment horizontal="center" vertical="center" wrapText="1"/>
    </xf>
    <xf numFmtId="0" fontId="214" fillId="28" borderId="41" xfId="4" applyFont="1" applyFill="1" applyBorder="1" applyAlignment="1">
      <alignment horizontal="center" vertical="center"/>
    </xf>
    <xf numFmtId="2" fontId="170" fillId="0" borderId="0" xfId="3" applyNumberFormat="1" applyFill="1">
      <alignment vertical="center"/>
    </xf>
    <xf numFmtId="0" fontId="170" fillId="9" borderId="0" xfId="3" applyFill="1" applyAlignment="1">
      <alignment horizontal="center" vertical="center"/>
    </xf>
    <xf numFmtId="0" fontId="170" fillId="9" borderId="0" xfId="3" applyFill="1">
      <alignment vertical="center"/>
    </xf>
    <xf numFmtId="0" fontId="222" fillId="12" borderId="0" xfId="3" applyFont="1" applyFill="1" applyAlignment="1">
      <alignment horizontal="center" vertical="center"/>
    </xf>
    <xf numFmtId="171" fontId="220" fillId="0" borderId="88" xfId="6" applyNumberFormat="1" applyFont="1" applyBorder="1" applyAlignment="1">
      <alignment horizontal="center" vertical="center" wrapText="1"/>
    </xf>
    <xf numFmtId="167" fontId="213" fillId="14" borderId="71" xfId="5" applyNumberFormat="1" applyFont="1" applyFill="1" applyBorder="1" applyAlignment="1">
      <alignment horizontal="center" vertical="center" wrapText="1"/>
    </xf>
    <xf numFmtId="167" fontId="213" fillId="28" borderId="71" xfId="5" applyNumberFormat="1" applyFont="1" applyFill="1" applyBorder="1" applyAlignment="1">
      <alignment horizontal="center" vertical="center" wrapText="1"/>
    </xf>
    <xf numFmtId="170" fontId="220" fillId="0" borderId="55" xfId="4" applyNumberFormat="1" applyFont="1" applyBorder="1" applyAlignment="1">
      <alignment horizontal="center" vertical="center" wrapText="1"/>
    </xf>
    <xf numFmtId="167" fontId="213" fillId="14" borderId="96" xfId="5" applyNumberFormat="1" applyFont="1" applyFill="1" applyBorder="1" applyAlignment="1">
      <alignment horizontal="center" vertical="center" wrapText="1"/>
    </xf>
    <xf numFmtId="174" fontId="219" fillId="0" borderId="57" xfId="3944" applyNumberFormat="1" applyFont="1" applyBorder="1" applyAlignment="1">
      <alignment horizontal="center" vertical="center" wrapText="1"/>
    </xf>
    <xf numFmtId="38" fontId="221" fillId="6" borderId="30" xfId="3944" applyNumberFormat="1" applyFont="1" applyFill="1" applyBorder="1" applyAlignment="1">
      <alignment horizontal="center" vertical="center" wrapText="1"/>
    </xf>
    <xf numFmtId="0" fontId="225" fillId="0" borderId="0" xfId="0" applyFont="1"/>
    <xf numFmtId="49" fontId="209" fillId="7" borderId="2" xfId="0" applyNumberFormat="1" applyFont="1" applyFill="1" applyBorder="1" applyAlignment="1">
      <alignment vertical="center"/>
    </xf>
    <xf numFmtId="2" fontId="193" fillId="0" borderId="0" xfId="1" applyNumberFormat="1" applyFont="1" applyFill="1" applyBorder="1" applyAlignment="1">
      <alignment horizontal="left" vertical="center"/>
    </xf>
    <xf numFmtId="0" fontId="172" fillId="4" borderId="17" xfId="1" applyFont="1" applyFill="1" applyBorder="1" applyAlignment="1">
      <alignment horizontal="center"/>
    </xf>
    <xf numFmtId="0" fontId="0" fillId="12" borderId="2" xfId="0" applyFill="1" applyBorder="1" applyAlignment="1"/>
    <xf numFmtId="0" fontId="172" fillId="17" borderId="0" xfId="1" applyFont="1" applyFill="1" applyBorder="1" applyAlignment="1">
      <alignment horizontal="left" vertical="center"/>
    </xf>
    <xf numFmtId="0" fontId="172" fillId="17" borderId="0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/>
    </xf>
    <xf numFmtId="0" fontId="216" fillId="16" borderId="101" xfId="4" applyFont="1" applyFill="1" applyBorder="1" applyAlignment="1">
      <alignment vertical="center"/>
    </xf>
    <xf numFmtId="0" fontId="216" fillId="16" borderId="8" xfId="4" applyFont="1" applyFill="1" applyBorder="1" applyAlignment="1">
      <alignment vertical="center"/>
    </xf>
    <xf numFmtId="174" fontId="219" fillId="0" borderId="102" xfId="3944" applyNumberFormat="1" applyFont="1" applyBorder="1" applyAlignment="1">
      <alignment horizontal="center" vertical="center" wrapText="1"/>
    </xf>
    <xf numFmtId="167" fontId="213" fillId="14" borderId="8" xfId="5" applyNumberFormat="1" applyFont="1" applyFill="1" applyBorder="1" applyAlignment="1">
      <alignment horizontal="center" vertical="center" wrapText="1"/>
    </xf>
    <xf numFmtId="167" fontId="213" fillId="28" borderId="8" xfId="5" applyNumberFormat="1" applyFont="1" applyFill="1" applyBorder="1" applyAlignment="1">
      <alignment horizontal="center" vertical="center" wrapText="1"/>
    </xf>
    <xf numFmtId="167" fontId="213" fillId="14" borderId="83" xfId="5" applyNumberFormat="1" applyFont="1" applyFill="1" applyBorder="1" applyAlignment="1">
      <alignment horizontal="center" vertical="center" wrapText="1"/>
    </xf>
    <xf numFmtId="0" fontId="216" fillId="16" borderId="103" xfId="4" applyFont="1" applyFill="1" applyBorder="1" applyAlignment="1">
      <alignment vertical="center"/>
    </xf>
    <xf numFmtId="174" fontId="219" fillId="0" borderId="59" xfId="3944" applyNumberFormat="1" applyFont="1" applyBorder="1" applyAlignment="1">
      <alignment horizontal="center" vertical="center" wrapText="1"/>
    </xf>
    <xf numFmtId="167" fontId="213" fillId="28" borderId="67" xfId="5" applyNumberFormat="1" applyFont="1" applyFill="1" applyBorder="1" applyAlignment="1">
      <alignment horizontal="center" vertical="center" wrapText="1"/>
    </xf>
    <xf numFmtId="0" fontId="216" fillId="24" borderId="33" xfId="4" applyFont="1" applyFill="1" applyBorder="1" applyAlignment="1">
      <alignment vertical="center"/>
    </xf>
    <xf numFmtId="171" fontId="220" fillId="0" borderId="61" xfId="6" applyNumberFormat="1" applyFont="1" applyBorder="1" applyAlignment="1">
      <alignment horizontal="center" vertical="center" wrapText="1"/>
    </xf>
    <xf numFmtId="170" fontId="220" fillId="0" borderId="22" xfId="4" applyNumberFormat="1" applyFont="1" applyBorder="1" applyAlignment="1">
      <alignment horizontal="center" vertical="center" wrapText="1"/>
    </xf>
    <xf numFmtId="0" fontId="216" fillId="33" borderId="34" xfId="4" applyFont="1" applyFill="1" applyBorder="1" applyAlignment="1">
      <alignment vertical="center"/>
    </xf>
    <xf numFmtId="0" fontId="216" fillId="33" borderId="16" xfId="4" applyFont="1" applyFill="1" applyBorder="1" applyAlignment="1">
      <alignment vertical="center"/>
    </xf>
    <xf numFmtId="0" fontId="216" fillId="32" borderId="34" xfId="4" applyFont="1" applyFill="1" applyBorder="1" applyAlignment="1">
      <alignment vertical="center"/>
    </xf>
    <xf numFmtId="0" fontId="216" fillId="32" borderId="38" xfId="4" applyFont="1" applyFill="1" applyBorder="1" applyAlignment="1">
      <alignment vertical="center"/>
    </xf>
    <xf numFmtId="0" fontId="216" fillId="32" borderId="82" xfId="4" applyFont="1" applyFill="1" applyBorder="1" applyAlignment="1">
      <alignment vertical="center"/>
    </xf>
    <xf numFmtId="0" fontId="216" fillId="32" borderId="84" xfId="4" applyFont="1" applyFill="1" applyBorder="1" applyAlignment="1">
      <alignment vertical="center"/>
    </xf>
    <xf numFmtId="0" fontId="216" fillId="32" borderId="98" xfId="4" applyFont="1" applyFill="1" applyBorder="1" applyAlignment="1">
      <alignment vertical="center"/>
    </xf>
    <xf numFmtId="0" fontId="216" fillId="32" borderId="96" xfId="4" applyFont="1" applyFill="1" applyBorder="1" applyAlignment="1">
      <alignment vertical="center"/>
    </xf>
    <xf numFmtId="174" fontId="220" fillId="0" borderId="88" xfId="3944" applyNumberFormat="1" applyFont="1" applyBorder="1" applyAlignment="1">
      <alignment horizontal="center" vertical="center" wrapText="1"/>
    </xf>
    <xf numFmtId="170" fontId="220" fillId="0" borderId="61" xfId="4" applyNumberFormat="1" applyFont="1" applyBorder="1" applyAlignment="1">
      <alignment horizontal="center" vertical="center" wrapText="1"/>
    </xf>
    <xf numFmtId="170" fontId="220" fillId="0" borderId="57" xfId="4" applyNumberFormat="1" applyFont="1" applyBorder="1" applyAlignment="1">
      <alignment horizontal="center" vertical="center" wrapText="1"/>
    </xf>
    <xf numFmtId="38" fontId="221" fillId="6" borderId="104" xfId="3944" applyNumberFormat="1" applyFont="1" applyFill="1" applyBorder="1" applyAlignment="1">
      <alignment horizontal="center" vertical="center" wrapText="1"/>
    </xf>
    <xf numFmtId="0" fontId="227" fillId="12" borderId="0" xfId="1" applyFont="1" applyFill="1" applyBorder="1"/>
    <xf numFmtId="0" fontId="228" fillId="15" borderId="0" xfId="3" applyFont="1" applyFill="1">
      <alignment vertical="center"/>
    </xf>
    <xf numFmtId="0" fontId="228" fillId="0" borderId="0" xfId="3" applyFont="1">
      <alignment vertical="center"/>
    </xf>
    <xf numFmtId="0" fontId="218" fillId="12" borderId="2" xfId="1" applyFont="1" applyFill="1" applyBorder="1" applyAlignment="1">
      <alignment horizontal="center"/>
    </xf>
    <xf numFmtId="0" fontId="227" fillId="0" borderId="2" xfId="1" applyFont="1" applyBorder="1"/>
    <xf numFmtId="0" fontId="227" fillId="0" borderId="2" xfId="1" applyFont="1" applyBorder="1" applyAlignment="1">
      <alignment horizontal="left"/>
    </xf>
    <xf numFmtId="0" fontId="227" fillId="7" borderId="2" xfId="1" applyFont="1" applyFill="1" applyBorder="1"/>
    <xf numFmtId="0" fontId="228" fillId="7" borderId="0" xfId="3" applyFont="1" applyFill="1">
      <alignment vertical="center"/>
    </xf>
    <xf numFmtId="0" fontId="227" fillId="0" borderId="2" xfId="1" applyFont="1" applyFill="1" applyBorder="1"/>
    <xf numFmtId="0" fontId="218" fillId="12" borderId="22" xfId="1" applyFont="1" applyFill="1" applyBorder="1" applyAlignment="1">
      <alignment horizontal="center"/>
    </xf>
    <xf numFmtId="0" fontId="228" fillId="0" borderId="0" xfId="3" applyFont="1" applyFill="1">
      <alignment vertical="center"/>
    </xf>
    <xf numFmtId="0" fontId="228" fillId="12" borderId="0" xfId="3" applyFont="1" applyFill="1">
      <alignment vertical="center"/>
    </xf>
    <xf numFmtId="0" fontId="227" fillId="18" borderId="2" xfId="1" applyFont="1" applyFill="1" applyBorder="1"/>
    <xf numFmtId="0" fontId="227" fillId="0" borderId="14" xfId="1" applyFont="1" applyBorder="1"/>
    <xf numFmtId="0" fontId="227" fillId="0" borderId="14" xfId="1" applyFont="1" applyFill="1" applyBorder="1"/>
    <xf numFmtId="0" fontId="218" fillId="0" borderId="0" xfId="1" applyFont="1" applyBorder="1" applyAlignment="1">
      <alignment horizontal="left" vertical="center"/>
    </xf>
    <xf numFmtId="0" fontId="229" fillId="7" borderId="0" xfId="3" applyFont="1" applyFill="1">
      <alignment vertical="center"/>
    </xf>
    <xf numFmtId="0" fontId="229" fillId="0" borderId="0" xfId="3" applyFont="1">
      <alignment vertical="center"/>
    </xf>
    <xf numFmtId="0" fontId="227" fillId="7" borderId="24" xfId="1" applyFont="1" applyFill="1" applyBorder="1"/>
    <xf numFmtId="0" fontId="227" fillId="12" borderId="2" xfId="1" applyFont="1" applyFill="1" applyBorder="1"/>
    <xf numFmtId="0" fontId="218" fillId="0" borderId="0" xfId="1" applyFont="1" applyFill="1" applyBorder="1" applyAlignment="1">
      <alignment horizontal="left" vertical="center"/>
    </xf>
    <xf numFmtId="0" fontId="218" fillId="12" borderId="0" xfId="1" applyFont="1" applyFill="1" applyBorder="1" applyAlignment="1">
      <alignment horizontal="left" vertical="center"/>
    </xf>
    <xf numFmtId="0" fontId="218" fillId="0" borderId="2" xfId="1" applyFont="1" applyFill="1" applyBorder="1"/>
    <xf numFmtId="0" fontId="227" fillId="7" borderId="14" xfId="1" applyFont="1" applyFill="1" applyBorder="1"/>
    <xf numFmtId="0" fontId="227" fillId="0" borderId="2" xfId="1" applyFont="1" applyFill="1" applyBorder="1" applyAlignment="1">
      <alignment vertical="top"/>
    </xf>
    <xf numFmtId="0" fontId="218" fillId="16" borderId="0" xfId="1" applyFont="1" applyFill="1" applyBorder="1" applyAlignment="1">
      <alignment horizontal="left" vertical="center"/>
    </xf>
    <xf numFmtId="0" fontId="228" fillId="16" borderId="0" xfId="3" applyFont="1" applyFill="1">
      <alignment vertical="center"/>
    </xf>
    <xf numFmtId="0" fontId="218" fillId="23" borderId="0" xfId="1" applyFont="1" applyFill="1" applyBorder="1" applyAlignment="1">
      <alignment horizontal="left" vertical="center"/>
    </xf>
    <xf numFmtId="0" fontId="227" fillId="16" borderId="67" xfId="4" applyFont="1" applyFill="1" applyBorder="1" applyAlignment="1">
      <alignment vertical="center"/>
    </xf>
    <xf numFmtId="0" fontId="227" fillId="3" borderId="2" xfId="1" applyFont="1" applyFill="1" applyBorder="1"/>
    <xf numFmtId="0" fontId="228" fillId="25" borderId="0" xfId="3" applyFont="1" applyFill="1">
      <alignment vertical="center"/>
    </xf>
    <xf numFmtId="0" fontId="227" fillId="2" borderId="2" xfId="1" applyFont="1" applyFill="1" applyBorder="1"/>
    <xf numFmtId="0" fontId="228" fillId="17" borderId="0" xfId="3" applyFont="1" applyFill="1">
      <alignment vertical="center"/>
    </xf>
    <xf numFmtId="0" fontId="227" fillId="8" borderId="2" xfId="1" applyFont="1" applyFill="1" applyBorder="1"/>
    <xf numFmtId="0" fontId="227" fillId="5" borderId="2" xfId="1" applyFont="1" applyFill="1" applyBorder="1"/>
    <xf numFmtId="0" fontId="227" fillId="6" borderId="2" xfId="1" applyFont="1" applyFill="1" applyBorder="1"/>
    <xf numFmtId="0" fontId="227" fillId="9" borderId="2" xfId="1" applyFont="1" applyFill="1" applyBorder="1"/>
    <xf numFmtId="0" fontId="229" fillId="12" borderId="0" xfId="3" applyFont="1" applyFill="1">
      <alignment vertical="center"/>
    </xf>
    <xf numFmtId="0" fontId="229" fillId="17" borderId="0" xfId="3" applyFont="1" applyFill="1">
      <alignment vertical="center"/>
    </xf>
    <xf numFmtId="0" fontId="218" fillId="2" borderId="47" xfId="1" applyFont="1" applyFill="1" applyBorder="1"/>
    <xf numFmtId="0" fontId="218" fillId="2" borderId="14" xfId="1" applyFont="1" applyFill="1" applyBorder="1"/>
    <xf numFmtId="0" fontId="228" fillId="2" borderId="0" xfId="3" applyFont="1" applyFill="1">
      <alignment vertical="center"/>
    </xf>
    <xf numFmtId="0" fontId="227" fillId="0" borderId="73" xfId="9" applyNumberFormat="1" applyFont="1" applyFill="1" applyBorder="1" applyAlignment="1">
      <alignment vertical="center"/>
    </xf>
    <xf numFmtId="0" fontId="227" fillId="9" borderId="2" xfId="1" applyFont="1" applyFill="1" applyBorder="1" applyAlignment="1">
      <alignment vertical="top"/>
    </xf>
    <xf numFmtId="0" fontId="228" fillId="24" borderId="0" xfId="3" applyFont="1" applyFill="1">
      <alignment vertical="center"/>
    </xf>
    <xf numFmtId="0" fontId="228" fillId="6" borderId="0" xfId="3" applyFont="1" applyFill="1">
      <alignment vertical="center"/>
    </xf>
    <xf numFmtId="0" fontId="228" fillId="8" borderId="0" xfId="3" applyFont="1" applyFill="1">
      <alignment vertical="center"/>
    </xf>
    <xf numFmtId="0" fontId="228" fillId="31" borderId="0" xfId="3" applyFont="1" applyFill="1">
      <alignment vertical="center"/>
    </xf>
    <xf numFmtId="0" fontId="230" fillId="9" borderId="0" xfId="3" applyFont="1" applyFill="1">
      <alignment vertical="center"/>
    </xf>
    <xf numFmtId="0" fontId="216" fillId="33" borderId="98" xfId="4" applyFont="1" applyFill="1" applyBorder="1" applyAlignment="1">
      <alignment vertical="center"/>
    </xf>
    <xf numFmtId="0" fontId="216" fillId="33" borderId="71" xfId="4" applyFont="1" applyFill="1" applyBorder="1" applyAlignment="1">
      <alignment vertical="center"/>
    </xf>
    <xf numFmtId="172" fontId="215" fillId="0" borderId="0" xfId="6" applyNumberFormat="1" applyFont="1" applyFill="1" applyBorder="1" applyAlignment="1">
      <alignment horizontal="center" vertical="center"/>
    </xf>
    <xf numFmtId="172" fontId="215" fillId="0" borderId="0" xfId="6" applyNumberFormat="1" applyFont="1" applyFill="1" applyBorder="1">
      <alignment vertical="center"/>
    </xf>
    <xf numFmtId="0" fontId="211" fillId="0" borderId="0" xfId="4" applyFont="1" applyFill="1" applyBorder="1">
      <alignment vertical="center"/>
    </xf>
    <xf numFmtId="0" fontId="215" fillId="0" borderId="0" xfId="4" applyFont="1" applyBorder="1" applyAlignment="1">
      <alignment horizontal="center" vertical="center"/>
    </xf>
    <xf numFmtId="0" fontId="171" fillId="12" borderId="0" xfId="1" applyFont="1" applyFill="1" applyBorder="1"/>
    <xf numFmtId="14" fontId="171" fillId="0" borderId="0" xfId="1" applyNumberFormat="1" applyFont="1" applyFill="1" applyBorder="1"/>
    <xf numFmtId="14" fontId="228" fillId="0" borderId="0" xfId="3" quotePrefix="1" applyNumberFormat="1" applyFont="1">
      <alignment vertical="center"/>
    </xf>
    <xf numFmtId="14" fontId="170" fillId="0" borderId="0" xfId="3" applyNumberFormat="1">
      <alignment vertical="center"/>
    </xf>
    <xf numFmtId="0" fontId="232" fillId="12" borderId="2" xfId="1" applyFont="1" applyFill="1" applyBorder="1"/>
    <xf numFmtId="0" fontId="174" fillId="0" borderId="110" xfId="1" applyFont="1" applyFill="1" applyBorder="1" applyAlignment="1">
      <alignment horizontal="center"/>
    </xf>
    <xf numFmtId="0" fontId="232" fillId="8" borderId="2" xfId="1" applyFont="1" applyFill="1" applyBorder="1"/>
    <xf numFmtId="0" fontId="174" fillId="0" borderId="1" xfId="1" applyFont="1" applyFill="1" applyBorder="1"/>
    <xf numFmtId="0" fontId="171" fillId="0" borderId="0" xfId="1" applyFont="1" applyFill="1" applyBorder="1"/>
    <xf numFmtId="0" fontId="174" fillId="0" borderId="0" xfId="1" applyFont="1" applyFill="1" applyAlignment="1">
      <alignment horizontal="left"/>
    </xf>
    <xf numFmtId="0" fontId="174" fillId="0" borderId="0" xfId="1" applyFont="1" applyFill="1"/>
    <xf numFmtId="0" fontId="172" fillId="0" borderId="0" xfId="1" applyFont="1" applyFill="1"/>
    <xf numFmtId="0" fontId="172" fillId="3" borderId="0" xfId="1" applyFont="1" applyFill="1"/>
    <xf numFmtId="0" fontId="174" fillId="0" borderId="0" xfId="1" applyFont="1" applyFill="1" applyAlignment="1">
      <alignment horizontal="center"/>
    </xf>
    <xf numFmtId="0" fontId="175" fillId="0" borderId="0" xfId="1" applyFont="1" applyFill="1"/>
    <xf numFmtId="0" fontId="172" fillId="4" borderId="6" xfId="1" applyFont="1" applyFill="1" applyBorder="1" applyAlignment="1"/>
    <xf numFmtId="0" fontId="174" fillId="0" borderId="10" xfId="1" applyFont="1" applyFill="1" applyBorder="1" applyAlignment="1">
      <alignment horizontal="center"/>
    </xf>
    <xf numFmtId="0" fontId="172" fillId="4" borderId="14" xfId="1" applyFont="1" applyFill="1" applyBorder="1" applyAlignment="1"/>
    <xf numFmtId="0" fontId="174" fillId="0" borderId="18" xfId="1" applyFont="1" applyFill="1" applyBorder="1" applyAlignment="1">
      <alignment horizontal="center"/>
    </xf>
    <xf numFmtId="0" fontId="172" fillId="4" borderId="2" xfId="1" applyFont="1" applyFill="1" applyBorder="1" applyAlignment="1">
      <alignment horizontal="center"/>
    </xf>
    <xf numFmtId="0" fontId="175" fillId="4" borderId="2" xfId="1" applyFont="1" applyFill="1" applyBorder="1" applyAlignment="1">
      <alignment horizontal="center"/>
    </xf>
    <xf numFmtId="0" fontId="174" fillId="0" borderId="19" xfId="1" applyFont="1" applyFill="1" applyBorder="1" applyAlignment="1">
      <alignment horizontal="center"/>
    </xf>
    <xf numFmtId="0" fontId="174" fillId="4" borderId="20" xfId="1" applyFont="1" applyFill="1" applyBorder="1" applyAlignment="1">
      <alignment horizontal="center"/>
    </xf>
    <xf numFmtId="0" fontId="172" fillId="4" borderId="20" xfId="1" applyFont="1" applyFill="1" applyBorder="1" applyAlignment="1"/>
    <xf numFmtId="0" fontId="174" fillId="0" borderId="20" xfId="1" applyFont="1" applyFill="1" applyBorder="1" applyAlignment="1">
      <alignment horizontal="center"/>
    </xf>
    <xf numFmtId="0" fontId="174" fillId="3" borderId="20" xfId="1" applyFont="1" applyFill="1" applyBorder="1" applyAlignment="1">
      <alignment horizontal="center"/>
    </xf>
    <xf numFmtId="0" fontId="172" fillId="4" borderId="20" xfId="1" applyFont="1" applyFill="1" applyBorder="1" applyAlignment="1">
      <alignment horizontal="center"/>
    </xf>
    <xf numFmtId="0" fontId="175" fillId="4" borderId="20" xfId="1" applyFont="1" applyFill="1" applyBorder="1" applyAlignment="1">
      <alignment horizontal="center"/>
    </xf>
    <xf numFmtId="0" fontId="174" fillId="0" borderId="21" xfId="1" applyFont="1" applyFill="1" applyBorder="1" applyAlignment="1">
      <alignment horizontal="center"/>
    </xf>
    <xf numFmtId="0" fontId="174" fillId="0" borderId="2" xfId="1" applyFont="1" applyFill="1" applyBorder="1"/>
    <xf numFmtId="0" fontId="172" fillId="4" borderId="22" xfId="1" applyFont="1" applyFill="1" applyBorder="1" applyAlignment="1">
      <alignment horizontal="center"/>
    </xf>
    <xf numFmtId="0" fontId="174" fillId="0" borderId="22" xfId="1" applyFont="1" applyFill="1" applyBorder="1" applyAlignment="1">
      <alignment horizontal="center"/>
    </xf>
    <xf numFmtId="0" fontId="174" fillId="4" borderId="22" xfId="1" applyFont="1" applyFill="1" applyBorder="1" applyAlignment="1">
      <alignment horizontal="center"/>
    </xf>
    <xf numFmtId="0" fontId="172" fillId="3" borderId="22" xfId="1" applyFont="1" applyFill="1" applyBorder="1" applyAlignment="1">
      <alignment horizontal="center"/>
    </xf>
    <xf numFmtId="0" fontId="175" fillId="4" borderId="22" xfId="1" applyFont="1" applyFill="1" applyBorder="1" applyAlignment="1">
      <alignment horizontal="center"/>
    </xf>
    <xf numFmtId="0" fontId="172" fillId="4" borderId="11" xfId="1" applyFont="1" applyFill="1" applyBorder="1" applyAlignment="1">
      <alignment horizontal="center"/>
    </xf>
    <xf numFmtId="0" fontId="174" fillId="0" borderId="19" xfId="1" applyFont="1" applyFill="1" applyBorder="1"/>
    <xf numFmtId="0" fontId="174" fillId="0" borderId="23" xfId="1" applyFont="1" applyFill="1" applyBorder="1"/>
    <xf numFmtId="0" fontId="174" fillId="4" borderId="2" xfId="1" applyFont="1" applyFill="1" applyBorder="1" applyAlignment="1">
      <alignment horizontal="center"/>
    </xf>
    <xf numFmtId="0" fontId="174" fillId="0" borderId="24" xfId="1" applyFont="1" applyFill="1" applyBorder="1" applyAlignment="1">
      <alignment horizontal="center"/>
    </xf>
    <xf numFmtId="0" fontId="174" fillId="0" borderId="15" xfId="1" applyFont="1" applyFill="1" applyBorder="1" applyAlignment="1">
      <alignment horizontal="center"/>
    </xf>
    <xf numFmtId="0" fontId="174" fillId="0" borderId="25" xfId="1" applyFont="1" applyFill="1" applyBorder="1" applyAlignment="1">
      <alignment horizontal="center"/>
    </xf>
    <xf numFmtId="0" fontId="174" fillId="0" borderId="34" xfId="1" applyFont="1" applyFill="1" applyBorder="1"/>
    <xf numFmtId="0" fontId="174" fillId="0" borderId="2" xfId="1" applyFont="1" applyFill="1" applyBorder="1" applyAlignment="1">
      <alignment horizontal="left" indent="1"/>
    </xf>
    <xf numFmtId="0" fontId="172" fillId="0" borderId="1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center"/>
    </xf>
    <xf numFmtId="0" fontId="172" fillId="0" borderId="23" xfId="1" applyFont="1" applyFill="1" applyBorder="1"/>
    <xf numFmtId="0" fontId="172" fillId="0" borderId="0" xfId="1" applyFont="1" applyFill="1" applyBorder="1"/>
    <xf numFmtId="0" fontId="172" fillId="0" borderId="22" xfId="1" applyFont="1" applyFill="1" applyBorder="1" applyAlignment="1">
      <alignment horizontal="center"/>
    </xf>
    <xf numFmtId="0" fontId="176" fillId="0" borderId="24" xfId="1" applyFont="1" applyFill="1" applyBorder="1" applyAlignment="1">
      <alignment horizontal="center"/>
    </xf>
    <xf numFmtId="0" fontId="174" fillId="0" borderId="26" xfId="1" applyFont="1" applyFill="1" applyBorder="1"/>
    <xf numFmtId="0" fontId="172" fillId="0" borderId="14" xfId="1" applyFont="1" applyFill="1" applyBorder="1" applyAlignment="1">
      <alignment horizontal="center"/>
    </xf>
    <xf numFmtId="0" fontId="174" fillId="0" borderId="27" xfId="1" applyFont="1" applyFill="1" applyBorder="1" applyAlignment="1">
      <alignment horizontal="center"/>
    </xf>
    <xf numFmtId="0" fontId="174" fillId="0" borderId="28" xfId="1" applyFont="1" applyFill="1" applyBorder="1"/>
    <xf numFmtId="0" fontId="174" fillId="0" borderId="35" xfId="1" applyFont="1" applyFill="1" applyBorder="1"/>
    <xf numFmtId="0" fontId="174" fillId="4" borderId="32" xfId="1" applyFont="1" applyFill="1" applyBorder="1"/>
    <xf numFmtId="0" fontId="172" fillId="0" borderId="33" xfId="1" applyFont="1" applyFill="1" applyBorder="1" applyAlignment="1">
      <alignment horizontal="center"/>
    </xf>
    <xf numFmtId="0" fontId="176" fillId="0" borderId="22" xfId="1" applyFont="1" applyFill="1" applyBorder="1" applyAlignment="1">
      <alignment horizontal="center"/>
    </xf>
    <xf numFmtId="0" fontId="172" fillId="0" borderId="26" xfId="1" applyFont="1" applyFill="1" applyBorder="1" applyAlignment="1">
      <alignment horizontal="left" wrapText="1"/>
    </xf>
    <xf numFmtId="0" fontId="172" fillId="0" borderId="2" xfId="1" applyFont="1" applyFill="1" applyBorder="1"/>
    <xf numFmtId="0" fontId="174" fillId="0" borderId="0" xfId="1" applyFont="1" applyFill="1" applyBorder="1"/>
    <xf numFmtId="0" fontId="174" fillId="6" borderId="2" xfId="1" applyFont="1" applyFill="1" applyBorder="1"/>
    <xf numFmtId="0" fontId="172" fillId="0" borderId="15" xfId="1" applyFont="1" applyFill="1" applyBorder="1"/>
    <xf numFmtId="0" fontId="174" fillId="4" borderId="17" xfId="1" applyFont="1" applyFill="1" applyBorder="1" applyAlignment="1">
      <alignment horizontal="center"/>
    </xf>
    <xf numFmtId="0" fontId="177" fillId="0" borderId="0" xfId="1" applyFont="1" applyFill="1" applyBorder="1"/>
    <xf numFmtId="0" fontId="174" fillId="0" borderId="22" xfId="1" applyFont="1" applyFill="1" applyBorder="1"/>
    <xf numFmtId="0" fontId="174" fillId="10" borderId="2" xfId="1" applyFont="1" applyFill="1" applyBorder="1" applyAlignment="1">
      <alignment horizontal="center"/>
    </xf>
    <xf numFmtId="0" fontId="172" fillId="10" borderId="2" xfId="1" applyFont="1" applyFill="1" applyBorder="1" applyAlignment="1">
      <alignment horizontal="center"/>
    </xf>
    <xf numFmtId="0" fontId="174" fillId="10" borderId="22" xfId="1" applyFont="1" applyFill="1" applyBorder="1" applyAlignment="1">
      <alignment horizontal="center"/>
    </xf>
    <xf numFmtId="0" fontId="174" fillId="7" borderId="2" xfId="1" applyFont="1" applyFill="1" applyBorder="1"/>
    <xf numFmtId="0" fontId="174" fillId="6" borderId="2" xfId="1" applyFont="1" applyFill="1" applyBorder="1" applyAlignment="1">
      <alignment vertical="top"/>
    </xf>
    <xf numFmtId="0" fontId="174" fillId="7" borderId="2" xfId="1" applyFont="1" applyFill="1" applyBorder="1" applyAlignment="1">
      <alignment vertical="top"/>
    </xf>
    <xf numFmtId="0" fontId="171" fillId="3" borderId="22" xfId="1" applyFont="1" applyFill="1" applyBorder="1" applyAlignment="1">
      <alignment horizontal="center"/>
    </xf>
    <xf numFmtId="0" fontId="175" fillId="0" borderId="22" xfId="1" applyFont="1" applyFill="1" applyBorder="1" applyAlignment="1">
      <alignment horizontal="center"/>
    </xf>
    <xf numFmtId="0" fontId="172" fillId="4" borderId="31" xfId="1" applyFont="1" applyFill="1" applyBorder="1" applyAlignment="1">
      <alignment horizontal="center"/>
    </xf>
    <xf numFmtId="0" fontId="175" fillId="4" borderId="31" xfId="1" applyFont="1" applyFill="1" applyBorder="1" applyAlignment="1">
      <alignment horizontal="center"/>
    </xf>
    <xf numFmtId="0" fontId="174" fillId="4" borderId="31" xfId="1" applyFont="1" applyFill="1" applyBorder="1" applyAlignment="1">
      <alignment horizontal="center"/>
    </xf>
    <xf numFmtId="0" fontId="172" fillId="0" borderId="2" xfId="1" applyFont="1" applyFill="1" applyBorder="1" applyAlignment="1">
      <alignment horizontal="left" wrapText="1"/>
    </xf>
    <xf numFmtId="0" fontId="174" fillId="0" borderId="36" xfId="1" applyFont="1" applyFill="1" applyBorder="1"/>
    <xf numFmtId="0" fontId="174" fillId="0" borderId="14" xfId="1" applyFont="1" applyFill="1" applyBorder="1" applyAlignment="1">
      <alignment horizontal="center"/>
    </xf>
    <xf numFmtId="0" fontId="172" fillId="0" borderId="37" xfId="1" applyFont="1" applyFill="1" applyBorder="1" applyAlignment="1">
      <alignment horizontal="center"/>
    </xf>
    <xf numFmtId="0" fontId="174" fillId="0" borderId="18" xfId="1" applyFont="1" applyFill="1" applyBorder="1"/>
    <xf numFmtId="0" fontId="172" fillId="3" borderId="31" xfId="1" applyFont="1" applyFill="1" applyBorder="1" applyAlignment="1">
      <alignment horizontal="center"/>
    </xf>
    <xf numFmtId="0" fontId="174" fillId="0" borderId="38" xfId="1" applyFont="1" applyFill="1" applyBorder="1"/>
    <xf numFmtId="0" fontId="174" fillId="0" borderId="40" xfId="1" applyFont="1" applyFill="1" applyBorder="1" applyAlignment="1">
      <alignment horizontal="center"/>
    </xf>
    <xf numFmtId="0" fontId="174" fillId="0" borderId="41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center"/>
    </xf>
    <xf numFmtId="0" fontId="172" fillId="3" borderId="42" xfId="1" applyFont="1" applyFill="1" applyBorder="1" applyAlignment="1">
      <alignment horizontal="center"/>
    </xf>
    <xf numFmtId="0" fontId="172" fillId="0" borderId="41" xfId="1" applyFont="1" applyFill="1" applyBorder="1" applyAlignment="1">
      <alignment horizontal="left"/>
    </xf>
    <xf numFmtId="0" fontId="172" fillId="0" borderId="41" xfId="1" applyNumberFormat="1" applyFont="1" applyFill="1" applyBorder="1" applyAlignment="1">
      <alignment horizontal="center"/>
    </xf>
    <xf numFmtId="0" fontId="172" fillId="0" borderId="41" xfId="1" applyNumberFormat="1" applyFont="1" applyFill="1" applyBorder="1" applyAlignment="1">
      <alignment horizontal="left"/>
    </xf>
    <xf numFmtId="0" fontId="175" fillId="0" borderId="41" xfId="1" applyNumberFormat="1" applyFont="1" applyFill="1" applyBorder="1" applyAlignment="1">
      <alignment horizontal="right"/>
    </xf>
    <xf numFmtId="0" fontId="174" fillId="0" borderId="41" xfId="1" applyNumberFormat="1" applyFont="1" applyFill="1" applyBorder="1" applyAlignment="1">
      <alignment horizontal="center"/>
    </xf>
    <xf numFmtId="0" fontId="172" fillId="0" borderId="42" xfId="1" applyNumberFormat="1" applyFont="1" applyFill="1" applyBorder="1" applyAlignment="1">
      <alignment horizontal="center"/>
    </xf>
    <xf numFmtId="0" fontId="172" fillId="0" borderId="23" xfId="1" applyFont="1" applyFill="1" applyBorder="1" applyAlignment="1">
      <alignment wrapText="1"/>
    </xf>
    <xf numFmtId="0" fontId="174" fillId="0" borderId="33" xfId="1" applyFont="1" applyFill="1" applyBorder="1"/>
    <xf numFmtId="0" fontId="174" fillId="0" borderId="16" xfId="1" applyFont="1" applyFill="1" applyBorder="1" applyAlignment="1">
      <alignment horizontal="center"/>
    </xf>
    <xf numFmtId="0" fontId="172" fillId="3" borderId="17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left"/>
    </xf>
    <xf numFmtId="0" fontId="172" fillId="0" borderId="16" xfId="1" applyNumberFormat="1" applyFont="1" applyFill="1" applyBorder="1" applyAlignment="1">
      <alignment horizontal="center"/>
    </xf>
    <xf numFmtId="0" fontId="172" fillId="0" borderId="16" xfId="1" applyNumberFormat="1" applyFont="1" applyFill="1" applyBorder="1" applyAlignment="1">
      <alignment horizontal="left"/>
    </xf>
    <xf numFmtId="0" fontId="175" fillId="0" borderId="16" xfId="1" applyNumberFormat="1" applyFont="1" applyFill="1" applyBorder="1" applyAlignment="1">
      <alignment horizontal="right"/>
    </xf>
    <xf numFmtId="0" fontId="174" fillId="0" borderId="16" xfId="1" applyNumberFormat="1" applyFont="1" applyFill="1" applyBorder="1" applyAlignment="1">
      <alignment horizontal="center"/>
    </xf>
    <xf numFmtId="0" fontId="172" fillId="0" borderId="17" xfId="1" applyNumberFormat="1" applyFont="1" applyFill="1" applyBorder="1" applyAlignment="1">
      <alignment horizontal="center"/>
    </xf>
    <xf numFmtId="0" fontId="174" fillId="0" borderId="43" xfId="1" applyFont="1" applyFill="1" applyBorder="1" applyAlignment="1">
      <alignment horizontal="center"/>
    </xf>
    <xf numFmtId="0" fontId="174" fillId="0" borderId="44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center"/>
    </xf>
    <xf numFmtId="0" fontId="172" fillId="3" borderId="45" xfId="1" applyFont="1" applyFill="1" applyBorder="1" applyAlignment="1">
      <alignment horizontal="center"/>
    </xf>
    <xf numFmtId="0" fontId="172" fillId="0" borderId="44" xfId="1" applyFont="1" applyFill="1" applyBorder="1" applyAlignment="1">
      <alignment horizontal="left"/>
    </xf>
    <xf numFmtId="0" fontId="172" fillId="0" borderId="44" xfId="1" applyNumberFormat="1" applyFont="1" applyFill="1" applyBorder="1" applyAlignment="1">
      <alignment horizontal="center"/>
    </xf>
    <xf numFmtId="0" fontId="172" fillId="0" borderId="44" xfId="1" applyNumberFormat="1" applyFont="1" applyFill="1" applyBorder="1" applyAlignment="1">
      <alignment horizontal="left"/>
    </xf>
    <xf numFmtId="0" fontId="175" fillId="0" borderId="44" xfId="1" applyNumberFormat="1" applyFont="1" applyFill="1" applyBorder="1" applyAlignment="1">
      <alignment horizontal="right"/>
    </xf>
    <xf numFmtId="0" fontId="174" fillId="0" borderId="44" xfId="1" applyNumberFormat="1" applyFont="1" applyFill="1" applyBorder="1" applyAlignment="1">
      <alignment horizontal="center"/>
    </xf>
    <xf numFmtId="0" fontId="172" fillId="0" borderId="45" xfId="1" applyNumberFormat="1" applyFont="1" applyFill="1" applyBorder="1" applyAlignment="1">
      <alignment horizontal="center"/>
    </xf>
    <xf numFmtId="1" fontId="172" fillId="0" borderId="23" xfId="1" applyNumberFormat="1" applyFont="1" applyFill="1" applyBorder="1" applyAlignment="1">
      <alignment horizontal="left"/>
    </xf>
    <xf numFmtId="0" fontId="172" fillId="0" borderId="46" xfId="1" applyFont="1" applyFill="1" applyBorder="1"/>
    <xf numFmtId="0" fontId="172" fillId="4" borderId="47" xfId="1" applyFont="1" applyFill="1" applyBorder="1" applyAlignment="1">
      <alignment horizontal="center"/>
    </xf>
    <xf numFmtId="0" fontId="172" fillId="11" borderId="47" xfId="1" applyFont="1" applyFill="1" applyBorder="1" applyAlignment="1">
      <alignment horizontal="center"/>
    </xf>
    <xf numFmtId="0" fontId="172" fillId="4" borderId="49" xfId="1" applyFont="1" applyFill="1" applyBorder="1" applyAlignment="1">
      <alignment horizontal="left"/>
    </xf>
    <xf numFmtId="0" fontId="172" fillId="0" borderId="36" xfId="1" applyFont="1" applyFill="1" applyBorder="1"/>
    <xf numFmtId="0" fontId="172" fillId="3" borderId="14" xfId="1" applyFont="1" applyFill="1" applyBorder="1" applyAlignment="1">
      <alignment horizontal="center"/>
    </xf>
    <xf numFmtId="1" fontId="175" fillId="0" borderId="50" xfId="1" applyNumberFormat="1" applyFont="1" applyFill="1" applyBorder="1" applyAlignment="1"/>
    <xf numFmtId="41" fontId="172" fillId="0" borderId="50" xfId="1" applyNumberFormat="1" applyFont="1" applyFill="1" applyBorder="1" applyAlignment="1">
      <alignment horizontal="center"/>
    </xf>
    <xf numFmtId="41" fontId="172" fillId="0" borderId="51" xfId="1" applyNumberFormat="1" applyFont="1" applyFill="1" applyBorder="1" applyAlignment="1">
      <alignment horizontal="center"/>
    </xf>
    <xf numFmtId="41" fontId="172" fillId="0" borderId="52" xfId="1" applyNumberFormat="1" applyFont="1" applyFill="1" applyBorder="1" applyAlignment="1">
      <alignment horizontal="center"/>
    </xf>
    <xf numFmtId="0" fontId="172" fillId="0" borderId="18" xfId="1" applyFont="1" applyFill="1" applyBorder="1"/>
    <xf numFmtId="0" fontId="172" fillId="0" borderId="53" xfId="1" applyFont="1" applyFill="1" applyBorder="1"/>
    <xf numFmtId="0" fontId="172" fillId="0" borderId="20" xfId="1" applyFont="1" applyFill="1" applyBorder="1" applyAlignment="1">
      <alignment horizontal="center"/>
    </xf>
    <xf numFmtId="0" fontId="172" fillId="3" borderId="20" xfId="1" applyFont="1" applyFill="1" applyBorder="1" applyAlignment="1">
      <alignment horizontal="center"/>
    </xf>
    <xf numFmtId="0" fontId="172" fillId="0" borderId="54" xfId="1" applyFont="1" applyFill="1" applyBorder="1" applyAlignment="1">
      <alignment horizontal="center"/>
    </xf>
    <xf numFmtId="1" fontId="179" fillId="0" borderId="55" xfId="1" applyNumberFormat="1" applyFont="1" applyFill="1" applyBorder="1" applyAlignment="1">
      <alignment horizontal="center"/>
    </xf>
    <xf numFmtId="0" fontId="172" fillId="0" borderId="55" xfId="1" applyFont="1" applyFill="1" applyBorder="1" applyAlignment="1">
      <alignment horizontal="center"/>
    </xf>
    <xf numFmtId="0" fontId="172" fillId="0" borderId="56" xfId="1" applyFont="1" applyFill="1" applyBorder="1"/>
    <xf numFmtId="0" fontId="174" fillId="0" borderId="0" xfId="1" applyFont="1" applyFill="1" applyBorder="1" applyAlignment="1">
      <alignment horizontal="center"/>
    </xf>
    <xf numFmtId="0" fontId="174" fillId="0" borderId="0" xfId="1" applyFont="1" applyFill="1" applyBorder="1" applyAlignment="1"/>
    <xf numFmtId="0" fontId="172" fillId="3" borderId="0" xfId="1" applyFont="1" applyFill="1" applyBorder="1"/>
    <xf numFmtId="0" fontId="175" fillId="0" borderId="0" xfId="1" applyFont="1" applyFill="1" applyBorder="1"/>
    <xf numFmtId="0" fontId="177" fillId="3" borderId="0" xfId="1" applyFont="1" applyFill="1" applyBorder="1"/>
    <xf numFmtId="0" fontId="171" fillId="0" borderId="0" xfId="1" applyFont="1" applyFill="1" applyBorder="1" applyAlignment="1">
      <alignment horizontal="center"/>
    </xf>
    <xf numFmtId="0" fontId="181" fillId="0" borderId="0" xfId="1" applyFont="1" applyFill="1" applyBorder="1"/>
    <xf numFmtId="0" fontId="174" fillId="0" borderId="0" xfId="1" applyFont="1" applyFill="1" applyBorder="1" applyAlignment="1">
      <alignment horizontal="center" vertical="center"/>
    </xf>
    <xf numFmtId="0" fontId="174" fillId="0" borderId="29" xfId="1" applyFont="1" applyFill="1" applyBorder="1"/>
    <xf numFmtId="0" fontId="172" fillId="2" borderId="22" xfId="1" applyFont="1" applyFill="1" applyBorder="1" applyAlignment="1">
      <alignment horizontal="center"/>
    </xf>
    <xf numFmtId="0" fontId="175" fillId="2" borderId="22" xfId="1" applyFont="1" applyFill="1" applyBorder="1" applyAlignment="1">
      <alignment horizontal="center"/>
    </xf>
    <xf numFmtId="0" fontId="174" fillId="5" borderId="2" xfId="1" applyFont="1" applyFill="1" applyBorder="1"/>
    <xf numFmtId="0" fontId="174" fillId="8" borderId="2" xfId="1" applyFont="1" applyFill="1" applyBorder="1"/>
    <xf numFmtId="0" fontId="174" fillId="8" borderId="2" xfId="1" applyFont="1" applyFill="1" applyBorder="1" applyAlignment="1">
      <alignment vertical="top"/>
    </xf>
    <xf numFmtId="0" fontId="174" fillId="10" borderId="15" xfId="1" applyFont="1" applyFill="1" applyBorder="1" applyAlignment="1">
      <alignment horizontal="center"/>
    </xf>
    <xf numFmtId="0" fontId="174" fillId="2" borderId="2" xfId="1" applyFont="1" applyFill="1" applyBorder="1"/>
    <xf numFmtId="0" fontId="174" fillId="2" borderId="0" xfId="1" applyFont="1" applyFill="1" applyAlignment="1">
      <alignment horizontal="left"/>
    </xf>
    <xf numFmtId="166" fontId="172" fillId="2" borderId="0" xfId="1" applyNumberFormat="1" applyFont="1" applyFill="1" applyBorder="1" applyAlignment="1">
      <alignment horizontal="left"/>
    </xf>
    <xf numFmtId="0" fontId="172" fillId="2" borderId="2" xfId="1" applyFont="1" applyFill="1" applyBorder="1" applyAlignment="1">
      <alignment horizontal="center"/>
    </xf>
    <xf numFmtId="0" fontId="174" fillId="2" borderId="30" xfId="1" applyFont="1" applyFill="1" applyBorder="1"/>
    <xf numFmtId="0" fontId="174" fillId="2" borderId="31" xfId="1" applyFont="1" applyFill="1" applyBorder="1"/>
    <xf numFmtId="0" fontId="174" fillId="2" borderId="14" xfId="1" applyFont="1" applyFill="1" applyBorder="1"/>
    <xf numFmtId="0" fontId="174" fillId="2" borderId="39" xfId="1" applyFont="1" applyFill="1" applyBorder="1"/>
    <xf numFmtId="0" fontId="174" fillId="2" borderId="22" xfId="1" applyFont="1" applyFill="1" applyBorder="1"/>
    <xf numFmtId="0" fontId="172" fillId="2" borderId="47" xfId="1" applyFont="1" applyFill="1" applyBorder="1"/>
    <xf numFmtId="0" fontId="172" fillId="2" borderId="14" xfId="1" applyFont="1" applyFill="1" applyBorder="1"/>
    <xf numFmtId="0" fontId="172" fillId="2" borderId="20" xfId="1" applyFont="1" applyFill="1" applyBorder="1"/>
    <xf numFmtId="0" fontId="174" fillId="2" borderId="0" xfId="1" applyFont="1" applyFill="1"/>
    <xf numFmtId="0" fontId="174" fillId="2" borderId="0" xfId="1" applyFont="1" applyFill="1" applyBorder="1" applyAlignment="1">
      <alignment horizontal="center"/>
    </xf>
    <xf numFmtId="0" fontId="174" fillId="2" borderId="0" xfId="1" applyFont="1" applyFill="1" applyBorder="1"/>
    <xf numFmtId="0" fontId="171" fillId="2" borderId="0" xfId="1" applyFont="1" applyFill="1" applyBorder="1"/>
    <xf numFmtId="0" fontId="174" fillId="2" borderId="0" xfId="1" applyFont="1" applyFill="1" applyBorder="1" applyAlignment="1">
      <alignment horizontal="center" vertical="center"/>
    </xf>
    <xf numFmtId="0" fontId="174" fillId="5" borderId="2" xfId="1" applyFont="1" applyFill="1" applyBorder="1" applyAlignment="1">
      <alignment vertical="top"/>
    </xf>
    <xf numFmtId="0" fontId="174" fillId="9" borderId="2" xfId="1" applyFont="1" applyFill="1" applyBorder="1"/>
    <xf numFmtId="0" fontId="172" fillId="3" borderId="2" xfId="1" applyFont="1" applyFill="1" applyBorder="1" applyAlignment="1">
      <alignment horizontal="center"/>
    </xf>
    <xf numFmtId="0" fontId="174" fillId="9" borderId="2" xfId="1" applyFont="1" applyFill="1" applyBorder="1" applyAlignment="1">
      <alignment vertical="top"/>
    </xf>
    <xf numFmtId="0" fontId="174" fillId="5" borderId="24" xfId="1" applyFont="1" applyFill="1" applyBorder="1"/>
    <xf numFmtId="0" fontId="172" fillId="4" borderId="14" xfId="1" applyFont="1" applyFill="1" applyBorder="1" applyAlignment="1">
      <alignment horizontal="center"/>
    </xf>
    <xf numFmtId="0" fontId="172" fillId="0" borderId="25" xfId="1" applyFont="1" applyFill="1" applyBorder="1" applyAlignment="1">
      <alignment horizontal="center"/>
    </xf>
    <xf numFmtId="0" fontId="172" fillId="4" borderId="76" xfId="1" applyFont="1" applyFill="1" applyBorder="1" applyAlignment="1">
      <alignment horizontal="center"/>
    </xf>
    <xf numFmtId="0" fontId="174" fillId="10" borderId="24" xfId="1" applyFont="1" applyFill="1" applyBorder="1" applyAlignment="1">
      <alignment horizontal="center"/>
    </xf>
    <xf numFmtId="0" fontId="172" fillId="10" borderId="24" xfId="1" applyFont="1" applyFill="1" applyBorder="1" applyAlignment="1">
      <alignment horizontal="center"/>
    </xf>
    <xf numFmtId="0" fontId="172" fillId="4" borderId="37" xfId="1" applyFont="1" applyFill="1" applyBorder="1" applyAlignment="1">
      <alignment horizontal="center"/>
    </xf>
    <xf numFmtId="0" fontId="172" fillId="0" borderId="80" xfId="1" applyFont="1" applyFill="1" applyBorder="1"/>
    <xf numFmtId="0" fontId="172" fillId="0" borderId="17" xfId="1" applyFont="1" applyFill="1" applyBorder="1"/>
    <xf numFmtId="0" fontId="174" fillId="5" borderId="17" xfId="1" applyFont="1" applyFill="1" applyBorder="1"/>
    <xf numFmtId="166" fontId="195" fillId="0" borderId="0" xfId="1" applyNumberFormat="1" applyFont="1" applyFill="1" applyBorder="1" applyAlignment="1">
      <alignment horizontal="left"/>
    </xf>
    <xf numFmtId="0" fontId="172" fillId="10" borderId="6" xfId="1" applyFont="1" applyFill="1" applyBorder="1" applyAlignment="1">
      <alignment horizontal="center" vertical="center"/>
    </xf>
    <xf numFmtId="0" fontId="172" fillId="10" borderId="14" xfId="1" applyFont="1" applyFill="1" applyBorder="1" applyAlignment="1">
      <alignment horizontal="center" vertical="center"/>
    </xf>
    <xf numFmtId="0" fontId="172" fillId="10" borderId="20" xfId="1" applyFont="1" applyFill="1" applyBorder="1" applyAlignment="1">
      <alignment horizontal="center" vertical="center"/>
    </xf>
    <xf numFmtId="0" fontId="172" fillId="3" borderId="14" xfId="1" applyFont="1" applyFill="1" applyBorder="1"/>
    <xf numFmtId="0" fontId="172" fillId="0" borderId="81" xfId="1" applyFont="1" applyFill="1" applyBorder="1"/>
    <xf numFmtId="0" fontId="172" fillId="0" borderId="25" xfId="1" applyFont="1" applyFill="1" applyBorder="1" applyAlignment="1">
      <alignment horizontal="left" wrapText="1"/>
    </xf>
    <xf numFmtId="0" fontId="0" fillId="12" borderId="0" xfId="0" applyFill="1" applyBorder="1"/>
    <xf numFmtId="0" fontId="225" fillId="0" borderId="0" xfId="0" applyFont="1" applyBorder="1"/>
    <xf numFmtId="0" fontId="0" fillId="7" borderId="0" xfId="0" applyFill="1" applyBorder="1"/>
    <xf numFmtId="0" fontId="224" fillId="0" borderId="0" xfId="0" applyFont="1" applyBorder="1"/>
    <xf numFmtId="0" fontId="233" fillId="0" borderId="0" xfId="0" applyFont="1" applyAlignment="1">
      <alignment wrapText="1"/>
    </xf>
    <xf numFmtId="0" fontId="234" fillId="0" borderId="0" xfId="0" applyFont="1" applyAlignment="1">
      <alignment wrapText="1"/>
    </xf>
    <xf numFmtId="0" fontId="235" fillId="34" borderId="111" xfId="0" applyFont="1" applyFill="1" applyBorder="1" applyAlignment="1">
      <alignment horizontal="center" vertical="top" wrapText="1"/>
    </xf>
    <xf numFmtId="0" fontId="237" fillId="34" borderId="112" xfId="0" applyFont="1" applyFill="1" applyBorder="1" applyAlignment="1">
      <alignment horizontal="center" vertical="top" wrapText="1"/>
    </xf>
    <xf numFmtId="0" fontId="238" fillId="35" borderId="113" xfId="0" applyFont="1" applyFill="1" applyBorder="1" applyAlignment="1">
      <alignment vertical="top" wrapText="1"/>
    </xf>
    <xf numFmtId="0" fontId="239" fillId="35" borderId="93" xfId="0" applyFont="1" applyFill="1" applyBorder="1" applyAlignment="1">
      <alignment horizontal="center" vertical="top" wrapText="1"/>
    </xf>
    <xf numFmtId="0" fontId="238" fillId="35" borderId="114" xfId="0" applyFont="1" applyFill="1" applyBorder="1" applyAlignment="1">
      <alignment vertical="top" wrapText="1"/>
    </xf>
    <xf numFmtId="0" fontId="239" fillId="35" borderId="115" xfId="0" applyFont="1" applyFill="1" applyBorder="1" applyAlignment="1">
      <alignment horizontal="center" vertical="top" wrapText="1"/>
    </xf>
    <xf numFmtId="0" fontId="235" fillId="36" borderId="111" xfId="0" applyFont="1" applyFill="1" applyBorder="1" applyAlignment="1">
      <alignment horizontal="center" vertical="top" wrapText="1"/>
    </xf>
    <xf numFmtId="0" fontId="236" fillId="36" borderId="112" xfId="0" applyFont="1" applyFill="1" applyBorder="1" applyAlignment="1">
      <alignment horizontal="center" vertical="top" wrapText="1"/>
    </xf>
    <xf numFmtId="0" fontId="240" fillId="35" borderId="113" xfId="0" applyFont="1" applyFill="1" applyBorder="1" applyAlignment="1">
      <alignment vertical="top" wrapText="1"/>
    </xf>
    <xf numFmtId="0" fontId="174" fillId="0" borderId="2" xfId="1" applyFont="1" applyFill="1" applyBorder="1" applyAlignment="1">
      <alignment horizontal="center"/>
    </xf>
    <xf numFmtId="0" fontId="240" fillId="35" borderId="114" xfId="0" applyFont="1" applyFill="1" applyBorder="1" applyAlignment="1">
      <alignment vertical="top" wrapText="1"/>
    </xf>
    <xf numFmtId="1" fontId="174" fillId="0" borderId="0" xfId="1" applyNumberFormat="1" applyFont="1" applyFill="1" applyBorder="1" applyAlignment="1">
      <alignment horizontal="center"/>
    </xf>
    <xf numFmtId="0" fontId="241" fillId="35" borderId="93" xfId="0" applyFont="1" applyFill="1" applyBorder="1" applyAlignment="1">
      <alignment horizontal="center" vertical="top" wrapText="1"/>
    </xf>
    <xf numFmtId="0" fontId="172" fillId="4" borderId="17" xfId="1" applyFont="1" applyFill="1" applyBorder="1" applyAlignment="1">
      <alignment horizontal="center"/>
    </xf>
    <xf numFmtId="2" fontId="172" fillId="37" borderId="0" xfId="1" applyNumberFormat="1" applyFont="1" applyFill="1" applyBorder="1" applyAlignment="1">
      <alignment horizontal="left" vertical="center"/>
    </xf>
    <xf numFmtId="0" fontId="170" fillId="0" borderId="0" xfId="3" quotePrefix="1">
      <alignment vertical="center"/>
    </xf>
    <xf numFmtId="14" fontId="170" fillId="0" borderId="0" xfId="3" quotePrefix="1" applyNumberFormat="1">
      <alignment vertical="center"/>
    </xf>
    <xf numFmtId="0" fontId="174" fillId="12" borderId="34" xfId="1" applyFont="1" applyFill="1" applyBorder="1"/>
    <xf numFmtId="0" fontId="172" fillId="0" borderId="0" xfId="1" applyFont="1" applyFill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0" borderId="15" xfId="1" applyFont="1" applyFill="1" applyBorder="1" applyAlignment="1">
      <alignment horizontal="center"/>
    </xf>
    <xf numFmtId="0" fontId="172" fillId="0" borderId="17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/>
    </xf>
    <xf numFmtId="0" fontId="172" fillId="4" borderId="17" xfId="1" applyFont="1" applyFill="1" applyBorder="1" applyAlignment="1">
      <alignment horizontal="center"/>
    </xf>
    <xf numFmtId="0" fontId="172" fillId="4" borderId="3" xfId="1" applyFont="1" applyFill="1" applyBorder="1" applyAlignment="1">
      <alignment horizontal="center" vertical="center" wrapText="1"/>
    </xf>
    <xf numFmtId="0" fontId="172" fillId="4" borderId="5" xfId="1" applyFont="1" applyFill="1" applyBorder="1" applyAlignment="1">
      <alignment horizontal="center" vertical="center" wrapText="1"/>
    </xf>
    <xf numFmtId="0" fontId="172" fillId="4" borderId="11" xfId="1" applyFont="1" applyFill="1" applyBorder="1" applyAlignment="1">
      <alignment horizontal="center" vertical="center" wrapText="1"/>
    </xf>
    <xf numFmtId="0" fontId="172" fillId="4" borderId="13" xfId="1" applyFont="1" applyFill="1" applyBorder="1" applyAlignment="1">
      <alignment horizontal="center" vertical="center" wrapText="1"/>
    </xf>
    <xf numFmtId="0" fontId="172" fillId="4" borderId="3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/>
    </xf>
    <xf numFmtId="0" fontId="172" fillId="4" borderId="5" xfId="1" applyFont="1" applyFill="1" applyBorder="1" applyAlignment="1">
      <alignment horizontal="center" vertical="center"/>
    </xf>
    <xf numFmtId="0" fontId="172" fillId="4" borderId="11" xfId="1" applyFont="1" applyFill="1" applyBorder="1" applyAlignment="1">
      <alignment horizontal="center" vertical="center"/>
    </xf>
    <xf numFmtId="0" fontId="172" fillId="4" borderId="12" xfId="1" applyFont="1" applyFill="1" applyBorder="1" applyAlignment="1">
      <alignment horizontal="center" vertical="center"/>
    </xf>
    <xf numFmtId="0" fontId="172" fillId="4" borderId="13" xfId="1" applyFont="1" applyFill="1" applyBorder="1" applyAlignment="1">
      <alignment horizontal="center" vertical="center"/>
    </xf>
    <xf numFmtId="0" fontId="172" fillId="0" borderId="16" xfId="1" applyFont="1" applyFill="1" applyBorder="1" applyAlignment="1">
      <alignment horizontal="center"/>
    </xf>
    <xf numFmtId="0" fontId="172" fillId="4" borderId="15" xfId="1" applyFont="1" applyFill="1" applyBorder="1" applyAlignment="1">
      <alignment horizontal="center" vertical="center"/>
    </xf>
    <xf numFmtId="0" fontId="172" fillId="4" borderId="16" xfId="1" applyFont="1" applyFill="1" applyBorder="1" applyAlignment="1">
      <alignment horizontal="center" vertical="center"/>
    </xf>
    <xf numFmtId="0" fontId="172" fillId="4" borderId="17" xfId="1" applyFont="1" applyFill="1" applyBorder="1" applyAlignment="1">
      <alignment horizontal="center" vertical="center"/>
    </xf>
    <xf numFmtId="0" fontId="172" fillId="0" borderId="0" xfId="1" applyFont="1" applyFill="1" applyAlignment="1">
      <alignment horizontal="center"/>
    </xf>
    <xf numFmtId="0" fontId="172" fillId="0" borderId="2" xfId="1" applyFont="1" applyFill="1" applyBorder="1" applyAlignment="1">
      <alignment horizontal="center" vertical="center"/>
    </xf>
    <xf numFmtId="0" fontId="172" fillId="2" borderId="2" xfId="1" applyFont="1" applyFill="1" applyBorder="1" applyAlignment="1">
      <alignment horizontal="center" vertical="center"/>
    </xf>
    <xf numFmtId="0" fontId="172" fillId="4" borderId="4" xfId="1" applyFont="1" applyFill="1" applyBorder="1" applyAlignment="1">
      <alignment horizontal="center" vertical="center" wrapText="1"/>
    </xf>
    <xf numFmtId="0" fontId="172" fillId="4" borderId="12" xfId="1" applyFont="1" applyFill="1" applyBorder="1" applyAlignment="1">
      <alignment horizontal="center" vertical="center" wrapText="1"/>
    </xf>
    <xf numFmtId="0" fontId="172" fillId="0" borderId="7" xfId="1" applyFont="1" applyFill="1" applyBorder="1" applyAlignment="1">
      <alignment horizontal="center" vertical="center" wrapText="1"/>
    </xf>
    <xf numFmtId="0" fontId="172" fillId="0" borderId="8" xfId="1" applyFont="1" applyFill="1" applyBorder="1" applyAlignment="1">
      <alignment horizontal="center" vertical="center" wrapText="1"/>
    </xf>
    <xf numFmtId="0" fontId="172" fillId="0" borderId="9" xfId="1" applyFont="1" applyFill="1" applyBorder="1" applyAlignment="1">
      <alignment horizontal="center" vertical="center" wrapText="1"/>
    </xf>
    <xf numFmtId="0" fontId="172" fillId="4" borderId="7" xfId="1" applyFont="1" applyFill="1" applyBorder="1" applyAlignment="1">
      <alignment horizontal="center" vertical="center"/>
    </xf>
    <xf numFmtId="0" fontId="172" fillId="4" borderId="8" xfId="1" applyFont="1" applyFill="1" applyBorder="1" applyAlignment="1">
      <alignment horizontal="center" vertical="center"/>
    </xf>
    <xf numFmtId="0" fontId="172" fillId="4" borderId="9" xfId="1" applyFont="1" applyFill="1" applyBorder="1" applyAlignment="1">
      <alignment horizontal="center" vertical="center"/>
    </xf>
    <xf numFmtId="0" fontId="172" fillId="0" borderId="7" xfId="1" applyFont="1" applyFill="1" applyBorder="1" applyAlignment="1">
      <alignment horizontal="center"/>
    </xf>
    <xf numFmtId="0" fontId="172" fillId="0" borderId="8" xfId="1" applyFont="1" applyFill="1" applyBorder="1" applyAlignment="1">
      <alignment horizontal="center"/>
    </xf>
    <xf numFmtId="0" fontId="172" fillId="0" borderId="9" xfId="1" applyFont="1" applyFill="1" applyBorder="1" applyAlignment="1">
      <alignment horizontal="center"/>
    </xf>
    <xf numFmtId="0" fontId="174" fillId="4" borderId="7" xfId="1" applyFont="1" applyFill="1" applyBorder="1" applyAlignment="1">
      <alignment horizontal="center" vertical="center" wrapText="1"/>
    </xf>
    <xf numFmtId="0" fontId="174" fillId="4" borderId="8" xfId="1" applyFont="1" applyFill="1" applyBorder="1" applyAlignment="1">
      <alignment horizontal="center" vertical="center" wrapText="1"/>
    </xf>
    <xf numFmtId="0" fontId="174" fillId="4" borderId="9" xfId="1" applyFont="1" applyFill="1" applyBorder="1" applyAlignment="1">
      <alignment horizontal="center" vertical="center" wrapText="1"/>
    </xf>
    <xf numFmtId="0" fontId="214" fillId="6" borderId="40" xfId="4" applyFont="1" applyFill="1" applyBorder="1" applyAlignment="1">
      <alignment horizontal="center" vertical="center"/>
    </xf>
    <xf numFmtId="0" fontId="214" fillId="6" borderId="42" xfId="4" applyFont="1" applyFill="1" applyBorder="1" applyAlignment="1">
      <alignment horizontal="center" vertical="center"/>
    </xf>
    <xf numFmtId="0" fontId="214" fillId="6" borderId="41" xfId="4" applyFont="1" applyFill="1" applyBorder="1" applyAlignment="1">
      <alignment horizontal="center" vertical="center"/>
    </xf>
    <xf numFmtId="0" fontId="197" fillId="29" borderId="71" xfId="4" applyFont="1" applyFill="1" applyBorder="1" applyAlignment="1">
      <alignment horizontal="center" vertical="center" wrapText="1"/>
    </xf>
    <xf numFmtId="0" fontId="197" fillId="29" borderId="70" xfId="4" applyFont="1" applyFill="1" applyBorder="1" applyAlignment="1">
      <alignment horizontal="center" vertical="center" wrapText="1"/>
    </xf>
    <xf numFmtId="0" fontId="197" fillId="29" borderId="95" xfId="4" applyFont="1" applyFill="1" applyBorder="1" applyAlignment="1">
      <alignment horizontal="center" vertical="center" wrapText="1"/>
    </xf>
    <xf numFmtId="0" fontId="214" fillId="6" borderId="94" xfId="4" applyFont="1" applyFill="1" applyBorder="1" applyAlignment="1">
      <alignment horizontal="center" vertical="center"/>
    </xf>
    <xf numFmtId="0" fontId="211" fillId="0" borderId="90" xfId="4" applyFont="1" applyBorder="1" applyAlignment="1">
      <alignment horizontal="center" vertical="center"/>
    </xf>
    <xf numFmtId="0" fontId="211" fillId="0" borderId="89" xfId="4" applyFont="1" applyBorder="1" applyAlignment="1">
      <alignment horizontal="center" vertical="center"/>
    </xf>
    <xf numFmtId="0" fontId="211" fillId="0" borderId="97" xfId="4" applyFont="1" applyBorder="1" applyAlignment="1">
      <alignment horizontal="center" vertical="center"/>
    </xf>
    <xf numFmtId="0" fontId="211" fillId="0" borderId="100" xfId="4" applyFont="1" applyBorder="1" applyAlignment="1">
      <alignment horizontal="center" vertical="center"/>
    </xf>
    <xf numFmtId="0" fontId="216" fillId="13" borderId="109" xfId="4" applyFont="1" applyFill="1" applyBorder="1" applyAlignment="1">
      <alignment horizontal="center" vertical="center"/>
    </xf>
    <xf numFmtId="0" fontId="216" fillId="13" borderId="92" xfId="4" applyFont="1" applyFill="1" applyBorder="1" applyAlignment="1">
      <alignment horizontal="center" vertical="center"/>
    </xf>
    <xf numFmtId="0" fontId="216" fillId="13" borderId="91" xfId="4" applyFont="1" applyFill="1" applyBorder="1" applyAlignment="1">
      <alignment horizontal="center" vertical="center"/>
    </xf>
    <xf numFmtId="0" fontId="214" fillId="6" borderId="82" xfId="4" applyFont="1" applyFill="1" applyBorder="1" applyAlignment="1">
      <alignment horizontal="center" vertical="center"/>
    </xf>
    <xf numFmtId="0" fontId="213" fillId="13" borderId="95" xfId="4" applyFont="1" applyFill="1" applyBorder="1" applyAlignment="1">
      <alignment horizontal="center" vertical="center"/>
    </xf>
    <xf numFmtId="0" fontId="213" fillId="13" borderId="71" xfId="4" applyFont="1" applyFill="1" applyBorder="1" applyAlignment="1">
      <alignment horizontal="center" vertical="center"/>
    </xf>
    <xf numFmtId="0" fontId="213" fillId="13" borderId="96" xfId="4" applyFont="1" applyFill="1" applyBorder="1" applyAlignment="1">
      <alignment horizontal="center" vertical="center"/>
    </xf>
    <xf numFmtId="14" fontId="213" fillId="13" borderId="94" xfId="4" applyNumberFormat="1" applyFont="1" applyFill="1" applyBorder="1" applyAlignment="1">
      <alignment horizontal="center" vertical="center" wrapText="1"/>
    </xf>
    <xf numFmtId="14" fontId="213" fillId="13" borderId="41" xfId="4" applyNumberFormat="1" applyFont="1" applyFill="1" applyBorder="1" applyAlignment="1">
      <alignment horizontal="center" vertical="center"/>
    </xf>
    <xf numFmtId="14" fontId="213" fillId="13" borderId="82" xfId="4" applyNumberFormat="1" applyFont="1" applyFill="1" applyBorder="1" applyAlignment="1">
      <alignment horizontal="center" vertical="center"/>
    </xf>
    <xf numFmtId="0" fontId="213" fillId="13" borderId="105" xfId="4" applyFont="1" applyFill="1" applyBorder="1" applyAlignment="1">
      <alignment horizontal="center" vertical="center"/>
    </xf>
    <xf numFmtId="0" fontId="213" fillId="13" borderId="87" xfId="4" applyFont="1" applyFill="1" applyBorder="1" applyAlignment="1">
      <alignment horizontal="center" vertical="center"/>
    </xf>
    <xf numFmtId="0" fontId="213" fillId="13" borderId="106" xfId="4" applyFont="1" applyFill="1" applyBorder="1" applyAlignment="1">
      <alignment horizontal="center" vertical="center"/>
    </xf>
    <xf numFmtId="0" fontId="216" fillId="13" borderId="99" xfId="4" applyFont="1" applyFill="1" applyBorder="1" applyAlignment="1">
      <alignment horizontal="center" vertical="center"/>
    </xf>
    <xf numFmtId="0" fontId="216" fillId="13" borderId="107" xfId="4" applyFont="1" applyFill="1" applyBorder="1" applyAlignment="1">
      <alignment horizontal="center" vertical="center"/>
    </xf>
    <xf numFmtId="0" fontId="216" fillId="13" borderId="108" xfId="4" applyFont="1" applyFill="1" applyBorder="1" applyAlignment="1">
      <alignment horizontal="center" vertical="center"/>
    </xf>
    <xf numFmtId="0" fontId="197" fillId="29" borderId="96" xfId="4" applyFont="1" applyFill="1" applyBorder="1" applyAlignment="1">
      <alignment horizontal="center" vertical="center" wrapText="1"/>
    </xf>
    <xf numFmtId="0" fontId="186" fillId="0" borderId="2" xfId="0" applyFont="1" applyBorder="1" applyAlignment="1">
      <alignment horizontal="center"/>
    </xf>
  </cellXfs>
  <cellStyles count="15841">
    <cellStyle name="Comma" xfId="3944" builtinId="3"/>
    <cellStyle name="Normal" xfId="0" builtinId="0"/>
    <cellStyle name="Normal 10" xfId="18"/>
    <cellStyle name="Normal 10 10" xfId="3965"/>
    <cellStyle name="Normal 10 10 2" xfId="11874"/>
    <cellStyle name="Normal 10 11" xfId="7928"/>
    <cellStyle name="Normal 10 2" xfId="33"/>
    <cellStyle name="Normal 10 2 10" xfId="7943"/>
    <cellStyle name="Normal 10 2 2" xfId="92"/>
    <cellStyle name="Normal 10 2 2 2" xfId="181"/>
    <cellStyle name="Normal 10 2 2 2 2" xfId="406"/>
    <cellStyle name="Normal 10 2 2 2 2 2" xfId="889"/>
    <cellStyle name="Normal 10 2 2 2 2 2 2" xfId="1868"/>
    <cellStyle name="Normal 10 2 2 2 2 2 2 2" xfId="3828"/>
    <cellStyle name="Normal 10 2 2 2 2 2 2 2 2" xfId="7775"/>
    <cellStyle name="Normal 10 2 2 2 2 2 2 2 2 2" xfId="15684"/>
    <cellStyle name="Normal 10 2 2 2 2 2 2 2 3" xfId="11738"/>
    <cellStyle name="Normal 10 2 2 2 2 2 2 3" xfId="5815"/>
    <cellStyle name="Normal 10 2 2 2 2 2 2 3 2" xfId="13724"/>
    <cellStyle name="Normal 10 2 2 2 2 2 2 4" xfId="9778"/>
    <cellStyle name="Normal 10 2 2 2 2 2 3" xfId="2849"/>
    <cellStyle name="Normal 10 2 2 2 2 2 3 2" xfId="6796"/>
    <cellStyle name="Normal 10 2 2 2 2 2 3 2 2" xfId="14705"/>
    <cellStyle name="Normal 10 2 2 2 2 2 3 3" xfId="10759"/>
    <cellStyle name="Normal 10 2 2 2 2 2 4" xfId="4836"/>
    <cellStyle name="Normal 10 2 2 2 2 2 4 2" xfId="12745"/>
    <cellStyle name="Normal 10 2 2 2 2 2 5" xfId="8799"/>
    <cellStyle name="Normal 10 2 2 2 2 3" xfId="1385"/>
    <cellStyle name="Normal 10 2 2 2 2 3 2" xfId="3345"/>
    <cellStyle name="Normal 10 2 2 2 2 3 2 2" xfId="7292"/>
    <cellStyle name="Normal 10 2 2 2 2 3 2 2 2" xfId="15201"/>
    <cellStyle name="Normal 10 2 2 2 2 3 2 3" xfId="11255"/>
    <cellStyle name="Normal 10 2 2 2 2 3 3" xfId="5332"/>
    <cellStyle name="Normal 10 2 2 2 2 3 3 2" xfId="13241"/>
    <cellStyle name="Normal 10 2 2 2 2 3 4" xfId="9295"/>
    <cellStyle name="Normal 10 2 2 2 2 4" xfId="2366"/>
    <cellStyle name="Normal 10 2 2 2 2 4 2" xfId="6313"/>
    <cellStyle name="Normal 10 2 2 2 2 4 2 2" xfId="14222"/>
    <cellStyle name="Normal 10 2 2 2 2 4 3" xfId="10276"/>
    <cellStyle name="Normal 10 2 2 2 2 5" xfId="4353"/>
    <cellStyle name="Normal 10 2 2 2 2 5 2" xfId="12262"/>
    <cellStyle name="Normal 10 2 2 2 2 6" xfId="8316"/>
    <cellStyle name="Normal 10 2 2 2 3" xfId="664"/>
    <cellStyle name="Normal 10 2 2 2 3 2" xfId="1643"/>
    <cellStyle name="Normal 10 2 2 2 3 2 2" xfId="3603"/>
    <cellStyle name="Normal 10 2 2 2 3 2 2 2" xfId="7550"/>
    <cellStyle name="Normal 10 2 2 2 3 2 2 2 2" xfId="15459"/>
    <cellStyle name="Normal 10 2 2 2 3 2 2 3" xfId="11513"/>
    <cellStyle name="Normal 10 2 2 2 3 2 3" xfId="5590"/>
    <cellStyle name="Normal 10 2 2 2 3 2 3 2" xfId="13499"/>
    <cellStyle name="Normal 10 2 2 2 3 2 4" xfId="9553"/>
    <cellStyle name="Normal 10 2 2 2 3 3" xfId="2624"/>
    <cellStyle name="Normal 10 2 2 2 3 3 2" xfId="6571"/>
    <cellStyle name="Normal 10 2 2 2 3 3 2 2" xfId="14480"/>
    <cellStyle name="Normal 10 2 2 2 3 3 3" xfId="10534"/>
    <cellStyle name="Normal 10 2 2 2 3 4" xfId="4611"/>
    <cellStyle name="Normal 10 2 2 2 3 4 2" xfId="12520"/>
    <cellStyle name="Normal 10 2 2 2 3 5" xfId="8574"/>
    <cellStyle name="Normal 10 2 2 2 4" xfId="1160"/>
    <cellStyle name="Normal 10 2 2 2 4 2" xfId="3120"/>
    <cellStyle name="Normal 10 2 2 2 4 2 2" xfId="7067"/>
    <cellStyle name="Normal 10 2 2 2 4 2 2 2" xfId="14976"/>
    <cellStyle name="Normal 10 2 2 2 4 2 3" xfId="11030"/>
    <cellStyle name="Normal 10 2 2 2 4 3" xfId="5107"/>
    <cellStyle name="Normal 10 2 2 2 4 3 2" xfId="13016"/>
    <cellStyle name="Normal 10 2 2 2 4 4" xfId="9070"/>
    <cellStyle name="Normal 10 2 2 2 5" xfId="2141"/>
    <cellStyle name="Normal 10 2 2 2 5 2" xfId="6088"/>
    <cellStyle name="Normal 10 2 2 2 5 2 2" xfId="13997"/>
    <cellStyle name="Normal 10 2 2 2 5 3" xfId="10051"/>
    <cellStyle name="Normal 10 2 2 2 6" xfId="4128"/>
    <cellStyle name="Normal 10 2 2 2 6 2" xfId="12037"/>
    <cellStyle name="Normal 10 2 2 2 7" xfId="8091"/>
    <cellStyle name="Normal 10 2 2 3" xfId="317"/>
    <cellStyle name="Normal 10 2 2 3 2" xfId="800"/>
    <cellStyle name="Normal 10 2 2 3 2 2" xfId="1779"/>
    <cellStyle name="Normal 10 2 2 3 2 2 2" xfId="3739"/>
    <cellStyle name="Normal 10 2 2 3 2 2 2 2" xfId="7686"/>
    <cellStyle name="Normal 10 2 2 3 2 2 2 2 2" xfId="15595"/>
    <cellStyle name="Normal 10 2 2 3 2 2 2 3" xfId="11649"/>
    <cellStyle name="Normal 10 2 2 3 2 2 3" xfId="5726"/>
    <cellStyle name="Normal 10 2 2 3 2 2 3 2" xfId="13635"/>
    <cellStyle name="Normal 10 2 2 3 2 2 4" xfId="9689"/>
    <cellStyle name="Normal 10 2 2 3 2 3" xfId="2760"/>
    <cellStyle name="Normal 10 2 2 3 2 3 2" xfId="6707"/>
    <cellStyle name="Normal 10 2 2 3 2 3 2 2" xfId="14616"/>
    <cellStyle name="Normal 10 2 2 3 2 3 3" xfId="10670"/>
    <cellStyle name="Normal 10 2 2 3 2 4" xfId="4747"/>
    <cellStyle name="Normal 10 2 2 3 2 4 2" xfId="12656"/>
    <cellStyle name="Normal 10 2 2 3 2 5" xfId="8710"/>
    <cellStyle name="Normal 10 2 2 3 3" xfId="1296"/>
    <cellStyle name="Normal 10 2 2 3 3 2" xfId="3256"/>
    <cellStyle name="Normal 10 2 2 3 3 2 2" xfId="7203"/>
    <cellStyle name="Normal 10 2 2 3 3 2 2 2" xfId="15112"/>
    <cellStyle name="Normal 10 2 2 3 3 2 3" xfId="11166"/>
    <cellStyle name="Normal 10 2 2 3 3 3" xfId="5243"/>
    <cellStyle name="Normal 10 2 2 3 3 3 2" xfId="13152"/>
    <cellStyle name="Normal 10 2 2 3 3 4" xfId="9206"/>
    <cellStyle name="Normal 10 2 2 3 4" xfId="2277"/>
    <cellStyle name="Normal 10 2 2 3 4 2" xfId="6224"/>
    <cellStyle name="Normal 10 2 2 3 4 2 2" xfId="14133"/>
    <cellStyle name="Normal 10 2 2 3 4 3" xfId="10187"/>
    <cellStyle name="Normal 10 2 2 3 5" xfId="4264"/>
    <cellStyle name="Normal 10 2 2 3 5 2" xfId="12173"/>
    <cellStyle name="Normal 10 2 2 3 6" xfId="8227"/>
    <cellStyle name="Normal 10 2 2 4" xfId="575"/>
    <cellStyle name="Normal 10 2 2 4 2" xfId="1554"/>
    <cellStyle name="Normal 10 2 2 4 2 2" xfId="3514"/>
    <cellStyle name="Normal 10 2 2 4 2 2 2" xfId="7461"/>
    <cellStyle name="Normal 10 2 2 4 2 2 2 2" xfId="15370"/>
    <cellStyle name="Normal 10 2 2 4 2 2 3" xfId="11424"/>
    <cellStyle name="Normal 10 2 2 4 2 3" xfId="5501"/>
    <cellStyle name="Normal 10 2 2 4 2 3 2" xfId="13410"/>
    <cellStyle name="Normal 10 2 2 4 2 4" xfId="9464"/>
    <cellStyle name="Normal 10 2 2 4 3" xfId="2535"/>
    <cellStyle name="Normal 10 2 2 4 3 2" xfId="6482"/>
    <cellStyle name="Normal 10 2 2 4 3 2 2" xfId="14391"/>
    <cellStyle name="Normal 10 2 2 4 3 3" xfId="10445"/>
    <cellStyle name="Normal 10 2 2 4 4" xfId="4522"/>
    <cellStyle name="Normal 10 2 2 4 4 2" xfId="12431"/>
    <cellStyle name="Normal 10 2 2 4 5" xfId="8485"/>
    <cellStyle name="Normal 10 2 2 5" xfId="1071"/>
    <cellStyle name="Normal 10 2 2 5 2" xfId="3031"/>
    <cellStyle name="Normal 10 2 2 5 2 2" xfId="6978"/>
    <cellStyle name="Normal 10 2 2 5 2 2 2" xfId="14887"/>
    <cellStyle name="Normal 10 2 2 5 2 3" xfId="10941"/>
    <cellStyle name="Normal 10 2 2 5 3" xfId="5018"/>
    <cellStyle name="Normal 10 2 2 5 3 2" xfId="12927"/>
    <cellStyle name="Normal 10 2 2 5 4" xfId="8981"/>
    <cellStyle name="Normal 10 2 2 6" xfId="2052"/>
    <cellStyle name="Normal 10 2 2 6 2" xfId="5999"/>
    <cellStyle name="Normal 10 2 2 6 2 2" xfId="13908"/>
    <cellStyle name="Normal 10 2 2 6 3" xfId="9962"/>
    <cellStyle name="Normal 10 2 2 7" xfId="4039"/>
    <cellStyle name="Normal 10 2 2 7 2" xfId="11948"/>
    <cellStyle name="Normal 10 2 2 8" xfId="8002"/>
    <cellStyle name="Normal 10 2 3" xfId="63"/>
    <cellStyle name="Normal 10 2 3 2" xfId="152"/>
    <cellStyle name="Normal 10 2 3 2 2" xfId="377"/>
    <cellStyle name="Normal 10 2 3 2 2 2" xfId="860"/>
    <cellStyle name="Normal 10 2 3 2 2 2 2" xfId="1839"/>
    <cellStyle name="Normal 10 2 3 2 2 2 2 2" xfId="3799"/>
    <cellStyle name="Normal 10 2 3 2 2 2 2 2 2" xfId="7746"/>
    <cellStyle name="Normal 10 2 3 2 2 2 2 2 2 2" xfId="15655"/>
    <cellStyle name="Normal 10 2 3 2 2 2 2 2 3" xfId="11709"/>
    <cellStyle name="Normal 10 2 3 2 2 2 2 3" xfId="5786"/>
    <cellStyle name="Normal 10 2 3 2 2 2 2 3 2" xfId="13695"/>
    <cellStyle name="Normal 10 2 3 2 2 2 2 4" xfId="9749"/>
    <cellStyle name="Normal 10 2 3 2 2 2 3" xfId="2820"/>
    <cellStyle name="Normal 10 2 3 2 2 2 3 2" xfId="6767"/>
    <cellStyle name="Normal 10 2 3 2 2 2 3 2 2" xfId="14676"/>
    <cellStyle name="Normal 10 2 3 2 2 2 3 3" xfId="10730"/>
    <cellStyle name="Normal 10 2 3 2 2 2 4" xfId="4807"/>
    <cellStyle name="Normal 10 2 3 2 2 2 4 2" xfId="12716"/>
    <cellStyle name="Normal 10 2 3 2 2 2 5" xfId="8770"/>
    <cellStyle name="Normal 10 2 3 2 2 3" xfId="1356"/>
    <cellStyle name="Normal 10 2 3 2 2 3 2" xfId="3316"/>
    <cellStyle name="Normal 10 2 3 2 2 3 2 2" xfId="7263"/>
    <cellStyle name="Normal 10 2 3 2 2 3 2 2 2" xfId="15172"/>
    <cellStyle name="Normal 10 2 3 2 2 3 2 3" xfId="11226"/>
    <cellStyle name="Normal 10 2 3 2 2 3 3" xfId="5303"/>
    <cellStyle name="Normal 10 2 3 2 2 3 3 2" xfId="13212"/>
    <cellStyle name="Normal 10 2 3 2 2 3 4" xfId="9266"/>
    <cellStyle name="Normal 10 2 3 2 2 4" xfId="2337"/>
    <cellStyle name="Normal 10 2 3 2 2 4 2" xfId="6284"/>
    <cellStyle name="Normal 10 2 3 2 2 4 2 2" xfId="14193"/>
    <cellStyle name="Normal 10 2 3 2 2 4 3" xfId="10247"/>
    <cellStyle name="Normal 10 2 3 2 2 5" xfId="4324"/>
    <cellStyle name="Normal 10 2 3 2 2 5 2" xfId="12233"/>
    <cellStyle name="Normal 10 2 3 2 2 6" xfId="8287"/>
    <cellStyle name="Normal 10 2 3 2 3" xfId="635"/>
    <cellStyle name="Normal 10 2 3 2 3 2" xfId="1614"/>
    <cellStyle name="Normal 10 2 3 2 3 2 2" xfId="3574"/>
    <cellStyle name="Normal 10 2 3 2 3 2 2 2" xfId="7521"/>
    <cellStyle name="Normal 10 2 3 2 3 2 2 2 2" xfId="15430"/>
    <cellStyle name="Normal 10 2 3 2 3 2 2 3" xfId="11484"/>
    <cellStyle name="Normal 10 2 3 2 3 2 3" xfId="5561"/>
    <cellStyle name="Normal 10 2 3 2 3 2 3 2" xfId="13470"/>
    <cellStyle name="Normal 10 2 3 2 3 2 4" xfId="9524"/>
    <cellStyle name="Normal 10 2 3 2 3 3" xfId="2595"/>
    <cellStyle name="Normal 10 2 3 2 3 3 2" xfId="6542"/>
    <cellStyle name="Normal 10 2 3 2 3 3 2 2" xfId="14451"/>
    <cellStyle name="Normal 10 2 3 2 3 3 3" xfId="10505"/>
    <cellStyle name="Normal 10 2 3 2 3 4" xfId="4582"/>
    <cellStyle name="Normal 10 2 3 2 3 4 2" xfId="12491"/>
    <cellStyle name="Normal 10 2 3 2 3 5" xfId="8545"/>
    <cellStyle name="Normal 10 2 3 2 4" xfId="1131"/>
    <cellStyle name="Normal 10 2 3 2 4 2" xfId="3091"/>
    <cellStyle name="Normal 10 2 3 2 4 2 2" xfId="7038"/>
    <cellStyle name="Normal 10 2 3 2 4 2 2 2" xfId="14947"/>
    <cellStyle name="Normal 10 2 3 2 4 2 3" xfId="11001"/>
    <cellStyle name="Normal 10 2 3 2 4 3" xfId="5078"/>
    <cellStyle name="Normal 10 2 3 2 4 3 2" xfId="12987"/>
    <cellStyle name="Normal 10 2 3 2 4 4" xfId="9041"/>
    <cellStyle name="Normal 10 2 3 2 5" xfId="2112"/>
    <cellStyle name="Normal 10 2 3 2 5 2" xfId="6059"/>
    <cellStyle name="Normal 10 2 3 2 5 2 2" xfId="13968"/>
    <cellStyle name="Normal 10 2 3 2 5 3" xfId="10022"/>
    <cellStyle name="Normal 10 2 3 2 6" xfId="4099"/>
    <cellStyle name="Normal 10 2 3 2 6 2" xfId="12008"/>
    <cellStyle name="Normal 10 2 3 2 7" xfId="8062"/>
    <cellStyle name="Normal 10 2 3 3" xfId="288"/>
    <cellStyle name="Normal 10 2 3 3 2" xfId="771"/>
    <cellStyle name="Normal 10 2 3 3 2 2" xfId="1750"/>
    <cellStyle name="Normal 10 2 3 3 2 2 2" xfId="3710"/>
    <cellStyle name="Normal 10 2 3 3 2 2 2 2" xfId="7657"/>
    <cellStyle name="Normal 10 2 3 3 2 2 2 2 2" xfId="15566"/>
    <cellStyle name="Normal 10 2 3 3 2 2 2 3" xfId="11620"/>
    <cellStyle name="Normal 10 2 3 3 2 2 3" xfId="5697"/>
    <cellStyle name="Normal 10 2 3 3 2 2 3 2" xfId="13606"/>
    <cellStyle name="Normal 10 2 3 3 2 2 4" xfId="9660"/>
    <cellStyle name="Normal 10 2 3 3 2 3" xfId="2731"/>
    <cellStyle name="Normal 10 2 3 3 2 3 2" xfId="6678"/>
    <cellStyle name="Normal 10 2 3 3 2 3 2 2" xfId="14587"/>
    <cellStyle name="Normal 10 2 3 3 2 3 3" xfId="10641"/>
    <cellStyle name="Normal 10 2 3 3 2 4" xfId="4718"/>
    <cellStyle name="Normal 10 2 3 3 2 4 2" xfId="12627"/>
    <cellStyle name="Normal 10 2 3 3 2 5" xfId="8681"/>
    <cellStyle name="Normal 10 2 3 3 3" xfId="1267"/>
    <cellStyle name="Normal 10 2 3 3 3 2" xfId="3227"/>
    <cellStyle name="Normal 10 2 3 3 3 2 2" xfId="7174"/>
    <cellStyle name="Normal 10 2 3 3 3 2 2 2" xfId="15083"/>
    <cellStyle name="Normal 10 2 3 3 3 2 3" xfId="11137"/>
    <cellStyle name="Normal 10 2 3 3 3 3" xfId="5214"/>
    <cellStyle name="Normal 10 2 3 3 3 3 2" xfId="13123"/>
    <cellStyle name="Normal 10 2 3 3 3 4" xfId="9177"/>
    <cellStyle name="Normal 10 2 3 3 4" xfId="2248"/>
    <cellStyle name="Normal 10 2 3 3 4 2" xfId="6195"/>
    <cellStyle name="Normal 10 2 3 3 4 2 2" xfId="14104"/>
    <cellStyle name="Normal 10 2 3 3 4 3" xfId="10158"/>
    <cellStyle name="Normal 10 2 3 3 5" xfId="4235"/>
    <cellStyle name="Normal 10 2 3 3 5 2" xfId="12144"/>
    <cellStyle name="Normal 10 2 3 3 6" xfId="8198"/>
    <cellStyle name="Normal 10 2 3 4" xfId="546"/>
    <cellStyle name="Normal 10 2 3 4 2" xfId="1525"/>
    <cellStyle name="Normal 10 2 3 4 2 2" xfId="3485"/>
    <cellStyle name="Normal 10 2 3 4 2 2 2" xfId="7432"/>
    <cellStyle name="Normal 10 2 3 4 2 2 2 2" xfId="15341"/>
    <cellStyle name="Normal 10 2 3 4 2 2 3" xfId="11395"/>
    <cellStyle name="Normal 10 2 3 4 2 3" xfId="5472"/>
    <cellStyle name="Normal 10 2 3 4 2 3 2" xfId="13381"/>
    <cellStyle name="Normal 10 2 3 4 2 4" xfId="9435"/>
    <cellStyle name="Normal 10 2 3 4 3" xfId="2506"/>
    <cellStyle name="Normal 10 2 3 4 3 2" xfId="6453"/>
    <cellStyle name="Normal 10 2 3 4 3 2 2" xfId="14362"/>
    <cellStyle name="Normal 10 2 3 4 3 3" xfId="10416"/>
    <cellStyle name="Normal 10 2 3 4 4" xfId="4493"/>
    <cellStyle name="Normal 10 2 3 4 4 2" xfId="12402"/>
    <cellStyle name="Normal 10 2 3 4 5" xfId="8456"/>
    <cellStyle name="Normal 10 2 3 5" xfId="1042"/>
    <cellStyle name="Normal 10 2 3 5 2" xfId="3002"/>
    <cellStyle name="Normal 10 2 3 5 2 2" xfId="6949"/>
    <cellStyle name="Normal 10 2 3 5 2 2 2" xfId="14858"/>
    <cellStyle name="Normal 10 2 3 5 2 3" xfId="10912"/>
    <cellStyle name="Normal 10 2 3 5 3" xfId="4989"/>
    <cellStyle name="Normal 10 2 3 5 3 2" xfId="12898"/>
    <cellStyle name="Normal 10 2 3 5 4" xfId="8952"/>
    <cellStyle name="Normal 10 2 3 6" xfId="2023"/>
    <cellStyle name="Normal 10 2 3 6 2" xfId="5970"/>
    <cellStyle name="Normal 10 2 3 6 2 2" xfId="13879"/>
    <cellStyle name="Normal 10 2 3 6 3" xfId="9933"/>
    <cellStyle name="Normal 10 2 3 7" xfId="4010"/>
    <cellStyle name="Normal 10 2 3 7 2" xfId="11919"/>
    <cellStyle name="Normal 10 2 3 8" xfId="7973"/>
    <cellStyle name="Normal 10 2 4" xfId="122"/>
    <cellStyle name="Normal 10 2 4 2" xfId="347"/>
    <cellStyle name="Normal 10 2 4 2 2" xfId="830"/>
    <cellStyle name="Normal 10 2 4 2 2 2" xfId="1809"/>
    <cellStyle name="Normal 10 2 4 2 2 2 2" xfId="3769"/>
    <cellStyle name="Normal 10 2 4 2 2 2 2 2" xfId="7716"/>
    <cellStyle name="Normal 10 2 4 2 2 2 2 2 2" xfId="15625"/>
    <cellStyle name="Normal 10 2 4 2 2 2 2 3" xfId="11679"/>
    <cellStyle name="Normal 10 2 4 2 2 2 3" xfId="5756"/>
    <cellStyle name="Normal 10 2 4 2 2 2 3 2" xfId="13665"/>
    <cellStyle name="Normal 10 2 4 2 2 2 4" xfId="9719"/>
    <cellStyle name="Normal 10 2 4 2 2 3" xfId="2790"/>
    <cellStyle name="Normal 10 2 4 2 2 3 2" xfId="6737"/>
    <cellStyle name="Normal 10 2 4 2 2 3 2 2" xfId="14646"/>
    <cellStyle name="Normal 10 2 4 2 2 3 3" xfId="10700"/>
    <cellStyle name="Normal 10 2 4 2 2 4" xfId="4777"/>
    <cellStyle name="Normal 10 2 4 2 2 4 2" xfId="12686"/>
    <cellStyle name="Normal 10 2 4 2 2 5" xfId="8740"/>
    <cellStyle name="Normal 10 2 4 2 3" xfId="1326"/>
    <cellStyle name="Normal 10 2 4 2 3 2" xfId="3286"/>
    <cellStyle name="Normal 10 2 4 2 3 2 2" xfId="7233"/>
    <cellStyle name="Normal 10 2 4 2 3 2 2 2" xfId="15142"/>
    <cellStyle name="Normal 10 2 4 2 3 2 3" xfId="11196"/>
    <cellStyle name="Normal 10 2 4 2 3 3" xfId="5273"/>
    <cellStyle name="Normal 10 2 4 2 3 3 2" xfId="13182"/>
    <cellStyle name="Normal 10 2 4 2 3 4" xfId="9236"/>
    <cellStyle name="Normal 10 2 4 2 4" xfId="2307"/>
    <cellStyle name="Normal 10 2 4 2 4 2" xfId="6254"/>
    <cellStyle name="Normal 10 2 4 2 4 2 2" xfId="14163"/>
    <cellStyle name="Normal 10 2 4 2 4 3" xfId="10217"/>
    <cellStyle name="Normal 10 2 4 2 5" xfId="4294"/>
    <cellStyle name="Normal 10 2 4 2 5 2" xfId="12203"/>
    <cellStyle name="Normal 10 2 4 2 6" xfId="8257"/>
    <cellStyle name="Normal 10 2 4 3" xfId="605"/>
    <cellStyle name="Normal 10 2 4 3 2" xfId="1584"/>
    <cellStyle name="Normal 10 2 4 3 2 2" xfId="3544"/>
    <cellStyle name="Normal 10 2 4 3 2 2 2" xfId="7491"/>
    <cellStyle name="Normal 10 2 4 3 2 2 2 2" xfId="15400"/>
    <cellStyle name="Normal 10 2 4 3 2 2 3" xfId="11454"/>
    <cellStyle name="Normal 10 2 4 3 2 3" xfId="5531"/>
    <cellStyle name="Normal 10 2 4 3 2 3 2" xfId="13440"/>
    <cellStyle name="Normal 10 2 4 3 2 4" xfId="9494"/>
    <cellStyle name="Normal 10 2 4 3 3" xfId="2565"/>
    <cellStyle name="Normal 10 2 4 3 3 2" xfId="6512"/>
    <cellStyle name="Normal 10 2 4 3 3 2 2" xfId="14421"/>
    <cellStyle name="Normal 10 2 4 3 3 3" xfId="10475"/>
    <cellStyle name="Normal 10 2 4 3 4" xfId="4552"/>
    <cellStyle name="Normal 10 2 4 3 4 2" xfId="12461"/>
    <cellStyle name="Normal 10 2 4 3 5" xfId="8515"/>
    <cellStyle name="Normal 10 2 4 4" xfId="1101"/>
    <cellStyle name="Normal 10 2 4 4 2" xfId="3061"/>
    <cellStyle name="Normal 10 2 4 4 2 2" xfId="7008"/>
    <cellStyle name="Normal 10 2 4 4 2 2 2" xfId="14917"/>
    <cellStyle name="Normal 10 2 4 4 2 3" xfId="10971"/>
    <cellStyle name="Normal 10 2 4 4 3" xfId="5048"/>
    <cellStyle name="Normal 10 2 4 4 3 2" xfId="12957"/>
    <cellStyle name="Normal 10 2 4 4 4" xfId="9011"/>
    <cellStyle name="Normal 10 2 4 5" xfId="2082"/>
    <cellStyle name="Normal 10 2 4 5 2" xfId="6029"/>
    <cellStyle name="Normal 10 2 4 5 2 2" xfId="13938"/>
    <cellStyle name="Normal 10 2 4 5 3" xfId="9992"/>
    <cellStyle name="Normal 10 2 4 6" xfId="4069"/>
    <cellStyle name="Normal 10 2 4 6 2" xfId="11978"/>
    <cellStyle name="Normal 10 2 4 7" xfId="8032"/>
    <cellStyle name="Normal 10 2 5" xfId="258"/>
    <cellStyle name="Normal 10 2 5 2" xfId="741"/>
    <cellStyle name="Normal 10 2 5 2 2" xfId="1720"/>
    <cellStyle name="Normal 10 2 5 2 2 2" xfId="3680"/>
    <cellStyle name="Normal 10 2 5 2 2 2 2" xfId="7627"/>
    <cellStyle name="Normal 10 2 5 2 2 2 2 2" xfId="15536"/>
    <cellStyle name="Normal 10 2 5 2 2 2 3" xfId="11590"/>
    <cellStyle name="Normal 10 2 5 2 2 3" xfId="5667"/>
    <cellStyle name="Normal 10 2 5 2 2 3 2" xfId="13576"/>
    <cellStyle name="Normal 10 2 5 2 2 4" xfId="9630"/>
    <cellStyle name="Normal 10 2 5 2 3" xfId="2701"/>
    <cellStyle name="Normal 10 2 5 2 3 2" xfId="6648"/>
    <cellStyle name="Normal 10 2 5 2 3 2 2" xfId="14557"/>
    <cellStyle name="Normal 10 2 5 2 3 3" xfId="10611"/>
    <cellStyle name="Normal 10 2 5 2 4" xfId="4688"/>
    <cellStyle name="Normal 10 2 5 2 4 2" xfId="12597"/>
    <cellStyle name="Normal 10 2 5 2 5" xfId="8651"/>
    <cellStyle name="Normal 10 2 5 3" xfId="1237"/>
    <cellStyle name="Normal 10 2 5 3 2" xfId="3197"/>
    <cellStyle name="Normal 10 2 5 3 2 2" xfId="7144"/>
    <cellStyle name="Normal 10 2 5 3 2 2 2" xfId="15053"/>
    <cellStyle name="Normal 10 2 5 3 2 3" xfId="11107"/>
    <cellStyle name="Normal 10 2 5 3 3" xfId="5184"/>
    <cellStyle name="Normal 10 2 5 3 3 2" xfId="13093"/>
    <cellStyle name="Normal 10 2 5 3 4" xfId="9147"/>
    <cellStyle name="Normal 10 2 5 4" xfId="2218"/>
    <cellStyle name="Normal 10 2 5 4 2" xfId="6165"/>
    <cellStyle name="Normal 10 2 5 4 2 2" xfId="14074"/>
    <cellStyle name="Normal 10 2 5 4 3" xfId="10128"/>
    <cellStyle name="Normal 10 2 5 5" xfId="4205"/>
    <cellStyle name="Normal 10 2 5 5 2" xfId="12114"/>
    <cellStyle name="Normal 10 2 5 6" xfId="8168"/>
    <cellStyle name="Normal 10 2 6" xfId="516"/>
    <cellStyle name="Normal 10 2 6 2" xfId="1495"/>
    <cellStyle name="Normal 10 2 6 2 2" xfId="3455"/>
    <cellStyle name="Normal 10 2 6 2 2 2" xfId="7402"/>
    <cellStyle name="Normal 10 2 6 2 2 2 2" xfId="15311"/>
    <cellStyle name="Normal 10 2 6 2 2 3" xfId="11365"/>
    <cellStyle name="Normal 10 2 6 2 3" xfId="5442"/>
    <cellStyle name="Normal 10 2 6 2 3 2" xfId="13351"/>
    <cellStyle name="Normal 10 2 6 2 4" xfId="9405"/>
    <cellStyle name="Normal 10 2 6 3" xfId="2476"/>
    <cellStyle name="Normal 10 2 6 3 2" xfId="6423"/>
    <cellStyle name="Normal 10 2 6 3 2 2" xfId="14332"/>
    <cellStyle name="Normal 10 2 6 3 3" xfId="10386"/>
    <cellStyle name="Normal 10 2 6 4" xfId="4463"/>
    <cellStyle name="Normal 10 2 6 4 2" xfId="12372"/>
    <cellStyle name="Normal 10 2 6 5" xfId="8426"/>
    <cellStyle name="Normal 10 2 7" xfId="1012"/>
    <cellStyle name="Normal 10 2 7 2" xfId="2972"/>
    <cellStyle name="Normal 10 2 7 2 2" xfId="6919"/>
    <cellStyle name="Normal 10 2 7 2 2 2" xfId="14828"/>
    <cellStyle name="Normal 10 2 7 2 3" xfId="10882"/>
    <cellStyle name="Normal 10 2 7 3" xfId="4959"/>
    <cellStyle name="Normal 10 2 7 3 2" xfId="12868"/>
    <cellStyle name="Normal 10 2 7 4" xfId="8922"/>
    <cellStyle name="Normal 10 2 8" xfId="1993"/>
    <cellStyle name="Normal 10 2 8 2" xfId="5940"/>
    <cellStyle name="Normal 10 2 8 2 2" xfId="13849"/>
    <cellStyle name="Normal 10 2 8 3" xfId="9903"/>
    <cellStyle name="Normal 10 2 9" xfId="3980"/>
    <cellStyle name="Normal 10 2 9 2" xfId="11889"/>
    <cellStyle name="Normal 10 3" xfId="77"/>
    <cellStyle name="Normal 10 3 2" xfId="166"/>
    <cellStyle name="Normal 10 3 2 2" xfId="391"/>
    <cellStyle name="Normal 10 3 2 2 2" xfId="874"/>
    <cellStyle name="Normal 10 3 2 2 2 2" xfId="1853"/>
    <cellStyle name="Normal 10 3 2 2 2 2 2" xfId="3813"/>
    <cellStyle name="Normal 10 3 2 2 2 2 2 2" xfId="7760"/>
    <cellStyle name="Normal 10 3 2 2 2 2 2 2 2" xfId="15669"/>
    <cellStyle name="Normal 10 3 2 2 2 2 2 3" xfId="11723"/>
    <cellStyle name="Normal 10 3 2 2 2 2 3" xfId="5800"/>
    <cellStyle name="Normal 10 3 2 2 2 2 3 2" xfId="13709"/>
    <cellStyle name="Normal 10 3 2 2 2 2 4" xfId="9763"/>
    <cellStyle name="Normal 10 3 2 2 2 3" xfId="2834"/>
    <cellStyle name="Normal 10 3 2 2 2 3 2" xfId="6781"/>
    <cellStyle name="Normal 10 3 2 2 2 3 2 2" xfId="14690"/>
    <cellStyle name="Normal 10 3 2 2 2 3 3" xfId="10744"/>
    <cellStyle name="Normal 10 3 2 2 2 4" xfId="4821"/>
    <cellStyle name="Normal 10 3 2 2 2 4 2" xfId="12730"/>
    <cellStyle name="Normal 10 3 2 2 2 5" xfId="8784"/>
    <cellStyle name="Normal 10 3 2 2 3" xfId="1370"/>
    <cellStyle name="Normal 10 3 2 2 3 2" xfId="3330"/>
    <cellStyle name="Normal 10 3 2 2 3 2 2" xfId="7277"/>
    <cellStyle name="Normal 10 3 2 2 3 2 2 2" xfId="15186"/>
    <cellStyle name="Normal 10 3 2 2 3 2 3" xfId="11240"/>
    <cellStyle name="Normal 10 3 2 2 3 3" xfId="5317"/>
    <cellStyle name="Normal 10 3 2 2 3 3 2" xfId="13226"/>
    <cellStyle name="Normal 10 3 2 2 3 4" xfId="9280"/>
    <cellStyle name="Normal 10 3 2 2 4" xfId="2351"/>
    <cellStyle name="Normal 10 3 2 2 4 2" xfId="6298"/>
    <cellStyle name="Normal 10 3 2 2 4 2 2" xfId="14207"/>
    <cellStyle name="Normal 10 3 2 2 4 3" xfId="10261"/>
    <cellStyle name="Normal 10 3 2 2 5" xfId="4338"/>
    <cellStyle name="Normal 10 3 2 2 5 2" xfId="12247"/>
    <cellStyle name="Normal 10 3 2 2 6" xfId="8301"/>
    <cellStyle name="Normal 10 3 2 3" xfId="649"/>
    <cellStyle name="Normal 10 3 2 3 2" xfId="1628"/>
    <cellStyle name="Normal 10 3 2 3 2 2" xfId="3588"/>
    <cellStyle name="Normal 10 3 2 3 2 2 2" xfId="7535"/>
    <cellStyle name="Normal 10 3 2 3 2 2 2 2" xfId="15444"/>
    <cellStyle name="Normal 10 3 2 3 2 2 3" xfId="11498"/>
    <cellStyle name="Normal 10 3 2 3 2 3" xfId="5575"/>
    <cellStyle name="Normal 10 3 2 3 2 3 2" xfId="13484"/>
    <cellStyle name="Normal 10 3 2 3 2 4" xfId="9538"/>
    <cellStyle name="Normal 10 3 2 3 3" xfId="2609"/>
    <cellStyle name="Normal 10 3 2 3 3 2" xfId="6556"/>
    <cellStyle name="Normal 10 3 2 3 3 2 2" xfId="14465"/>
    <cellStyle name="Normal 10 3 2 3 3 3" xfId="10519"/>
    <cellStyle name="Normal 10 3 2 3 4" xfId="4596"/>
    <cellStyle name="Normal 10 3 2 3 4 2" xfId="12505"/>
    <cellStyle name="Normal 10 3 2 3 5" xfId="8559"/>
    <cellStyle name="Normal 10 3 2 4" xfId="1145"/>
    <cellStyle name="Normal 10 3 2 4 2" xfId="3105"/>
    <cellStyle name="Normal 10 3 2 4 2 2" xfId="7052"/>
    <cellStyle name="Normal 10 3 2 4 2 2 2" xfId="14961"/>
    <cellStyle name="Normal 10 3 2 4 2 3" xfId="11015"/>
    <cellStyle name="Normal 10 3 2 4 3" xfId="5092"/>
    <cellStyle name="Normal 10 3 2 4 3 2" xfId="13001"/>
    <cellStyle name="Normal 10 3 2 4 4" xfId="9055"/>
    <cellStyle name="Normal 10 3 2 5" xfId="2126"/>
    <cellStyle name="Normal 10 3 2 5 2" xfId="6073"/>
    <cellStyle name="Normal 10 3 2 5 2 2" xfId="13982"/>
    <cellStyle name="Normal 10 3 2 5 3" xfId="10036"/>
    <cellStyle name="Normal 10 3 2 6" xfId="4113"/>
    <cellStyle name="Normal 10 3 2 6 2" xfId="12022"/>
    <cellStyle name="Normal 10 3 2 7" xfId="8076"/>
    <cellStyle name="Normal 10 3 3" xfId="302"/>
    <cellStyle name="Normal 10 3 3 2" xfId="785"/>
    <cellStyle name="Normal 10 3 3 2 2" xfId="1764"/>
    <cellStyle name="Normal 10 3 3 2 2 2" xfId="3724"/>
    <cellStyle name="Normal 10 3 3 2 2 2 2" xfId="7671"/>
    <cellStyle name="Normal 10 3 3 2 2 2 2 2" xfId="15580"/>
    <cellStyle name="Normal 10 3 3 2 2 2 3" xfId="11634"/>
    <cellStyle name="Normal 10 3 3 2 2 3" xfId="5711"/>
    <cellStyle name="Normal 10 3 3 2 2 3 2" xfId="13620"/>
    <cellStyle name="Normal 10 3 3 2 2 4" xfId="9674"/>
    <cellStyle name="Normal 10 3 3 2 3" xfId="2745"/>
    <cellStyle name="Normal 10 3 3 2 3 2" xfId="6692"/>
    <cellStyle name="Normal 10 3 3 2 3 2 2" xfId="14601"/>
    <cellStyle name="Normal 10 3 3 2 3 3" xfId="10655"/>
    <cellStyle name="Normal 10 3 3 2 4" xfId="4732"/>
    <cellStyle name="Normal 10 3 3 2 4 2" xfId="12641"/>
    <cellStyle name="Normal 10 3 3 2 5" xfId="8695"/>
    <cellStyle name="Normal 10 3 3 3" xfId="1281"/>
    <cellStyle name="Normal 10 3 3 3 2" xfId="3241"/>
    <cellStyle name="Normal 10 3 3 3 2 2" xfId="7188"/>
    <cellStyle name="Normal 10 3 3 3 2 2 2" xfId="15097"/>
    <cellStyle name="Normal 10 3 3 3 2 3" xfId="11151"/>
    <cellStyle name="Normal 10 3 3 3 3" xfId="5228"/>
    <cellStyle name="Normal 10 3 3 3 3 2" xfId="13137"/>
    <cellStyle name="Normal 10 3 3 3 4" xfId="9191"/>
    <cellStyle name="Normal 10 3 3 4" xfId="2262"/>
    <cellStyle name="Normal 10 3 3 4 2" xfId="6209"/>
    <cellStyle name="Normal 10 3 3 4 2 2" xfId="14118"/>
    <cellStyle name="Normal 10 3 3 4 3" xfId="10172"/>
    <cellStyle name="Normal 10 3 3 5" xfId="4249"/>
    <cellStyle name="Normal 10 3 3 5 2" xfId="12158"/>
    <cellStyle name="Normal 10 3 3 6" xfId="8212"/>
    <cellStyle name="Normal 10 3 4" xfId="560"/>
    <cellStyle name="Normal 10 3 4 2" xfId="1539"/>
    <cellStyle name="Normal 10 3 4 2 2" xfId="3499"/>
    <cellStyle name="Normal 10 3 4 2 2 2" xfId="7446"/>
    <cellStyle name="Normal 10 3 4 2 2 2 2" xfId="15355"/>
    <cellStyle name="Normal 10 3 4 2 2 3" xfId="11409"/>
    <cellStyle name="Normal 10 3 4 2 3" xfId="5486"/>
    <cellStyle name="Normal 10 3 4 2 3 2" xfId="13395"/>
    <cellStyle name="Normal 10 3 4 2 4" xfId="9449"/>
    <cellStyle name="Normal 10 3 4 3" xfId="2520"/>
    <cellStyle name="Normal 10 3 4 3 2" xfId="6467"/>
    <cellStyle name="Normal 10 3 4 3 2 2" xfId="14376"/>
    <cellStyle name="Normal 10 3 4 3 3" xfId="10430"/>
    <cellStyle name="Normal 10 3 4 4" xfId="4507"/>
    <cellStyle name="Normal 10 3 4 4 2" xfId="12416"/>
    <cellStyle name="Normal 10 3 4 5" xfId="8470"/>
    <cellStyle name="Normal 10 3 5" xfId="1056"/>
    <cellStyle name="Normal 10 3 5 2" xfId="3016"/>
    <cellStyle name="Normal 10 3 5 2 2" xfId="6963"/>
    <cellStyle name="Normal 10 3 5 2 2 2" xfId="14872"/>
    <cellStyle name="Normal 10 3 5 2 3" xfId="10926"/>
    <cellStyle name="Normal 10 3 5 3" xfId="5003"/>
    <cellStyle name="Normal 10 3 5 3 2" xfId="12912"/>
    <cellStyle name="Normal 10 3 5 4" xfId="8966"/>
    <cellStyle name="Normal 10 3 6" xfId="2037"/>
    <cellStyle name="Normal 10 3 6 2" xfId="5984"/>
    <cellStyle name="Normal 10 3 6 2 2" xfId="13893"/>
    <cellStyle name="Normal 10 3 6 3" xfId="9947"/>
    <cellStyle name="Normal 10 3 7" xfId="4024"/>
    <cellStyle name="Normal 10 3 7 2" xfId="11933"/>
    <cellStyle name="Normal 10 3 8" xfId="7987"/>
    <cellStyle name="Normal 10 4" xfId="48"/>
    <cellStyle name="Normal 10 4 2" xfId="137"/>
    <cellStyle name="Normal 10 4 2 2" xfId="362"/>
    <cellStyle name="Normal 10 4 2 2 2" xfId="845"/>
    <cellStyle name="Normal 10 4 2 2 2 2" xfId="1824"/>
    <cellStyle name="Normal 10 4 2 2 2 2 2" xfId="3784"/>
    <cellStyle name="Normal 10 4 2 2 2 2 2 2" xfId="7731"/>
    <cellStyle name="Normal 10 4 2 2 2 2 2 2 2" xfId="15640"/>
    <cellStyle name="Normal 10 4 2 2 2 2 2 3" xfId="11694"/>
    <cellStyle name="Normal 10 4 2 2 2 2 3" xfId="5771"/>
    <cellStyle name="Normal 10 4 2 2 2 2 3 2" xfId="13680"/>
    <cellStyle name="Normal 10 4 2 2 2 2 4" xfId="9734"/>
    <cellStyle name="Normal 10 4 2 2 2 3" xfId="2805"/>
    <cellStyle name="Normal 10 4 2 2 2 3 2" xfId="6752"/>
    <cellStyle name="Normal 10 4 2 2 2 3 2 2" xfId="14661"/>
    <cellStyle name="Normal 10 4 2 2 2 3 3" xfId="10715"/>
    <cellStyle name="Normal 10 4 2 2 2 4" xfId="4792"/>
    <cellStyle name="Normal 10 4 2 2 2 4 2" xfId="12701"/>
    <cellStyle name="Normal 10 4 2 2 2 5" xfId="8755"/>
    <cellStyle name="Normal 10 4 2 2 3" xfId="1341"/>
    <cellStyle name="Normal 10 4 2 2 3 2" xfId="3301"/>
    <cellStyle name="Normal 10 4 2 2 3 2 2" xfId="7248"/>
    <cellStyle name="Normal 10 4 2 2 3 2 2 2" xfId="15157"/>
    <cellStyle name="Normal 10 4 2 2 3 2 3" xfId="11211"/>
    <cellStyle name="Normal 10 4 2 2 3 3" xfId="5288"/>
    <cellStyle name="Normal 10 4 2 2 3 3 2" xfId="13197"/>
    <cellStyle name="Normal 10 4 2 2 3 4" xfId="9251"/>
    <cellStyle name="Normal 10 4 2 2 4" xfId="2322"/>
    <cellStyle name="Normal 10 4 2 2 4 2" xfId="6269"/>
    <cellStyle name="Normal 10 4 2 2 4 2 2" xfId="14178"/>
    <cellStyle name="Normal 10 4 2 2 4 3" xfId="10232"/>
    <cellStyle name="Normal 10 4 2 2 5" xfId="4309"/>
    <cellStyle name="Normal 10 4 2 2 5 2" xfId="12218"/>
    <cellStyle name="Normal 10 4 2 2 6" xfId="8272"/>
    <cellStyle name="Normal 10 4 2 3" xfId="620"/>
    <cellStyle name="Normal 10 4 2 3 2" xfId="1599"/>
    <cellStyle name="Normal 10 4 2 3 2 2" xfId="3559"/>
    <cellStyle name="Normal 10 4 2 3 2 2 2" xfId="7506"/>
    <cellStyle name="Normal 10 4 2 3 2 2 2 2" xfId="15415"/>
    <cellStyle name="Normal 10 4 2 3 2 2 3" xfId="11469"/>
    <cellStyle name="Normal 10 4 2 3 2 3" xfId="5546"/>
    <cellStyle name="Normal 10 4 2 3 2 3 2" xfId="13455"/>
    <cellStyle name="Normal 10 4 2 3 2 4" xfId="9509"/>
    <cellStyle name="Normal 10 4 2 3 3" xfId="2580"/>
    <cellStyle name="Normal 10 4 2 3 3 2" xfId="6527"/>
    <cellStyle name="Normal 10 4 2 3 3 2 2" xfId="14436"/>
    <cellStyle name="Normal 10 4 2 3 3 3" xfId="10490"/>
    <cellStyle name="Normal 10 4 2 3 4" xfId="4567"/>
    <cellStyle name="Normal 10 4 2 3 4 2" xfId="12476"/>
    <cellStyle name="Normal 10 4 2 3 5" xfId="8530"/>
    <cellStyle name="Normal 10 4 2 4" xfId="1116"/>
    <cellStyle name="Normal 10 4 2 4 2" xfId="3076"/>
    <cellStyle name="Normal 10 4 2 4 2 2" xfId="7023"/>
    <cellStyle name="Normal 10 4 2 4 2 2 2" xfId="14932"/>
    <cellStyle name="Normal 10 4 2 4 2 3" xfId="10986"/>
    <cellStyle name="Normal 10 4 2 4 3" xfId="5063"/>
    <cellStyle name="Normal 10 4 2 4 3 2" xfId="12972"/>
    <cellStyle name="Normal 10 4 2 4 4" xfId="9026"/>
    <cellStyle name="Normal 10 4 2 5" xfId="2097"/>
    <cellStyle name="Normal 10 4 2 5 2" xfId="6044"/>
    <cellStyle name="Normal 10 4 2 5 2 2" xfId="13953"/>
    <cellStyle name="Normal 10 4 2 5 3" xfId="10007"/>
    <cellStyle name="Normal 10 4 2 6" xfId="4084"/>
    <cellStyle name="Normal 10 4 2 6 2" xfId="11993"/>
    <cellStyle name="Normal 10 4 2 7" xfId="8047"/>
    <cellStyle name="Normal 10 4 3" xfId="273"/>
    <cellStyle name="Normal 10 4 3 2" xfId="756"/>
    <cellStyle name="Normal 10 4 3 2 2" xfId="1735"/>
    <cellStyle name="Normal 10 4 3 2 2 2" xfId="3695"/>
    <cellStyle name="Normal 10 4 3 2 2 2 2" xfId="7642"/>
    <cellStyle name="Normal 10 4 3 2 2 2 2 2" xfId="15551"/>
    <cellStyle name="Normal 10 4 3 2 2 2 3" xfId="11605"/>
    <cellStyle name="Normal 10 4 3 2 2 3" xfId="5682"/>
    <cellStyle name="Normal 10 4 3 2 2 3 2" xfId="13591"/>
    <cellStyle name="Normal 10 4 3 2 2 4" xfId="9645"/>
    <cellStyle name="Normal 10 4 3 2 3" xfId="2716"/>
    <cellStyle name="Normal 10 4 3 2 3 2" xfId="6663"/>
    <cellStyle name="Normal 10 4 3 2 3 2 2" xfId="14572"/>
    <cellStyle name="Normal 10 4 3 2 3 3" xfId="10626"/>
    <cellStyle name="Normal 10 4 3 2 4" xfId="4703"/>
    <cellStyle name="Normal 10 4 3 2 4 2" xfId="12612"/>
    <cellStyle name="Normal 10 4 3 2 5" xfId="8666"/>
    <cellStyle name="Normal 10 4 3 3" xfId="1252"/>
    <cellStyle name="Normal 10 4 3 3 2" xfId="3212"/>
    <cellStyle name="Normal 10 4 3 3 2 2" xfId="7159"/>
    <cellStyle name="Normal 10 4 3 3 2 2 2" xfId="15068"/>
    <cellStyle name="Normal 10 4 3 3 2 3" xfId="11122"/>
    <cellStyle name="Normal 10 4 3 3 3" xfId="5199"/>
    <cellStyle name="Normal 10 4 3 3 3 2" xfId="13108"/>
    <cellStyle name="Normal 10 4 3 3 4" xfId="9162"/>
    <cellStyle name="Normal 10 4 3 4" xfId="2233"/>
    <cellStyle name="Normal 10 4 3 4 2" xfId="6180"/>
    <cellStyle name="Normal 10 4 3 4 2 2" xfId="14089"/>
    <cellStyle name="Normal 10 4 3 4 3" xfId="10143"/>
    <cellStyle name="Normal 10 4 3 5" xfId="4220"/>
    <cellStyle name="Normal 10 4 3 5 2" xfId="12129"/>
    <cellStyle name="Normal 10 4 3 6" xfId="8183"/>
    <cellStyle name="Normal 10 4 4" xfId="531"/>
    <cellStyle name="Normal 10 4 4 2" xfId="1510"/>
    <cellStyle name="Normal 10 4 4 2 2" xfId="3470"/>
    <cellStyle name="Normal 10 4 4 2 2 2" xfId="7417"/>
    <cellStyle name="Normal 10 4 4 2 2 2 2" xfId="15326"/>
    <cellStyle name="Normal 10 4 4 2 2 3" xfId="11380"/>
    <cellStyle name="Normal 10 4 4 2 3" xfId="5457"/>
    <cellStyle name="Normal 10 4 4 2 3 2" xfId="13366"/>
    <cellStyle name="Normal 10 4 4 2 4" xfId="9420"/>
    <cellStyle name="Normal 10 4 4 3" xfId="2491"/>
    <cellStyle name="Normal 10 4 4 3 2" xfId="6438"/>
    <cellStyle name="Normal 10 4 4 3 2 2" xfId="14347"/>
    <cellStyle name="Normal 10 4 4 3 3" xfId="10401"/>
    <cellStyle name="Normal 10 4 4 4" xfId="4478"/>
    <cellStyle name="Normal 10 4 4 4 2" xfId="12387"/>
    <cellStyle name="Normal 10 4 4 5" xfId="8441"/>
    <cellStyle name="Normal 10 4 5" xfId="1027"/>
    <cellStyle name="Normal 10 4 5 2" xfId="2987"/>
    <cellStyle name="Normal 10 4 5 2 2" xfId="6934"/>
    <cellStyle name="Normal 10 4 5 2 2 2" xfId="14843"/>
    <cellStyle name="Normal 10 4 5 2 3" xfId="10897"/>
    <cellStyle name="Normal 10 4 5 3" xfId="4974"/>
    <cellStyle name="Normal 10 4 5 3 2" xfId="12883"/>
    <cellStyle name="Normal 10 4 5 4" xfId="8937"/>
    <cellStyle name="Normal 10 4 6" xfId="2008"/>
    <cellStyle name="Normal 10 4 6 2" xfId="5955"/>
    <cellStyle name="Normal 10 4 6 2 2" xfId="13864"/>
    <cellStyle name="Normal 10 4 6 3" xfId="9918"/>
    <cellStyle name="Normal 10 4 7" xfId="3995"/>
    <cellStyle name="Normal 10 4 7 2" xfId="11904"/>
    <cellStyle name="Normal 10 4 8" xfId="7958"/>
    <cellStyle name="Normal 10 5" xfId="107"/>
    <cellStyle name="Normal 10 5 2" xfId="332"/>
    <cellStyle name="Normal 10 5 2 2" xfId="815"/>
    <cellStyle name="Normal 10 5 2 2 2" xfId="1794"/>
    <cellStyle name="Normal 10 5 2 2 2 2" xfId="3754"/>
    <cellStyle name="Normal 10 5 2 2 2 2 2" xfId="7701"/>
    <cellStyle name="Normal 10 5 2 2 2 2 2 2" xfId="15610"/>
    <cellStyle name="Normal 10 5 2 2 2 2 3" xfId="11664"/>
    <cellStyle name="Normal 10 5 2 2 2 3" xfId="5741"/>
    <cellStyle name="Normal 10 5 2 2 2 3 2" xfId="13650"/>
    <cellStyle name="Normal 10 5 2 2 2 4" xfId="9704"/>
    <cellStyle name="Normal 10 5 2 2 3" xfId="2775"/>
    <cellStyle name="Normal 10 5 2 2 3 2" xfId="6722"/>
    <cellStyle name="Normal 10 5 2 2 3 2 2" xfId="14631"/>
    <cellStyle name="Normal 10 5 2 2 3 3" xfId="10685"/>
    <cellStyle name="Normal 10 5 2 2 4" xfId="4762"/>
    <cellStyle name="Normal 10 5 2 2 4 2" xfId="12671"/>
    <cellStyle name="Normal 10 5 2 2 5" xfId="8725"/>
    <cellStyle name="Normal 10 5 2 3" xfId="1311"/>
    <cellStyle name="Normal 10 5 2 3 2" xfId="3271"/>
    <cellStyle name="Normal 10 5 2 3 2 2" xfId="7218"/>
    <cellStyle name="Normal 10 5 2 3 2 2 2" xfId="15127"/>
    <cellStyle name="Normal 10 5 2 3 2 3" xfId="11181"/>
    <cellStyle name="Normal 10 5 2 3 3" xfId="5258"/>
    <cellStyle name="Normal 10 5 2 3 3 2" xfId="13167"/>
    <cellStyle name="Normal 10 5 2 3 4" xfId="9221"/>
    <cellStyle name="Normal 10 5 2 4" xfId="2292"/>
    <cellStyle name="Normal 10 5 2 4 2" xfId="6239"/>
    <cellStyle name="Normal 10 5 2 4 2 2" xfId="14148"/>
    <cellStyle name="Normal 10 5 2 4 3" xfId="10202"/>
    <cellStyle name="Normal 10 5 2 5" xfId="4279"/>
    <cellStyle name="Normal 10 5 2 5 2" xfId="12188"/>
    <cellStyle name="Normal 10 5 2 6" xfId="8242"/>
    <cellStyle name="Normal 10 5 3" xfId="590"/>
    <cellStyle name="Normal 10 5 3 2" xfId="1569"/>
    <cellStyle name="Normal 10 5 3 2 2" xfId="3529"/>
    <cellStyle name="Normal 10 5 3 2 2 2" xfId="7476"/>
    <cellStyle name="Normal 10 5 3 2 2 2 2" xfId="15385"/>
    <cellStyle name="Normal 10 5 3 2 2 3" xfId="11439"/>
    <cellStyle name="Normal 10 5 3 2 3" xfId="5516"/>
    <cellStyle name="Normal 10 5 3 2 3 2" xfId="13425"/>
    <cellStyle name="Normal 10 5 3 2 4" xfId="9479"/>
    <cellStyle name="Normal 10 5 3 3" xfId="2550"/>
    <cellStyle name="Normal 10 5 3 3 2" xfId="6497"/>
    <cellStyle name="Normal 10 5 3 3 2 2" xfId="14406"/>
    <cellStyle name="Normal 10 5 3 3 3" xfId="10460"/>
    <cellStyle name="Normal 10 5 3 4" xfId="4537"/>
    <cellStyle name="Normal 10 5 3 4 2" xfId="12446"/>
    <cellStyle name="Normal 10 5 3 5" xfId="8500"/>
    <cellStyle name="Normal 10 5 4" xfId="1086"/>
    <cellStyle name="Normal 10 5 4 2" xfId="3046"/>
    <cellStyle name="Normal 10 5 4 2 2" xfId="6993"/>
    <cellStyle name="Normal 10 5 4 2 2 2" xfId="14902"/>
    <cellStyle name="Normal 10 5 4 2 3" xfId="10956"/>
    <cellStyle name="Normal 10 5 4 3" xfId="5033"/>
    <cellStyle name="Normal 10 5 4 3 2" xfId="12942"/>
    <cellStyle name="Normal 10 5 4 4" xfId="8996"/>
    <cellStyle name="Normal 10 5 5" xfId="2067"/>
    <cellStyle name="Normal 10 5 5 2" xfId="6014"/>
    <cellStyle name="Normal 10 5 5 2 2" xfId="13923"/>
    <cellStyle name="Normal 10 5 5 3" xfId="9977"/>
    <cellStyle name="Normal 10 5 6" xfId="4054"/>
    <cellStyle name="Normal 10 5 6 2" xfId="11963"/>
    <cellStyle name="Normal 10 5 7" xfId="8017"/>
    <cellStyle name="Normal 10 6" xfId="243"/>
    <cellStyle name="Normal 10 6 2" xfId="726"/>
    <cellStyle name="Normal 10 6 2 2" xfId="1705"/>
    <cellStyle name="Normal 10 6 2 2 2" xfId="3665"/>
    <cellStyle name="Normal 10 6 2 2 2 2" xfId="7612"/>
    <cellStyle name="Normal 10 6 2 2 2 2 2" xfId="15521"/>
    <cellStyle name="Normal 10 6 2 2 2 3" xfId="11575"/>
    <cellStyle name="Normal 10 6 2 2 3" xfId="5652"/>
    <cellStyle name="Normal 10 6 2 2 3 2" xfId="13561"/>
    <cellStyle name="Normal 10 6 2 2 4" xfId="9615"/>
    <cellStyle name="Normal 10 6 2 3" xfId="2686"/>
    <cellStyle name="Normal 10 6 2 3 2" xfId="6633"/>
    <cellStyle name="Normal 10 6 2 3 2 2" xfId="14542"/>
    <cellStyle name="Normal 10 6 2 3 3" xfId="10596"/>
    <cellStyle name="Normal 10 6 2 4" xfId="4673"/>
    <cellStyle name="Normal 10 6 2 4 2" xfId="12582"/>
    <cellStyle name="Normal 10 6 2 5" xfId="8636"/>
    <cellStyle name="Normal 10 6 3" xfId="1222"/>
    <cellStyle name="Normal 10 6 3 2" xfId="3182"/>
    <cellStyle name="Normal 10 6 3 2 2" xfId="7129"/>
    <cellStyle name="Normal 10 6 3 2 2 2" xfId="15038"/>
    <cellStyle name="Normal 10 6 3 2 3" xfId="11092"/>
    <cellStyle name="Normal 10 6 3 3" xfId="5169"/>
    <cellStyle name="Normal 10 6 3 3 2" xfId="13078"/>
    <cellStyle name="Normal 10 6 3 4" xfId="9132"/>
    <cellStyle name="Normal 10 6 4" xfId="2203"/>
    <cellStyle name="Normal 10 6 4 2" xfId="6150"/>
    <cellStyle name="Normal 10 6 4 2 2" xfId="14059"/>
    <cellStyle name="Normal 10 6 4 3" xfId="10113"/>
    <cellStyle name="Normal 10 6 5" xfId="4190"/>
    <cellStyle name="Normal 10 6 5 2" xfId="12099"/>
    <cellStyle name="Normal 10 6 6" xfId="8153"/>
    <cellStyle name="Normal 10 7" xfId="501"/>
    <cellStyle name="Normal 10 7 2" xfId="1480"/>
    <cellStyle name="Normal 10 7 2 2" xfId="3440"/>
    <cellStyle name="Normal 10 7 2 2 2" xfId="7387"/>
    <cellStyle name="Normal 10 7 2 2 2 2" xfId="15296"/>
    <cellStyle name="Normal 10 7 2 2 3" xfId="11350"/>
    <cellStyle name="Normal 10 7 2 3" xfId="5427"/>
    <cellStyle name="Normal 10 7 2 3 2" xfId="13336"/>
    <cellStyle name="Normal 10 7 2 4" xfId="9390"/>
    <cellStyle name="Normal 10 7 3" xfId="2461"/>
    <cellStyle name="Normal 10 7 3 2" xfId="6408"/>
    <cellStyle name="Normal 10 7 3 2 2" xfId="14317"/>
    <cellStyle name="Normal 10 7 3 3" xfId="10371"/>
    <cellStyle name="Normal 10 7 4" xfId="4448"/>
    <cellStyle name="Normal 10 7 4 2" xfId="12357"/>
    <cellStyle name="Normal 10 7 5" xfId="8411"/>
    <cellStyle name="Normal 10 8" xfId="997"/>
    <cellStyle name="Normal 10 8 2" xfId="2957"/>
    <cellStyle name="Normal 10 8 2 2" xfId="6904"/>
    <cellStyle name="Normal 10 8 2 2 2" xfId="14813"/>
    <cellStyle name="Normal 10 8 2 3" xfId="10867"/>
    <cellStyle name="Normal 10 8 3" xfId="4944"/>
    <cellStyle name="Normal 10 8 3 2" xfId="12853"/>
    <cellStyle name="Normal 10 8 4" xfId="8907"/>
    <cellStyle name="Normal 10 9" xfId="1978"/>
    <cellStyle name="Normal 10 9 2" xfId="5925"/>
    <cellStyle name="Normal 10 9 2 2" xfId="13834"/>
    <cellStyle name="Normal 10 9 3" xfId="9888"/>
    <cellStyle name="Normal 100" xfId="977"/>
    <cellStyle name="Normal 100 2" xfId="1956"/>
    <cellStyle name="Normal 100 2 2" xfId="3916"/>
    <cellStyle name="Normal 100 2 2 2" xfId="7863"/>
    <cellStyle name="Normal 100 2 2 2 2" xfId="15772"/>
    <cellStyle name="Normal 100 2 2 3" xfId="11826"/>
    <cellStyle name="Normal 100 2 3" xfId="5903"/>
    <cellStyle name="Normal 100 2 3 2" xfId="13812"/>
    <cellStyle name="Normal 100 2 4" xfId="9866"/>
    <cellStyle name="Normal 100 3" xfId="2937"/>
    <cellStyle name="Normal 100 3 2" xfId="6884"/>
    <cellStyle name="Normal 100 3 2 2" xfId="14793"/>
    <cellStyle name="Normal 100 3 3" xfId="10847"/>
    <cellStyle name="Normal 100 4" xfId="4924"/>
    <cellStyle name="Normal 100 4 2" xfId="12833"/>
    <cellStyle name="Normal 100 5" xfId="8887"/>
    <cellStyle name="Normal 101" xfId="978"/>
    <cellStyle name="Normal 101 2" xfId="1957"/>
    <cellStyle name="Normal 101 2 2" xfId="3917"/>
    <cellStyle name="Normal 101 2 2 2" xfId="7864"/>
    <cellStyle name="Normal 101 2 2 2 2" xfId="15773"/>
    <cellStyle name="Normal 101 2 2 3" xfId="11827"/>
    <cellStyle name="Normal 101 2 3" xfId="5904"/>
    <cellStyle name="Normal 101 2 3 2" xfId="13813"/>
    <cellStyle name="Normal 101 2 4" xfId="9867"/>
    <cellStyle name="Normal 101 3" xfId="2938"/>
    <cellStyle name="Normal 101 3 2" xfId="6885"/>
    <cellStyle name="Normal 101 3 2 2" xfId="14794"/>
    <cellStyle name="Normal 101 3 3" xfId="10848"/>
    <cellStyle name="Normal 101 4" xfId="4925"/>
    <cellStyle name="Normal 101 4 2" xfId="12834"/>
    <cellStyle name="Normal 101 5" xfId="8888"/>
    <cellStyle name="Normal 102" xfId="979"/>
    <cellStyle name="Normal 102 2" xfId="1958"/>
    <cellStyle name="Normal 102 2 2" xfId="3918"/>
    <cellStyle name="Normal 102 2 2 2" xfId="7865"/>
    <cellStyle name="Normal 102 2 2 2 2" xfId="15774"/>
    <cellStyle name="Normal 102 2 2 3" xfId="11828"/>
    <cellStyle name="Normal 102 2 3" xfId="5905"/>
    <cellStyle name="Normal 102 2 3 2" xfId="13814"/>
    <cellStyle name="Normal 102 2 4" xfId="9868"/>
    <cellStyle name="Normal 102 3" xfId="2939"/>
    <cellStyle name="Normal 102 3 2" xfId="6886"/>
    <cellStyle name="Normal 102 3 2 2" xfId="14795"/>
    <cellStyle name="Normal 102 3 3" xfId="10849"/>
    <cellStyle name="Normal 102 4" xfId="4926"/>
    <cellStyle name="Normal 102 4 2" xfId="12835"/>
    <cellStyle name="Normal 102 5" xfId="8889"/>
    <cellStyle name="Normal 103" xfId="980"/>
    <cellStyle name="Normal 103 2" xfId="1959"/>
    <cellStyle name="Normal 103 2 2" xfId="3919"/>
    <cellStyle name="Normal 103 2 2 2" xfId="7866"/>
    <cellStyle name="Normal 103 2 2 2 2" xfId="15775"/>
    <cellStyle name="Normal 103 2 2 3" xfId="11829"/>
    <cellStyle name="Normal 103 2 3" xfId="5906"/>
    <cellStyle name="Normal 103 2 3 2" xfId="13815"/>
    <cellStyle name="Normal 103 2 4" xfId="9869"/>
    <cellStyle name="Normal 103 3" xfId="2940"/>
    <cellStyle name="Normal 103 3 2" xfId="6887"/>
    <cellStyle name="Normal 103 3 2 2" xfId="14796"/>
    <cellStyle name="Normal 103 3 3" xfId="10850"/>
    <cellStyle name="Normal 103 4" xfId="4927"/>
    <cellStyle name="Normal 103 4 2" xfId="12836"/>
    <cellStyle name="Normal 103 5" xfId="8890"/>
    <cellStyle name="Normal 104" xfId="981"/>
    <cellStyle name="Normal 104 2" xfId="1960"/>
    <cellStyle name="Normal 104 2 2" xfId="3920"/>
    <cellStyle name="Normal 104 2 2 2" xfId="7867"/>
    <cellStyle name="Normal 104 2 2 2 2" xfId="15776"/>
    <cellStyle name="Normal 104 2 2 3" xfId="11830"/>
    <cellStyle name="Normal 104 2 3" xfId="5907"/>
    <cellStyle name="Normal 104 2 3 2" xfId="13816"/>
    <cellStyle name="Normal 104 2 4" xfId="9870"/>
    <cellStyle name="Normal 104 3" xfId="2941"/>
    <cellStyle name="Normal 104 3 2" xfId="6888"/>
    <cellStyle name="Normal 104 3 2 2" xfId="14797"/>
    <cellStyle name="Normal 104 3 3" xfId="10851"/>
    <cellStyle name="Normal 104 4" xfId="4928"/>
    <cellStyle name="Normal 104 4 2" xfId="12837"/>
    <cellStyle name="Normal 104 5" xfId="8891"/>
    <cellStyle name="Normal 105" xfId="982"/>
    <cellStyle name="Normal 105 2" xfId="1961"/>
    <cellStyle name="Normal 105 2 2" xfId="3921"/>
    <cellStyle name="Normal 105 2 2 2" xfId="7868"/>
    <cellStyle name="Normal 105 2 2 2 2" xfId="15777"/>
    <cellStyle name="Normal 105 2 2 3" xfId="11831"/>
    <cellStyle name="Normal 105 2 3" xfId="5908"/>
    <cellStyle name="Normal 105 2 3 2" xfId="13817"/>
    <cellStyle name="Normal 105 2 4" xfId="9871"/>
    <cellStyle name="Normal 105 3" xfId="2942"/>
    <cellStyle name="Normal 105 3 2" xfId="6889"/>
    <cellStyle name="Normal 105 3 2 2" xfId="14798"/>
    <cellStyle name="Normal 105 3 3" xfId="10852"/>
    <cellStyle name="Normal 105 4" xfId="4929"/>
    <cellStyle name="Normal 105 4 2" xfId="12838"/>
    <cellStyle name="Normal 105 5" xfId="8892"/>
    <cellStyle name="Normal 106" xfId="983"/>
    <cellStyle name="Normal 106 2" xfId="1962"/>
    <cellStyle name="Normal 106 2 2" xfId="3922"/>
    <cellStyle name="Normal 106 2 2 2" xfId="7869"/>
    <cellStyle name="Normal 106 2 2 2 2" xfId="15778"/>
    <cellStyle name="Normal 106 2 2 3" xfId="11832"/>
    <cellStyle name="Normal 106 2 3" xfId="5909"/>
    <cellStyle name="Normal 106 2 3 2" xfId="13818"/>
    <cellStyle name="Normal 106 2 4" xfId="9872"/>
    <cellStyle name="Normal 106 3" xfId="2943"/>
    <cellStyle name="Normal 106 3 2" xfId="6890"/>
    <cellStyle name="Normal 106 3 2 2" xfId="14799"/>
    <cellStyle name="Normal 106 3 3" xfId="10853"/>
    <cellStyle name="Normal 106 4" xfId="4930"/>
    <cellStyle name="Normal 106 4 2" xfId="12839"/>
    <cellStyle name="Normal 106 5" xfId="8893"/>
    <cellStyle name="Normal 107" xfId="984"/>
    <cellStyle name="Normal 107 2" xfId="1963"/>
    <cellStyle name="Normal 107 2 2" xfId="3923"/>
    <cellStyle name="Normal 107 2 2 2" xfId="7870"/>
    <cellStyle name="Normal 107 2 2 2 2" xfId="15779"/>
    <cellStyle name="Normal 107 2 2 3" xfId="11833"/>
    <cellStyle name="Normal 107 2 3" xfId="5910"/>
    <cellStyle name="Normal 107 2 3 2" xfId="13819"/>
    <cellStyle name="Normal 107 2 4" xfId="9873"/>
    <cellStyle name="Normal 107 3" xfId="2944"/>
    <cellStyle name="Normal 107 3 2" xfId="6891"/>
    <cellStyle name="Normal 107 3 2 2" xfId="14800"/>
    <cellStyle name="Normal 107 3 3" xfId="10854"/>
    <cellStyle name="Normal 107 4" xfId="4931"/>
    <cellStyle name="Normal 107 4 2" xfId="12840"/>
    <cellStyle name="Normal 107 5" xfId="8894"/>
    <cellStyle name="Normal 108" xfId="985"/>
    <cellStyle name="Normal 108 2" xfId="1964"/>
    <cellStyle name="Normal 108 2 2" xfId="3924"/>
    <cellStyle name="Normal 108 2 2 2" xfId="7871"/>
    <cellStyle name="Normal 108 2 2 2 2" xfId="15780"/>
    <cellStyle name="Normal 108 2 2 3" xfId="11834"/>
    <cellStyle name="Normal 108 2 3" xfId="5911"/>
    <cellStyle name="Normal 108 2 3 2" xfId="13820"/>
    <cellStyle name="Normal 108 2 4" xfId="9874"/>
    <cellStyle name="Normal 108 3" xfId="2945"/>
    <cellStyle name="Normal 108 3 2" xfId="6892"/>
    <cellStyle name="Normal 108 3 2 2" xfId="14801"/>
    <cellStyle name="Normal 108 3 3" xfId="10855"/>
    <cellStyle name="Normal 108 4" xfId="4932"/>
    <cellStyle name="Normal 108 4 2" xfId="12841"/>
    <cellStyle name="Normal 108 5" xfId="8895"/>
    <cellStyle name="Normal 109" xfId="986"/>
    <cellStyle name="Normal 109 2" xfId="1965"/>
    <cellStyle name="Normal 109 2 2" xfId="3925"/>
    <cellStyle name="Normal 109 2 2 2" xfId="7872"/>
    <cellStyle name="Normal 109 2 2 2 2" xfId="15781"/>
    <cellStyle name="Normal 109 2 2 3" xfId="11835"/>
    <cellStyle name="Normal 109 2 3" xfId="5912"/>
    <cellStyle name="Normal 109 2 3 2" xfId="13821"/>
    <cellStyle name="Normal 109 2 4" xfId="9875"/>
    <cellStyle name="Normal 109 3" xfId="2946"/>
    <cellStyle name="Normal 109 3 2" xfId="6893"/>
    <cellStyle name="Normal 109 3 2 2" xfId="14802"/>
    <cellStyle name="Normal 109 3 3" xfId="10856"/>
    <cellStyle name="Normal 109 4" xfId="4933"/>
    <cellStyle name="Normal 109 4 2" xfId="12842"/>
    <cellStyle name="Normal 109 5" xfId="8896"/>
    <cellStyle name="Normal 11" xfId="19"/>
    <cellStyle name="Normal 11 10" xfId="3966"/>
    <cellStyle name="Normal 11 10 2" xfId="11875"/>
    <cellStyle name="Normal 11 11" xfId="7929"/>
    <cellStyle name="Normal 11 2" xfId="34"/>
    <cellStyle name="Normal 11 2 10" xfId="7944"/>
    <cellStyle name="Normal 11 2 2" xfId="93"/>
    <cellStyle name="Normal 11 2 2 2" xfId="182"/>
    <cellStyle name="Normal 11 2 2 2 2" xfId="407"/>
    <cellStyle name="Normal 11 2 2 2 2 2" xfId="890"/>
    <cellStyle name="Normal 11 2 2 2 2 2 2" xfId="1869"/>
    <cellStyle name="Normal 11 2 2 2 2 2 2 2" xfId="3829"/>
    <cellStyle name="Normal 11 2 2 2 2 2 2 2 2" xfId="7776"/>
    <cellStyle name="Normal 11 2 2 2 2 2 2 2 2 2" xfId="15685"/>
    <cellStyle name="Normal 11 2 2 2 2 2 2 2 3" xfId="11739"/>
    <cellStyle name="Normal 11 2 2 2 2 2 2 3" xfId="5816"/>
    <cellStyle name="Normal 11 2 2 2 2 2 2 3 2" xfId="13725"/>
    <cellStyle name="Normal 11 2 2 2 2 2 2 4" xfId="9779"/>
    <cellStyle name="Normal 11 2 2 2 2 2 3" xfId="2850"/>
    <cellStyle name="Normal 11 2 2 2 2 2 3 2" xfId="6797"/>
    <cellStyle name="Normal 11 2 2 2 2 2 3 2 2" xfId="14706"/>
    <cellStyle name="Normal 11 2 2 2 2 2 3 3" xfId="10760"/>
    <cellStyle name="Normal 11 2 2 2 2 2 4" xfId="4837"/>
    <cellStyle name="Normal 11 2 2 2 2 2 4 2" xfId="12746"/>
    <cellStyle name="Normal 11 2 2 2 2 2 5" xfId="8800"/>
    <cellStyle name="Normal 11 2 2 2 2 3" xfId="1386"/>
    <cellStyle name="Normal 11 2 2 2 2 3 2" xfId="3346"/>
    <cellStyle name="Normal 11 2 2 2 2 3 2 2" xfId="7293"/>
    <cellStyle name="Normal 11 2 2 2 2 3 2 2 2" xfId="15202"/>
    <cellStyle name="Normal 11 2 2 2 2 3 2 3" xfId="11256"/>
    <cellStyle name="Normal 11 2 2 2 2 3 3" xfId="5333"/>
    <cellStyle name="Normal 11 2 2 2 2 3 3 2" xfId="13242"/>
    <cellStyle name="Normal 11 2 2 2 2 3 4" xfId="9296"/>
    <cellStyle name="Normal 11 2 2 2 2 4" xfId="2367"/>
    <cellStyle name="Normal 11 2 2 2 2 4 2" xfId="6314"/>
    <cellStyle name="Normal 11 2 2 2 2 4 2 2" xfId="14223"/>
    <cellStyle name="Normal 11 2 2 2 2 4 3" xfId="10277"/>
    <cellStyle name="Normal 11 2 2 2 2 5" xfId="4354"/>
    <cellStyle name="Normal 11 2 2 2 2 5 2" xfId="12263"/>
    <cellStyle name="Normal 11 2 2 2 2 6" xfId="8317"/>
    <cellStyle name="Normal 11 2 2 2 3" xfId="665"/>
    <cellStyle name="Normal 11 2 2 2 3 2" xfId="1644"/>
    <cellStyle name="Normal 11 2 2 2 3 2 2" xfId="3604"/>
    <cellStyle name="Normal 11 2 2 2 3 2 2 2" xfId="7551"/>
    <cellStyle name="Normal 11 2 2 2 3 2 2 2 2" xfId="15460"/>
    <cellStyle name="Normal 11 2 2 2 3 2 2 3" xfId="11514"/>
    <cellStyle name="Normal 11 2 2 2 3 2 3" xfId="5591"/>
    <cellStyle name="Normal 11 2 2 2 3 2 3 2" xfId="13500"/>
    <cellStyle name="Normal 11 2 2 2 3 2 4" xfId="9554"/>
    <cellStyle name="Normal 11 2 2 2 3 3" xfId="2625"/>
    <cellStyle name="Normal 11 2 2 2 3 3 2" xfId="6572"/>
    <cellStyle name="Normal 11 2 2 2 3 3 2 2" xfId="14481"/>
    <cellStyle name="Normal 11 2 2 2 3 3 3" xfId="10535"/>
    <cellStyle name="Normal 11 2 2 2 3 4" xfId="4612"/>
    <cellStyle name="Normal 11 2 2 2 3 4 2" xfId="12521"/>
    <cellStyle name="Normal 11 2 2 2 3 5" xfId="8575"/>
    <cellStyle name="Normal 11 2 2 2 4" xfId="1161"/>
    <cellStyle name="Normal 11 2 2 2 4 2" xfId="3121"/>
    <cellStyle name="Normal 11 2 2 2 4 2 2" xfId="7068"/>
    <cellStyle name="Normal 11 2 2 2 4 2 2 2" xfId="14977"/>
    <cellStyle name="Normal 11 2 2 2 4 2 3" xfId="11031"/>
    <cellStyle name="Normal 11 2 2 2 4 3" xfId="5108"/>
    <cellStyle name="Normal 11 2 2 2 4 3 2" xfId="13017"/>
    <cellStyle name="Normal 11 2 2 2 4 4" xfId="9071"/>
    <cellStyle name="Normal 11 2 2 2 5" xfId="2142"/>
    <cellStyle name="Normal 11 2 2 2 5 2" xfId="6089"/>
    <cellStyle name="Normal 11 2 2 2 5 2 2" xfId="13998"/>
    <cellStyle name="Normal 11 2 2 2 5 3" xfId="10052"/>
    <cellStyle name="Normal 11 2 2 2 6" xfId="4129"/>
    <cellStyle name="Normal 11 2 2 2 6 2" xfId="12038"/>
    <cellStyle name="Normal 11 2 2 2 7" xfId="8092"/>
    <cellStyle name="Normal 11 2 2 3" xfId="318"/>
    <cellStyle name="Normal 11 2 2 3 2" xfId="801"/>
    <cellStyle name="Normal 11 2 2 3 2 2" xfId="1780"/>
    <cellStyle name="Normal 11 2 2 3 2 2 2" xfId="3740"/>
    <cellStyle name="Normal 11 2 2 3 2 2 2 2" xfId="7687"/>
    <cellStyle name="Normal 11 2 2 3 2 2 2 2 2" xfId="15596"/>
    <cellStyle name="Normal 11 2 2 3 2 2 2 3" xfId="11650"/>
    <cellStyle name="Normal 11 2 2 3 2 2 3" xfId="5727"/>
    <cellStyle name="Normal 11 2 2 3 2 2 3 2" xfId="13636"/>
    <cellStyle name="Normal 11 2 2 3 2 2 4" xfId="9690"/>
    <cellStyle name="Normal 11 2 2 3 2 3" xfId="2761"/>
    <cellStyle name="Normal 11 2 2 3 2 3 2" xfId="6708"/>
    <cellStyle name="Normal 11 2 2 3 2 3 2 2" xfId="14617"/>
    <cellStyle name="Normal 11 2 2 3 2 3 3" xfId="10671"/>
    <cellStyle name="Normal 11 2 2 3 2 4" xfId="4748"/>
    <cellStyle name="Normal 11 2 2 3 2 4 2" xfId="12657"/>
    <cellStyle name="Normal 11 2 2 3 2 5" xfId="8711"/>
    <cellStyle name="Normal 11 2 2 3 3" xfId="1297"/>
    <cellStyle name="Normal 11 2 2 3 3 2" xfId="3257"/>
    <cellStyle name="Normal 11 2 2 3 3 2 2" xfId="7204"/>
    <cellStyle name="Normal 11 2 2 3 3 2 2 2" xfId="15113"/>
    <cellStyle name="Normal 11 2 2 3 3 2 3" xfId="11167"/>
    <cellStyle name="Normal 11 2 2 3 3 3" xfId="5244"/>
    <cellStyle name="Normal 11 2 2 3 3 3 2" xfId="13153"/>
    <cellStyle name="Normal 11 2 2 3 3 4" xfId="9207"/>
    <cellStyle name="Normal 11 2 2 3 4" xfId="2278"/>
    <cellStyle name="Normal 11 2 2 3 4 2" xfId="6225"/>
    <cellStyle name="Normal 11 2 2 3 4 2 2" xfId="14134"/>
    <cellStyle name="Normal 11 2 2 3 4 3" xfId="10188"/>
    <cellStyle name="Normal 11 2 2 3 5" xfId="4265"/>
    <cellStyle name="Normal 11 2 2 3 5 2" xfId="12174"/>
    <cellStyle name="Normal 11 2 2 3 6" xfId="8228"/>
    <cellStyle name="Normal 11 2 2 4" xfId="576"/>
    <cellStyle name="Normal 11 2 2 4 2" xfId="1555"/>
    <cellStyle name="Normal 11 2 2 4 2 2" xfId="3515"/>
    <cellStyle name="Normal 11 2 2 4 2 2 2" xfId="7462"/>
    <cellStyle name="Normal 11 2 2 4 2 2 2 2" xfId="15371"/>
    <cellStyle name="Normal 11 2 2 4 2 2 3" xfId="11425"/>
    <cellStyle name="Normal 11 2 2 4 2 3" xfId="5502"/>
    <cellStyle name="Normal 11 2 2 4 2 3 2" xfId="13411"/>
    <cellStyle name="Normal 11 2 2 4 2 4" xfId="9465"/>
    <cellStyle name="Normal 11 2 2 4 3" xfId="2536"/>
    <cellStyle name="Normal 11 2 2 4 3 2" xfId="6483"/>
    <cellStyle name="Normal 11 2 2 4 3 2 2" xfId="14392"/>
    <cellStyle name="Normal 11 2 2 4 3 3" xfId="10446"/>
    <cellStyle name="Normal 11 2 2 4 4" xfId="4523"/>
    <cellStyle name="Normal 11 2 2 4 4 2" xfId="12432"/>
    <cellStyle name="Normal 11 2 2 4 5" xfId="8486"/>
    <cellStyle name="Normal 11 2 2 5" xfId="1072"/>
    <cellStyle name="Normal 11 2 2 5 2" xfId="3032"/>
    <cellStyle name="Normal 11 2 2 5 2 2" xfId="6979"/>
    <cellStyle name="Normal 11 2 2 5 2 2 2" xfId="14888"/>
    <cellStyle name="Normal 11 2 2 5 2 3" xfId="10942"/>
    <cellStyle name="Normal 11 2 2 5 3" xfId="5019"/>
    <cellStyle name="Normal 11 2 2 5 3 2" xfId="12928"/>
    <cellStyle name="Normal 11 2 2 5 4" xfId="8982"/>
    <cellStyle name="Normal 11 2 2 6" xfId="2053"/>
    <cellStyle name="Normal 11 2 2 6 2" xfId="6000"/>
    <cellStyle name="Normal 11 2 2 6 2 2" xfId="13909"/>
    <cellStyle name="Normal 11 2 2 6 3" xfId="9963"/>
    <cellStyle name="Normal 11 2 2 7" xfId="4040"/>
    <cellStyle name="Normal 11 2 2 7 2" xfId="11949"/>
    <cellStyle name="Normal 11 2 2 8" xfId="8003"/>
    <cellStyle name="Normal 11 2 3" xfId="64"/>
    <cellStyle name="Normal 11 2 3 2" xfId="153"/>
    <cellStyle name="Normal 11 2 3 2 2" xfId="378"/>
    <cellStyle name="Normal 11 2 3 2 2 2" xfId="861"/>
    <cellStyle name="Normal 11 2 3 2 2 2 2" xfId="1840"/>
    <cellStyle name="Normal 11 2 3 2 2 2 2 2" xfId="3800"/>
    <cellStyle name="Normal 11 2 3 2 2 2 2 2 2" xfId="7747"/>
    <cellStyle name="Normal 11 2 3 2 2 2 2 2 2 2" xfId="15656"/>
    <cellStyle name="Normal 11 2 3 2 2 2 2 2 3" xfId="11710"/>
    <cellStyle name="Normal 11 2 3 2 2 2 2 3" xfId="5787"/>
    <cellStyle name="Normal 11 2 3 2 2 2 2 3 2" xfId="13696"/>
    <cellStyle name="Normal 11 2 3 2 2 2 2 4" xfId="9750"/>
    <cellStyle name="Normal 11 2 3 2 2 2 3" xfId="2821"/>
    <cellStyle name="Normal 11 2 3 2 2 2 3 2" xfId="6768"/>
    <cellStyle name="Normal 11 2 3 2 2 2 3 2 2" xfId="14677"/>
    <cellStyle name="Normal 11 2 3 2 2 2 3 3" xfId="10731"/>
    <cellStyle name="Normal 11 2 3 2 2 2 4" xfId="4808"/>
    <cellStyle name="Normal 11 2 3 2 2 2 4 2" xfId="12717"/>
    <cellStyle name="Normal 11 2 3 2 2 2 5" xfId="8771"/>
    <cellStyle name="Normal 11 2 3 2 2 3" xfId="1357"/>
    <cellStyle name="Normal 11 2 3 2 2 3 2" xfId="3317"/>
    <cellStyle name="Normal 11 2 3 2 2 3 2 2" xfId="7264"/>
    <cellStyle name="Normal 11 2 3 2 2 3 2 2 2" xfId="15173"/>
    <cellStyle name="Normal 11 2 3 2 2 3 2 3" xfId="11227"/>
    <cellStyle name="Normal 11 2 3 2 2 3 3" xfId="5304"/>
    <cellStyle name="Normal 11 2 3 2 2 3 3 2" xfId="13213"/>
    <cellStyle name="Normal 11 2 3 2 2 3 4" xfId="9267"/>
    <cellStyle name="Normal 11 2 3 2 2 4" xfId="2338"/>
    <cellStyle name="Normal 11 2 3 2 2 4 2" xfId="6285"/>
    <cellStyle name="Normal 11 2 3 2 2 4 2 2" xfId="14194"/>
    <cellStyle name="Normal 11 2 3 2 2 4 3" xfId="10248"/>
    <cellStyle name="Normal 11 2 3 2 2 5" xfId="4325"/>
    <cellStyle name="Normal 11 2 3 2 2 5 2" xfId="12234"/>
    <cellStyle name="Normal 11 2 3 2 2 6" xfId="8288"/>
    <cellStyle name="Normal 11 2 3 2 3" xfId="636"/>
    <cellStyle name="Normal 11 2 3 2 3 2" xfId="1615"/>
    <cellStyle name="Normal 11 2 3 2 3 2 2" xfId="3575"/>
    <cellStyle name="Normal 11 2 3 2 3 2 2 2" xfId="7522"/>
    <cellStyle name="Normal 11 2 3 2 3 2 2 2 2" xfId="15431"/>
    <cellStyle name="Normal 11 2 3 2 3 2 2 3" xfId="11485"/>
    <cellStyle name="Normal 11 2 3 2 3 2 3" xfId="5562"/>
    <cellStyle name="Normal 11 2 3 2 3 2 3 2" xfId="13471"/>
    <cellStyle name="Normal 11 2 3 2 3 2 4" xfId="9525"/>
    <cellStyle name="Normal 11 2 3 2 3 3" xfId="2596"/>
    <cellStyle name="Normal 11 2 3 2 3 3 2" xfId="6543"/>
    <cellStyle name="Normal 11 2 3 2 3 3 2 2" xfId="14452"/>
    <cellStyle name="Normal 11 2 3 2 3 3 3" xfId="10506"/>
    <cellStyle name="Normal 11 2 3 2 3 4" xfId="4583"/>
    <cellStyle name="Normal 11 2 3 2 3 4 2" xfId="12492"/>
    <cellStyle name="Normal 11 2 3 2 3 5" xfId="8546"/>
    <cellStyle name="Normal 11 2 3 2 4" xfId="1132"/>
    <cellStyle name="Normal 11 2 3 2 4 2" xfId="3092"/>
    <cellStyle name="Normal 11 2 3 2 4 2 2" xfId="7039"/>
    <cellStyle name="Normal 11 2 3 2 4 2 2 2" xfId="14948"/>
    <cellStyle name="Normal 11 2 3 2 4 2 3" xfId="11002"/>
    <cellStyle name="Normal 11 2 3 2 4 3" xfId="5079"/>
    <cellStyle name="Normal 11 2 3 2 4 3 2" xfId="12988"/>
    <cellStyle name="Normal 11 2 3 2 4 4" xfId="9042"/>
    <cellStyle name="Normal 11 2 3 2 5" xfId="2113"/>
    <cellStyle name="Normal 11 2 3 2 5 2" xfId="6060"/>
    <cellStyle name="Normal 11 2 3 2 5 2 2" xfId="13969"/>
    <cellStyle name="Normal 11 2 3 2 5 3" xfId="10023"/>
    <cellStyle name="Normal 11 2 3 2 6" xfId="4100"/>
    <cellStyle name="Normal 11 2 3 2 6 2" xfId="12009"/>
    <cellStyle name="Normal 11 2 3 2 7" xfId="8063"/>
    <cellStyle name="Normal 11 2 3 3" xfId="289"/>
    <cellStyle name="Normal 11 2 3 3 2" xfId="772"/>
    <cellStyle name="Normal 11 2 3 3 2 2" xfId="1751"/>
    <cellStyle name="Normal 11 2 3 3 2 2 2" xfId="3711"/>
    <cellStyle name="Normal 11 2 3 3 2 2 2 2" xfId="7658"/>
    <cellStyle name="Normal 11 2 3 3 2 2 2 2 2" xfId="15567"/>
    <cellStyle name="Normal 11 2 3 3 2 2 2 3" xfId="11621"/>
    <cellStyle name="Normal 11 2 3 3 2 2 3" xfId="5698"/>
    <cellStyle name="Normal 11 2 3 3 2 2 3 2" xfId="13607"/>
    <cellStyle name="Normal 11 2 3 3 2 2 4" xfId="9661"/>
    <cellStyle name="Normal 11 2 3 3 2 3" xfId="2732"/>
    <cellStyle name="Normal 11 2 3 3 2 3 2" xfId="6679"/>
    <cellStyle name="Normal 11 2 3 3 2 3 2 2" xfId="14588"/>
    <cellStyle name="Normal 11 2 3 3 2 3 3" xfId="10642"/>
    <cellStyle name="Normal 11 2 3 3 2 4" xfId="4719"/>
    <cellStyle name="Normal 11 2 3 3 2 4 2" xfId="12628"/>
    <cellStyle name="Normal 11 2 3 3 2 5" xfId="8682"/>
    <cellStyle name="Normal 11 2 3 3 3" xfId="1268"/>
    <cellStyle name="Normal 11 2 3 3 3 2" xfId="3228"/>
    <cellStyle name="Normal 11 2 3 3 3 2 2" xfId="7175"/>
    <cellStyle name="Normal 11 2 3 3 3 2 2 2" xfId="15084"/>
    <cellStyle name="Normal 11 2 3 3 3 2 3" xfId="11138"/>
    <cellStyle name="Normal 11 2 3 3 3 3" xfId="5215"/>
    <cellStyle name="Normal 11 2 3 3 3 3 2" xfId="13124"/>
    <cellStyle name="Normal 11 2 3 3 3 4" xfId="9178"/>
    <cellStyle name="Normal 11 2 3 3 4" xfId="2249"/>
    <cellStyle name="Normal 11 2 3 3 4 2" xfId="6196"/>
    <cellStyle name="Normal 11 2 3 3 4 2 2" xfId="14105"/>
    <cellStyle name="Normal 11 2 3 3 4 3" xfId="10159"/>
    <cellStyle name="Normal 11 2 3 3 5" xfId="4236"/>
    <cellStyle name="Normal 11 2 3 3 5 2" xfId="12145"/>
    <cellStyle name="Normal 11 2 3 3 6" xfId="8199"/>
    <cellStyle name="Normal 11 2 3 4" xfId="547"/>
    <cellStyle name="Normal 11 2 3 4 2" xfId="1526"/>
    <cellStyle name="Normal 11 2 3 4 2 2" xfId="3486"/>
    <cellStyle name="Normal 11 2 3 4 2 2 2" xfId="7433"/>
    <cellStyle name="Normal 11 2 3 4 2 2 2 2" xfId="15342"/>
    <cellStyle name="Normal 11 2 3 4 2 2 3" xfId="11396"/>
    <cellStyle name="Normal 11 2 3 4 2 3" xfId="5473"/>
    <cellStyle name="Normal 11 2 3 4 2 3 2" xfId="13382"/>
    <cellStyle name="Normal 11 2 3 4 2 4" xfId="9436"/>
    <cellStyle name="Normal 11 2 3 4 3" xfId="2507"/>
    <cellStyle name="Normal 11 2 3 4 3 2" xfId="6454"/>
    <cellStyle name="Normal 11 2 3 4 3 2 2" xfId="14363"/>
    <cellStyle name="Normal 11 2 3 4 3 3" xfId="10417"/>
    <cellStyle name="Normal 11 2 3 4 4" xfId="4494"/>
    <cellStyle name="Normal 11 2 3 4 4 2" xfId="12403"/>
    <cellStyle name="Normal 11 2 3 4 5" xfId="8457"/>
    <cellStyle name="Normal 11 2 3 5" xfId="1043"/>
    <cellStyle name="Normal 11 2 3 5 2" xfId="3003"/>
    <cellStyle name="Normal 11 2 3 5 2 2" xfId="6950"/>
    <cellStyle name="Normal 11 2 3 5 2 2 2" xfId="14859"/>
    <cellStyle name="Normal 11 2 3 5 2 3" xfId="10913"/>
    <cellStyle name="Normal 11 2 3 5 3" xfId="4990"/>
    <cellStyle name="Normal 11 2 3 5 3 2" xfId="12899"/>
    <cellStyle name="Normal 11 2 3 5 4" xfId="8953"/>
    <cellStyle name="Normal 11 2 3 6" xfId="2024"/>
    <cellStyle name="Normal 11 2 3 6 2" xfId="5971"/>
    <cellStyle name="Normal 11 2 3 6 2 2" xfId="13880"/>
    <cellStyle name="Normal 11 2 3 6 3" xfId="9934"/>
    <cellStyle name="Normal 11 2 3 7" xfId="4011"/>
    <cellStyle name="Normal 11 2 3 7 2" xfId="11920"/>
    <cellStyle name="Normal 11 2 3 8" xfId="7974"/>
    <cellStyle name="Normal 11 2 4" xfId="123"/>
    <cellStyle name="Normal 11 2 4 2" xfId="348"/>
    <cellStyle name="Normal 11 2 4 2 2" xfId="831"/>
    <cellStyle name="Normal 11 2 4 2 2 2" xfId="1810"/>
    <cellStyle name="Normal 11 2 4 2 2 2 2" xfId="3770"/>
    <cellStyle name="Normal 11 2 4 2 2 2 2 2" xfId="7717"/>
    <cellStyle name="Normal 11 2 4 2 2 2 2 2 2" xfId="15626"/>
    <cellStyle name="Normal 11 2 4 2 2 2 2 3" xfId="11680"/>
    <cellStyle name="Normal 11 2 4 2 2 2 3" xfId="5757"/>
    <cellStyle name="Normal 11 2 4 2 2 2 3 2" xfId="13666"/>
    <cellStyle name="Normal 11 2 4 2 2 2 4" xfId="9720"/>
    <cellStyle name="Normal 11 2 4 2 2 3" xfId="2791"/>
    <cellStyle name="Normal 11 2 4 2 2 3 2" xfId="6738"/>
    <cellStyle name="Normal 11 2 4 2 2 3 2 2" xfId="14647"/>
    <cellStyle name="Normal 11 2 4 2 2 3 3" xfId="10701"/>
    <cellStyle name="Normal 11 2 4 2 2 4" xfId="4778"/>
    <cellStyle name="Normal 11 2 4 2 2 4 2" xfId="12687"/>
    <cellStyle name="Normal 11 2 4 2 2 5" xfId="8741"/>
    <cellStyle name="Normal 11 2 4 2 3" xfId="1327"/>
    <cellStyle name="Normal 11 2 4 2 3 2" xfId="3287"/>
    <cellStyle name="Normal 11 2 4 2 3 2 2" xfId="7234"/>
    <cellStyle name="Normal 11 2 4 2 3 2 2 2" xfId="15143"/>
    <cellStyle name="Normal 11 2 4 2 3 2 3" xfId="11197"/>
    <cellStyle name="Normal 11 2 4 2 3 3" xfId="5274"/>
    <cellStyle name="Normal 11 2 4 2 3 3 2" xfId="13183"/>
    <cellStyle name="Normal 11 2 4 2 3 4" xfId="9237"/>
    <cellStyle name="Normal 11 2 4 2 4" xfId="2308"/>
    <cellStyle name="Normal 11 2 4 2 4 2" xfId="6255"/>
    <cellStyle name="Normal 11 2 4 2 4 2 2" xfId="14164"/>
    <cellStyle name="Normal 11 2 4 2 4 3" xfId="10218"/>
    <cellStyle name="Normal 11 2 4 2 5" xfId="4295"/>
    <cellStyle name="Normal 11 2 4 2 5 2" xfId="12204"/>
    <cellStyle name="Normal 11 2 4 2 6" xfId="8258"/>
    <cellStyle name="Normal 11 2 4 3" xfId="606"/>
    <cellStyle name="Normal 11 2 4 3 2" xfId="1585"/>
    <cellStyle name="Normal 11 2 4 3 2 2" xfId="3545"/>
    <cellStyle name="Normal 11 2 4 3 2 2 2" xfId="7492"/>
    <cellStyle name="Normal 11 2 4 3 2 2 2 2" xfId="15401"/>
    <cellStyle name="Normal 11 2 4 3 2 2 3" xfId="11455"/>
    <cellStyle name="Normal 11 2 4 3 2 3" xfId="5532"/>
    <cellStyle name="Normal 11 2 4 3 2 3 2" xfId="13441"/>
    <cellStyle name="Normal 11 2 4 3 2 4" xfId="9495"/>
    <cellStyle name="Normal 11 2 4 3 3" xfId="2566"/>
    <cellStyle name="Normal 11 2 4 3 3 2" xfId="6513"/>
    <cellStyle name="Normal 11 2 4 3 3 2 2" xfId="14422"/>
    <cellStyle name="Normal 11 2 4 3 3 3" xfId="10476"/>
    <cellStyle name="Normal 11 2 4 3 4" xfId="4553"/>
    <cellStyle name="Normal 11 2 4 3 4 2" xfId="12462"/>
    <cellStyle name="Normal 11 2 4 3 5" xfId="8516"/>
    <cellStyle name="Normal 11 2 4 4" xfId="1102"/>
    <cellStyle name="Normal 11 2 4 4 2" xfId="3062"/>
    <cellStyle name="Normal 11 2 4 4 2 2" xfId="7009"/>
    <cellStyle name="Normal 11 2 4 4 2 2 2" xfId="14918"/>
    <cellStyle name="Normal 11 2 4 4 2 3" xfId="10972"/>
    <cellStyle name="Normal 11 2 4 4 3" xfId="5049"/>
    <cellStyle name="Normal 11 2 4 4 3 2" xfId="12958"/>
    <cellStyle name="Normal 11 2 4 4 4" xfId="9012"/>
    <cellStyle name="Normal 11 2 4 5" xfId="2083"/>
    <cellStyle name="Normal 11 2 4 5 2" xfId="6030"/>
    <cellStyle name="Normal 11 2 4 5 2 2" xfId="13939"/>
    <cellStyle name="Normal 11 2 4 5 3" xfId="9993"/>
    <cellStyle name="Normal 11 2 4 6" xfId="4070"/>
    <cellStyle name="Normal 11 2 4 6 2" xfId="11979"/>
    <cellStyle name="Normal 11 2 4 7" xfId="8033"/>
    <cellStyle name="Normal 11 2 5" xfId="259"/>
    <cellStyle name="Normal 11 2 5 2" xfId="742"/>
    <cellStyle name="Normal 11 2 5 2 2" xfId="1721"/>
    <cellStyle name="Normal 11 2 5 2 2 2" xfId="3681"/>
    <cellStyle name="Normal 11 2 5 2 2 2 2" xfId="7628"/>
    <cellStyle name="Normal 11 2 5 2 2 2 2 2" xfId="15537"/>
    <cellStyle name="Normal 11 2 5 2 2 2 3" xfId="11591"/>
    <cellStyle name="Normal 11 2 5 2 2 3" xfId="5668"/>
    <cellStyle name="Normal 11 2 5 2 2 3 2" xfId="13577"/>
    <cellStyle name="Normal 11 2 5 2 2 4" xfId="9631"/>
    <cellStyle name="Normal 11 2 5 2 3" xfId="2702"/>
    <cellStyle name="Normal 11 2 5 2 3 2" xfId="6649"/>
    <cellStyle name="Normal 11 2 5 2 3 2 2" xfId="14558"/>
    <cellStyle name="Normal 11 2 5 2 3 3" xfId="10612"/>
    <cellStyle name="Normal 11 2 5 2 4" xfId="4689"/>
    <cellStyle name="Normal 11 2 5 2 4 2" xfId="12598"/>
    <cellStyle name="Normal 11 2 5 2 5" xfId="8652"/>
    <cellStyle name="Normal 11 2 5 3" xfId="1238"/>
    <cellStyle name="Normal 11 2 5 3 2" xfId="3198"/>
    <cellStyle name="Normal 11 2 5 3 2 2" xfId="7145"/>
    <cellStyle name="Normal 11 2 5 3 2 2 2" xfId="15054"/>
    <cellStyle name="Normal 11 2 5 3 2 3" xfId="11108"/>
    <cellStyle name="Normal 11 2 5 3 3" xfId="5185"/>
    <cellStyle name="Normal 11 2 5 3 3 2" xfId="13094"/>
    <cellStyle name="Normal 11 2 5 3 4" xfId="9148"/>
    <cellStyle name="Normal 11 2 5 4" xfId="2219"/>
    <cellStyle name="Normal 11 2 5 4 2" xfId="6166"/>
    <cellStyle name="Normal 11 2 5 4 2 2" xfId="14075"/>
    <cellStyle name="Normal 11 2 5 4 3" xfId="10129"/>
    <cellStyle name="Normal 11 2 5 5" xfId="4206"/>
    <cellStyle name="Normal 11 2 5 5 2" xfId="12115"/>
    <cellStyle name="Normal 11 2 5 6" xfId="8169"/>
    <cellStyle name="Normal 11 2 6" xfId="517"/>
    <cellStyle name="Normal 11 2 6 2" xfId="1496"/>
    <cellStyle name="Normal 11 2 6 2 2" xfId="3456"/>
    <cellStyle name="Normal 11 2 6 2 2 2" xfId="7403"/>
    <cellStyle name="Normal 11 2 6 2 2 2 2" xfId="15312"/>
    <cellStyle name="Normal 11 2 6 2 2 3" xfId="11366"/>
    <cellStyle name="Normal 11 2 6 2 3" xfId="5443"/>
    <cellStyle name="Normal 11 2 6 2 3 2" xfId="13352"/>
    <cellStyle name="Normal 11 2 6 2 4" xfId="9406"/>
    <cellStyle name="Normal 11 2 6 3" xfId="2477"/>
    <cellStyle name="Normal 11 2 6 3 2" xfId="6424"/>
    <cellStyle name="Normal 11 2 6 3 2 2" xfId="14333"/>
    <cellStyle name="Normal 11 2 6 3 3" xfId="10387"/>
    <cellStyle name="Normal 11 2 6 4" xfId="4464"/>
    <cellStyle name="Normal 11 2 6 4 2" xfId="12373"/>
    <cellStyle name="Normal 11 2 6 5" xfId="8427"/>
    <cellStyle name="Normal 11 2 7" xfId="1013"/>
    <cellStyle name="Normal 11 2 7 2" xfId="2973"/>
    <cellStyle name="Normal 11 2 7 2 2" xfId="6920"/>
    <cellStyle name="Normal 11 2 7 2 2 2" xfId="14829"/>
    <cellStyle name="Normal 11 2 7 2 3" xfId="10883"/>
    <cellStyle name="Normal 11 2 7 3" xfId="4960"/>
    <cellStyle name="Normal 11 2 7 3 2" xfId="12869"/>
    <cellStyle name="Normal 11 2 7 4" xfId="8923"/>
    <cellStyle name="Normal 11 2 8" xfId="1994"/>
    <cellStyle name="Normal 11 2 8 2" xfId="5941"/>
    <cellStyle name="Normal 11 2 8 2 2" xfId="13850"/>
    <cellStyle name="Normal 11 2 8 3" xfId="9904"/>
    <cellStyle name="Normal 11 2 9" xfId="3981"/>
    <cellStyle name="Normal 11 2 9 2" xfId="11890"/>
    <cellStyle name="Normal 11 3" xfId="78"/>
    <cellStyle name="Normal 11 3 2" xfId="167"/>
    <cellStyle name="Normal 11 3 2 2" xfId="392"/>
    <cellStyle name="Normal 11 3 2 2 2" xfId="875"/>
    <cellStyle name="Normal 11 3 2 2 2 2" xfId="1854"/>
    <cellStyle name="Normal 11 3 2 2 2 2 2" xfId="3814"/>
    <cellStyle name="Normal 11 3 2 2 2 2 2 2" xfId="7761"/>
    <cellStyle name="Normal 11 3 2 2 2 2 2 2 2" xfId="15670"/>
    <cellStyle name="Normal 11 3 2 2 2 2 2 3" xfId="11724"/>
    <cellStyle name="Normal 11 3 2 2 2 2 3" xfId="5801"/>
    <cellStyle name="Normal 11 3 2 2 2 2 3 2" xfId="13710"/>
    <cellStyle name="Normal 11 3 2 2 2 2 4" xfId="9764"/>
    <cellStyle name="Normal 11 3 2 2 2 3" xfId="2835"/>
    <cellStyle name="Normal 11 3 2 2 2 3 2" xfId="6782"/>
    <cellStyle name="Normal 11 3 2 2 2 3 2 2" xfId="14691"/>
    <cellStyle name="Normal 11 3 2 2 2 3 3" xfId="10745"/>
    <cellStyle name="Normal 11 3 2 2 2 4" xfId="4822"/>
    <cellStyle name="Normal 11 3 2 2 2 4 2" xfId="12731"/>
    <cellStyle name="Normal 11 3 2 2 2 5" xfId="8785"/>
    <cellStyle name="Normal 11 3 2 2 3" xfId="1371"/>
    <cellStyle name="Normal 11 3 2 2 3 2" xfId="3331"/>
    <cellStyle name="Normal 11 3 2 2 3 2 2" xfId="7278"/>
    <cellStyle name="Normal 11 3 2 2 3 2 2 2" xfId="15187"/>
    <cellStyle name="Normal 11 3 2 2 3 2 3" xfId="11241"/>
    <cellStyle name="Normal 11 3 2 2 3 3" xfId="5318"/>
    <cellStyle name="Normal 11 3 2 2 3 3 2" xfId="13227"/>
    <cellStyle name="Normal 11 3 2 2 3 4" xfId="9281"/>
    <cellStyle name="Normal 11 3 2 2 4" xfId="2352"/>
    <cellStyle name="Normal 11 3 2 2 4 2" xfId="6299"/>
    <cellStyle name="Normal 11 3 2 2 4 2 2" xfId="14208"/>
    <cellStyle name="Normal 11 3 2 2 4 3" xfId="10262"/>
    <cellStyle name="Normal 11 3 2 2 5" xfId="4339"/>
    <cellStyle name="Normal 11 3 2 2 5 2" xfId="12248"/>
    <cellStyle name="Normal 11 3 2 2 6" xfId="8302"/>
    <cellStyle name="Normal 11 3 2 3" xfId="650"/>
    <cellStyle name="Normal 11 3 2 3 2" xfId="1629"/>
    <cellStyle name="Normal 11 3 2 3 2 2" xfId="3589"/>
    <cellStyle name="Normal 11 3 2 3 2 2 2" xfId="7536"/>
    <cellStyle name="Normal 11 3 2 3 2 2 2 2" xfId="15445"/>
    <cellStyle name="Normal 11 3 2 3 2 2 3" xfId="11499"/>
    <cellStyle name="Normal 11 3 2 3 2 3" xfId="5576"/>
    <cellStyle name="Normal 11 3 2 3 2 3 2" xfId="13485"/>
    <cellStyle name="Normal 11 3 2 3 2 4" xfId="9539"/>
    <cellStyle name="Normal 11 3 2 3 3" xfId="2610"/>
    <cellStyle name="Normal 11 3 2 3 3 2" xfId="6557"/>
    <cellStyle name="Normal 11 3 2 3 3 2 2" xfId="14466"/>
    <cellStyle name="Normal 11 3 2 3 3 3" xfId="10520"/>
    <cellStyle name="Normal 11 3 2 3 4" xfId="4597"/>
    <cellStyle name="Normal 11 3 2 3 4 2" xfId="12506"/>
    <cellStyle name="Normal 11 3 2 3 5" xfId="8560"/>
    <cellStyle name="Normal 11 3 2 4" xfId="1146"/>
    <cellStyle name="Normal 11 3 2 4 2" xfId="3106"/>
    <cellStyle name="Normal 11 3 2 4 2 2" xfId="7053"/>
    <cellStyle name="Normal 11 3 2 4 2 2 2" xfId="14962"/>
    <cellStyle name="Normal 11 3 2 4 2 3" xfId="11016"/>
    <cellStyle name="Normal 11 3 2 4 3" xfId="5093"/>
    <cellStyle name="Normal 11 3 2 4 3 2" xfId="13002"/>
    <cellStyle name="Normal 11 3 2 4 4" xfId="9056"/>
    <cellStyle name="Normal 11 3 2 5" xfId="2127"/>
    <cellStyle name="Normal 11 3 2 5 2" xfId="6074"/>
    <cellStyle name="Normal 11 3 2 5 2 2" xfId="13983"/>
    <cellStyle name="Normal 11 3 2 5 3" xfId="10037"/>
    <cellStyle name="Normal 11 3 2 6" xfId="4114"/>
    <cellStyle name="Normal 11 3 2 6 2" xfId="12023"/>
    <cellStyle name="Normal 11 3 2 7" xfId="8077"/>
    <cellStyle name="Normal 11 3 3" xfId="303"/>
    <cellStyle name="Normal 11 3 3 2" xfId="786"/>
    <cellStyle name="Normal 11 3 3 2 2" xfId="1765"/>
    <cellStyle name="Normal 11 3 3 2 2 2" xfId="3725"/>
    <cellStyle name="Normal 11 3 3 2 2 2 2" xfId="7672"/>
    <cellStyle name="Normal 11 3 3 2 2 2 2 2" xfId="15581"/>
    <cellStyle name="Normal 11 3 3 2 2 2 3" xfId="11635"/>
    <cellStyle name="Normal 11 3 3 2 2 3" xfId="5712"/>
    <cellStyle name="Normal 11 3 3 2 2 3 2" xfId="13621"/>
    <cellStyle name="Normal 11 3 3 2 2 4" xfId="9675"/>
    <cellStyle name="Normal 11 3 3 2 3" xfId="2746"/>
    <cellStyle name="Normal 11 3 3 2 3 2" xfId="6693"/>
    <cellStyle name="Normal 11 3 3 2 3 2 2" xfId="14602"/>
    <cellStyle name="Normal 11 3 3 2 3 3" xfId="10656"/>
    <cellStyle name="Normal 11 3 3 2 4" xfId="4733"/>
    <cellStyle name="Normal 11 3 3 2 4 2" xfId="12642"/>
    <cellStyle name="Normal 11 3 3 2 5" xfId="8696"/>
    <cellStyle name="Normal 11 3 3 3" xfId="1282"/>
    <cellStyle name="Normal 11 3 3 3 2" xfId="3242"/>
    <cellStyle name="Normal 11 3 3 3 2 2" xfId="7189"/>
    <cellStyle name="Normal 11 3 3 3 2 2 2" xfId="15098"/>
    <cellStyle name="Normal 11 3 3 3 2 3" xfId="11152"/>
    <cellStyle name="Normal 11 3 3 3 3" xfId="5229"/>
    <cellStyle name="Normal 11 3 3 3 3 2" xfId="13138"/>
    <cellStyle name="Normal 11 3 3 3 4" xfId="9192"/>
    <cellStyle name="Normal 11 3 3 4" xfId="2263"/>
    <cellStyle name="Normal 11 3 3 4 2" xfId="6210"/>
    <cellStyle name="Normal 11 3 3 4 2 2" xfId="14119"/>
    <cellStyle name="Normal 11 3 3 4 3" xfId="10173"/>
    <cellStyle name="Normal 11 3 3 5" xfId="4250"/>
    <cellStyle name="Normal 11 3 3 5 2" xfId="12159"/>
    <cellStyle name="Normal 11 3 3 6" xfId="8213"/>
    <cellStyle name="Normal 11 3 4" xfId="561"/>
    <cellStyle name="Normal 11 3 4 2" xfId="1540"/>
    <cellStyle name="Normal 11 3 4 2 2" xfId="3500"/>
    <cellStyle name="Normal 11 3 4 2 2 2" xfId="7447"/>
    <cellStyle name="Normal 11 3 4 2 2 2 2" xfId="15356"/>
    <cellStyle name="Normal 11 3 4 2 2 3" xfId="11410"/>
    <cellStyle name="Normal 11 3 4 2 3" xfId="5487"/>
    <cellStyle name="Normal 11 3 4 2 3 2" xfId="13396"/>
    <cellStyle name="Normal 11 3 4 2 4" xfId="9450"/>
    <cellStyle name="Normal 11 3 4 3" xfId="2521"/>
    <cellStyle name="Normal 11 3 4 3 2" xfId="6468"/>
    <cellStyle name="Normal 11 3 4 3 2 2" xfId="14377"/>
    <cellStyle name="Normal 11 3 4 3 3" xfId="10431"/>
    <cellStyle name="Normal 11 3 4 4" xfId="4508"/>
    <cellStyle name="Normal 11 3 4 4 2" xfId="12417"/>
    <cellStyle name="Normal 11 3 4 5" xfId="8471"/>
    <cellStyle name="Normal 11 3 5" xfId="1057"/>
    <cellStyle name="Normal 11 3 5 2" xfId="3017"/>
    <cellStyle name="Normal 11 3 5 2 2" xfId="6964"/>
    <cellStyle name="Normal 11 3 5 2 2 2" xfId="14873"/>
    <cellStyle name="Normal 11 3 5 2 3" xfId="10927"/>
    <cellStyle name="Normal 11 3 5 3" xfId="5004"/>
    <cellStyle name="Normal 11 3 5 3 2" xfId="12913"/>
    <cellStyle name="Normal 11 3 5 4" xfId="8967"/>
    <cellStyle name="Normal 11 3 6" xfId="2038"/>
    <cellStyle name="Normal 11 3 6 2" xfId="5985"/>
    <cellStyle name="Normal 11 3 6 2 2" xfId="13894"/>
    <cellStyle name="Normal 11 3 6 3" xfId="9948"/>
    <cellStyle name="Normal 11 3 7" xfId="4025"/>
    <cellStyle name="Normal 11 3 7 2" xfId="11934"/>
    <cellStyle name="Normal 11 3 8" xfId="7988"/>
    <cellStyle name="Normal 11 4" xfId="49"/>
    <cellStyle name="Normal 11 4 2" xfId="138"/>
    <cellStyle name="Normal 11 4 2 2" xfId="363"/>
    <cellStyle name="Normal 11 4 2 2 2" xfId="846"/>
    <cellStyle name="Normal 11 4 2 2 2 2" xfId="1825"/>
    <cellStyle name="Normal 11 4 2 2 2 2 2" xfId="3785"/>
    <cellStyle name="Normal 11 4 2 2 2 2 2 2" xfId="7732"/>
    <cellStyle name="Normal 11 4 2 2 2 2 2 2 2" xfId="15641"/>
    <cellStyle name="Normal 11 4 2 2 2 2 2 3" xfId="11695"/>
    <cellStyle name="Normal 11 4 2 2 2 2 3" xfId="5772"/>
    <cellStyle name="Normal 11 4 2 2 2 2 3 2" xfId="13681"/>
    <cellStyle name="Normal 11 4 2 2 2 2 4" xfId="9735"/>
    <cellStyle name="Normal 11 4 2 2 2 3" xfId="2806"/>
    <cellStyle name="Normal 11 4 2 2 2 3 2" xfId="6753"/>
    <cellStyle name="Normal 11 4 2 2 2 3 2 2" xfId="14662"/>
    <cellStyle name="Normal 11 4 2 2 2 3 3" xfId="10716"/>
    <cellStyle name="Normal 11 4 2 2 2 4" xfId="4793"/>
    <cellStyle name="Normal 11 4 2 2 2 4 2" xfId="12702"/>
    <cellStyle name="Normal 11 4 2 2 2 5" xfId="8756"/>
    <cellStyle name="Normal 11 4 2 2 3" xfId="1342"/>
    <cellStyle name="Normal 11 4 2 2 3 2" xfId="3302"/>
    <cellStyle name="Normal 11 4 2 2 3 2 2" xfId="7249"/>
    <cellStyle name="Normal 11 4 2 2 3 2 2 2" xfId="15158"/>
    <cellStyle name="Normal 11 4 2 2 3 2 3" xfId="11212"/>
    <cellStyle name="Normal 11 4 2 2 3 3" xfId="5289"/>
    <cellStyle name="Normal 11 4 2 2 3 3 2" xfId="13198"/>
    <cellStyle name="Normal 11 4 2 2 3 4" xfId="9252"/>
    <cellStyle name="Normal 11 4 2 2 4" xfId="2323"/>
    <cellStyle name="Normal 11 4 2 2 4 2" xfId="6270"/>
    <cellStyle name="Normal 11 4 2 2 4 2 2" xfId="14179"/>
    <cellStyle name="Normal 11 4 2 2 4 3" xfId="10233"/>
    <cellStyle name="Normal 11 4 2 2 5" xfId="4310"/>
    <cellStyle name="Normal 11 4 2 2 5 2" xfId="12219"/>
    <cellStyle name="Normal 11 4 2 2 6" xfId="8273"/>
    <cellStyle name="Normal 11 4 2 3" xfId="621"/>
    <cellStyle name="Normal 11 4 2 3 2" xfId="1600"/>
    <cellStyle name="Normal 11 4 2 3 2 2" xfId="3560"/>
    <cellStyle name="Normal 11 4 2 3 2 2 2" xfId="7507"/>
    <cellStyle name="Normal 11 4 2 3 2 2 2 2" xfId="15416"/>
    <cellStyle name="Normal 11 4 2 3 2 2 3" xfId="11470"/>
    <cellStyle name="Normal 11 4 2 3 2 3" xfId="5547"/>
    <cellStyle name="Normal 11 4 2 3 2 3 2" xfId="13456"/>
    <cellStyle name="Normal 11 4 2 3 2 4" xfId="9510"/>
    <cellStyle name="Normal 11 4 2 3 3" xfId="2581"/>
    <cellStyle name="Normal 11 4 2 3 3 2" xfId="6528"/>
    <cellStyle name="Normal 11 4 2 3 3 2 2" xfId="14437"/>
    <cellStyle name="Normal 11 4 2 3 3 3" xfId="10491"/>
    <cellStyle name="Normal 11 4 2 3 4" xfId="4568"/>
    <cellStyle name="Normal 11 4 2 3 4 2" xfId="12477"/>
    <cellStyle name="Normal 11 4 2 3 5" xfId="8531"/>
    <cellStyle name="Normal 11 4 2 4" xfId="1117"/>
    <cellStyle name="Normal 11 4 2 4 2" xfId="3077"/>
    <cellStyle name="Normal 11 4 2 4 2 2" xfId="7024"/>
    <cellStyle name="Normal 11 4 2 4 2 2 2" xfId="14933"/>
    <cellStyle name="Normal 11 4 2 4 2 3" xfId="10987"/>
    <cellStyle name="Normal 11 4 2 4 3" xfId="5064"/>
    <cellStyle name="Normal 11 4 2 4 3 2" xfId="12973"/>
    <cellStyle name="Normal 11 4 2 4 4" xfId="9027"/>
    <cellStyle name="Normal 11 4 2 5" xfId="2098"/>
    <cellStyle name="Normal 11 4 2 5 2" xfId="6045"/>
    <cellStyle name="Normal 11 4 2 5 2 2" xfId="13954"/>
    <cellStyle name="Normal 11 4 2 5 3" xfId="10008"/>
    <cellStyle name="Normal 11 4 2 6" xfId="4085"/>
    <cellStyle name="Normal 11 4 2 6 2" xfId="11994"/>
    <cellStyle name="Normal 11 4 2 7" xfId="8048"/>
    <cellStyle name="Normal 11 4 3" xfId="274"/>
    <cellStyle name="Normal 11 4 3 2" xfId="757"/>
    <cellStyle name="Normal 11 4 3 2 2" xfId="1736"/>
    <cellStyle name="Normal 11 4 3 2 2 2" xfId="3696"/>
    <cellStyle name="Normal 11 4 3 2 2 2 2" xfId="7643"/>
    <cellStyle name="Normal 11 4 3 2 2 2 2 2" xfId="15552"/>
    <cellStyle name="Normal 11 4 3 2 2 2 3" xfId="11606"/>
    <cellStyle name="Normal 11 4 3 2 2 3" xfId="5683"/>
    <cellStyle name="Normal 11 4 3 2 2 3 2" xfId="13592"/>
    <cellStyle name="Normal 11 4 3 2 2 4" xfId="9646"/>
    <cellStyle name="Normal 11 4 3 2 3" xfId="2717"/>
    <cellStyle name="Normal 11 4 3 2 3 2" xfId="6664"/>
    <cellStyle name="Normal 11 4 3 2 3 2 2" xfId="14573"/>
    <cellStyle name="Normal 11 4 3 2 3 3" xfId="10627"/>
    <cellStyle name="Normal 11 4 3 2 4" xfId="4704"/>
    <cellStyle name="Normal 11 4 3 2 4 2" xfId="12613"/>
    <cellStyle name="Normal 11 4 3 2 5" xfId="8667"/>
    <cellStyle name="Normal 11 4 3 3" xfId="1253"/>
    <cellStyle name="Normal 11 4 3 3 2" xfId="3213"/>
    <cellStyle name="Normal 11 4 3 3 2 2" xfId="7160"/>
    <cellStyle name="Normal 11 4 3 3 2 2 2" xfId="15069"/>
    <cellStyle name="Normal 11 4 3 3 2 3" xfId="11123"/>
    <cellStyle name="Normal 11 4 3 3 3" xfId="5200"/>
    <cellStyle name="Normal 11 4 3 3 3 2" xfId="13109"/>
    <cellStyle name="Normal 11 4 3 3 4" xfId="9163"/>
    <cellStyle name="Normal 11 4 3 4" xfId="2234"/>
    <cellStyle name="Normal 11 4 3 4 2" xfId="6181"/>
    <cellStyle name="Normal 11 4 3 4 2 2" xfId="14090"/>
    <cellStyle name="Normal 11 4 3 4 3" xfId="10144"/>
    <cellStyle name="Normal 11 4 3 5" xfId="4221"/>
    <cellStyle name="Normal 11 4 3 5 2" xfId="12130"/>
    <cellStyle name="Normal 11 4 3 6" xfId="8184"/>
    <cellStyle name="Normal 11 4 4" xfId="532"/>
    <cellStyle name="Normal 11 4 4 2" xfId="1511"/>
    <cellStyle name="Normal 11 4 4 2 2" xfId="3471"/>
    <cellStyle name="Normal 11 4 4 2 2 2" xfId="7418"/>
    <cellStyle name="Normal 11 4 4 2 2 2 2" xfId="15327"/>
    <cellStyle name="Normal 11 4 4 2 2 3" xfId="11381"/>
    <cellStyle name="Normal 11 4 4 2 3" xfId="5458"/>
    <cellStyle name="Normal 11 4 4 2 3 2" xfId="13367"/>
    <cellStyle name="Normal 11 4 4 2 4" xfId="9421"/>
    <cellStyle name="Normal 11 4 4 3" xfId="2492"/>
    <cellStyle name="Normal 11 4 4 3 2" xfId="6439"/>
    <cellStyle name="Normal 11 4 4 3 2 2" xfId="14348"/>
    <cellStyle name="Normal 11 4 4 3 3" xfId="10402"/>
    <cellStyle name="Normal 11 4 4 4" xfId="4479"/>
    <cellStyle name="Normal 11 4 4 4 2" xfId="12388"/>
    <cellStyle name="Normal 11 4 4 5" xfId="8442"/>
    <cellStyle name="Normal 11 4 5" xfId="1028"/>
    <cellStyle name="Normal 11 4 5 2" xfId="2988"/>
    <cellStyle name="Normal 11 4 5 2 2" xfId="6935"/>
    <cellStyle name="Normal 11 4 5 2 2 2" xfId="14844"/>
    <cellStyle name="Normal 11 4 5 2 3" xfId="10898"/>
    <cellStyle name="Normal 11 4 5 3" xfId="4975"/>
    <cellStyle name="Normal 11 4 5 3 2" xfId="12884"/>
    <cellStyle name="Normal 11 4 5 4" xfId="8938"/>
    <cellStyle name="Normal 11 4 6" xfId="2009"/>
    <cellStyle name="Normal 11 4 6 2" xfId="5956"/>
    <cellStyle name="Normal 11 4 6 2 2" xfId="13865"/>
    <cellStyle name="Normal 11 4 6 3" xfId="9919"/>
    <cellStyle name="Normal 11 4 7" xfId="3996"/>
    <cellStyle name="Normal 11 4 7 2" xfId="11905"/>
    <cellStyle name="Normal 11 4 8" xfId="7959"/>
    <cellStyle name="Normal 11 5" xfId="108"/>
    <cellStyle name="Normal 11 5 2" xfId="333"/>
    <cellStyle name="Normal 11 5 2 2" xfId="816"/>
    <cellStyle name="Normal 11 5 2 2 2" xfId="1795"/>
    <cellStyle name="Normal 11 5 2 2 2 2" xfId="3755"/>
    <cellStyle name="Normal 11 5 2 2 2 2 2" xfId="7702"/>
    <cellStyle name="Normal 11 5 2 2 2 2 2 2" xfId="15611"/>
    <cellStyle name="Normal 11 5 2 2 2 2 3" xfId="11665"/>
    <cellStyle name="Normal 11 5 2 2 2 3" xfId="5742"/>
    <cellStyle name="Normal 11 5 2 2 2 3 2" xfId="13651"/>
    <cellStyle name="Normal 11 5 2 2 2 4" xfId="9705"/>
    <cellStyle name="Normal 11 5 2 2 3" xfId="2776"/>
    <cellStyle name="Normal 11 5 2 2 3 2" xfId="6723"/>
    <cellStyle name="Normal 11 5 2 2 3 2 2" xfId="14632"/>
    <cellStyle name="Normal 11 5 2 2 3 3" xfId="10686"/>
    <cellStyle name="Normal 11 5 2 2 4" xfId="4763"/>
    <cellStyle name="Normal 11 5 2 2 4 2" xfId="12672"/>
    <cellStyle name="Normal 11 5 2 2 5" xfId="8726"/>
    <cellStyle name="Normal 11 5 2 3" xfId="1312"/>
    <cellStyle name="Normal 11 5 2 3 2" xfId="3272"/>
    <cellStyle name="Normal 11 5 2 3 2 2" xfId="7219"/>
    <cellStyle name="Normal 11 5 2 3 2 2 2" xfId="15128"/>
    <cellStyle name="Normal 11 5 2 3 2 3" xfId="11182"/>
    <cellStyle name="Normal 11 5 2 3 3" xfId="5259"/>
    <cellStyle name="Normal 11 5 2 3 3 2" xfId="13168"/>
    <cellStyle name="Normal 11 5 2 3 4" xfId="9222"/>
    <cellStyle name="Normal 11 5 2 4" xfId="2293"/>
    <cellStyle name="Normal 11 5 2 4 2" xfId="6240"/>
    <cellStyle name="Normal 11 5 2 4 2 2" xfId="14149"/>
    <cellStyle name="Normal 11 5 2 4 3" xfId="10203"/>
    <cellStyle name="Normal 11 5 2 5" xfId="4280"/>
    <cellStyle name="Normal 11 5 2 5 2" xfId="12189"/>
    <cellStyle name="Normal 11 5 2 6" xfId="8243"/>
    <cellStyle name="Normal 11 5 3" xfId="591"/>
    <cellStyle name="Normal 11 5 3 2" xfId="1570"/>
    <cellStyle name="Normal 11 5 3 2 2" xfId="3530"/>
    <cellStyle name="Normal 11 5 3 2 2 2" xfId="7477"/>
    <cellStyle name="Normal 11 5 3 2 2 2 2" xfId="15386"/>
    <cellStyle name="Normal 11 5 3 2 2 3" xfId="11440"/>
    <cellStyle name="Normal 11 5 3 2 3" xfId="5517"/>
    <cellStyle name="Normal 11 5 3 2 3 2" xfId="13426"/>
    <cellStyle name="Normal 11 5 3 2 4" xfId="9480"/>
    <cellStyle name="Normal 11 5 3 3" xfId="2551"/>
    <cellStyle name="Normal 11 5 3 3 2" xfId="6498"/>
    <cellStyle name="Normal 11 5 3 3 2 2" xfId="14407"/>
    <cellStyle name="Normal 11 5 3 3 3" xfId="10461"/>
    <cellStyle name="Normal 11 5 3 4" xfId="4538"/>
    <cellStyle name="Normal 11 5 3 4 2" xfId="12447"/>
    <cellStyle name="Normal 11 5 3 5" xfId="8501"/>
    <cellStyle name="Normal 11 5 4" xfId="1087"/>
    <cellStyle name="Normal 11 5 4 2" xfId="3047"/>
    <cellStyle name="Normal 11 5 4 2 2" xfId="6994"/>
    <cellStyle name="Normal 11 5 4 2 2 2" xfId="14903"/>
    <cellStyle name="Normal 11 5 4 2 3" xfId="10957"/>
    <cellStyle name="Normal 11 5 4 3" xfId="5034"/>
    <cellStyle name="Normal 11 5 4 3 2" xfId="12943"/>
    <cellStyle name="Normal 11 5 4 4" xfId="8997"/>
    <cellStyle name="Normal 11 5 5" xfId="2068"/>
    <cellStyle name="Normal 11 5 5 2" xfId="6015"/>
    <cellStyle name="Normal 11 5 5 2 2" xfId="13924"/>
    <cellStyle name="Normal 11 5 5 3" xfId="9978"/>
    <cellStyle name="Normal 11 5 6" xfId="4055"/>
    <cellStyle name="Normal 11 5 6 2" xfId="11964"/>
    <cellStyle name="Normal 11 5 7" xfId="8018"/>
    <cellStyle name="Normal 11 6" xfId="244"/>
    <cellStyle name="Normal 11 6 2" xfId="727"/>
    <cellStyle name="Normal 11 6 2 2" xfId="1706"/>
    <cellStyle name="Normal 11 6 2 2 2" xfId="3666"/>
    <cellStyle name="Normal 11 6 2 2 2 2" xfId="7613"/>
    <cellStyle name="Normal 11 6 2 2 2 2 2" xfId="15522"/>
    <cellStyle name="Normal 11 6 2 2 2 3" xfId="11576"/>
    <cellStyle name="Normal 11 6 2 2 3" xfId="5653"/>
    <cellStyle name="Normal 11 6 2 2 3 2" xfId="13562"/>
    <cellStyle name="Normal 11 6 2 2 4" xfId="9616"/>
    <cellStyle name="Normal 11 6 2 3" xfId="2687"/>
    <cellStyle name="Normal 11 6 2 3 2" xfId="6634"/>
    <cellStyle name="Normal 11 6 2 3 2 2" xfId="14543"/>
    <cellStyle name="Normal 11 6 2 3 3" xfId="10597"/>
    <cellStyle name="Normal 11 6 2 4" xfId="4674"/>
    <cellStyle name="Normal 11 6 2 4 2" xfId="12583"/>
    <cellStyle name="Normal 11 6 2 5" xfId="8637"/>
    <cellStyle name="Normal 11 6 3" xfId="1223"/>
    <cellStyle name="Normal 11 6 3 2" xfId="3183"/>
    <cellStyle name="Normal 11 6 3 2 2" xfId="7130"/>
    <cellStyle name="Normal 11 6 3 2 2 2" xfId="15039"/>
    <cellStyle name="Normal 11 6 3 2 3" xfId="11093"/>
    <cellStyle name="Normal 11 6 3 3" xfId="5170"/>
    <cellStyle name="Normal 11 6 3 3 2" xfId="13079"/>
    <cellStyle name="Normal 11 6 3 4" xfId="9133"/>
    <cellStyle name="Normal 11 6 4" xfId="2204"/>
    <cellStyle name="Normal 11 6 4 2" xfId="6151"/>
    <cellStyle name="Normal 11 6 4 2 2" xfId="14060"/>
    <cellStyle name="Normal 11 6 4 3" xfId="10114"/>
    <cellStyle name="Normal 11 6 5" xfId="4191"/>
    <cellStyle name="Normal 11 6 5 2" xfId="12100"/>
    <cellStyle name="Normal 11 6 6" xfId="8154"/>
    <cellStyle name="Normal 11 7" xfId="502"/>
    <cellStyle name="Normal 11 7 2" xfId="1481"/>
    <cellStyle name="Normal 11 7 2 2" xfId="3441"/>
    <cellStyle name="Normal 11 7 2 2 2" xfId="7388"/>
    <cellStyle name="Normal 11 7 2 2 2 2" xfId="15297"/>
    <cellStyle name="Normal 11 7 2 2 3" xfId="11351"/>
    <cellStyle name="Normal 11 7 2 3" xfId="5428"/>
    <cellStyle name="Normal 11 7 2 3 2" xfId="13337"/>
    <cellStyle name="Normal 11 7 2 4" xfId="9391"/>
    <cellStyle name="Normal 11 7 3" xfId="2462"/>
    <cellStyle name="Normal 11 7 3 2" xfId="6409"/>
    <cellStyle name="Normal 11 7 3 2 2" xfId="14318"/>
    <cellStyle name="Normal 11 7 3 3" xfId="10372"/>
    <cellStyle name="Normal 11 7 4" xfId="4449"/>
    <cellStyle name="Normal 11 7 4 2" xfId="12358"/>
    <cellStyle name="Normal 11 7 5" xfId="8412"/>
    <cellStyle name="Normal 11 8" xfId="998"/>
    <cellStyle name="Normal 11 8 2" xfId="2958"/>
    <cellStyle name="Normal 11 8 2 2" xfId="6905"/>
    <cellStyle name="Normal 11 8 2 2 2" xfId="14814"/>
    <cellStyle name="Normal 11 8 2 3" xfId="10868"/>
    <cellStyle name="Normal 11 8 3" xfId="4945"/>
    <cellStyle name="Normal 11 8 3 2" xfId="12854"/>
    <cellStyle name="Normal 11 8 4" xfId="8908"/>
    <cellStyle name="Normal 11 9" xfId="1979"/>
    <cellStyle name="Normal 11 9 2" xfId="5926"/>
    <cellStyle name="Normal 11 9 2 2" xfId="13835"/>
    <cellStyle name="Normal 11 9 3" xfId="9889"/>
    <cellStyle name="Normal 110" xfId="987"/>
    <cellStyle name="Normal 110 2" xfId="1966"/>
    <cellStyle name="Normal 110 2 2" xfId="3926"/>
    <cellStyle name="Normal 110 2 2 2" xfId="7873"/>
    <cellStyle name="Normal 110 2 2 2 2" xfId="15782"/>
    <cellStyle name="Normal 110 2 2 3" xfId="11836"/>
    <cellStyle name="Normal 110 2 3" xfId="5913"/>
    <cellStyle name="Normal 110 2 3 2" xfId="13822"/>
    <cellStyle name="Normal 110 2 4" xfId="9876"/>
    <cellStyle name="Normal 110 3" xfId="2947"/>
    <cellStyle name="Normal 110 3 2" xfId="6894"/>
    <cellStyle name="Normal 110 3 2 2" xfId="14803"/>
    <cellStyle name="Normal 110 3 3" xfId="10857"/>
    <cellStyle name="Normal 110 4" xfId="4934"/>
    <cellStyle name="Normal 110 4 2" xfId="12843"/>
    <cellStyle name="Normal 110 5" xfId="8897"/>
    <cellStyle name="Normal 111" xfId="988"/>
    <cellStyle name="Normal 111 2" xfId="1967"/>
    <cellStyle name="Normal 111 2 2" xfId="3927"/>
    <cellStyle name="Normal 111 2 2 2" xfId="7874"/>
    <cellStyle name="Normal 111 2 2 2 2" xfId="15783"/>
    <cellStyle name="Normal 111 2 2 3" xfId="11837"/>
    <cellStyle name="Normal 111 2 3" xfId="5914"/>
    <cellStyle name="Normal 111 2 3 2" xfId="13823"/>
    <cellStyle name="Normal 111 2 4" xfId="9877"/>
    <cellStyle name="Normal 111 3" xfId="2948"/>
    <cellStyle name="Normal 111 3 2" xfId="6895"/>
    <cellStyle name="Normal 111 3 2 2" xfId="14804"/>
    <cellStyle name="Normal 111 3 3" xfId="10858"/>
    <cellStyle name="Normal 111 4" xfId="4935"/>
    <cellStyle name="Normal 111 4 2" xfId="12844"/>
    <cellStyle name="Normal 111 5" xfId="8898"/>
    <cellStyle name="Normal 112" xfId="1968"/>
    <cellStyle name="Normal 112 2" xfId="3928"/>
    <cellStyle name="Normal 112 2 2" xfId="7875"/>
    <cellStyle name="Normal 112 2 2 2" xfId="15784"/>
    <cellStyle name="Normal 112 2 3" xfId="11838"/>
    <cellStyle name="Normal 112 3" xfId="5915"/>
    <cellStyle name="Normal 112 3 2" xfId="13824"/>
    <cellStyle name="Normal 112 4" xfId="9878"/>
    <cellStyle name="Normal 113" xfId="1969"/>
    <cellStyle name="Normal 113 2" xfId="3929"/>
    <cellStyle name="Normal 113 2 2" xfId="7876"/>
    <cellStyle name="Normal 113 2 2 2" xfId="15785"/>
    <cellStyle name="Normal 113 2 3" xfId="11839"/>
    <cellStyle name="Normal 113 3" xfId="5916"/>
    <cellStyle name="Normal 113 3 2" xfId="13825"/>
    <cellStyle name="Normal 113 4" xfId="9879"/>
    <cellStyle name="Normal 114" xfId="3930"/>
    <cellStyle name="Normal 114 2" xfId="7877"/>
    <cellStyle name="Normal 114 2 2" xfId="15786"/>
    <cellStyle name="Normal 114 3" xfId="11840"/>
    <cellStyle name="Normal 115" xfId="3931"/>
    <cellStyle name="Normal 115 2" xfId="7878"/>
    <cellStyle name="Normal 115 2 2" xfId="15787"/>
    <cellStyle name="Normal 115 3" xfId="11841"/>
    <cellStyle name="Normal 116" xfId="3932"/>
    <cellStyle name="Normal 116 2" xfId="7879"/>
    <cellStyle name="Normal 116 2 2" xfId="15788"/>
    <cellStyle name="Normal 116 3" xfId="11842"/>
    <cellStyle name="Normal 117" xfId="3933"/>
    <cellStyle name="Normal 117 2" xfId="7880"/>
    <cellStyle name="Normal 117 2 2" xfId="15789"/>
    <cellStyle name="Normal 117 3" xfId="11843"/>
    <cellStyle name="Normal 118" xfId="3934"/>
    <cellStyle name="Normal 118 2" xfId="7881"/>
    <cellStyle name="Normal 118 2 2" xfId="15790"/>
    <cellStyle name="Normal 118 3" xfId="11844"/>
    <cellStyle name="Normal 119" xfId="3935"/>
    <cellStyle name="Normal 119 2" xfId="7882"/>
    <cellStyle name="Normal 119 2 2" xfId="15791"/>
    <cellStyle name="Normal 119 3" xfId="11845"/>
    <cellStyle name="Normal 12" xfId="20"/>
    <cellStyle name="Normal 12 10" xfId="3967"/>
    <cellStyle name="Normal 12 10 2" xfId="11876"/>
    <cellStyle name="Normal 12 11" xfId="7930"/>
    <cellStyle name="Normal 12 2" xfId="35"/>
    <cellStyle name="Normal 12 2 10" xfId="7945"/>
    <cellStyle name="Normal 12 2 2" xfId="94"/>
    <cellStyle name="Normal 12 2 2 2" xfId="183"/>
    <cellStyle name="Normal 12 2 2 2 2" xfId="408"/>
    <cellStyle name="Normal 12 2 2 2 2 2" xfId="891"/>
    <cellStyle name="Normal 12 2 2 2 2 2 2" xfId="1870"/>
    <cellStyle name="Normal 12 2 2 2 2 2 2 2" xfId="3830"/>
    <cellStyle name="Normal 12 2 2 2 2 2 2 2 2" xfId="7777"/>
    <cellStyle name="Normal 12 2 2 2 2 2 2 2 2 2" xfId="15686"/>
    <cellStyle name="Normal 12 2 2 2 2 2 2 2 3" xfId="11740"/>
    <cellStyle name="Normal 12 2 2 2 2 2 2 3" xfId="5817"/>
    <cellStyle name="Normal 12 2 2 2 2 2 2 3 2" xfId="13726"/>
    <cellStyle name="Normal 12 2 2 2 2 2 2 4" xfId="9780"/>
    <cellStyle name="Normal 12 2 2 2 2 2 3" xfId="2851"/>
    <cellStyle name="Normal 12 2 2 2 2 2 3 2" xfId="6798"/>
    <cellStyle name="Normal 12 2 2 2 2 2 3 2 2" xfId="14707"/>
    <cellStyle name="Normal 12 2 2 2 2 2 3 3" xfId="10761"/>
    <cellStyle name="Normal 12 2 2 2 2 2 4" xfId="4838"/>
    <cellStyle name="Normal 12 2 2 2 2 2 4 2" xfId="12747"/>
    <cellStyle name="Normal 12 2 2 2 2 2 5" xfId="8801"/>
    <cellStyle name="Normal 12 2 2 2 2 3" xfId="1387"/>
    <cellStyle name="Normal 12 2 2 2 2 3 2" xfId="3347"/>
    <cellStyle name="Normal 12 2 2 2 2 3 2 2" xfId="7294"/>
    <cellStyle name="Normal 12 2 2 2 2 3 2 2 2" xfId="15203"/>
    <cellStyle name="Normal 12 2 2 2 2 3 2 3" xfId="11257"/>
    <cellStyle name="Normal 12 2 2 2 2 3 3" xfId="5334"/>
    <cellStyle name="Normal 12 2 2 2 2 3 3 2" xfId="13243"/>
    <cellStyle name="Normal 12 2 2 2 2 3 4" xfId="9297"/>
    <cellStyle name="Normal 12 2 2 2 2 4" xfId="2368"/>
    <cellStyle name="Normal 12 2 2 2 2 4 2" xfId="6315"/>
    <cellStyle name="Normal 12 2 2 2 2 4 2 2" xfId="14224"/>
    <cellStyle name="Normal 12 2 2 2 2 4 3" xfId="10278"/>
    <cellStyle name="Normal 12 2 2 2 2 5" xfId="4355"/>
    <cellStyle name="Normal 12 2 2 2 2 5 2" xfId="12264"/>
    <cellStyle name="Normal 12 2 2 2 2 6" xfId="8318"/>
    <cellStyle name="Normal 12 2 2 2 3" xfId="666"/>
    <cellStyle name="Normal 12 2 2 2 3 2" xfId="1645"/>
    <cellStyle name="Normal 12 2 2 2 3 2 2" xfId="3605"/>
    <cellStyle name="Normal 12 2 2 2 3 2 2 2" xfId="7552"/>
    <cellStyle name="Normal 12 2 2 2 3 2 2 2 2" xfId="15461"/>
    <cellStyle name="Normal 12 2 2 2 3 2 2 3" xfId="11515"/>
    <cellStyle name="Normal 12 2 2 2 3 2 3" xfId="5592"/>
    <cellStyle name="Normal 12 2 2 2 3 2 3 2" xfId="13501"/>
    <cellStyle name="Normal 12 2 2 2 3 2 4" xfId="9555"/>
    <cellStyle name="Normal 12 2 2 2 3 3" xfId="2626"/>
    <cellStyle name="Normal 12 2 2 2 3 3 2" xfId="6573"/>
    <cellStyle name="Normal 12 2 2 2 3 3 2 2" xfId="14482"/>
    <cellStyle name="Normal 12 2 2 2 3 3 3" xfId="10536"/>
    <cellStyle name="Normal 12 2 2 2 3 4" xfId="4613"/>
    <cellStyle name="Normal 12 2 2 2 3 4 2" xfId="12522"/>
    <cellStyle name="Normal 12 2 2 2 3 5" xfId="8576"/>
    <cellStyle name="Normal 12 2 2 2 4" xfId="1162"/>
    <cellStyle name="Normal 12 2 2 2 4 2" xfId="3122"/>
    <cellStyle name="Normal 12 2 2 2 4 2 2" xfId="7069"/>
    <cellStyle name="Normal 12 2 2 2 4 2 2 2" xfId="14978"/>
    <cellStyle name="Normal 12 2 2 2 4 2 3" xfId="11032"/>
    <cellStyle name="Normal 12 2 2 2 4 3" xfId="5109"/>
    <cellStyle name="Normal 12 2 2 2 4 3 2" xfId="13018"/>
    <cellStyle name="Normal 12 2 2 2 4 4" xfId="9072"/>
    <cellStyle name="Normal 12 2 2 2 5" xfId="2143"/>
    <cellStyle name="Normal 12 2 2 2 5 2" xfId="6090"/>
    <cellStyle name="Normal 12 2 2 2 5 2 2" xfId="13999"/>
    <cellStyle name="Normal 12 2 2 2 5 3" xfId="10053"/>
    <cellStyle name="Normal 12 2 2 2 6" xfId="4130"/>
    <cellStyle name="Normal 12 2 2 2 6 2" xfId="12039"/>
    <cellStyle name="Normal 12 2 2 2 7" xfId="8093"/>
    <cellStyle name="Normal 12 2 2 3" xfId="319"/>
    <cellStyle name="Normal 12 2 2 3 2" xfId="802"/>
    <cellStyle name="Normal 12 2 2 3 2 2" xfId="1781"/>
    <cellStyle name="Normal 12 2 2 3 2 2 2" xfId="3741"/>
    <cellStyle name="Normal 12 2 2 3 2 2 2 2" xfId="7688"/>
    <cellStyle name="Normal 12 2 2 3 2 2 2 2 2" xfId="15597"/>
    <cellStyle name="Normal 12 2 2 3 2 2 2 3" xfId="11651"/>
    <cellStyle name="Normal 12 2 2 3 2 2 3" xfId="5728"/>
    <cellStyle name="Normal 12 2 2 3 2 2 3 2" xfId="13637"/>
    <cellStyle name="Normal 12 2 2 3 2 2 4" xfId="9691"/>
    <cellStyle name="Normal 12 2 2 3 2 3" xfId="2762"/>
    <cellStyle name="Normal 12 2 2 3 2 3 2" xfId="6709"/>
    <cellStyle name="Normal 12 2 2 3 2 3 2 2" xfId="14618"/>
    <cellStyle name="Normal 12 2 2 3 2 3 3" xfId="10672"/>
    <cellStyle name="Normal 12 2 2 3 2 4" xfId="4749"/>
    <cellStyle name="Normal 12 2 2 3 2 4 2" xfId="12658"/>
    <cellStyle name="Normal 12 2 2 3 2 5" xfId="8712"/>
    <cellStyle name="Normal 12 2 2 3 3" xfId="1298"/>
    <cellStyle name="Normal 12 2 2 3 3 2" xfId="3258"/>
    <cellStyle name="Normal 12 2 2 3 3 2 2" xfId="7205"/>
    <cellStyle name="Normal 12 2 2 3 3 2 2 2" xfId="15114"/>
    <cellStyle name="Normal 12 2 2 3 3 2 3" xfId="11168"/>
    <cellStyle name="Normal 12 2 2 3 3 3" xfId="5245"/>
    <cellStyle name="Normal 12 2 2 3 3 3 2" xfId="13154"/>
    <cellStyle name="Normal 12 2 2 3 3 4" xfId="9208"/>
    <cellStyle name="Normal 12 2 2 3 4" xfId="2279"/>
    <cellStyle name="Normal 12 2 2 3 4 2" xfId="6226"/>
    <cellStyle name="Normal 12 2 2 3 4 2 2" xfId="14135"/>
    <cellStyle name="Normal 12 2 2 3 4 3" xfId="10189"/>
    <cellStyle name="Normal 12 2 2 3 5" xfId="4266"/>
    <cellStyle name="Normal 12 2 2 3 5 2" xfId="12175"/>
    <cellStyle name="Normal 12 2 2 3 6" xfId="8229"/>
    <cellStyle name="Normal 12 2 2 4" xfId="577"/>
    <cellStyle name="Normal 12 2 2 4 2" xfId="1556"/>
    <cellStyle name="Normal 12 2 2 4 2 2" xfId="3516"/>
    <cellStyle name="Normal 12 2 2 4 2 2 2" xfId="7463"/>
    <cellStyle name="Normal 12 2 2 4 2 2 2 2" xfId="15372"/>
    <cellStyle name="Normal 12 2 2 4 2 2 3" xfId="11426"/>
    <cellStyle name="Normal 12 2 2 4 2 3" xfId="5503"/>
    <cellStyle name="Normal 12 2 2 4 2 3 2" xfId="13412"/>
    <cellStyle name="Normal 12 2 2 4 2 4" xfId="9466"/>
    <cellStyle name="Normal 12 2 2 4 3" xfId="2537"/>
    <cellStyle name="Normal 12 2 2 4 3 2" xfId="6484"/>
    <cellStyle name="Normal 12 2 2 4 3 2 2" xfId="14393"/>
    <cellStyle name="Normal 12 2 2 4 3 3" xfId="10447"/>
    <cellStyle name="Normal 12 2 2 4 4" xfId="4524"/>
    <cellStyle name="Normal 12 2 2 4 4 2" xfId="12433"/>
    <cellStyle name="Normal 12 2 2 4 5" xfId="8487"/>
    <cellStyle name="Normal 12 2 2 5" xfId="1073"/>
    <cellStyle name="Normal 12 2 2 5 2" xfId="3033"/>
    <cellStyle name="Normal 12 2 2 5 2 2" xfId="6980"/>
    <cellStyle name="Normal 12 2 2 5 2 2 2" xfId="14889"/>
    <cellStyle name="Normal 12 2 2 5 2 3" xfId="10943"/>
    <cellStyle name="Normal 12 2 2 5 3" xfId="5020"/>
    <cellStyle name="Normal 12 2 2 5 3 2" xfId="12929"/>
    <cellStyle name="Normal 12 2 2 5 4" xfId="8983"/>
    <cellStyle name="Normal 12 2 2 6" xfId="2054"/>
    <cellStyle name="Normal 12 2 2 6 2" xfId="6001"/>
    <cellStyle name="Normal 12 2 2 6 2 2" xfId="13910"/>
    <cellStyle name="Normal 12 2 2 6 3" xfId="9964"/>
    <cellStyle name="Normal 12 2 2 7" xfId="4041"/>
    <cellStyle name="Normal 12 2 2 7 2" xfId="11950"/>
    <cellStyle name="Normal 12 2 2 8" xfId="8004"/>
    <cellStyle name="Normal 12 2 3" xfId="65"/>
    <cellStyle name="Normal 12 2 3 2" xfId="154"/>
    <cellStyle name="Normal 12 2 3 2 2" xfId="379"/>
    <cellStyle name="Normal 12 2 3 2 2 2" xfId="862"/>
    <cellStyle name="Normal 12 2 3 2 2 2 2" xfId="1841"/>
    <cellStyle name="Normal 12 2 3 2 2 2 2 2" xfId="3801"/>
    <cellStyle name="Normal 12 2 3 2 2 2 2 2 2" xfId="7748"/>
    <cellStyle name="Normal 12 2 3 2 2 2 2 2 2 2" xfId="15657"/>
    <cellStyle name="Normal 12 2 3 2 2 2 2 2 3" xfId="11711"/>
    <cellStyle name="Normal 12 2 3 2 2 2 2 3" xfId="5788"/>
    <cellStyle name="Normal 12 2 3 2 2 2 2 3 2" xfId="13697"/>
    <cellStyle name="Normal 12 2 3 2 2 2 2 4" xfId="9751"/>
    <cellStyle name="Normal 12 2 3 2 2 2 3" xfId="2822"/>
    <cellStyle name="Normal 12 2 3 2 2 2 3 2" xfId="6769"/>
    <cellStyle name="Normal 12 2 3 2 2 2 3 2 2" xfId="14678"/>
    <cellStyle name="Normal 12 2 3 2 2 2 3 3" xfId="10732"/>
    <cellStyle name="Normal 12 2 3 2 2 2 4" xfId="4809"/>
    <cellStyle name="Normal 12 2 3 2 2 2 4 2" xfId="12718"/>
    <cellStyle name="Normal 12 2 3 2 2 2 5" xfId="8772"/>
    <cellStyle name="Normal 12 2 3 2 2 3" xfId="1358"/>
    <cellStyle name="Normal 12 2 3 2 2 3 2" xfId="3318"/>
    <cellStyle name="Normal 12 2 3 2 2 3 2 2" xfId="7265"/>
    <cellStyle name="Normal 12 2 3 2 2 3 2 2 2" xfId="15174"/>
    <cellStyle name="Normal 12 2 3 2 2 3 2 3" xfId="11228"/>
    <cellStyle name="Normal 12 2 3 2 2 3 3" xfId="5305"/>
    <cellStyle name="Normal 12 2 3 2 2 3 3 2" xfId="13214"/>
    <cellStyle name="Normal 12 2 3 2 2 3 4" xfId="9268"/>
    <cellStyle name="Normal 12 2 3 2 2 4" xfId="2339"/>
    <cellStyle name="Normal 12 2 3 2 2 4 2" xfId="6286"/>
    <cellStyle name="Normal 12 2 3 2 2 4 2 2" xfId="14195"/>
    <cellStyle name="Normal 12 2 3 2 2 4 3" xfId="10249"/>
    <cellStyle name="Normal 12 2 3 2 2 5" xfId="4326"/>
    <cellStyle name="Normal 12 2 3 2 2 5 2" xfId="12235"/>
    <cellStyle name="Normal 12 2 3 2 2 6" xfId="8289"/>
    <cellStyle name="Normal 12 2 3 2 3" xfId="637"/>
    <cellStyle name="Normal 12 2 3 2 3 2" xfId="1616"/>
    <cellStyle name="Normal 12 2 3 2 3 2 2" xfId="3576"/>
    <cellStyle name="Normal 12 2 3 2 3 2 2 2" xfId="7523"/>
    <cellStyle name="Normal 12 2 3 2 3 2 2 2 2" xfId="15432"/>
    <cellStyle name="Normal 12 2 3 2 3 2 2 3" xfId="11486"/>
    <cellStyle name="Normal 12 2 3 2 3 2 3" xfId="5563"/>
    <cellStyle name="Normal 12 2 3 2 3 2 3 2" xfId="13472"/>
    <cellStyle name="Normal 12 2 3 2 3 2 4" xfId="9526"/>
    <cellStyle name="Normal 12 2 3 2 3 3" xfId="2597"/>
    <cellStyle name="Normal 12 2 3 2 3 3 2" xfId="6544"/>
    <cellStyle name="Normal 12 2 3 2 3 3 2 2" xfId="14453"/>
    <cellStyle name="Normal 12 2 3 2 3 3 3" xfId="10507"/>
    <cellStyle name="Normal 12 2 3 2 3 4" xfId="4584"/>
    <cellStyle name="Normal 12 2 3 2 3 4 2" xfId="12493"/>
    <cellStyle name="Normal 12 2 3 2 3 5" xfId="8547"/>
    <cellStyle name="Normal 12 2 3 2 4" xfId="1133"/>
    <cellStyle name="Normal 12 2 3 2 4 2" xfId="3093"/>
    <cellStyle name="Normal 12 2 3 2 4 2 2" xfId="7040"/>
    <cellStyle name="Normal 12 2 3 2 4 2 2 2" xfId="14949"/>
    <cellStyle name="Normal 12 2 3 2 4 2 3" xfId="11003"/>
    <cellStyle name="Normal 12 2 3 2 4 3" xfId="5080"/>
    <cellStyle name="Normal 12 2 3 2 4 3 2" xfId="12989"/>
    <cellStyle name="Normal 12 2 3 2 4 4" xfId="9043"/>
    <cellStyle name="Normal 12 2 3 2 5" xfId="2114"/>
    <cellStyle name="Normal 12 2 3 2 5 2" xfId="6061"/>
    <cellStyle name="Normal 12 2 3 2 5 2 2" xfId="13970"/>
    <cellStyle name="Normal 12 2 3 2 5 3" xfId="10024"/>
    <cellStyle name="Normal 12 2 3 2 6" xfId="4101"/>
    <cellStyle name="Normal 12 2 3 2 6 2" xfId="12010"/>
    <cellStyle name="Normal 12 2 3 2 7" xfId="8064"/>
    <cellStyle name="Normal 12 2 3 3" xfId="290"/>
    <cellStyle name="Normal 12 2 3 3 2" xfId="773"/>
    <cellStyle name="Normal 12 2 3 3 2 2" xfId="1752"/>
    <cellStyle name="Normal 12 2 3 3 2 2 2" xfId="3712"/>
    <cellStyle name="Normal 12 2 3 3 2 2 2 2" xfId="7659"/>
    <cellStyle name="Normal 12 2 3 3 2 2 2 2 2" xfId="15568"/>
    <cellStyle name="Normal 12 2 3 3 2 2 2 3" xfId="11622"/>
    <cellStyle name="Normal 12 2 3 3 2 2 3" xfId="5699"/>
    <cellStyle name="Normal 12 2 3 3 2 2 3 2" xfId="13608"/>
    <cellStyle name="Normal 12 2 3 3 2 2 4" xfId="9662"/>
    <cellStyle name="Normal 12 2 3 3 2 3" xfId="2733"/>
    <cellStyle name="Normal 12 2 3 3 2 3 2" xfId="6680"/>
    <cellStyle name="Normal 12 2 3 3 2 3 2 2" xfId="14589"/>
    <cellStyle name="Normal 12 2 3 3 2 3 3" xfId="10643"/>
    <cellStyle name="Normal 12 2 3 3 2 4" xfId="4720"/>
    <cellStyle name="Normal 12 2 3 3 2 4 2" xfId="12629"/>
    <cellStyle name="Normal 12 2 3 3 2 5" xfId="8683"/>
    <cellStyle name="Normal 12 2 3 3 3" xfId="1269"/>
    <cellStyle name="Normal 12 2 3 3 3 2" xfId="3229"/>
    <cellStyle name="Normal 12 2 3 3 3 2 2" xfId="7176"/>
    <cellStyle name="Normal 12 2 3 3 3 2 2 2" xfId="15085"/>
    <cellStyle name="Normal 12 2 3 3 3 2 3" xfId="11139"/>
    <cellStyle name="Normal 12 2 3 3 3 3" xfId="5216"/>
    <cellStyle name="Normal 12 2 3 3 3 3 2" xfId="13125"/>
    <cellStyle name="Normal 12 2 3 3 3 4" xfId="9179"/>
    <cellStyle name="Normal 12 2 3 3 4" xfId="2250"/>
    <cellStyle name="Normal 12 2 3 3 4 2" xfId="6197"/>
    <cellStyle name="Normal 12 2 3 3 4 2 2" xfId="14106"/>
    <cellStyle name="Normal 12 2 3 3 4 3" xfId="10160"/>
    <cellStyle name="Normal 12 2 3 3 5" xfId="4237"/>
    <cellStyle name="Normal 12 2 3 3 5 2" xfId="12146"/>
    <cellStyle name="Normal 12 2 3 3 6" xfId="8200"/>
    <cellStyle name="Normal 12 2 3 4" xfId="548"/>
    <cellStyle name="Normal 12 2 3 4 2" xfId="1527"/>
    <cellStyle name="Normal 12 2 3 4 2 2" xfId="3487"/>
    <cellStyle name="Normal 12 2 3 4 2 2 2" xfId="7434"/>
    <cellStyle name="Normal 12 2 3 4 2 2 2 2" xfId="15343"/>
    <cellStyle name="Normal 12 2 3 4 2 2 3" xfId="11397"/>
    <cellStyle name="Normal 12 2 3 4 2 3" xfId="5474"/>
    <cellStyle name="Normal 12 2 3 4 2 3 2" xfId="13383"/>
    <cellStyle name="Normal 12 2 3 4 2 4" xfId="9437"/>
    <cellStyle name="Normal 12 2 3 4 3" xfId="2508"/>
    <cellStyle name="Normal 12 2 3 4 3 2" xfId="6455"/>
    <cellStyle name="Normal 12 2 3 4 3 2 2" xfId="14364"/>
    <cellStyle name="Normal 12 2 3 4 3 3" xfId="10418"/>
    <cellStyle name="Normal 12 2 3 4 4" xfId="4495"/>
    <cellStyle name="Normal 12 2 3 4 4 2" xfId="12404"/>
    <cellStyle name="Normal 12 2 3 4 5" xfId="8458"/>
    <cellStyle name="Normal 12 2 3 5" xfId="1044"/>
    <cellStyle name="Normal 12 2 3 5 2" xfId="3004"/>
    <cellStyle name="Normal 12 2 3 5 2 2" xfId="6951"/>
    <cellStyle name="Normal 12 2 3 5 2 2 2" xfId="14860"/>
    <cellStyle name="Normal 12 2 3 5 2 3" xfId="10914"/>
    <cellStyle name="Normal 12 2 3 5 3" xfId="4991"/>
    <cellStyle name="Normal 12 2 3 5 3 2" xfId="12900"/>
    <cellStyle name="Normal 12 2 3 5 4" xfId="8954"/>
    <cellStyle name="Normal 12 2 3 6" xfId="2025"/>
    <cellStyle name="Normal 12 2 3 6 2" xfId="5972"/>
    <cellStyle name="Normal 12 2 3 6 2 2" xfId="13881"/>
    <cellStyle name="Normal 12 2 3 6 3" xfId="9935"/>
    <cellStyle name="Normal 12 2 3 7" xfId="4012"/>
    <cellStyle name="Normal 12 2 3 7 2" xfId="11921"/>
    <cellStyle name="Normal 12 2 3 8" xfId="7975"/>
    <cellStyle name="Normal 12 2 4" xfId="124"/>
    <cellStyle name="Normal 12 2 4 2" xfId="349"/>
    <cellStyle name="Normal 12 2 4 2 2" xfId="832"/>
    <cellStyle name="Normal 12 2 4 2 2 2" xfId="1811"/>
    <cellStyle name="Normal 12 2 4 2 2 2 2" xfId="3771"/>
    <cellStyle name="Normal 12 2 4 2 2 2 2 2" xfId="7718"/>
    <cellStyle name="Normal 12 2 4 2 2 2 2 2 2" xfId="15627"/>
    <cellStyle name="Normal 12 2 4 2 2 2 2 3" xfId="11681"/>
    <cellStyle name="Normal 12 2 4 2 2 2 3" xfId="5758"/>
    <cellStyle name="Normal 12 2 4 2 2 2 3 2" xfId="13667"/>
    <cellStyle name="Normal 12 2 4 2 2 2 4" xfId="9721"/>
    <cellStyle name="Normal 12 2 4 2 2 3" xfId="2792"/>
    <cellStyle name="Normal 12 2 4 2 2 3 2" xfId="6739"/>
    <cellStyle name="Normal 12 2 4 2 2 3 2 2" xfId="14648"/>
    <cellStyle name="Normal 12 2 4 2 2 3 3" xfId="10702"/>
    <cellStyle name="Normal 12 2 4 2 2 4" xfId="4779"/>
    <cellStyle name="Normal 12 2 4 2 2 4 2" xfId="12688"/>
    <cellStyle name="Normal 12 2 4 2 2 5" xfId="8742"/>
    <cellStyle name="Normal 12 2 4 2 3" xfId="1328"/>
    <cellStyle name="Normal 12 2 4 2 3 2" xfId="3288"/>
    <cellStyle name="Normal 12 2 4 2 3 2 2" xfId="7235"/>
    <cellStyle name="Normal 12 2 4 2 3 2 2 2" xfId="15144"/>
    <cellStyle name="Normal 12 2 4 2 3 2 3" xfId="11198"/>
    <cellStyle name="Normal 12 2 4 2 3 3" xfId="5275"/>
    <cellStyle name="Normal 12 2 4 2 3 3 2" xfId="13184"/>
    <cellStyle name="Normal 12 2 4 2 3 4" xfId="9238"/>
    <cellStyle name="Normal 12 2 4 2 4" xfId="2309"/>
    <cellStyle name="Normal 12 2 4 2 4 2" xfId="6256"/>
    <cellStyle name="Normal 12 2 4 2 4 2 2" xfId="14165"/>
    <cellStyle name="Normal 12 2 4 2 4 3" xfId="10219"/>
    <cellStyle name="Normal 12 2 4 2 5" xfId="4296"/>
    <cellStyle name="Normal 12 2 4 2 5 2" xfId="12205"/>
    <cellStyle name="Normal 12 2 4 2 6" xfId="8259"/>
    <cellStyle name="Normal 12 2 4 3" xfId="607"/>
    <cellStyle name="Normal 12 2 4 3 2" xfId="1586"/>
    <cellStyle name="Normal 12 2 4 3 2 2" xfId="3546"/>
    <cellStyle name="Normal 12 2 4 3 2 2 2" xfId="7493"/>
    <cellStyle name="Normal 12 2 4 3 2 2 2 2" xfId="15402"/>
    <cellStyle name="Normal 12 2 4 3 2 2 3" xfId="11456"/>
    <cellStyle name="Normal 12 2 4 3 2 3" xfId="5533"/>
    <cellStyle name="Normal 12 2 4 3 2 3 2" xfId="13442"/>
    <cellStyle name="Normal 12 2 4 3 2 4" xfId="9496"/>
    <cellStyle name="Normal 12 2 4 3 3" xfId="2567"/>
    <cellStyle name="Normal 12 2 4 3 3 2" xfId="6514"/>
    <cellStyle name="Normal 12 2 4 3 3 2 2" xfId="14423"/>
    <cellStyle name="Normal 12 2 4 3 3 3" xfId="10477"/>
    <cellStyle name="Normal 12 2 4 3 4" xfId="4554"/>
    <cellStyle name="Normal 12 2 4 3 4 2" xfId="12463"/>
    <cellStyle name="Normal 12 2 4 3 5" xfId="8517"/>
    <cellStyle name="Normal 12 2 4 4" xfId="1103"/>
    <cellStyle name="Normal 12 2 4 4 2" xfId="3063"/>
    <cellStyle name="Normal 12 2 4 4 2 2" xfId="7010"/>
    <cellStyle name="Normal 12 2 4 4 2 2 2" xfId="14919"/>
    <cellStyle name="Normal 12 2 4 4 2 3" xfId="10973"/>
    <cellStyle name="Normal 12 2 4 4 3" xfId="5050"/>
    <cellStyle name="Normal 12 2 4 4 3 2" xfId="12959"/>
    <cellStyle name="Normal 12 2 4 4 4" xfId="9013"/>
    <cellStyle name="Normal 12 2 4 5" xfId="2084"/>
    <cellStyle name="Normal 12 2 4 5 2" xfId="6031"/>
    <cellStyle name="Normal 12 2 4 5 2 2" xfId="13940"/>
    <cellStyle name="Normal 12 2 4 5 3" xfId="9994"/>
    <cellStyle name="Normal 12 2 4 6" xfId="4071"/>
    <cellStyle name="Normal 12 2 4 6 2" xfId="11980"/>
    <cellStyle name="Normal 12 2 4 7" xfId="8034"/>
    <cellStyle name="Normal 12 2 5" xfId="260"/>
    <cellStyle name="Normal 12 2 5 2" xfId="743"/>
    <cellStyle name="Normal 12 2 5 2 2" xfId="1722"/>
    <cellStyle name="Normal 12 2 5 2 2 2" xfId="3682"/>
    <cellStyle name="Normal 12 2 5 2 2 2 2" xfId="7629"/>
    <cellStyle name="Normal 12 2 5 2 2 2 2 2" xfId="15538"/>
    <cellStyle name="Normal 12 2 5 2 2 2 3" xfId="11592"/>
    <cellStyle name="Normal 12 2 5 2 2 3" xfId="5669"/>
    <cellStyle name="Normal 12 2 5 2 2 3 2" xfId="13578"/>
    <cellStyle name="Normal 12 2 5 2 2 4" xfId="9632"/>
    <cellStyle name="Normal 12 2 5 2 3" xfId="2703"/>
    <cellStyle name="Normal 12 2 5 2 3 2" xfId="6650"/>
    <cellStyle name="Normal 12 2 5 2 3 2 2" xfId="14559"/>
    <cellStyle name="Normal 12 2 5 2 3 3" xfId="10613"/>
    <cellStyle name="Normal 12 2 5 2 4" xfId="4690"/>
    <cellStyle name="Normal 12 2 5 2 4 2" xfId="12599"/>
    <cellStyle name="Normal 12 2 5 2 5" xfId="8653"/>
    <cellStyle name="Normal 12 2 5 3" xfId="1239"/>
    <cellStyle name="Normal 12 2 5 3 2" xfId="3199"/>
    <cellStyle name="Normal 12 2 5 3 2 2" xfId="7146"/>
    <cellStyle name="Normal 12 2 5 3 2 2 2" xfId="15055"/>
    <cellStyle name="Normal 12 2 5 3 2 3" xfId="11109"/>
    <cellStyle name="Normal 12 2 5 3 3" xfId="5186"/>
    <cellStyle name="Normal 12 2 5 3 3 2" xfId="13095"/>
    <cellStyle name="Normal 12 2 5 3 4" xfId="9149"/>
    <cellStyle name="Normal 12 2 5 4" xfId="2220"/>
    <cellStyle name="Normal 12 2 5 4 2" xfId="6167"/>
    <cellStyle name="Normal 12 2 5 4 2 2" xfId="14076"/>
    <cellStyle name="Normal 12 2 5 4 3" xfId="10130"/>
    <cellStyle name="Normal 12 2 5 5" xfId="4207"/>
    <cellStyle name="Normal 12 2 5 5 2" xfId="12116"/>
    <cellStyle name="Normal 12 2 5 6" xfId="8170"/>
    <cellStyle name="Normal 12 2 6" xfId="518"/>
    <cellStyle name="Normal 12 2 6 2" xfId="1497"/>
    <cellStyle name="Normal 12 2 6 2 2" xfId="3457"/>
    <cellStyle name="Normal 12 2 6 2 2 2" xfId="7404"/>
    <cellStyle name="Normal 12 2 6 2 2 2 2" xfId="15313"/>
    <cellStyle name="Normal 12 2 6 2 2 3" xfId="11367"/>
    <cellStyle name="Normal 12 2 6 2 3" xfId="5444"/>
    <cellStyle name="Normal 12 2 6 2 3 2" xfId="13353"/>
    <cellStyle name="Normal 12 2 6 2 4" xfId="9407"/>
    <cellStyle name="Normal 12 2 6 3" xfId="2478"/>
    <cellStyle name="Normal 12 2 6 3 2" xfId="6425"/>
    <cellStyle name="Normal 12 2 6 3 2 2" xfId="14334"/>
    <cellStyle name="Normal 12 2 6 3 3" xfId="10388"/>
    <cellStyle name="Normal 12 2 6 4" xfId="4465"/>
    <cellStyle name="Normal 12 2 6 4 2" xfId="12374"/>
    <cellStyle name="Normal 12 2 6 5" xfId="8428"/>
    <cellStyle name="Normal 12 2 7" xfId="1014"/>
    <cellStyle name="Normal 12 2 7 2" xfId="2974"/>
    <cellStyle name="Normal 12 2 7 2 2" xfId="6921"/>
    <cellStyle name="Normal 12 2 7 2 2 2" xfId="14830"/>
    <cellStyle name="Normal 12 2 7 2 3" xfId="10884"/>
    <cellStyle name="Normal 12 2 7 3" xfId="4961"/>
    <cellStyle name="Normal 12 2 7 3 2" xfId="12870"/>
    <cellStyle name="Normal 12 2 7 4" xfId="8924"/>
    <cellStyle name="Normal 12 2 8" xfId="1995"/>
    <cellStyle name="Normal 12 2 8 2" xfId="5942"/>
    <cellStyle name="Normal 12 2 8 2 2" xfId="13851"/>
    <cellStyle name="Normal 12 2 8 3" xfId="9905"/>
    <cellStyle name="Normal 12 2 9" xfId="3982"/>
    <cellStyle name="Normal 12 2 9 2" xfId="11891"/>
    <cellStyle name="Normal 12 3" xfId="79"/>
    <cellStyle name="Normal 12 3 2" xfId="168"/>
    <cellStyle name="Normal 12 3 2 2" xfId="393"/>
    <cellStyle name="Normal 12 3 2 2 2" xfId="876"/>
    <cellStyle name="Normal 12 3 2 2 2 2" xfId="1855"/>
    <cellStyle name="Normal 12 3 2 2 2 2 2" xfId="3815"/>
    <cellStyle name="Normal 12 3 2 2 2 2 2 2" xfId="7762"/>
    <cellStyle name="Normal 12 3 2 2 2 2 2 2 2" xfId="15671"/>
    <cellStyle name="Normal 12 3 2 2 2 2 2 3" xfId="11725"/>
    <cellStyle name="Normal 12 3 2 2 2 2 3" xfId="5802"/>
    <cellStyle name="Normal 12 3 2 2 2 2 3 2" xfId="13711"/>
    <cellStyle name="Normal 12 3 2 2 2 2 4" xfId="9765"/>
    <cellStyle name="Normal 12 3 2 2 2 3" xfId="2836"/>
    <cellStyle name="Normal 12 3 2 2 2 3 2" xfId="6783"/>
    <cellStyle name="Normal 12 3 2 2 2 3 2 2" xfId="14692"/>
    <cellStyle name="Normal 12 3 2 2 2 3 3" xfId="10746"/>
    <cellStyle name="Normal 12 3 2 2 2 4" xfId="4823"/>
    <cellStyle name="Normal 12 3 2 2 2 4 2" xfId="12732"/>
    <cellStyle name="Normal 12 3 2 2 2 5" xfId="8786"/>
    <cellStyle name="Normal 12 3 2 2 3" xfId="1372"/>
    <cellStyle name="Normal 12 3 2 2 3 2" xfId="3332"/>
    <cellStyle name="Normal 12 3 2 2 3 2 2" xfId="7279"/>
    <cellStyle name="Normal 12 3 2 2 3 2 2 2" xfId="15188"/>
    <cellStyle name="Normal 12 3 2 2 3 2 3" xfId="11242"/>
    <cellStyle name="Normal 12 3 2 2 3 3" xfId="5319"/>
    <cellStyle name="Normal 12 3 2 2 3 3 2" xfId="13228"/>
    <cellStyle name="Normal 12 3 2 2 3 4" xfId="9282"/>
    <cellStyle name="Normal 12 3 2 2 4" xfId="2353"/>
    <cellStyle name="Normal 12 3 2 2 4 2" xfId="6300"/>
    <cellStyle name="Normal 12 3 2 2 4 2 2" xfId="14209"/>
    <cellStyle name="Normal 12 3 2 2 4 3" xfId="10263"/>
    <cellStyle name="Normal 12 3 2 2 5" xfId="4340"/>
    <cellStyle name="Normal 12 3 2 2 5 2" xfId="12249"/>
    <cellStyle name="Normal 12 3 2 2 6" xfId="8303"/>
    <cellStyle name="Normal 12 3 2 3" xfId="651"/>
    <cellStyle name="Normal 12 3 2 3 2" xfId="1630"/>
    <cellStyle name="Normal 12 3 2 3 2 2" xfId="3590"/>
    <cellStyle name="Normal 12 3 2 3 2 2 2" xfId="7537"/>
    <cellStyle name="Normal 12 3 2 3 2 2 2 2" xfId="15446"/>
    <cellStyle name="Normal 12 3 2 3 2 2 3" xfId="11500"/>
    <cellStyle name="Normal 12 3 2 3 2 3" xfId="5577"/>
    <cellStyle name="Normal 12 3 2 3 2 3 2" xfId="13486"/>
    <cellStyle name="Normal 12 3 2 3 2 4" xfId="9540"/>
    <cellStyle name="Normal 12 3 2 3 3" xfId="2611"/>
    <cellStyle name="Normal 12 3 2 3 3 2" xfId="6558"/>
    <cellStyle name="Normal 12 3 2 3 3 2 2" xfId="14467"/>
    <cellStyle name="Normal 12 3 2 3 3 3" xfId="10521"/>
    <cellStyle name="Normal 12 3 2 3 4" xfId="4598"/>
    <cellStyle name="Normal 12 3 2 3 4 2" xfId="12507"/>
    <cellStyle name="Normal 12 3 2 3 5" xfId="8561"/>
    <cellStyle name="Normal 12 3 2 4" xfId="1147"/>
    <cellStyle name="Normal 12 3 2 4 2" xfId="3107"/>
    <cellStyle name="Normal 12 3 2 4 2 2" xfId="7054"/>
    <cellStyle name="Normal 12 3 2 4 2 2 2" xfId="14963"/>
    <cellStyle name="Normal 12 3 2 4 2 3" xfId="11017"/>
    <cellStyle name="Normal 12 3 2 4 3" xfId="5094"/>
    <cellStyle name="Normal 12 3 2 4 3 2" xfId="13003"/>
    <cellStyle name="Normal 12 3 2 4 4" xfId="9057"/>
    <cellStyle name="Normal 12 3 2 5" xfId="2128"/>
    <cellStyle name="Normal 12 3 2 5 2" xfId="6075"/>
    <cellStyle name="Normal 12 3 2 5 2 2" xfId="13984"/>
    <cellStyle name="Normal 12 3 2 5 3" xfId="10038"/>
    <cellStyle name="Normal 12 3 2 6" xfId="4115"/>
    <cellStyle name="Normal 12 3 2 6 2" xfId="12024"/>
    <cellStyle name="Normal 12 3 2 7" xfId="8078"/>
    <cellStyle name="Normal 12 3 3" xfId="304"/>
    <cellStyle name="Normal 12 3 3 2" xfId="787"/>
    <cellStyle name="Normal 12 3 3 2 2" xfId="1766"/>
    <cellStyle name="Normal 12 3 3 2 2 2" xfId="3726"/>
    <cellStyle name="Normal 12 3 3 2 2 2 2" xfId="7673"/>
    <cellStyle name="Normal 12 3 3 2 2 2 2 2" xfId="15582"/>
    <cellStyle name="Normal 12 3 3 2 2 2 3" xfId="11636"/>
    <cellStyle name="Normal 12 3 3 2 2 3" xfId="5713"/>
    <cellStyle name="Normal 12 3 3 2 2 3 2" xfId="13622"/>
    <cellStyle name="Normal 12 3 3 2 2 4" xfId="9676"/>
    <cellStyle name="Normal 12 3 3 2 3" xfId="2747"/>
    <cellStyle name="Normal 12 3 3 2 3 2" xfId="6694"/>
    <cellStyle name="Normal 12 3 3 2 3 2 2" xfId="14603"/>
    <cellStyle name="Normal 12 3 3 2 3 3" xfId="10657"/>
    <cellStyle name="Normal 12 3 3 2 4" xfId="4734"/>
    <cellStyle name="Normal 12 3 3 2 4 2" xfId="12643"/>
    <cellStyle name="Normal 12 3 3 2 5" xfId="8697"/>
    <cellStyle name="Normal 12 3 3 3" xfId="1283"/>
    <cellStyle name="Normal 12 3 3 3 2" xfId="3243"/>
    <cellStyle name="Normal 12 3 3 3 2 2" xfId="7190"/>
    <cellStyle name="Normal 12 3 3 3 2 2 2" xfId="15099"/>
    <cellStyle name="Normal 12 3 3 3 2 3" xfId="11153"/>
    <cellStyle name="Normal 12 3 3 3 3" xfId="5230"/>
    <cellStyle name="Normal 12 3 3 3 3 2" xfId="13139"/>
    <cellStyle name="Normal 12 3 3 3 4" xfId="9193"/>
    <cellStyle name="Normal 12 3 3 4" xfId="2264"/>
    <cellStyle name="Normal 12 3 3 4 2" xfId="6211"/>
    <cellStyle name="Normal 12 3 3 4 2 2" xfId="14120"/>
    <cellStyle name="Normal 12 3 3 4 3" xfId="10174"/>
    <cellStyle name="Normal 12 3 3 5" xfId="4251"/>
    <cellStyle name="Normal 12 3 3 5 2" xfId="12160"/>
    <cellStyle name="Normal 12 3 3 6" xfId="8214"/>
    <cellStyle name="Normal 12 3 4" xfId="562"/>
    <cellStyle name="Normal 12 3 4 2" xfId="1541"/>
    <cellStyle name="Normal 12 3 4 2 2" xfId="3501"/>
    <cellStyle name="Normal 12 3 4 2 2 2" xfId="7448"/>
    <cellStyle name="Normal 12 3 4 2 2 2 2" xfId="15357"/>
    <cellStyle name="Normal 12 3 4 2 2 3" xfId="11411"/>
    <cellStyle name="Normal 12 3 4 2 3" xfId="5488"/>
    <cellStyle name="Normal 12 3 4 2 3 2" xfId="13397"/>
    <cellStyle name="Normal 12 3 4 2 4" xfId="9451"/>
    <cellStyle name="Normal 12 3 4 3" xfId="2522"/>
    <cellStyle name="Normal 12 3 4 3 2" xfId="6469"/>
    <cellStyle name="Normal 12 3 4 3 2 2" xfId="14378"/>
    <cellStyle name="Normal 12 3 4 3 3" xfId="10432"/>
    <cellStyle name="Normal 12 3 4 4" xfId="4509"/>
    <cellStyle name="Normal 12 3 4 4 2" xfId="12418"/>
    <cellStyle name="Normal 12 3 4 5" xfId="8472"/>
    <cellStyle name="Normal 12 3 5" xfId="1058"/>
    <cellStyle name="Normal 12 3 5 2" xfId="3018"/>
    <cellStyle name="Normal 12 3 5 2 2" xfId="6965"/>
    <cellStyle name="Normal 12 3 5 2 2 2" xfId="14874"/>
    <cellStyle name="Normal 12 3 5 2 3" xfId="10928"/>
    <cellStyle name="Normal 12 3 5 3" xfId="5005"/>
    <cellStyle name="Normal 12 3 5 3 2" xfId="12914"/>
    <cellStyle name="Normal 12 3 5 4" xfId="8968"/>
    <cellStyle name="Normal 12 3 6" xfId="2039"/>
    <cellStyle name="Normal 12 3 6 2" xfId="5986"/>
    <cellStyle name="Normal 12 3 6 2 2" xfId="13895"/>
    <cellStyle name="Normal 12 3 6 3" xfId="9949"/>
    <cellStyle name="Normal 12 3 7" xfId="4026"/>
    <cellStyle name="Normal 12 3 7 2" xfId="11935"/>
    <cellStyle name="Normal 12 3 8" xfId="7989"/>
    <cellStyle name="Normal 12 4" xfId="50"/>
    <cellStyle name="Normal 12 4 2" xfId="139"/>
    <cellStyle name="Normal 12 4 2 2" xfId="364"/>
    <cellStyle name="Normal 12 4 2 2 2" xfId="847"/>
    <cellStyle name="Normal 12 4 2 2 2 2" xfId="1826"/>
    <cellStyle name="Normal 12 4 2 2 2 2 2" xfId="3786"/>
    <cellStyle name="Normal 12 4 2 2 2 2 2 2" xfId="7733"/>
    <cellStyle name="Normal 12 4 2 2 2 2 2 2 2" xfId="15642"/>
    <cellStyle name="Normal 12 4 2 2 2 2 2 3" xfId="11696"/>
    <cellStyle name="Normal 12 4 2 2 2 2 3" xfId="5773"/>
    <cellStyle name="Normal 12 4 2 2 2 2 3 2" xfId="13682"/>
    <cellStyle name="Normal 12 4 2 2 2 2 4" xfId="9736"/>
    <cellStyle name="Normal 12 4 2 2 2 3" xfId="2807"/>
    <cellStyle name="Normal 12 4 2 2 2 3 2" xfId="6754"/>
    <cellStyle name="Normal 12 4 2 2 2 3 2 2" xfId="14663"/>
    <cellStyle name="Normal 12 4 2 2 2 3 3" xfId="10717"/>
    <cellStyle name="Normal 12 4 2 2 2 4" xfId="4794"/>
    <cellStyle name="Normal 12 4 2 2 2 4 2" xfId="12703"/>
    <cellStyle name="Normal 12 4 2 2 2 5" xfId="8757"/>
    <cellStyle name="Normal 12 4 2 2 3" xfId="1343"/>
    <cellStyle name="Normal 12 4 2 2 3 2" xfId="3303"/>
    <cellStyle name="Normal 12 4 2 2 3 2 2" xfId="7250"/>
    <cellStyle name="Normal 12 4 2 2 3 2 2 2" xfId="15159"/>
    <cellStyle name="Normal 12 4 2 2 3 2 3" xfId="11213"/>
    <cellStyle name="Normal 12 4 2 2 3 3" xfId="5290"/>
    <cellStyle name="Normal 12 4 2 2 3 3 2" xfId="13199"/>
    <cellStyle name="Normal 12 4 2 2 3 4" xfId="9253"/>
    <cellStyle name="Normal 12 4 2 2 4" xfId="2324"/>
    <cellStyle name="Normal 12 4 2 2 4 2" xfId="6271"/>
    <cellStyle name="Normal 12 4 2 2 4 2 2" xfId="14180"/>
    <cellStyle name="Normal 12 4 2 2 4 3" xfId="10234"/>
    <cellStyle name="Normal 12 4 2 2 5" xfId="4311"/>
    <cellStyle name="Normal 12 4 2 2 5 2" xfId="12220"/>
    <cellStyle name="Normal 12 4 2 2 6" xfId="8274"/>
    <cellStyle name="Normal 12 4 2 3" xfId="622"/>
    <cellStyle name="Normal 12 4 2 3 2" xfId="1601"/>
    <cellStyle name="Normal 12 4 2 3 2 2" xfId="3561"/>
    <cellStyle name="Normal 12 4 2 3 2 2 2" xfId="7508"/>
    <cellStyle name="Normal 12 4 2 3 2 2 2 2" xfId="15417"/>
    <cellStyle name="Normal 12 4 2 3 2 2 3" xfId="11471"/>
    <cellStyle name="Normal 12 4 2 3 2 3" xfId="5548"/>
    <cellStyle name="Normal 12 4 2 3 2 3 2" xfId="13457"/>
    <cellStyle name="Normal 12 4 2 3 2 4" xfId="9511"/>
    <cellStyle name="Normal 12 4 2 3 3" xfId="2582"/>
    <cellStyle name="Normal 12 4 2 3 3 2" xfId="6529"/>
    <cellStyle name="Normal 12 4 2 3 3 2 2" xfId="14438"/>
    <cellStyle name="Normal 12 4 2 3 3 3" xfId="10492"/>
    <cellStyle name="Normal 12 4 2 3 4" xfId="4569"/>
    <cellStyle name="Normal 12 4 2 3 4 2" xfId="12478"/>
    <cellStyle name="Normal 12 4 2 3 5" xfId="8532"/>
    <cellStyle name="Normal 12 4 2 4" xfId="1118"/>
    <cellStyle name="Normal 12 4 2 4 2" xfId="3078"/>
    <cellStyle name="Normal 12 4 2 4 2 2" xfId="7025"/>
    <cellStyle name="Normal 12 4 2 4 2 2 2" xfId="14934"/>
    <cellStyle name="Normal 12 4 2 4 2 3" xfId="10988"/>
    <cellStyle name="Normal 12 4 2 4 3" xfId="5065"/>
    <cellStyle name="Normal 12 4 2 4 3 2" xfId="12974"/>
    <cellStyle name="Normal 12 4 2 4 4" xfId="9028"/>
    <cellStyle name="Normal 12 4 2 5" xfId="2099"/>
    <cellStyle name="Normal 12 4 2 5 2" xfId="6046"/>
    <cellStyle name="Normal 12 4 2 5 2 2" xfId="13955"/>
    <cellStyle name="Normal 12 4 2 5 3" xfId="10009"/>
    <cellStyle name="Normal 12 4 2 6" xfId="4086"/>
    <cellStyle name="Normal 12 4 2 6 2" xfId="11995"/>
    <cellStyle name="Normal 12 4 2 7" xfId="8049"/>
    <cellStyle name="Normal 12 4 3" xfId="275"/>
    <cellStyle name="Normal 12 4 3 2" xfId="758"/>
    <cellStyle name="Normal 12 4 3 2 2" xfId="1737"/>
    <cellStyle name="Normal 12 4 3 2 2 2" xfId="3697"/>
    <cellStyle name="Normal 12 4 3 2 2 2 2" xfId="7644"/>
    <cellStyle name="Normal 12 4 3 2 2 2 2 2" xfId="15553"/>
    <cellStyle name="Normal 12 4 3 2 2 2 3" xfId="11607"/>
    <cellStyle name="Normal 12 4 3 2 2 3" xfId="5684"/>
    <cellStyle name="Normal 12 4 3 2 2 3 2" xfId="13593"/>
    <cellStyle name="Normal 12 4 3 2 2 4" xfId="9647"/>
    <cellStyle name="Normal 12 4 3 2 3" xfId="2718"/>
    <cellStyle name="Normal 12 4 3 2 3 2" xfId="6665"/>
    <cellStyle name="Normal 12 4 3 2 3 2 2" xfId="14574"/>
    <cellStyle name="Normal 12 4 3 2 3 3" xfId="10628"/>
    <cellStyle name="Normal 12 4 3 2 4" xfId="4705"/>
    <cellStyle name="Normal 12 4 3 2 4 2" xfId="12614"/>
    <cellStyle name="Normal 12 4 3 2 5" xfId="8668"/>
    <cellStyle name="Normal 12 4 3 3" xfId="1254"/>
    <cellStyle name="Normal 12 4 3 3 2" xfId="3214"/>
    <cellStyle name="Normal 12 4 3 3 2 2" xfId="7161"/>
    <cellStyle name="Normal 12 4 3 3 2 2 2" xfId="15070"/>
    <cellStyle name="Normal 12 4 3 3 2 3" xfId="11124"/>
    <cellStyle name="Normal 12 4 3 3 3" xfId="5201"/>
    <cellStyle name="Normal 12 4 3 3 3 2" xfId="13110"/>
    <cellStyle name="Normal 12 4 3 3 4" xfId="9164"/>
    <cellStyle name="Normal 12 4 3 4" xfId="2235"/>
    <cellStyle name="Normal 12 4 3 4 2" xfId="6182"/>
    <cellStyle name="Normal 12 4 3 4 2 2" xfId="14091"/>
    <cellStyle name="Normal 12 4 3 4 3" xfId="10145"/>
    <cellStyle name="Normal 12 4 3 5" xfId="4222"/>
    <cellStyle name="Normal 12 4 3 5 2" xfId="12131"/>
    <cellStyle name="Normal 12 4 3 6" xfId="8185"/>
    <cellStyle name="Normal 12 4 4" xfId="533"/>
    <cellStyle name="Normal 12 4 4 2" xfId="1512"/>
    <cellStyle name="Normal 12 4 4 2 2" xfId="3472"/>
    <cellStyle name="Normal 12 4 4 2 2 2" xfId="7419"/>
    <cellStyle name="Normal 12 4 4 2 2 2 2" xfId="15328"/>
    <cellStyle name="Normal 12 4 4 2 2 3" xfId="11382"/>
    <cellStyle name="Normal 12 4 4 2 3" xfId="5459"/>
    <cellStyle name="Normal 12 4 4 2 3 2" xfId="13368"/>
    <cellStyle name="Normal 12 4 4 2 4" xfId="9422"/>
    <cellStyle name="Normal 12 4 4 3" xfId="2493"/>
    <cellStyle name="Normal 12 4 4 3 2" xfId="6440"/>
    <cellStyle name="Normal 12 4 4 3 2 2" xfId="14349"/>
    <cellStyle name="Normal 12 4 4 3 3" xfId="10403"/>
    <cellStyle name="Normal 12 4 4 4" xfId="4480"/>
    <cellStyle name="Normal 12 4 4 4 2" xfId="12389"/>
    <cellStyle name="Normal 12 4 4 5" xfId="8443"/>
    <cellStyle name="Normal 12 4 5" xfId="1029"/>
    <cellStyle name="Normal 12 4 5 2" xfId="2989"/>
    <cellStyle name="Normal 12 4 5 2 2" xfId="6936"/>
    <cellStyle name="Normal 12 4 5 2 2 2" xfId="14845"/>
    <cellStyle name="Normal 12 4 5 2 3" xfId="10899"/>
    <cellStyle name="Normal 12 4 5 3" xfId="4976"/>
    <cellStyle name="Normal 12 4 5 3 2" xfId="12885"/>
    <cellStyle name="Normal 12 4 5 4" xfId="8939"/>
    <cellStyle name="Normal 12 4 6" xfId="2010"/>
    <cellStyle name="Normal 12 4 6 2" xfId="5957"/>
    <cellStyle name="Normal 12 4 6 2 2" xfId="13866"/>
    <cellStyle name="Normal 12 4 6 3" xfId="9920"/>
    <cellStyle name="Normal 12 4 7" xfId="3997"/>
    <cellStyle name="Normal 12 4 7 2" xfId="11906"/>
    <cellStyle name="Normal 12 4 8" xfId="7960"/>
    <cellStyle name="Normal 12 5" xfId="109"/>
    <cellStyle name="Normal 12 5 2" xfId="334"/>
    <cellStyle name="Normal 12 5 2 2" xfId="817"/>
    <cellStyle name="Normal 12 5 2 2 2" xfId="1796"/>
    <cellStyle name="Normal 12 5 2 2 2 2" xfId="3756"/>
    <cellStyle name="Normal 12 5 2 2 2 2 2" xfId="7703"/>
    <cellStyle name="Normal 12 5 2 2 2 2 2 2" xfId="15612"/>
    <cellStyle name="Normal 12 5 2 2 2 2 3" xfId="11666"/>
    <cellStyle name="Normal 12 5 2 2 2 3" xfId="5743"/>
    <cellStyle name="Normal 12 5 2 2 2 3 2" xfId="13652"/>
    <cellStyle name="Normal 12 5 2 2 2 4" xfId="9706"/>
    <cellStyle name="Normal 12 5 2 2 3" xfId="2777"/>
    <cellStyle name="Normal 12 5 2 2 3 2" xfId="6724"/>
    <cellStyle name="Normal 12 5 2 2 3 2 2" xfId="14633"/>
    <cellStyle name="Normal 12 5 2 2 3 3" xfId="10687"/>
    <cellStyle name="Normal 12 5 2 2 4" xfId="4764"/>
    <cellStyle name="Normal 12 5 2 2 4 2" xfId="12673"/>
    <cellStyle name="Normal 12 5 2 2 5" xfId="8727"/>
    <cellStyle name="Normal 12 5 2 3" xfId="1313"/>
    <cellStyle name="Normal 12 5 2 3 2" xfId="3273"/>
    <cellStyle name="Normal 12 5 2 3 2 2" xfId="7220"/>
    <cellStyle name="Normal 12 5 2 3 2 2 2" xfId="15129"/>
    <cellStyle name="Normal 12 5 2 3 2 3" xfId="11183"/>
    <cellStyle name="Normal 12 5 2 3 3" xfId="5260"/>
    <cellStyle name="Normal 12 5 2 3 3 2" xfId="13169"/>
    <cellStyle name="Normal 12 5 2 3 4" xfId="9223"/>
    <cellStyle name="Normal 12 5 2 4" xfId="2294"/>
    <cellStyle name="Normal 12 5 2 4 2" xfId="6241"/>
    <cellStyle name="Normal 12 5 2 4 2 2" xfId="14150"/>
    <cellStyle name="Normal 12 5 2 4 3" xfId="10204"/>
    <cellStyle name="Normal 12 5 2 5" xfId="4281"/>
    <cellStyle name="Normal 12 5 2 5 2" xfId="12190"/>
    <cellStyle name="Normal 12 5 2 6" xfId="8244"/>
    <cellStyle name="Normal 12 5 3" xfId="592"/>
    <cellStyle name="Normal 12 5 3 2" xfId="1571"/>
    <cellStyle name="Normal 12 5 3 2 2" xfId="3531"/>
    <cellStyle name="Normal 12 5 3 2 2 2" xfId="7478"/>
    <cellStyle name="Normal 12 5 3 2 2 2 2" xfId="15387"/>
    <cellStyle name="Normal 12 5 3 2 2 3" xfId="11441"/>
    <cellStyle name="Normal 12 5 3 2 3" xfId="5518"/>
    <cellStyle name="Normal 12 5 3 2 3 2" xfId="13427"/>
    <cellStyle name="Normal 12 5 3 2 4" xfId="9481"/>
    <cellStyle name="Normal 12 5 3 3" xfId="2552"/>
    <cellStyle name="Normal 12 5 3 3 2" xfId="6499"/>
    <cellStyle name="Normal 12 5 3 3 2 2" xfId="14408"/>
    <cellStyle name="Normal 12 5 3 3 3" xfId="10462"/>
    <cellStyle name="Normal 12 5 3 4" xfId="4539"/>
    <cellStyle name="Normal 12 5 3 4 2" xfId="12448"/>
    <cellStyle name="Normal 12 5 3 5" xfId="8502"/>
    <cellStyle name="Normal 12 5 4" xfId="1088"/>
    <cellStyle name="Normal 12 5 4 2" xfId="3048"/>
    <cellStyle name="Normal 12 5 4 2 2" xfId="6995"/>
    <cellStyle name="Normal 12 5 4 2 2 2" xfId="14904"/>
    <cellStyle name="Normal 12 5 4 2 3" xfId="10958"/>
    <cellStyle name="Normal 12 5 4 3" xfId="5035"/>
    <cellStyle name="Normal 12 5 4 3 2" xfId="12944"/>
    <cellStyle name="Normal 12 5 4 4" xfId="8998"/>
    <cellStyle name="Normal 12 5 5" xfId="2069"/>
    <cellStyle name="Normal 12 5 5 2" xfId="6016"/>
    <cellStyle name="Normal 12 5 5 2 2" xfId="13925"/>
    <cellStyle name="Normal 12 5 5 3" xfId="9979"/>
    <cellStyle name="Normal 12 5 6" xfId="4056"/>
    <cellStyle name="Normal 12 5 6 2" xfId="11965"/>
    <cellStyle name="Normal 12 5 7" xfId="8019"/>
    <cellStyle name="Normal 12 6" xfId="245"/>
    <cellStyle name="Normal 12 6 2" xfId="728"/>
    <cellStyle name="Normal 12 6 2 2" xfId="1707"/>
    <cellStyle name="Normal 12 6 2 2 2" xfId="3667"/>
    <cellStyle name="Normal 12 6 2 2 2 2" xfId="7614"/>
    <cellStyle name="Normal 12 6 2 2 2 2 2" xfId="15523"/>
    <cellStyle name="Normal 12 6 2 2 2 3" xfId="11577"/>
    <cellStyle name="Normal 12 6 2 2 3" xfId="5654"/>
    <cellStyle name="Normal 12 6 2 2 3 2" xfId="13563"/>
    <cellStyle name="Normal 12 6 2 2 4" xfId="9617"/>
    <cellStyle name="Normal 12 6 2 3" xfId="2688"/>
    <cellStyle name="Normal 12 6 2 3 2" xfId="6635"/>
    <cellStyle name="Normal 12 6 2 3 2 2" xfId="14544"/>
    <cellStyle name="Normal 12 6 2 3 3" xfId="10598"/>
    <cellStyle name="Normal 12 6 2 4" xfId="4675"/>
    <cellStyle name="Normal 12 6 2 4 2" xfId="12584"/>
    <cellStyle name="Normal 12 6 2 5" xfId="8638"/>
    <cellStyle name="Normal 12 6 3" xfId="1224"/>
    <cellStyle name="Normal 12 6 3 2" xfId="3184"/>
    <cellStyle name="Normal 12 6 3 2 2" xfId="7131"/>
    <cellStyle name="Normal 12 6 3 2 2 2" xfId="15040"/>
    <cellStyle name="Normal 12 6 3 2 3" xfId="11094"/>
    <cellStyle name="Normal 12 6 3 3" xfId="5171"/>
    <cellStyle name="Normal 12 6 3 3 2" xfId="13080"/>
    <cellStyle name="Normal 12 6 3 4" xfId="9134"/>
    <cellStyle name="Normal 12 6 4" xfId="2205"/>
    <cellStyle name="Normal 12 6 4 2" xfId="6152"/>
    <cellStyle name="Normal 12 6 4 2 2" xfId="14061"/>
    <cellStyle name="Normal 12 6 4 3" xfId="10115"/>
    <cellStyle name="Normal 12 6 5" xfId="4192"/>
    <cellStyle name="Normal 12 6 5 2" xfId="12101"/>
    <cellStyle name="Normal 12 6 6" xfId="8155"/>
    <cellStyle name="Normal 12 7" xfId="503"/>
    <cellStyle name="Normal 12 7 2" xfId="1482"/>
    <cellStyle name="Normal 12 7 2 2" xfId="3442"/>
    <cellStyle name="Normal 12 7 2 2 2" xfId="7389"/>
    <cellStyle name="Normal 12 7 2 2 2 2" xfId="15298"/>
    <cellStyle name="Normal 12 7 2 2 3" xfId="11352"/>
    <cellStyle name="Normal 12 7 2 3" xfId="5429"/>
    <cellStyle name="Normal 12 7 2 3 2" xfId="13338"/>
    <cellStyle name="Normal 12 7 2 4" xfId="9392"/>
    <cellStyle name="Normal 12 7 3" xfId="2463"/>
    <cellStyle name="Normal 12 7 3 2" xfId="6410"/>
    <cellStyle name="Normal 12 7 3 2 2" xfId="14319"/>
    <cellStyle name="Normal 12 7 3 3" xfId="10373"/>
    <cellStyle name="Normal 12 7 4" xfId="4450"/>
    <cellStyle name="Normal 12 7 4 2" xfId="12359"/>
    <cellStyle name="Normal 12 7 5" xfId="8413"/>
    <cellStyle name="Normal 12 8" xfId="999"/>
    <cellStyle name="Normal 12 8 2" xfId="2959"/>
    <cellStyle name="Normal 12 8 2 2" xfId="6906"/>
    <cellStyle name="Normal 12 8 2 2 2" xfId="14815"/>
    <cellStyle name="Normal 12 8 2 3" xfId="10869"/>
    <cellStyle name="Normal 12 8 3" xfId="4946"/>
    <cellStyle name="Normal 12 8 3 2" xfId="12855"/>
    <cellStyle name="Normal 12 8 4" xfId="8909"/>
    <cellStyle name="Normal 12 9" xfId="1980"/>
    <cellStyle name="Normal 12 9 2" xfId="5927"/>
    <cellStyle name="Normal 12 9 2 2" xfId="13836"/>
    <cellStyle name="Normal 12 9 3" xfId="9890"/>
    <cellStyle name="Normal 120" xfId="3936"/>
    <cellStyle name="Normal 120 2" xfId="7883"/>
    <cellStyle name="Normal 120 2 2" xfId="15792"/>
    <cellStyle name="Normal 120 3" xfId="11846"/>
    <cellStyle name="Normal 121" xfId="3937"/>
    <cellStyle name="Normal 121 2" xfId="7884"/>
    <cellStyle name="Normal 121 2 2" xfId="15793"/>
    <cellStyle name="Normal 121 3" xfId="11847"/>
    <cellStyle name="Normal 122" xfId="3938"/>
    <cellStyle name="Normal 122 2" xfId="7885"/>
    <cellStyle name="Normal 122 2 2" xfId="15794"/>
    <cellStyle name="Normal 122 3" xfId="11848"/>
    <cellStyle name="Normal 123" xfId="3939"/>
    <cellStyle name="Normal 123 2" xfId="7886"/>
    <cellStyle name="Normal 123 2 2" xfId="15795"/>
    <cellStyle name="Normal 123 3" xfId="11849"/>
    <cellStyle name="Normal 124" xfId="3940"/>
    <cellStyle name="Normal 124 2" xfId="7887"/>
    <cellStyle name="Normal 124 2 2" xfId="15796"/>
    <cellStyle name="Normal 124 3" xfId="11850"/>
    <cellStyle name="Normal 125" xfId="3941"/>
    <cellStyle name="Normal 125 2" xfId="7888"/>
    <cellStyle name="Normal 125 2 2" xfId="15797"/>
    <cellStyle name="Normal 125 3" xfId="11851"/>
    <cellStyle name="Normal 126" xfId="3942"/>
    <cellStyle name="Normal 126 2" xfId="7889"/>
    <cellStyle name="Normal 126 2 2" xfId="15798"/>
    <cellStyle name="Normal 126 3" xfId="11852"/>
    <cellStyle name="Normal 127" xfId="3943"/>
    <cellStyle name="Normal 127 2" xfId="7890"/>
    <cellStyle name="Normal 127 2 2" xfId="15799"/>
    <cellStyle name="Normal 127 3" xfId="11853"/>
    <cellStyle name="Normal 128" xfId="3945"/>
    <cellStyle name="Normal 128 2" xfId="7891"/>
    <cellStyle name="Normal 128 2 2" xfId="15800"/>
    <cellStyle name="Normal 128 3" xfId="11854"/>
    <cellStyle name="Normal 129" xfId="3946"/>
    <cellStyle name="Normal 129 2" xfId="7892"/>
    <cellStyle name="Normal 129 2 2" xfId="15801"/>
    <cellStyle name="Normal 129 3" xfId="11855"/>
    <cellStyle name="Normal 13" xfId="21"/>
    <cellStyle name="Normal 13 10" xfId="3968"/>
    <cellStyle name="Normal 13 10 2" xfId="11877"/>
    <cellStyle name="Normal 13 11" xfId="7931"/>
    <cellStyle name="Normal 13 2" xfId="36"/>
    <cellStyle name="Normal 13 2 10" xfId="7946"/>
    <cellStyle name="Normal 13 2 2" xfId="95"/>
    <cellStyle name="Normal 13 2 2 2" xfId="184"/>
    <cellStyle name="Normal 13 2 2 2 2" xfId="409"/>
    <cellStyle name="Normal 13 2 2 2 2 2" xfId="892"/>
    <cellStyle name="Normal 13 2 2 2 2 2 2" xfId="1871"/>
    <cellStyle name="Normal 13 2 2 2 2 2 2 2" xfId="3831"/>
    <cellStyle name="Normal 13 2 2 2 2 2 2 2 2" xfId="7778"/>
    <cellStyle name="Normal 13 2 2 2 2 2 2 2 2 2" xfId="15687"/>
    <cellStyle name="Normal 13 2 2 2 2 2 2 2 3" xfId="11741"/>
    <cellStyle name="Normal 13 2 2 2 2 2 2 3" xfId="5818"/>
    <cellStyle name="Normal 13 2 2 2 2 2 2 3 2" xfId="13727"/>
    <cellStyle name="Normal 13 2 2 2 2 2 2 4" xfId="9781"/>
    <cellStyle name="Normal 13 2 2 2 2 2 3" xfId="2852"/>
    <cellStyle name="Normal 13 2 2 2 2 2 3 2" xfId="6799"/>
    <cellStyle name="Normal 13 2 2 2 2 2 3 2 2" xfId="14708"/>
    <cellStyle name="Normal 13 2 2 2 2 2 3 3" xfId="10762"/>
    <cellStyle name="Normal 13 2 2 2 2 2 4" xfId="4839"/>
    <cellStyle name="Normal 13 2 2 2 2 2 4 2" xfId="12748"/>
    <cellStyle name="Normal 13 2 2 2 2 2 5" xfId="8802"/>
    <cellStyle name="Normal 13 2 2 2 2 3" xfId="1388"/>
    <cellStyle name="Normal 13 2 2 2 2 3 2" xfId="3348"/>
    <cellStyle name="Normal 13 2 2 2 2 3 2 2" xfId="7295"/>
    <cellStyle name="Normal 13 2 2 2 2 3 2 2 2" xfId="15204"/>
    <cellStyle name="Normal 13 2 2 2 2 3 2 3" xfId="11258"/>
    <cellStyle name="Normal 13 2 2 2 2 3 3" xfId="5335"/>
    <cellStyle name="Normal 13 2 2 2 2 3 3 2" xfId="13244"/>
    <cellStyle name="Normal 13 2 2 2 2 3 4" xfId="9298"/>
    <cellStyle name="Normal 13 2 2 2 2 4" xfId="2369"/>
    <cellStyle name="Normal 13 2 2 2 2 4 2" xfId="6316"/>
    <cellStyle name="Normal 13 2 2 2 2 4 2 2" xfId="14225"/>
    <cellStyle name="Normal 13 2 2 2 2 4 3" xfId="10279"/>
    <cellStyle name="Normal 13 2 2 2 2 5" xfId="4356"/>
    <cellStyle name="Normal 13 2 2 2 2 5 2" xfId="12265"/>
    <cellStyle name="Normal 13 2 2 2 2 6" xfId="8319"/>
    <cellStyle name="Normal 13 2 2 2 3" xfId="667"/>
    <cellStyle name="Normal 13 2 2 2 3 2" xfId="1646"/>
    <cellStyle name="Normal 13 2 2 2 3 2 2" xfId="3606"/>
    <cellStyle name="Normal 13 2 2 2 3 2 2 2" xfId="7553"/>
    <cellStyle name="Normal 13 2 2 2 3 2 2 2 2" xfId="15462"/>
    <cellStyle name="Normal 13 2 2 2 3 2 2 3" xfId="11516"/>
    <cellStyle name="Normal 13 2 2 2 3 2 3" xfId="5593"/>
    <cellStyle name="Normal 13 2 2 2 3 2 3 2" xfId="13502"/>
    <cellStyle name="Normal 13 2 2 2 3 2 4" xfId="9556"/>
    <cellStyle name="Normal 13 2 2 2 3 3" xfId="2627"/>
    <cellStyle name="Normal 13 2 2 2 3 3 2" xfId="6574"/>
    <cellStyle name="Normal 13 2 2 2 3 3 2 2" xfId="14483"/>
    <cellStyle name="Normal 13 2 2 2 3 3 3" xfId="10537"/>
    <cellStyle name="Normal 13 2 2 2 3 4" xfId="4614"/>
    <cellStyle name="Normal 13 2 2 2 3 4 2" xfId="12523"/>
    <cellStyle name="Normal 13 2 2 2 3 5" xfId="8577"/>
    <cellStyle name="Normal 13 2 2 2 4" xfId="1163"/>
    <cellStyle name="Normal 13 2 2 2 4 2" xfId="3123"/>
    <cellStyle name="Normal 13 2 2 2 4 2 2" xfId="7070"/>
    <cellStyle name="Normal 13 2 2 2 4 2 2 2" xfId="14979"/>
    <cellStyle name="Normal 13 2 2 2 4 2 3" xfId="11033"/>
    <cellStyle name="Normal 13 2 2 2 4 3" xfId="5110"/>
    <cellStyle name="Normal 13 2 2 2 4 3 2" xfId="13019"/>
    <cellStyle name="Normal 13 2 2 2 4 4" xfId="9073"/>
    <cellStyle name="Normal 13 2 2 2 5" xfId="2144"/>
    <cellStyle name="Normal 13 2 2 2 5 2" xfId="6091"/>
    <cellStyle name="Normal 13 2 2 2 5 2 2" xfId="14000"/>
    <cellStyle name="Normal 13 2 2 2 5 3" xfId="10054"/>
    <cellStyle name="Normal 13 2 2 2 6" xfId="4131"/>
    <cellStyle name="Normal 13 2 2 2 6 2" xfId="12040"/>
    <cellStyle name="Normal 13 2 2 2 7" xfId="8094"/>
    <cellStyle name="Normal 13 2 2 3" xfId="320"/>
    <cellStyle name="Normal 13 2 2 3 2" xfId="803"/>
    <cellStyle name="Normal 13 2 2 3 2 2" xfId="1782"/>
    <cellStyle name="Normal 13 2 2 3 2 2 2" xfId="3742"/>
    <cellStyle name="Normal 13 2 2 3 2 2 2 2" xfId="7689"/>
    <cellStyle name="Normal 13 2 2 3 2 2 2 2 2" xfId="15598"/>
    <cellStyle name="Normal 13 2 2 3 2 2 2 3" xfId="11652"/>
    <cellStyle name="Normal 13 2 2 3 2 2 3" xfId="5729"/>
    <cellStyle name="Normal 13 2 2 3 2 2 3 2" xfId="13638"/>
    <cellStyle name="Normal 13 2 2 3 2 2 4" xfId="9692"/>
    <cellStyle name="Normal 13 2 2 3 2 3" xfId="2763"/>
    <cellStyle name="Normal 13 2 2 3 2 3 2" xfId="6710"/>
    <cellStyle name="Normal 13 2 2 3 2 3 2 2" xfId="14619"/>
    <cellStyle name="Normal 13 2 2 3 2 3 3" xfId="10673"/>
    <cellStyle name="Normal 13 2 2 3 2 4" xfId="4750"/>
    <cellStyle name="Normal 13 2 2 3 2 4 2" xfId="12659"/>
    <cellStyle name="Normal 13 2 2 3 2 5" xfId="8713"/>
    <cellStyle name="Normal 13 2 2 3 3" xfId="1299"/>
    <cellStyle name="Normal 13 2 2 3 3 2" xfId="3259"/>
    <cellStyle name="Normal 13 2 2 3 3 2 2" xfId="7206"/>
    <cellStyle name="Normal 13 2 2 3 3 2 2 2" xfId="15115"/>
    <cellStyle name="Normal 13 2 2 3 3 2 3" xfId="11169"/>
    <cellStyle name="Normal 13 2 2 3 3 3" xfId="5246"/>
    <cellStyle name="Normal 13 2 2 3 3 3 2" xfId="13155"/>
    <cellStyle name="Normal 13 2 2 3 3 4" xfId="9209"/>
    <cellStyle name="Normal 13 2 2 3 4" xfId="2280"/>
    <cellStyle name="Normal 13 2 2 3 4 2" xfId="6227"/>
    <cellStyle name="Normal 13 2 2 3 4 2 2" xfId="14136"/>
    <cellStyle name="Normal 13 2 2 3 4 3" xfId="10190"/>
    <cellStyle name="Normal 13 2 2 3 5" xfId="4267"/>
    <cellStyle name="Normal 13 2 2 3 5 2" xfId="12176"/>
    <cellStyle name="Normal 13 2 2 3 6" xfId="8230"/>
    <cellStyle name="Normal 13 2 2 4" xfId="578"/>
    <cellStyle name="Normal 13 2 2 4 2" xfId="1557"/>
    <cellStyle name="Normal 13 2 2 4 2 2" xfId="3517"/>
    <cellStyle name="Normal 13 2 2 4 2 2 2" xfId="7464"/>
    <cellStyle name="Normal 13 2 2 4 2 2 2 2" xfId="15373"/>
    <cellStyle name="Normal 13 2 2 4 2 2 3" xfId="11427"/>
    <cellStyle name="Normal 13 2 2 4 2 3" xfId="5504"/>
    <cellStyle name="Normal 13 2 2 4 2 3 2" xfId="13413"/>
    <cellStyle name="Normal 13 2 2 4 2 4" xfId="9467"/>
    <cellStyle name="Normal 13 2 2 4 3" xfId="2538"/>
    <cellStyle name="Normal 13 2 2 4 3 2" xfId="6485"/>
    <cellStyle name="Normal 13 2 2 4 3 2 2" xfId="14394"/>
    <cellStyle name="Normal 13 2 2 4 3 3" xfId="10448"/>
    <cellStyle name="Normal 13 2 2 4 4" xfId="4525"/>
    <cellStyle name="Normal 13 2 2 4 4 2" xfId="12434"/>
    <cellStyle name="Normal 13 2 2 4 5" xfId="8488"/>
    <cellStyle name="Normal 13 2 2 5" xfId="1074"/>
    <cellStyle name="Normal 13 2 2 5 2" xfId="3034"/>
    <cellStyle name="Normal 13 2 2 5 2 2" xfId="6981"/>
    <cellStyle name="Normal 13 2 2 5 2 2 2" xfId="14890"/>
    <cellStyle name="Normal 13 2 2 5 2 3" xfId="10944"/>
    <cellStyle name="Normal 13 2 2 5 3" xfId="5021"/>
    <cellStyle name="Normal 13 2 2 5 3 2" xfId="12930"/>
    <cellStyle name="Normal 13 2 2 5 4" xfId="8984"/>
    <cellStyle name="Normal 13 2 2 6" xfId="2055"/>
    <cellStyle name="Normal 13 2 2 6 2" xfId="6002"/>
    <cellStyle name="Normal 13 2 2 6 2 2" xfId="13911"/>
    <cellStyle name="Normal 13 2 2 6 3" xfId="9965"/>
    <cellStyle name="Normal 13 2 2 7" xfId="4042"/>
    <cellStyle name="Normal 13 2 2 7 2" xfId="11951"/>
    <cellStyle name="Normal 13 2 2 8" xfId="8005"/>
    <cellStyle name="Normal 13 2 3" xfId="66"/>
    <cellStyle name="Normal 13 2 3 2" xfId="155"/>
    <cellStyle name="Normal 13 2 3 2 2" xfId="380"/>
    <cellStyle name="Normal 13 2 3 2 2 2" xfId="863"/>
    <cellStyle name="Normal 13 2 3 2 2 2 2" xfId="1842"/>
    <cellStyle name="Normal 13 2 3 2 2 2 2 2" xfId="3802"/>
    <cellStyle name="Normal 13 2 3 2 2 2 2 2 2" xfId="7749"/>
    <cellStyle name="Normal 13 2 3 2 2 2 2 2 2 2" xfId="15658"/>
    <cellStyle name="Normal 13 2 3 2 2 2 2 2 3" xfId="11712"/>
    <cellStyle name="Normal 13 2 3 2 2 2 2 3" xfId="5789"/>
    <cellStyle name="Normal 13 2 3 2 2 2 2 3 2" xfId="13698"/>
    <cellStyle name="Normal 13 2 3 2 2 2 2 4" xfId="9752"/>
    <cellStyle name="Normal 13 2 3 2 2 2 3" xfId="2823"/>
    <cellStyle name="Normal 13 2 3 2 2 2 3 2" xfId="6770"/>
    <cellStyle name="Normal 13 2 3 2 2 2 3 2 2" xfId="14679"/>
    <cellStyle name="Normal 13 2 3 2 2 2 3 3" xfId="10733"/>
    <cellStyle name="Normal 13 2 3 2 2 2 4" xfId="4810"/>
    <cellStyle name="Normal 13 2 3 2 2 2 4 2" xfId="12719"/>
    <cellStyle name="Normal 13 2 3 2 2 2 5" xfId="8773"/>
    <cellStyle name="Normal 13 2 3 2 2 3" xfId="1359"/>
    <cellStyle name="Normal 13 2 3 2 2 3 2" xfId="3319"/>
    <cellStyle name="Normal 13 2 3 2 2 3 2 2" xfId="7266"/>
    <cellStyle name="Normal 13 2 3 2 2 3 2 2 2" xfId="15175"/>
    <cellStyle name="Normal 13 2 3 2 2 3 2 3" xfId="11229"/>
    <cellStyle name="Normal 13 2 3 2 2 3 3" xfId="5306"/>
    <cellStyle name="Normal 13 2 3 2 2 3 3 2" xfId="13215"/>
    <cellStyle name="Normal 13 2 3 2 2 3 4" xfId="9269"/>
    <cellStyle name="Normal 13 2 3 2 2 4" xfId="2340"/>
    <cellStyle name="Normal 13 2 3 2 2 4 2" xfId="6287"/>
    <cellStyle name="Normal 13 2 3 2 2 4 2 2" xfId="14196"/>
    <cellStyle name="Normal 13 2 3 2 2 4 3" xfId="10250"/>
    <cellStyle name="Normal 13 2 3 2 2 5" xfId="4327"/>
    <cellStyle name="Normal 13 2 3 2 2 5 2" xfId="12236"/>
    <cellStyle name="Normal 13 2 3 2 2 6" xfId="8290"/>
    <cellStyle name="Normal 13 2 3 2 3" xfId="638"/>
    <cellStyle name="Normal 13 2 3 2 3 2" xfId="1617"/>
    <cellStyle name="Normal 13 2 3 2 3 2 2" xfId="3577"/>
    <cellStyle name="Normal 13 2 3 2 3 2 2 2" xfId="7524"/>
    <cellStyle name="Normal 13 2 3 2 3 2 2 2 2" xfId="15433"/>
    <cellStyle name="Normal 13 2 3 2 3 2 2 3" xfId="11487"/>
    <cellStyle name="Normal 13 2 3 2 3 2 3" xfId="5564"/>
    <cellStyle name="Normal 13 2 3 2 3 2 3 2" xfId="13473"/>
    <cellStyle name="Normal 13 2 3 2 3 2 4" xfId="9527"/>
    <cellStyle name="Normal 13 2 3 2 3 3" xfId="2598"/>
    <cellStyle name="Normal 13 2 3 2 3 3 2" xfId="6545"/>
    <cellStyle name="Normal 13 2 3 2 3 3 2 2" xfId="14454"/>
    <cellStyle name="Normal 13 2 3 2 3 3 3" xfId="10508"/>
    <cellStyle name="Normal 13 2 3 2 3 4" xfId="4585"/>
    <cellStyle name="Normal 13 2 3 2 3 4 2" xfId="12494"/>
    <cellStyle name="Normal 13 2 3 2 3 5" xfId="8548"/>
    <cellStyle name="Normal 13 2 3 2 4" xfId="1134"/>
    <cellStyle name="Normal 13 2 3 2 4 2" xfId="3094"/>
    <cellStyle name="Normal 13 2 3 2 4 2 2" xfId="7041"/>
    <cellStyle name="Normal 13 2 3 2 4 2 2 2" xfId="14950"/>
    <cellStyle name="Normal 13 2 3 2 4 2 3" xfId="11004"/>
    <cellStyle name="Normal 13 2 3 2 4 3" xfId="5081"/>
    <cellStyle name="Normal 13 2 3 2 4 3 2" xfId="12990"/>
    <cellStyle name="Normal 13 2 3 2 4 4" xfId="9044"/>
    <cellStyle name="Normal 13 2 3 2 5" xfId="2115"/>
    <cellStyle name="Normal 13 2 3 2 5 2" xfId="6062"/>
    <cellStyle name="Normal 13 2 3 2 5 2 2" xfId="13971"/>
    <cellStyle name="Normal 13 2 3 2 5 3" xfId="10025"/>
    <cellStyle name="Normal 13 2 3 2 6" xfId="4102"/>
    <cellStyle name="Normal 13 2 3 2 6 2" xfId="12011"/>
    <cellStyle name="Normal 13 2 3 2 7" xfId="8065"/>
    <cellStyle name="Normal 13 2 3 3" xfId="291"/>
    <cellStyle name="Normal 13 2 3 3 2" xfId="774"/>
    <cellStyle name="Normal 13 2 3 3 2 2" xfId="1753"/>
    <cellStyle name="Normal 13 2 3 3 2 2 2" xfId="3713"/>
    <cellStyle name="Normal 13 2 3 3 2 2 2 2" xfId="7660"/>
    <cellStyle name="Normal 13 2 3 3 2 2 2 2 2" xfId="15569"/>
    <cellStyle name="Normal 13 2 3 3 2 2 2 3" xfId="11623"/>
    <cellStyle name="Normal 13 2 3 3 2 2 3" xfId="5700"/>
    <cellStyle name="Normal 13 2 3 3 2 2 3 2" xfId="13609"/>
    <cellStyle name="Normal 13 2 3 3 2 2 4" xfId="9663"/>
    <cellStyle name="Normal 13 2 3 3 2 3" xfId="2734"/>
    <cellStyle name="Normal 13 2 3 3 2 3 2" xfId="6681"/>
    <cellStyle name="Normal 13 2 3 3 2 3 2 2" xfId="14590"/>
    <cellStyle name="Normal 13 2 3 3 2 3 3" xfId="10644"/>
    <cellStyle name="Normal 13 2 3 3 2 4" xfId="4721"/>
    <cellStyle name="Normal 13 2 3 3 2 4 2" xfId="12630"/>
    <cellStyle name="Normal 13 2 3 3 2 5" xfId="8684"/>
    <cellStyle name="Normal 13 2 3 3 3" xfId="1270"/>
    <cellStyle name="Normal 13 2 3 3 3 2" xfId="3230"/>
    <cellStyle name="Normal 13 2 3 3 3 2 2" xfId="7177"/>
    <cellStyle name="Normal 13 2 3 3 3 2 2 2" xfId="15086"/>
    <cellStyle name="Normal 13 2 3 3 3 2 3" xfId="11140"/>
    <cellStyle name="Normal 13 2 3 3 3 3" xfId="5217"/>
    <cellStyle name="Normal 13 2 3 3 3 3 2" xfId="13126"/>
    <cellStyle name="Normal 13 2 3 3 3 4" xfId="9180"/>
    <cellStyle name="Normal 13 2 3 3 4" xfId="2251"/>
    <cellStyle name="Normal 13 2 3 3 4 2" xfId="6198"/>
    <cellStyle name="Normal 13 2 3 3 4 2 2" xfId="14107"/>
    <cellStyle name="Normal 13 2 3 3 4 3" xfId="10161"/>
    <cellStyle name="Normal 13 2 3 3 5" xfId="4238"/>
    <cellStyle name="Normal 13 2 3 3 5 2" xfId="12147"/>
    <cellStyle name="Normal 13 2 3 3 6" xfId="8201"/>
    <cellStyle name="Normal 13 2 3 4" xfId="549"/>
    <cellStyle name="Normal 13 2 3 4 2" xfId="1528"/>
    <cellStyle name="Normal 13 2 3 4 2 2" xfId="3488"/>
    <cellStyle name="Normal 13 2 3 4 2 2 2" xfId="7435"/>
    <cellStyle name="Normal 13 2 3 4 2 2 2 2" xfId="15344"/>
    <cellStyle name="Normal 13 2 3 4 2 2 3" xfId="11398"/>
    <cellStyle name="Normal 13 2 3 4 2 3" xfId="5475"/>
    <cellStyle name="Normal 13 2 3 4 2 3 2" xfId="13384"/>
    <cellStyle name="Normal 13 2 3 4 2 4" xfId="9438"/>
    <cellStyle name="Normal 13 2 3 4 3" xfId="2509"/>
    <cellStyle name="Normal 13 2 3 4 3 2" xfId="6456"/>
    <cellStyle name="Normal 13 2 3 4 3 2 2" xfId="14365"/>
    <cellStyle name="Normal 13 2 3 4 3 3" xfId="10419"/>
    <cellStyle name="Normal 13 2 3 4 4" xfId="4496"/>
    <cellStyle name="Normal 13 2 3 4 4 2" xfId="12405"/>
    <cellStyle name="Normal 13 2 3 4 5" xfId="8459"/>
    <cellStyle name="Normal 13 2 3 5" xfId="1045"/>
    <cellStyle name="Normal 13 2 3 5 2" xfId="3005"/>
    <cellStyle name="Normal 13 2 3 5 2 2" xfId="6952"/>
    <cellStyle name="Normal 13 2 3 5 2 2 2" xfId="14861"/>
    <cellStyle name="Normal 13 2 3 5 2 3" xfId="10915"/>
    <cellStyle name="Normal 13 2 3 5 3" xfId="4992"/>
    <cellStyle name="Normal 13 2 3 5 3 2" xfId="12901"/>
    <cellStyle name="Normal 13 2 3 5 4" xfId="8955"/>
    <cellStyle name="Normal 13 2 3 6" xfId="2026"/>
    <cellStyle name="Normal 13 2 3 6 2" xfId="5973"/>
    <cellStyle name="Normal 13 2 3 6 2 2" xfId="13882"/>
    <cellStyle name="Normal 13 2 3 6 3" xfId="9936"/>
    <cellStyle name="Normal 13 2 3 7" xfId="4013"/>
    <cellStyle name="Normal 13 2 3 7 2" xfId="11922"/>
    <cellStyle name="Normal 13 2 3 8" xfId="7976"/>
    <cellStyle name="Normal 13 2 4" xfId="125"/>
    <cellStyle name="Normal 13 2 4 2" xfId="350"/>
    <cellStyle name="Normal 13 2 4 2 2" xfId="833"/>
    <cellStyle name="Normal 13 2 4 2 2 2" xfId="1812"/>
    <cellStyle name="Normal 13 2 4 2 2 2 2" xfId="3772"/>
    <cellStyle name="Normal 13 2 4 2 2 2 2 2" xfId="7719"/>
    <cellStyle name="Normal 13 2 4 2 2 2 2 2 2" xfId="15628"/>
    <cellStyle name="Normal 13 2 4 2 2 2 2 3" xfId="11682"/>
    <cellStyle name="Normal 13 2 4 2 2 2 3" xfId="5759"/>
    <cellStyle name="Normal 13 2 4 2 2 2 3 2" xfId="13668"/>
    <cellStyle name="Normal 13 2 4 2 2 2 4" xfId="9722"/>
    <cellStyle name="Normal 13 2 4 2 2 3" xfId="2793"/>
    <cellStyle name="Normal 13 2 4 2 2 3 2" xfId="6740"/>
    <cellStyle name="Normal 13 2 4 2 2 3 2 2" xfId="14649"/>
    <cellStyle name="Normal 13 2 4 2 2 3 3" xfId="10703"/>
    <cellStyle name="Normal 13 2 4 2 2 4" xfId="4780"/>
    <cellStyle name="Normal 13 2 4 2 2 4 2" xfId="12689"/>
    <cellStyle name="Normal 13 2 4 2 2 5" xfId="8743"/>
    <cellStyle name="Normal 13 2 4 2 3" xfId="1329"/>
    <cellStyle name="Normal 13 2 4 2 3 2" xfId="3289"/>
    <cellStyle name="Normal 13 2 4 2 3 2 2" xfId="7236"/>
    <cellStyle name="Normal 13 2 4 2 3 2 2 2" xfId="15145"/>
    <cellStyle name="Normal 13 2 4 2 3 2 3" xfId="11199"/>
    <cellStyle name="Normal 13 2 4 2 3 3" xfId="5276"/>
    <cellStyle name="Normal 13 2 4 2 3 3 2" xfId="13185"/>
    <cellStyle name="Normal 13 2 4 2 3 4" xfId="9239"/>
    <cellStyle name="Normal 13 2 4 2 4" xfId="2310"/>
    <cellStyle name="Normal 13 2 4 2 4 2" xfId="6257"/>
    <cellStyle name="Normal 13 2 4 2 4 2 2" xfId="14166"/>
    <cellStyle name="Normal 13 2 4 2 4 3" xfId="10220"/>
    <cellStyle name="Normal 13 2 4 2 5" xfId="4297"/>
    <cellStyle name="Normal 13 2 4 2 5 2" xfId="12206"/>
    <cellStyle name="Normal 13 2 4 2 6" xfId="8260"/>
    <cellStyle name="Normal 13 2 4 3" xfId="608"/>
    <cellStyle name="Normal 13 2 4 3 2" xfId="1587"/>
    <cellStyle name="Normal 13 2 4 3 2 2" xfId="3547"/>
    <cellStyle name="Normal 13 2 4 3 2 2 2" xfId="7494"/>
    <cellStyle name="Normal 13 2 4 3 2 2 2 2" xfId="15403"/>
    <cellStyle name="Normal 13 2 4 3 2 2 3" xfId="11457"/>
    <cellStyle name="Normal 13 2 4 3 2 3" xfId="5534"/>
    <cellStyle name="Normal 13 2 4 3 2 3 2" xfId="13443"/>
    <cellStyle name="Normal 13 2 4 3 2 4" xfId="9497"/>
    <cellStyle name="Normal 13 2 4 3 3" xfId="2568"/>
    <cellStyle name="Normal 13 2 4 3 3 2" xfId="6515"/>
    <cellStyle name="Normal 13 2 4 3 3 2 2" xfId="14424"/>
    <cellStyle name="Normal 13 2 4 3 3 3" xfId="10478"/>
    <cellStyle name="Normal 13 2 4 3 4" xfId="4555"/>
    <cellStyle name="Normal 13 2 4 3 4 2" xfId="12464"/>
    <cellStyle name="Normal 13 2 4 3 5" xfId="8518"/>
    <cellStyle name="Normal 13 2 4 4" xfId="1104"/>
    <cellStyle name="Normal 13 2 4 4 2" xfId="3064"/>
    <cellStyle name="Normal 13 2 4 4 2 2" xfId="7011"/>
    <cellStyle name="Normal 13 2 4 4 2 2 2" xfId="14920"/>
    <cellStyle name="Normal 13 2 4 4 2 3" xfId="10974"/>
    <cellStyle name="Normal 13 2 4 4 3" xfId="5051"/>
    <cellStyle name="Normal 13 2 4 4 3 2" xfId="12960"/>
    <cellStyle name="Normal 13 2 4 4 4" xfId="9014"/>
    <cellStyle name="Normal 13 2 4 5" xfId="2085"/>
    <cellStyle name="Normal 13 2 4 5 2" xfId="6032"/>
    <cellStyle name="Normal 13 2 4 5 2 2" xfId="13941"/>
    <cellStyle name="Normal 13 2 4 5 3" xfId="9995"/>
    <cellStyle name="Normal 13 2 4 6" xfId="4072"/>
    <cellStyle name="Normal 13 2 4 6 2" xfId="11981"/>
    <cellStyle name="Normal 13 2 4 7" xfId="8035"/>
    <cellStyle name="Normal 13 2 5" xfId="261"/>
    <cellStyle name="Normal 13 2 5 2" xfId="744"/>
    <cellStyle name="Normal 13 2 5 2 2" xfId="1723"/>
    <cellStyle name="Normal 13 2 5 2 2 2" xfId="3683"/>
    <cellStyle name="Normal 13 2 5 2 2 2 2" xfId="7630"/>
    <cellStyle name="Normal 13 2 5 2 2 2 2 2" xfId="15539"/>
    <cellStyle name="Normal 13 2 5 2 2 2 3" xfId="11593"/>
    <cellStyle name="Normal 13 2 5 2 2 3" xfId="5670"/>
    <cellStyle name="Normal 13 2 5 2 2 3 2" xfId="13579"/>
    <cellStyle name="Normal 13 2 5 2 2 4" xfId="9633"/>
    <cellStyle name="Normal 13 2 5 2 3" xfId="2704"/>
    <cellStyle name="Normal 13 2 5 2 3 2" xfId="6651"/>
    <cellStyle name="Normal 13 2 5 2 3 2 2" xfId="14560"/>
    <cellStyle name="Normal 13 2 5 2 3 3" xfId="10614"/>
    <cellStyle name="Normal 13 2 5 2 4" xfId="4691"/>
    <cellStyle name="Normal 13 2 5 2 4 2" xfId="12600"/>
    <cellStyle name="Normal 13 2 5 2 5" xfId="8654"/>
    <cellStyle name="Normal 13 2 5 3" xfId="1240"/>
    <cellStyle name="Normal 13 2 5 3 2" xfId="3200"/>
    <cellStyle name="Normal 13 2 5 3 2 2" xfId="7147"/>
    <cellStyle name="Normal 13 2 5 3 2 2 2" xfId="15056"/>
    <cellStyle name="Normal 13 2 5 3 2 3" xfId="11110"/>
    <cellStyle name="Normal 13 2 5 3 3" xfId="5187"/>
    <cellStyle name="Normal 13 2 5 3 3 2" xfId="13096"/>
    <cellStyle name="Normal 13 2 5 3 4" xfId="9150"/>
    <cellStyle name="Normal 13 2 5 4" xfId="2221"/>
    <cellStyle name="Normal 13 2 5 4 2" xfId="6168"/>
    <cellStyle name="Normal 13 2 5 4 2 2" xfId="14077"/>
    <cellStyle name="Normal 13 2 5 4 3" xfId="10131"/>
    <cellStyle name="Normal 13 2 5 5" xfId="4208"/>
    <cellStyle name="Normal 13 2 5 5 2" xfId="12117"/>
    <cellStyle name="Normal 13 2 5 6" xfId="8171"/>
    <cellStyle name="Normal 13 2 6" xfId="519"/>
    <cellStyle name="Normal 13 2 6 2" xfId="1498"/>
    <cellStyle name="Normal 13 2 6 2 2" xfId="3458"/>
    <cellStyle name="Normal 13 2 6 2 2 2" xfId="7405"/>
    <cellStyle name="Normal 13 2 6 2 2 2 2" xfId="15314"/>
    <cellStyle name="Normal 13 2 6 2 2 3" xfId="11368"/>
    <cellStyle name="Normal 13 2 6 2 3" xfId="5445"/>
    <cellStyle name="Normal 13 2 6 2 3 2" xfId="13354"/>
    <cellStyle name="Normal 13 2 6 2 4" xfId="9408"/>
    <cellStyle name="Normal 13 2 6 3" xfId="2479"/>
    <cellStyle name="Normal 13 2 6 3 2" xfId="6426"/>
    <cellStyle name="Normal 13 2 6 3 2 2" xfId="14335"/>
    <cellStyle name="Normal 13 2 6 3 3" xfId="10389"/>
    <cellStyle name="Normal 13 2 6 4" xfId="4466"/>
    <cellStyle name="Normal 13 2 6 4 2" xfId="12375"/>
    <cellStyle name="Normal 13 2 6 5" xfId="8429"/>
    <cellStyle name="Normal 13 2 7" xfId="1015"/>
    <cellStyle name="Normal 13 2 7 2" xfId="2975"/>
    <cellStyle name="Normal 13 2 7 2 2" xfId="6922"/>
    <cellStyle name="Normal 13 2 7 2 2 2" xfId="14831"/>
    <cellStyle name="Normal 13 2 7 2 3" xfId="10885"/>
    <cellStyle name="Normal 13 2 7 3" xfId="4962"/>
    <cellStyle name="Normal 13 2 7 3 2" xfId="12871"/>
    <cellStyle name="Normal 13 2 7 4" xfId="8925"/>
    <cellStyle name="Normal 13 2 8" xfId="1996"/>
    <cellStyle name="Normal 13 2 8 2" xfId="5943"/>
    <cellStyle name="Normal 13 2 8 2 2" xfId="13852"/>
    <cellStyle name="Normal 13 2 8 3" xfId="9906"/>
    <cellStyle name="Normal 13 2 9" xfId="3983"/>
    <cellStyle name="Normal 13 2 9 2" xfId="11892"/>
    <cellStyle name="Normal 13 3" xfId="80"/>
    <cellStyle name="Normal 13 3 2" xfId="169"/>
    <cellStyle name="Normal 13 3 2 2" xfId="394"/>
    <cellStyle name="Normal 13 3 2 2 2" xfId="877"/>
    <cellStyle name="Normal 13 3 2 2 2 2" xfId="1856"/>
    <cellStyle name="Normal 13 3 2 2 2 2 2" xfId="3816"/>
    <cellStyle name="Normal 13 3 2 2 2 2 2 2" xfId="7763"/>
    <cellStyle name="Normal 13 3 2 2 2 2 2 2 2" xfId="15672"/>
    <cellStyle name="Normal 13 3 2 2 2 2 2 3" xfId="11726"/>
    <cellStyle name="Normal 13 3 2 2 2 2 3" xfId="5803"/>
    <cellStyle name="Normal 13 3 2 2 2 2 3 2" xfId="13712"/>
    <cellStyle name="Normal 13 3 2 2 2 2 4" xfId="9766"/>
    <cellStyle name="Normal 13 3 2 2 2 3" xfId="2837"/>
    <cellStyle name="Normal 13 3 2 2 2 3 2" xfId="6784"/>
    <cellStyle name="Normal 13 3 2 2 2 3 2 2" xfId="14693"/>
    <cellStyle name="Normal 13 3 2 2 2 3 3" xfId="10747"/>
    <cellStyle name="Normal 13 3 2 2 2 4" xfId="4824"/>
    <cellStyle name="Normal 13 3 2 2 2 4 2" xfId="12733"/>
    <cellStyle name="Normal 13 3 2 2 2 5" xfId="8787"/>
    <cellStyle name="Normal 13 3 2 2 3" xfId="1373"/>
    <cellStyle name="Normal 13 3 2 2 3 2" xfId="3333"/>
    <cellStyle name="Normal 13 3 2 2 3 2 2" xfId="7280"/>
    <cellStyle name="Normal 13 3 2 2 3 2 2 2" xfId="15189"/>
    <cellStyle name="Normal 13 3 2 2 3 2 3" xfId="11243"/>
    <cellStyle name="Normal 13 3 2 2 3 3" xfId="5320"/>
    <cellStyle name="Normal 13 3 2 2 3 3 2" xfId="13229"/>
    <cellStyle name="Normal 13 3 2 2 3 4" xfId="9283"/>
    <cellStyle name="Normal 13 3 2 2 4" xfId="2354"/>
    <cellStyle name="Normal 13 3 2 2 4 2" xfId="6301"/>
    <cellStyle name="Normal 13 3 2 2 4 2 2" xfId="14210"/>
    <cellStyle name="Normal 13 3 2 2 4 3" xfId="10264"/>
    <cellStyle name="Normal 13 3 2 2 5" xfId="4341"/>
    <cellStyle name="Normal 13 3 2 2 5 2" xfId="12250"/>
    <cellStyle name="Normal 13 3 2 2 6" xfId="8304"/>
    <cellStyle name="Normal 13 3 2 3" xfId="652"/>
    <cellStyle name="Normal 13 3 2 3 2" xfId="1631"/>
    <cellStyle name="Normal 13 3 2 3 2 2" xfId="3591"/>
    <cellStyle name="Normal 13 3 2 3 2 2 2" xfId="7538"/>
    <cellStyle name="Normal 13 3 2 3 2 2 2 2" xfId="15447"/>
    <cellStyle name="Normal 13 3 2 3 2 2 3" xfId="11501"/>
    <cellStyle name="Normal 13 3 2 3 2 3" xfId="5578"/>
    <cellStyle name="Normal 13 3 2 3 2 3 2" xfId="13487"/>
    <cellStyle name="Normal 13 3 2 3 2 4" xfId="9541"/>
    <cellStyle name="Normal 13 3 2 3 3" xfId="2612"/>
    <cellStyle name="Normal 13 3 2 3 3 2" xfId="6559"/>
    <cellStyle name="Normal 13 3 2 3 3 2 2" xfId="14468"/>
    <cellStyle name="Normal 13 3 2 3 3 3" xfId="10522"/>
    <cellStyle name="Normal 13 3 2 3 4" xfId="4599"/>
    <cellStyle name="Normal 13 3 2 3 4 2" xfId="12508"/>
    <cellStyle name="Normal 13 3 2 3 5" xfId="8562"/>
    <cellStyle name="Normal 13 3 2 4" xfId="1148"/>
    <cellStyle name="Normal 13 3 2 4 2" xfId="3108"/>
    <cellStyle name="Normal 13 3 2 4 2 2" xfId="7055"/>
    <cellStyle name="Normal 13 3 2 4 2 2 2" xfId="14964"/>
    <cellStyle name="Normal 13 3 2 4 2 3" xfId="11018"/>
    <cellStyle name="Normal 13 3 2 4 3" xfId="5095"/>
    <cellStyle name="Normal 13 3 2 4 3 2" xfId="13004"/>
    <cellStyle name="Normal 13 3 2 4 4" xfId="9058"/>
    <cellStyle name="Normal 13 3 2 5" xfId="2129"/>
    <cellStyle name="Normal 13 3 2 5 2" xfId="6076"/>
    <cellStyle name="Normal 13 3 2 5 2 2" xfId="13985"/>
    <cellStyle name="Normal 13 3 2 5 3" xfId="10039"/>
    <cellStyle name="Normal 13 3 2 6" xfId="4116"/>
    <cellStyle name="Normal 13 3 2 6 2" xfId="12025"/>
    <cellStyle name="Normal 13 3 2 7" xfId="8079"/>
    <cellStyle name="Normal 13 3 3" xfId="305"/>
    <cellStyle name="Normal 13 3 3 2" xfId="788"/>
    <cellStyle name="Normal 13 3 3 2 2" xfId="1767"/>
    <cellStyle name="Normal 13 3 3 2 2 2" xfId="3727"/>
    <cellStyle name="Normal 13 3 3 2 2 2 2" xfId="7674"/>
    <cellStyle name="Normal 13 3 3 2 2 2 2 2" xfId="15583"/>
    <cellStyle name="Normal 13 3 3 2 2 2 3" xfId="11637"/>
    <cellStyle name="Normal 13 3 3 2 2 3" xfId="5714"/>
    <cellStyle name="Normal 13 3 3 2 2 3 2" xfId="13623"/>
    <cellStyle name="Normal 13 3 3 2 2 4" xfId="9677"/>
    <cellStyle name="Normal 13 3 3 2 3" xfId="2748"/>
    <cellStyle name="Normal 13 3 3 2 3 2" xfId="6695"/>
    <cellStyle name="Normal 13 3 3 2 3 2 2" xfId="14604"/>
    <cellStyle name="Normal 13 3 3 2 3 3" xfId="10658"/>
    <cellStyle name="Normal 13 3 3 2 4" xfId="4735"/>
    <cellStyle name="Normal 13 3 3 2 4 2" xfId="12644"/>
    <cellStyle name="Normal 13 3 3 2 5" xfId="8698"/>
    <cellStyle name="Normal 13 3 3 3" xfId="1284"/>
    <cellStyle name="Normal 13 3 3 3 2" xfId="3244"/>
    <cellStyle name="Normal 13 3 3 3 2 2" xfId="7191"/>
    <cellStyle name="Normal 13 3 3 3 2 2 2" xfId="15100"/>
    <cellStyle name="Normal 13 3 3 3 2 3" xfId="11154"/>
    <cellStyle name="Normal 13 3 3 3 3" xfId="5231"/>
    <cellStyle name="Normal 13 3 3 3 3 2" xfId="13140"/>
    <cellStyle name="Normal 13 3 3 3 4" xfId="9194"/>
    <cellStyle name="Normal 13 3 3 4" xfId="2265"/>
    <cellStyle name="Normal 13 3 3 4 2" xfId="6212"/>
    <cellStyle name="Normal 13 3 3 4 2 2" xfId="14121"/>
    <cellStyle name="Normal 13 3 3 4 3" xfId="10175"/>
    <cellStyle name="Normal 13 3 3 5" xfId="4252"/>
    <cellStyle name="Normal 13 3 3 5 2" xfId="12161"/>
    <cellStyle name="Normal 13 3 3 6" xfId="8215"/>
    <cellStyle name="Normal 13 3 4" xfId="563"/>
    <cellStyle name="Normal 13 3 4 2" xfId="1542"/>
    <cellStyle name="Normal 13 3 4 2 2" xfId="3502"/>
    <cellStyle name="Normal 13 3 4 2 2 2" xfId="7449"/>
    <cellStyle name="Normal 13 3 4 2 2 2 2" xfId="15358"/>
    <cellStyle name="Normal 13 3 4 2 2 3" xfId="11412"/>
    <cellStyle name="Normal 13 3 4 2 3" xfId="5489"/>
    <cellStyle name="Normal 13 3 4 2 3 2" xfId="13398"/>
    <cellStyle name="Normal 13 3 4 2 4" xfId="9452"/>
    <cellStyle name="Normal 13 3 4 3" xfId="2523"/>
    <cellStyle name="Normal 13 3 4 3 2" xfId="6470"/>
    <cellStyle name="Normal 13 3 4 3 2 2" xfId="14379"/>
    <cellStyle name="Normal 13 3 4 3 3" xfId="10433"/>
    <cellStyle name="Normal 13 3 4 4" xfId="4510"/>
    <cellStyle name="Normal 13 3 4 4 2" xfId="12419"/>
    <cellStyle name="Normal 13 3 4 5" xfId="8473"/>
    <cellStyle name="Normal 13 3 5" xfId="1059"/>
    <cellStyle name="Normal 13 3 5 2" xfId="3019"/>
    <cellStyle name="Normal 13 3 5 2 2" xfId="6966"/>
    <cellStyle name="Normal 13 3 5 2 2 2" xfId="14875"/>
    <cellStyle name="Normal 13 3 5 2 3" xfId="10929"/>
    <cellStyle name="Normal 13 3 5 3" xfId="5006"/>
    <cellStyle name="Normal 13 3 5 3 2" xfId="12915"/>
    <cellStyle name="Normal 13 3 5 4" xfId="8969"/>
    <cellStyle name="Normal 13 3 6" xfId="2040"/>
    <cellStyle name="Normal 13 3 6 2" xfId="5987"/>
    <cellStyle name="Normal 13 3 6 2 2" xfId="13896"/>
    <cellStyle name="Normal 13 3 6 3" xfId="9950"/>
    <cellStyle name="Normal 13 3 7" xfId="4027"/>
    <cellStyle name="Normal 13 3 7 2" xfId="11936"/>
    <cellStyle name="Normal 13 3 8" xfId="7990"/>
    <cellStyle name="Normal 13 4" xfId="51"/>
    <cellStyle name="Normal 13 4 2" xfId="140"/>
    <cellStyle name="Normal 13 4 2 2" xfId="365"/>
    <cellStyle name="Normal 13 4 2 2 2" xfId="848"/>
    <cellStyle name="Normal 13 4 2 2 2 2" xfId="1827"/>
    <cellStyle name="Normal 13 4 2 2 2 2 2" xfId="3787"/>
    <cellStyle name="Normal 13 4 2 2 2 2 2 2" xfId="7734"/>
    <cellStyle name="Normal 13 4 2 2 2 2 2 2 2" xfId="15643"/>
    <cellStyle name="Normal 13 4 2 2 2 2 2 3" xfId="11697"/>
    <cellStyle name="Normal 13 4 2 2 2 2 3" xfId="5774"/>
    <cellStyle name="Normal 13 4 2 2 2 2 3 2" xfId="13683"/>
    <cellStyle name="Normal 13 4 2 2 2 2 4" xfId="9737"/>
    <cellStyle name="Normal 13 4 2 2 2 3" xfId="2808"/>
    <cellStyle name="Normal 13 4 2 2 2 3 2" xfId="6755"/>
    <cellStyle name="Normal 13 4 2 2 2 3 2 2" xfId="14664"/>
    <cellStyle name="Normal 13 4 2 2 2 3 3" xfId="10718"/>
    <cellStyle name="Normal 13 4 2 2 2 4" xfId="4795"/>
    <cellStyle name="Normal 13 4 2 2 2 4 2" xfId="12704"/>
    <cellStyle name="Normal 13 4 2 2 2 5" xfId="8758"/>
    <cellStyle name="Normal 13 4 2 2 3" xfId="1344"/>
    <cellStyle name="Normal 13 4 2 2 3 2" xfId="3304"/>
    <cellStyle name="Normal 13 4 2 2 3 2 2" xfId="7251"/>
    <cellStyle name="Normal 13 4 2 2 3 2 2 2" xfId="15160"/>
    <cellStyle name="Normal 13 4 2 2 3 2 3" xfId="11214"/>
    <cellStyle name="Normal 13 4 2 2 3 3" xfId="5291"/>
    <cellStyle name="Normal 13 4 2 2 3 3 2" xfId="13200"/>
    <cellStyle name="Normal 13 4 2 2 3 4" xfId="9254"/>
    <cellStyle name="Normal 13 4 2 2 4" xfId="2325"/>
    <cellStyle name="Normal 13 4 2 2 4 2" xfId="6272"/>
    <cellStyle name="Normal 13 4 2 2 4 2 2" xfId="14181"/>
    <cellStyle name="Normal 13 4 2 2 4 3" xfId="10235"/>
    <cellStyle name="Normal 13 4 2 2 5" xfId="4312"/>
    <cellStyle name="Normal 13 4 2 2 5 2" xfId="12221"/>
    <cellStyle name="Normal 13 4 2 2 6" xfId="8275"/>
    <cellStyle name="Normal 13 4 2 3" xfId="623"/>
    <cellStyle name="Normal 13 4 2 3 2" xfId="1602"/>
    <cellStyle name="Normal 13 4 2 3 2 2" xfId="3562"/>
    <cellStyle name="Normal 13 4 2 3 2 2 2" xfId="7509"/>
    <cellStyle name="Normal 13 4 2 3 2 2 2 2" xfId="15418"/>
    <cellStyle name="Normal 13 4 2 3 2 2 3" xfId="11472"/>
    <cellStyle name="Normal 13 4 2 3 2 3" xfId="5549"/>
    <cellStyle name="Normal 13 4 2 3 2 3 2" xfId="13458"/>
    <cellStyle name="Normal 13 4 2 3 2 4" xfId="9512"/>
    <cellStyle name="Normal 13 4 2 3 3" xfId="2583"/>
    <cellStyle name="Normal 13 4 2 3 3 2" xfId="6530"/>
    <cellStyle name="Normal 13 4 2 3 3 2 2" xfId="14439"/>
    <cellStyle name="Normal 13 4 2 3 3 3" xfId="10493"/>
    <cellStyle name="Normal 13 4 2 3 4" xfId="4570"/>
    <cellStyle name="Normal 13 4 2 3 4 2" xfId="12479"/>
    <cellStyle name="Normal 13 4 2 3 5" xfId="8533"/>
    <cellStyle name="Normal 13 4 2 4" xfId="1119"/>
    <cellStyle name="Normal 13 4 2 4 2" xfId="3079"/>
    <cellStyle name="Normal 13 4 2 4 2 2" xfId="7026"/>
    <cellStyle name="Normal 13 4 2 4 2 2 2" xfId="14935"/>
    <cellStyle name="Normal 13 4 2 4 2 3" xfId="10989"/>
    <cellStyle name="Normal 13 4 2 4 3" xfId="5066"/>
    <cellStyle name="Normal 13 4 2 4 3 2" xfId="12975"/>
    <cellStyle name="Normal 13 4 2 4 4" xfId="9029"/>
    <cellStyle name="Normal 13 4 2 5" xfId="2100"/>
    <cellStyle name="Normal 13 4 2 5 2" xfId="6047"/>
    <cellStyle name="Normal 13 4 2 5 2 2" xfId="13956"/>
    <cellStyle name="Normal 13 4 2 5 3" xfId="10010"/>
    <cellStyle name="Normal 13 4 2 6" xfId="4087"/>
    <cellStyle name="Normal 13 4 2 6 2" xfId="11996"/>
    <cellStyle name="Normal 13 4 2 7" xfId="8050"/>
    <cellStyle name="Normal 13 4 3" xfId="276"/>
    <cellStyle name="Normal 13 4 3 2" xfId="759"/>
    <cellStyle name="Normal 13 4 3 2 2" xfId="1738"/>
    <cellStyle name="Normal 13 4 3 2 2 2" xfId="3698"/>
    <cellStyle name="Normal 13 4 3 2 2 2 2" xfId="7645"/>
    <cellStyle name="Normal 13 4 3 2 2 2 2 2" xfId="15554"/>
    <cellStyle name="Normal 13 4 3 2 2 2 3" xfId="11608"/>
    <cellStyle name="Normal 13 4 3 2 2 3" xfId="5685"/>
    <cellStyle name="Normal 13 4 3 2 2 3 2" xfId="13594"/>
    <cellStyle name="Normal 13 4 3 2 2 4" xfId="9648"/>
    <cellStyle name="Normal 13 4 3 2 3" xfId="2719"/>
    <cellStyle name="Normal 13 4 3 2 3 2" xfId="6666"/>
    <cellStyle name="Normal 13 4 3 2 3 2 2" xfId="14575"/>
    <cellStyle name="Normal 13 4 3 2 3 3" xfId="10629"/>
    <cellStyle name="Normal 13 4 3 2 4" xfId="4706"/>
    <cellStyle name="Normal 13 4 3 2 4 2" xfId="12615"/>
    <cellStyle name="Normal 13 4 3 2 5" xfId="8669"/>
    <cellStyle name="Normal 13 4 3 3" xfId="1255"/>
    <cellStyle name="Normal 13 4 3 3 2" xfId="3215"/>
    <cellStyle name="Normal 13 4 3 3 2 2" xfId="7162"/>
    <cellStyle name="Normal 13 4 3 3 2 2 2" xfId="15071"/>
    <cellStyle name="Normal 13 4 3 3 2 3" xfId="11125"/>
    <cellStyle name="Normal 13 4 3 3 3" xfId="5202"/>
    <cellStyle name="Normal 13 4 3 3 3 2" xfId="13111"/>
    <cellStyle name="Normal 13 4 3 3 4" xfId="9165"/>
    <cellStyle name="Normal 13 4 3 4" xfId="2236"/>
    <cellStyle name="Normal 13 4 3 4 2" xfId="6183"/>
    <cellStyle name="Normal 13 4 3 4 2 2" xfId="14092"/>
    <cellStyle name="Normal 13 4 3 4 3" xfId="10146"/>
    <cellStyle name="Normal 13 4 3 5" xfId="4223"/>
    <cellStyle name="Normal 13 4 3 5 2" xfId="12132"/>
    <cellStyle name="Normal 13 4 3 6" xfId="8186"/>
    <cellStyle name="Normal 13 4 4" xfId="534"/>
    <cellStyle name="Normal 13 4 4 2" xfId="1513"/>
    <cellStyle name="Normal 13 4 4 2 2" xfId="3473"/>
    <cellStyle name="Normal 13 4 4 2 2 2" xfId="7420"/>
    <cellStyle name="Normal 13 4 4 2 2 2 2" xfId="15329"/>
    <cellStyle name="Normal 13 4 4 2 2 3" xfId="11383"/>
    <cellStyle name="Normal 13 4 4 2 3" xfId="5460"/>
    <cellStyle name="Normal 13 4 4 2 3 2" xfId="13369"/>
    <cellStyle name="Normal 13 4 4 2 4" xfId="9423"/>
    <cellStyle name="Normal 13 4 4 3" xfId="2494"/>
    <cellStyle name="Normal 13 4 4 3 2" xfId="6441"/>
    <cellStyle name="Normal 13 4 4 3 2 2" xfId="14350"/>
    <cellStyle name="Normal 13 4 4 3 3" xfId="10404"/>
    <cellStyle name="Normal 13 4 4 4" xfId="4481"/>
    <cellStyle name="Normal 13 4 4 4 2" xfId="12390"/>
    <cellStyle name="Normal 13 4 4 5" xfId="8444"/>
    <cellStyle name="Normal 13 4 5" xfId="1030"/>
    <cellStyle name="Normal 13 4 5 2" xfId="2990"/>
    <cellStyle name="Normal 13 4 5 2 2" xfId="6937"/>
    <cellStyle name="Normal 13 4 5 2 2 2" xfId="14846"/>
    <cellStyle name="Normal 13 4 5 2 3" xfId="10900"/>
    <cellStyle name="Normal 13 4 5 3" xfId="4977"/>
    <cellStyle name="Normal 13 4 5 3 2" xfId="12886"/>
    <cellStyle name="Normal 13 4 5 4" xfId="8940"/>
    <cellStyle name="Normal 13 4 6" xfId="2011"/>
    <cellStyle name="Normal 13 4 6 2" xfId="5958"/>
    <cellStyle name="Normal 13 4 6 2 2" xfId="13867"/>
    <cellStyle name="Normal 13 4 6 3" xfId="9921"/>
    <cellStyle name="Normal 13 4 7" xfId="3998"/>
    <cellStyle name="Normal 13 4 7 2" xfId="11907"/>
    <cellStyle name="Normal 13 4 8" xfId="7961"/>
    <cellStyle name="Normal 13 5" xfId="110"/>
    <cellStyle name="Normal 13 5 2" xfId="335"/>
    <cellStyle name="Normal 13 5 2 2" xfId="818"/>
    <cellStyle name="Normal 13 5 2 2 2" xfId="1797"/>
    <cellStyle name="Normal 13 5 2 2 2 2" xfId="3757"/>
    <cellStyle name="Normal 13 5 2 2 2 2 2" xfId="7704"/>
    <cellStyle name="Normal 13 5 2 2 2 2 2 2" xfId="15613"/>
    <cellStyle name="Normal 13 5 2 2 2 2 3" xfId="11667"/>
    <cellStyle name="Normal 13 5 2 2 2 3" xfId="5744"/>
    <cellStyle name="Normal 13 5 2 2 2 3 2" xfId="13653"/>
    <cellStyle name="Normal 13 5 2 2 2 4" xfId="9707"/>
    <cellStyle name="Normal 13 5 2 2 3" xfId="2778"/>
    <cellStyle name="Normal 13 5 2 2 3 2" xfId="6725"/>
    <cellStyle name="Normal 13 5 2 2 3 2 2" xfId="14634"/>
    <cellStyle name="Normal 13 5 2 2 3 3" xfId="10688"/>
    <cellStyle name="Normal 13 5 2 2 4" xfId="4765"/>
    <cellStyle name="Normal 13 5 2 2 4 2" xfId="12674"/>
    <cellStyle name="Normal 13 5 2 2 5" xfId="8728"/>
    <cellStyle name="Normal 13 5 2 3" xfId="1314"/>
    <cellStyle name="Normal 13 5 2 3 2" xfId="3274"/>
    <cellStyle name="Normal 13 5 2 3 2 2" xfId="7221"/>
    <cellStyle name="Normal 13 5 2 3 2 2 2" xfId="15130"/>
    <cellStyle name="Normal 13 5 2 3 2 3" xfId="11184"/>
    <cellStyle name="Normal 13 5 2 3 3" xfId="5261"/>
    <cellStyle name="Normal 13 5 2 3 3 2" xfId="13170"/>
    <cellStyle name="Normal 13 5 2 3 4" xfId="9224"/>
    <cellStyle name="Normal 13 5 2 4" xfId="2295"/>
    <cellStyle name="Normal 13 5 2 4 2" xfId="6242"/>
    <cellStyle name="Normal 13 5 2 4 2 2" xfId="14151"/>
    <cellStyle name="Normal 13 5 2 4 3" xfId="10205"/>
    <cellStyle name="Normal 13 5 2 5" xfId="4282"/>
    <cellStyle name="Normal 13 5 2 5 2" xfId="12191"/>
    <cellStyle name="Normal 13 5 2 6" xfId="8245"/>
    <cellStyle name="Normal 13 5 3" xfId="593"/>
    <cellStyle name="Normal 13 5 3 2" xfId="1572"/>
    <cellStyle name="Normal 13 5 3 2 2" xfId="3532"/>
    <cellStyle name="Normal 13 5 3 2 2 2" xfId="7479"/>
    <cellStyle name="Normal 13 5 3 2 2 2 2" xfId="15388"/>
    <cellStyle name="Normal 13 5 3 2 2 3" xfId="11442"/>
    <cellStyle name="Normal 13 5 3 2 3" xfId="5519"/>
    <cellStyle name="Normal 13 5 3 2 3 2" xfId="13428"/>
    <cellStyle name="Normal 13 5 3 2 4" xfId="9482"/>
    <cellStyle name="Normal 13 5 3 3" xfId="2553"/>
    <cellStyle name="Normal 13 5 3 3 2" xfId="6500"/>
    <cellStyle name="Normal 13 5 3 3 2 2" xfId="14409"/>
    <cellStyle name="Normal 13 5 3 3 3" xfId="10463"/>
    <cellStyle name="Normal 13 5 3 4" xfId="4540"/>
    <cellStyle name="Normal 13 5 3 4 2" xfId="12449"/>
    <cellStyle name="Normal 13 5 3 5" xfId="8503"/>
    <cellStyle name="Normal 13 5 4" xfId="1089"/>
    <cellStyle name="Normal 13 5 4 2" xfId="3049"/>
    <cellStyle name="Normal 13 5 4 2 2" xfId="6996"/>
    <cellStyle name="Normal 13 5 4 2 2 2" xfId="14905"/>
    <cellStyle name="Normal 13 5 4 2 3" xfId="10959"/>
    <cellStyle name="Normal 13 5 4 3" xfId="5036"/>
    <cellStyle name="Normal 13 5 4 3 2" xfId="12945"/>
    <cellStyle name="Normal 13 5 4 4" xfId="8999"/>
    <cellStyle name="Normal 13 5 5" xfId="2070"/>
    <cellStyle name="Normal 13 5 5 2" xfId="6017"/>
    <cellStyle name="Normal 13 5 5 2 2" xfId="13926"/>
    <cellStyle name="Normal 13 5 5 3" xfId="9980"/>
    <cellStyle name="Normal 13 5 6" xfId="4057"/>
    <cellStyle name="Normal 13 5 6 2" xfId="11966"/>
    <cellStyle name="Normal 13 5 7" xfId="8020"/>
    <cellStyle name="Normal 13 6" xfId="246"/>
    <cellStyle name="Normal 13 6 2" xfId="729"/>
    <cellStyle name="Normal 13 6 2 2" xfId="1708"/>
    <cellStyle name="Normal 13 6 2 2 2" xfId="3668"/>
    <cellStyle name="Normal 13 6 2 2 2 2" xfId="7615"/>
    <cellStyle name="Normal 13 6 2 2 2 2 2" xfId="15524"/>
    <cellStyle name="Normal 13 6 2 2 2 3" xfId="11578"/>
    <cellStyle name="Normal 13 6 2 2 3" xfId="5655"/>
    <cellStyle name="Normal 13 6 2 2 3 2" xfId="13564"/>
    <cellStyle name="Normal 13 6 2 2 4" xfId="9618"/>
    <cellStyle name="Normal 13 6 2 3" xfId="2689"/>
    <cellStyle name="Normal 13 6 2 3 2" xfId="6636"/>
    <cellStyle name="Normal 13 6 2 3 2 2" xfId="14545"/>
    <cellStyle name="Normal 13 6 2 3 3" xfId="10599"/>
    <cellStyle name="Normal 13 6 2 4" xfId="4676"/>
    <cellStyle name="Normal 13 6 2 4 2" xfId="12585"/>
    <cellStyle name="Normal 13 6 2 5" xfId="8639"/>
    <cellStyle name="Normal 13 6 3" xfId="1225"/>
    <cellStyle name="Normal 13 6 3 2" xfId="3185"/>
    <cellStyle name="Normal 13 6 3 2 2" xfId="7132"/>
    <cellStyle name="Normal 13 6 3 2 2 2" xfId="15041"/>
    <cellStyle name="Normal 13 6 3 2 3" xfId="11095"/>
    <cellStyle name="Normal 13 6 3 3" xfId="5172"/>
    <cellStyle name="Normal 13 6 3 3 2" xfId="13081"/>
    <cellStyle name="Normal 13 6 3 4" xfId="9135"/>
    <cellStyle name="Normal 13 6 4" xfId="2206"/>
    <cellStyle name="Normal 13 6 4 2" xfId="6153"/>
    <cellStyle name="Normal 13 6 4 2 2" xfId="14062"/>
    <cellStyle name="Normal 13 6 4 3" xfId="10116"/>
    <cellStyle name="Normal 13 6 5" xfId="4193"/>
    <cellStyle name="Normal 13 6 5 2" xfId="12102"/>
    <cellStyle name="Normal 13 6 6" xfId="8156"/>
    <cellStyle name="Normal 13 7" xfId="504"/>
    <cellStyle name="Normal 13 7 2" xfId="1483"/>
    <cellStyle name="Normal 13 7 2 2" xfId="3443"/>
    <cellStyle name="Normal 13 7 2 2 2" xfId="7390"/>
    <cellStyle name="Normal 13 7 2 2 2 2" xfId="15299"/>
    <cellStyle name="Normal 13 7 2 2 3" xfId="11353"/>
    <cellStyle name="Normal 13 7 2 3" xfId="5430"/>
    <cellStyle name="Normal 13 7 2 3 2" xfId="13339"/>
    <cellStyle name="Normal 13 7 2 4" xfId="9393"/>
    <cellStyle name="Normal 13 7 3" xfId="2464"/>
    <cellStyle name="Normal 13 7 3 2" xfId="6411"/>
    <cellStyle name="Normal 13 7 3 2 2" xfId="14320"/>
    <cellStyle name="Normal 13 7 3 3" xfId="10374"/>
    <cellStyle name="Normal 13 7 4" xfId="4451"/>
    <cellStyle name="Normal 13 7 4 2" xfId="12360"/>
    <cellStyle name="Normal 13 7 5" xfId="8414"/>
    <cellStyle name="Normal 13 8" xfId="1000"/>
    <cellStyle name="Normal 13 8 2" xfId="2960"/>
    <cellStyle name="Normal 13 8 2 2" xfId="6907"/>
    <cellStyle name="Normal 13 8 2 2 2" xfId="14816"/>
    <cellStyle name="Normal 13 8 2 3" xfId="10870"/>
    <cellStyle name="Normal 13 8 3" xfId="4947"/>
    <cellStyle name="Normal 13 8 3 2" xfId="12856"/>
    <cellStyle name="Normal 13 8 4" xfId="8910"/>
    <cellStyle name="Normal 13 9" xfId="1981"/>
    <cellStyle name="Normal 13 9 2" xfId="5928"/>
    <cellStyle name="Normal 13 9 2 2" xfId="13837"/>
    <cellStyle name="Normal 13 9 3" xfId="9891"/>
    <cellStyle name="Normal 130" xfId="3947"/>
    <cellStyle name="Normal 130 2" xfId="7893"/>
    <cellStyle name="Normal 130 2 2" xfId="15802"/>
    <cellStyle name="Normal 130 3" xfId="11856"/>
    <cellStyle name="Normal 131" xfId="3948"/>
    <cellStyle name="Normal 131 2" xfId="7894"/>
    <cellStyle name="Normal 131 2 2" xfId="15803"/>
    <cellStyle name="Normal 131 3" xfId="11857"/>
    <cellStyle name="Normal 132" xfId="3949"/>
    <cellStyle name="Normal 132 2" xfId="7895"/>
    <cellStyle name="Normal 132 2 2" xfId="15804"/>
    <cellStyle name="Normal 132 3" xfId="11858"/>
    <cellStyle name="Normal 133" xfId="3950"/>
    <cellStyle name="Normal 133 2" xfId="7896"/>
    <cellStyle name="Normal 133 2 2" xfId="15805"/>
    <cellStyle name="Normal 133 3" xfId="11859"/>
    <cellStyle name="Normal 134" xfId="3951"/>
    <cellStyle name="Normal 134 2" xfId="7897"/>
    <cellStyle name="Normal 134 2 2" xfId="15806"/>
    <cellStyle name="Normal 134 3" xfId="11860"/>
    <cellStyle name="Normal 135" xfId="3952"/>
    <cellStyle name="Normal 135 2" xfId="7898"/>
    <cellStyle name="Normal 135 2 2" xfId="15807"/>
    <cellStyle name="Normal 135 3" xfId="11861"/>
    <cellStyle name="Normal 136" xfId="3953"/>
    <cellStyle name="Normal 136 2" xfId="7899"/>
    <cellStyle name="Normal 136 2 2" xfId="15808"/>
    <cellStyle name="Normal 136 3" xfId="11862"/>
    <cellStyle name="Normal 137" xfId="3954"/>
    <cellStyle name="Normal 137 2" xfId="7900"/>
    <cellStyle name="Normal 137 2 2" xfId="15809"/>
    <cellStyle name="Normal 137 3" xfId="11863"/>
    <cellStyle name="Normal 138" xfId="3955"/>
    <cellStyle name="Normal 138 2" xfId="7901"/>
    <cellStyle name="Normal 138 2 2" xfId="15810"/>
    <cellStyle name="Normal 138 3" xfId="11864"/>
    <cellStyle name="Normal 139" xfId="3956"/>
    <cellStyle name="Normal 139 2" xfId="7902"/>
    <cellStyle name="Normal 139 2 2" xfId="15811"/>
    <cellStyle name="Normal 139 3" xfId="11865"/>
    <cellStyle name="Normal 14" xfId="22"/>
    <cellStyle name="Normal 14 10" xfId="3969"/>
    <cellStyle name="Normal 14 10 2" xfId="11878"/>
    <cellStyle name="Normal 14 11" xfId="7932"/>
    <cellStyle name="Normal 14 2" xfId="37"/>
    <cellStyle name="Normal 14 2 10" xfId="7947"/>
    <cellStyle name="Normal 14 2 2" xfId="96"/>
    <cellStyle name="Normal 14 2 2 2" xfId="185"/>
    <cellStyle name="Normal 14 2 2 2 2" xfId="410"/>
    <cellStyle name="Normal 14 2 2 2 2 2" xfId="893"/>
    <cellStyle name="Normal 14 2 2 2 2 2 2" xfId="1872"/>
    <cellStyle name="Normal 14 2 2 2 2 2 2 2" xfId="3832"/>
    <cellStyle name="Normal 14 2 2 2 2 2 2 2 2" xfId="7779"/>
    <cellStyle name="Normal 14 2 2 2 2 2 2 2 2 2" xfId="15688"/>
    <cellStyle name="Normal 14 2 2 2 2 2 2 2 3" xfId="11742"/>
    <cellStyle name="Normal 14 2 2 2 2 2 2 3" xfId="5819"/>
    <cellStyle name="Normal 14 2 2 2 2 2 2 3 2" xfId="13728"/>
    <cellStyle name="Normal 14 2 2 2 2 2 2 4" xfId="9782"/>
    <cellStyle name="Normal 14 2 2 2 2 2 3" xfId="2853"/>
    <cellStyle name="Normal 14 2 2 2 2 2 3 2" xfId="6800"/>
    <cellStyle name="Normal 14 2 2 2 2 2 3 2 2" xfId="14709"/>
    <cellStyle name="Normal 14 2 2 2 2 2 3 3" xfId="10763"/>
    <cellStyle name="Normal 14 2 2 2 2 2 4" xfId="4840"/>
    <cellStyle name="Normal 14 2 2 2 2 2 4 2" xfId="12749"/>
    <cellStyle name="Normal 14 2 2 2 2 2 5" xfId="8803"/>
    <cellStyle name="Normal 14 2 2 2 2 3" xfId="1389"/>
    <cellStyle name="Normal 14 2 2 2 2 3 2" xfId="3349"/>
    <cellStyle name="Normal 14 2 2 2 2 3 2 2" xfId="7296"/>
    <cellStyle name="Normal 14 2 2 2 2 3 2 2 2" xfId="15205"/>
    <cellStyle name="Normal 14 2 2 2 2 3 2 3" xfId="11259"/>
    <cellStyle name="Normal 14 2 2 2 2 3 3" xfId="5336"/>
    <cellStyle name="Normal 14 2 2 2 2 3 3 2" xfId="13245"/>
    <cellStyle name="Normal 14 2 2 2 2 3 4" xfId="9299"/>
    <cellStyle name="Normal 14 2 2 2 2 4" xfId="2370"/>
    <cellStyle name="Normal 14 2 2 2 2 4 2" xfId="6317"/>
    <cellStyle name="Normal 14 2 2 2 2 4 2 2" xfId="14226"/>
    <cellStyle name="Normal 14 2 2 2 2 4 3" xfId="10280"/>
    <cellStyle name="Normal 14 2 2 2 2 5" xfId="4357"/>
    <cellStyle name="Normal 14 2 2 2 2 5 2" xfId="12266"/>
    <cellStyle name="Normal 14 2 2 2 2 6" xfId="8320"/>
    <cellStyle name="Normal 14 2 2 2 3" xfId="668"/>
    <cellStyle name="Normal 14 2 2 2 3 2" xfId="1647"/>
    <cellStyle name="Normal 14 2 2 2 3 2 2" xfId="3607"/>
    <cellStyle name="Normal 14 2 2 2 3 2 2 2" xfId="7554"/>
    <cellStyle name="Normal 14 2 2 2 3 2 2 2 2" xfId="15463"/>
    <cellStyle name="Normal 14 2 2 2 3 2 2 3" xfId="11517"/>
    <cellStyle name="Normal 14 2 2 2 3 2 3" xfId="5594"/>
    <cellStyle name="Normal 14 2 2 2 3 2 3 2" xfId="13503"/>
    <cellStyle name="Normal 14 2 2 2 3 2 4" xfId="9557"/>
    <cellStyle name="Normal 14 2 2 2 3 3" xfId="2628"/>
    <cellStyle name="Normal 14 2 2 2 3 3 2" xfId="6575"/>
    <cellStyle name="Normal 14 2 2 2 3 3 2 2" xfId="14484"/>
    <cellStyle name="Normal 14 2 2 2 3 3 3" xfId="10538"/>
    <cellStyle name="Normal 14 2 2 2 3 4" xfId="4615"/>
    <cellStyle name="Normal 14 2 2 2 3 4 2" xfId="12524"/>
    <cellStyle name="Normal 14 2 2 2 3 5" xfId="8578"/>
    <cellStyle name="Normal 14 2 2 2 4" xfId="1164"/>
    <cellStyle name="Normal 14 2 2 2 4 2" xfId="3124"/>
    <cellStyle name="Normal 14 2 2 2 4 2 2" xfId="7071"/>
    <cellStyle name="Normal 14 2 2 2 4 2 2 2" xfId="14980"/>
    <cellStyle name="Normal 14 2 2 2 4 2 3" xfId="11034"/>
    <cellStyle name="Normal 14 2 2 2 4 3" xfId="5111"/>
    <cellStyle name="Normal 14 2 2 2 4 3 2" xfId="13020"/>
    <cellStyle name="Normal 14 2 2 2 4 4" xfId="9074"/>
    <cellStyle name="Normal 14 2 2 2 5" xfId="2145"/>
    <cellStyle name="Normal 14 2 2 2 5 2" xfId="6092"/>
    <cellStyle name="Normal 14 2 2 2 5 2 2" xfId="14001"/>
    <cellStyle name="Normal 14 2 2 2 5 3" xfId="10055"/>
    <cellStyle name="Normal 14 2 2 2 6" xfId="4132"/>
    <cellStyle name="Normal 14 2 2 2 6 2" xfId="12041"/>
    <cellStyle name="Normal 14 2 2 2 7" xfId="8095"/>
    <cellStyle name="Normal 14 2 2 3" xfId="321"/>
    <cellStyle name="Normal 14 2 2 3 2" xfId="804"/>
    <cellStyle name="Normal 14 2 2 3 2 2" xfId="1783"/>
    <cellStyle name="Normal 14 2 2 3 2 2 2" xfId="3743"/>
    <cellStyle name="Normal 14 2 2 3 2 2 2 2" xfId="7690"/>
    <cellStyle name="Normal 14 2 2 3 2 2 2 2 2" xfId="15599"/>
    <cellStyle name="Normal 14 2 2 3 2 2 2 3" xfId="11653"/>
    <cellStyle name="Normal 14 2 2 3 2 2 3" xfId="5730"/>
    <cellStyle name="Normal 14 2 2 3 2 2 3 2" xfId="13639"/>
    <cellStyle name="Normal 14 2 2 3 2 2 4" xfId="9693"/>
    <cellStyle name="Normal 14 2 2 3 2 3" xfId="2764"/>
    <cellStyle name="Normal 14 2 2 3 2 3 2" xfId="6711"/>
    <cellStyle name="Normal 14 2 2 3 2 3 2 2" xfId="14620"/>
    <cellStyle name="Normal 14 2 2 3 2 3 3" xfId="10674"/>
    <cellStyle name="Normal 14 2 2 3 2 4" xfId="4751"/>
    <cellStyle name="Normal 14 2 2 3 2 4 2" xfId="12660"/>
    <cellStyle name="Normal 14 2 2 3 2 5" xfId="8714"/>
    <cellStyle name="Normal 14 2 2 3 3" xfId="1300"/>
    <cellStyle name="Normal 14 2 2 3 3 2" xfId="3260"/>
    <cellStyle name="Normal 14 2 2 3 3 2 2" xfId="7207"/>
    <cellStyle name="Normal 14 2 2 3 3 2 2 2" xfId="15116"/>
    <cellStyle name="Normal 14 2 2 3 3 2 3" xfId="11170"/>
    <cellStyle name="Normal 14 2 2 3 3 3" xfId="5247"/>
    <cellStyle name="Normal 14 2 2 3 3 3 2" xfId="13156"/>
    <cellStyle name="Normal 14 2 2 3 3 4" xfId="9210"/>
    <cellStyle name="Normal 14 2 2 3 4" xfId="2281"/>
    <cellStyle name="Normal 14 2 2 3 4 2" xfId="6228"/>
    <cellStyle name="Normal 14 2 2 3 4 2 2" xfId="14137"/>
    <cellStyle name="Normal 14 2 2 3 4 3" xfId="10191"/>
    <cellStyle name="Normal 14 2 2 3 5" xfId="4268"/>
    <cellStyle name="Normal 14 2 2 3 5 2" xfId="12177"/>
    <cellStyle name="Normal 14 2 2 3 6" xfId="8231"/>
    <cellStyle name="Normal 14 2 2 4" xfId="579"/>
    <cellStyle name="Normal 14 2 2 4 2" xfId="1558"/>
    <cellStyle name="Normal 14 2 2 4 2 2" xfId="3518"/>
    <cellStyle name="Normal 14 2 2 4 2 2 2" xfId="7465"/>
    <cellStyle name="Normal 14 2 2 4 2 2 2 2" xfId="15374"/>
    <cellStyle name="Normal 14 2 2 4 2 2 3" xfId="11428"/>
    <cellStyle name="Normal 14 2 2 4 2 3" xfId="5505"/>
    <cellStyle name="Normal 14 2 2 4 2 3 2" xfId="13414"/>
    <cellStyle name="Normal 14 2 2 4 2 4" xfId="9468"/>
    <cellStyle name="Normal 14 2 2 4 3" xfId="2539"/>
    <cellStyle name="Normal 14 2 2 4 3 2" xfId="6486"/>
    <cellStyle name="Normal 14 2 2 4 3 2 2" xfId="14395"/>
    <cellStyle name="Normal 14 2 2 4 3 3" xfId="10449"/>
    <cellStyle name="Normal 14 2 2 4 4" xfId="4526"/>
    <cellStyle name="Normal 14 2 2 4 4 2" xfId="12435"/>
    <cellStyle name="Normal 14 2 2 4 5" xfId="8489"/>
    <cellStyle name="Normal 14 2 2 5" xfId="1075"/>
    <cellStyle name="Normal 14 2 2 5 2" xfId="3035"/>
    <cellStyle name="Normal 14 2 2 5 2 2" xfId="6982"/>
    <cellStyle name="Normal 14 2 2 5 2 2 2" xfId="14891"/>
    <cellStyle name="Normal 14 2 2 5 2 3" xfId="10945"/>
    <cellStyle name="Normal 14 2 2 5 3" xfId="5022"/>
    <cellStyle name="Normal 14 2 2 5 3 2" xfId="12931"/>
    <cellStyle name="Normal 14 2 2 5 4" xfId="8985"/>
    <cellStyle name="Normal 14 2 2 6" xfId="2056"/>
    <cellStyle name="Normal 14 2 2 6 2" xfId="6003"/>
    <cellStyle name="Normal 14 2 2 6 2 2" xfId="13912"/>
    <cellStyle name="Normal 14 2 2 6 3" xfId="9966"/>
    <cellStyle name="Normal 14 2 2 7" xfId="4043"/>
    <cellStyle name="Normal 14 2 2 7 2" xfId="11952"/>
    <cellStyle name="Normal 14 2 2 8" xfId="8006"/>
    <cellStyle name="Normal 14 2 3" xfId="67"/>
    <cellStyle name="Normal 14 2 3 2" xfId="156"/>
    <cellStyle name="Normal 14 2 3 2 2" xfId="381"/>
    <cellStyle name="Normal 14 2 3 2 2 2" xfId="864"/>
    <cellStyle name="Normal 14 2 3 2 2 2 2" xfId="1843"/>
    <cellStyle name="Normal 14 2 3 2 2 2 2 2" xfId="3803"/>
    <cellStyle name="Normal 14 2 3 2 2 2 2 2 2" xfId="7750"/>
    <cellStyle name="Normal 14 2 3 2 2 2 2 2 2 2" xfId="15659"/>
    <cellStyle name="Normal 14 2 3 2 2 2 2 2 3" xfId="11713"/>
    <cellStyle name="Normal 14 2 3 2 2 2 2 3" xfId="5790"/>
    <cellStyle name="Normal 14 2 3 2 2 2 2 3 2" xfId="13699"/>
    <cellStyle name="Normal 14 2 3 2 2 2 2 4" xfId="9753"/>
    <cellStyle name="Normal 14 2 3 2 2 2 3" xfId="2824"/>
    <cellStyle name="Normal 14 2 3 2 2 2 3 2" xfId="6771"/>
    <cellStyle name="Normal 14 2 3 2 2 2 3 2 2" xfId="14680"/>
    <cellStyle name="Normal 14 2 3 2 2 2 3 3" xfId="10734"/>
    <cellStyle name="Normal 14 2 3 2 2 2 4" xfId="4811"/>
    <cellStyle name="Normal 14 2 3 2 2 2 4 2" xfId="12720"/>
    <cellStyle name="Normal 14 2 3 2 2 2 5" xfId="8774"/>
    <cellStyle name="Normal 14 2 3 2 2 3" xfId="1360"/>
    <cellStyle name="Normal 14 2 3 2 2 3 2" xfId="3320"/>
    <cellStyle name="Normal 14 2 3 2 2 3 2 2" xfId="7267"/>
    <cellStyle name="Normal 14 2 3 2 2 3 2 2 2" xfId="15176"/>
    <cellStyle name="Normal 14 2 3 2 2 3 2 3" xfId="11230"/>
    <cellStyle name="Normal 14 2 3 2 2 3 3" xfId="5307"/>
    <cellStyle name="Normal 14 2 3 2 2 3 3 2" xfId="13216"/>
    <cellStyle name="Normal 14 2 3 2 2 3 4" xfId="9270"/>
    <cellStyle name="Normal 14 2 3 2 2 4" xfId="2341"/>
    <cellStyle name="Normal 14 2 3 2 2 4 2" xfId="6288"/>
    <cellStyle name="Normal 14 2 3 2 2 4 2 2" xfId="14197"/>
    <cellStyle name="Normal 14 2 3 2 2 4 3" xfId="10251"/>
    <cellStyle name="Normal 14 2 3 2 2 5" xfId="4328"/>
    <cellStyle name="Normal 14 2 3 2 2 5 2" xfId="12237"/>
    <cellStyle name="Normal 14 2 3 2 2 6" xfId="8291"/>
    <cellStyle name="Normal 14 2 3 2 3" xfId="639"/>
    <cellStyle name="Normal 14 2 3 2 3 2" xfId="1618"/>
    <cellStyle name="Normal 14 2 3 2 3 2 2" xfId="3578"/>
    <cellStyle name="Normal 14 2 3 2 3 2 2 2" xfId="7525"/>
    <cellStyle name="Normal 14 2 3 2 3 2 2 2 2" xfId="15434"/>
    <cellStyle name="Normal 14 2 3 2 3 2 2 3" xfId="11488"/>
    <cellStyle name="Normal 14 2 3 2 3 2 3" xfId="5565"/>
    <cellStyle name="Normal 14 2 3 2 3 2 3 2" xfId="13474"/>
    <cellStyle name="Normal 14 2 3 2 3 2 4" xfId="9528"/>
    <cellStyle name="Normal 14 2 3 2 3 3" xfId="2599"/>
    <cellStyle name="Normal 14 2 3 2 3 3 2" xfId="6546"/>
    <cellStyle name="Normal 14 2 3 2 3 3 2 2" xfId="14455"/>
    <cellStyle name="Normal 14 2 3 2 3 3 3" xfId="10509"/>
    <cellStyle name="Normal 14 2 3 2 3 4" xfId="4586"/>
    <cellStyle name="Normal 14 2 3 2 3 4 2" xfId="12495"/>
    <cellStyle name="Normal 14 2 3 2 3 5" xfId="8549"/>
    <cellStyle name="Normal 14 2 3 2 4" xfId="1135"/>
    <cellStyle name="Normal 14 2 3 2 4 2" xfId="3095"/>
    <cellStyle name="Normal 14 2 3 2 4 2 2" xfId="7042"/>
    <cellStyle name="Normal 14 2 3 2 4 2 2 2" xfId="14951"/>
    <cellStyle name="Normal 14 2 3 2 4 2 3" xfId="11005"/>
    <cellStyle name="Normal 14 2 3 2 4 3" xfId="5082"/>
    <cellStyle name="Normal 14 2 3 2 4 3 2" xfId="12991"/>
    <cellStyle name="Normal 14 2 3 2 4 4" xfId="9045"/>
    <cellStyle name="Normal 14 2 3 2 5" xfId="2116"/>
    <cellStyle name="Normal 14 2 3 2 5 2" xfId="6063"/>
    <cellStyle name="Normal 14 2 3 2 5 2 2" xfId="13972"/>
    <cellStyle name="Normal 14 2 3 2 5 3" xfId="10026"/>
    <cellStyle name="Normal 14 2 3 2 6" xfId="4103"/>
    <cellStyle name="Normal 14 2 3 2 6 2" xfId="12012"/>
    <cellStyle name="Normal 14 2 3 2 7" xfId="8066"/>
    <cellStyle name="Normal 14 2 3 3" xfId="292"/>
    <cellStyle name="Normal 14 2 3 3 2" xfId="775"/>
    <cellStyle name="Normal 14 2 3 3 2 2" xfId="1754"/>
    <cellStyle name="Normal 14 2 3 3 2 2 2" xfId="3714"/>
    <cellStyle name="Normal 14 2 3 3 2 2 2 2" xfId="7661"/>
    <cellStyle name="Normal 14 2 3 3 2 2 2 2 2" xfId="15570"/>
    <cellStyle name="Normal 14 2 3 3 2 2 2 3" xfId="11624"/>
    <cellStyle name="Normal 14 2 3 3 2 2 3" xfId="5701"/>
    <cellStyle name="Normal 14 2 3 3 2 2 3 2" xfId="13610"/>
    <cellStyle name="Normal 14 2 3 3 2 2 4" xfId="9664"/>
    <cellStyle name="Normal 14 2 3 3 2 3" xfId="2735"/>
    <cellStyle name="Normal 14 2 3 3 2 3 2" xfId="6682"/>
    <cellStyle name="Normal 14 2 3 3 2 3 2 2" xfId="14591"/>
    <cellStyle name="Normal 14 2 3 3 2 3 3" xfId="10645"/>
    <cellStyle name="Normal 14 2 3 3 2 4" xfId="4722"/>
    <cellStyle name="Normal 14 2 3 3 2 4 2" xfId="12631"/>
    <cellStyle name="Normal 14 2 3 3 2 5" xfId="8685"/>
    <cellStyle name="Normal 14 2 3 3 3" xfId="1271"/>
    <cellStyle name="Normal 14 2 3 3 3 2" xfId="3231"/>
    <cellStyle name="Normal 14 2 3 3 3 2 2" xfId="7178"/>
    <cellStyle name="Normal 14 2 3 3 3 2 2 2" xfId="15087"/>
    <cellStyle name="Normal 14 2 3 3 3 2 3" xfId="11141"/>
    <cellStyle name="Normal 14 2 3 3 3 3" xfId="5218"/>
    <cellStyle name="Normal 14 2 3 3 3 3 2" xfId="13127"/>
    <cellStyle name="Normal 14 2 3 3 3 4" xfId="9181"/>
    <cellStyle name="Normal 14 2 3 3 4" xfId="2252"/>
    <cellStyle name="Normal 14 2 3 3 4 2" xfId="6199"/>
    <cellStyle name="Normal 14 2 3 3 4 2 2" xfId="14108"/>
    <cellStyle name="Normal 14 2 3 3 4 3" xfId="10162"/>
    <cellStyle name="Normal 14 2 3 3 5" xfId="4239"/>
    <cellStyle name="Normal 14 2 3 3 5 2" xfId="12148"/>
    <cellStyle name="Normal 14 2 3 3 6" xfId="8202"/>
    <cellStyle name="Normal 14 2 3 4" xfId="550"/>
    <cellStyle name="Normal 14 2 3 4 2" xfId="1529"/>
    <cellStyle name="Normal 14 2 3 4 2 2" xfId="3489"/>
    <cellStyle name="Normal 14 2 3 4 2 2 2" xfId="7436"/>
    <cellStyle name="Normal 14 2 3 4 2 2 2 2" xfId="15345"/>
    <cellStyle name="Normal 14 2 3 4 2 2 3" xfId="11399"/>
    <cellStyle name="Normal 14 2 3 4 2 3" xfId="5476"/>
    <cellStyle name="Normal 14 2 3 4 2 3 2" xfId="13385"/>
    <cellStyle name="Normal 14 2 3 4 2 4" xfId="9439"/>
    <cellStyle name="Normal 14 2 3 4 3" xfId="2510"/>
    <cellStyle name="Normal 14 2 3 4 3 2" xfId="6457"/>
    <cellStyle name="Normal 14 2 3 4 3 2 2" xfId="14366"/>
    <cellStyle name="Normal 14 2 3 4 3 3" xfId="10420"/>
    <cellStyle name="Normal 14 2 3 4 4" xfId="4497"/>
    <cellStyle name="Normal 14 2 3 4 4 2" xfId="12406"/>
    <cellStyle name="Normal 14 2 3 4 5" xfId="8460"/>
    <cellStyle name="Normal 14 2 3 5" xfId="1046"/>
    <cellStyle name="Normal 14 2 3 5 2" xfId="3006"/>
    <cellStyle name="Normal 14 2 3 5 2 2" xfId="6953"/>
    <cellStyle name="Normal 14 2 3 5 2 2 2" xfId="14862"/>
    <cellStyle name="Normal 14 2 3 5 2 3" xfId="10916"/>
    <cellStyle name="Normal 14 2 3 5 3" xfId="4993"/>
    <cellStyle name="Normal 14 2 3 5 3 2" xfId="12902"/>
    <cellStyle name="Normal 14 2 3 5 4" xfId="8956"/>
    <cellStyle name="Normal 14 2 3 6" xfId="2027"/>
    <cellStyle name="Normal 14 2 3 6 2" xfId="5974"/>
    <cellStyle name="Normal 14 2 3 6 2 2" xfId="13883"/>
    <cellStyle name="Normal 14 2 3 6 3" xfId="9937"/>
    <cellStyle name="Normal 14 2 3 7" xfId="4014"/>
    <cellStyle name="Normal 14 2 3 7 2" xfId="11923"/>
    <cellStyle name="Normal 14 2 3 8" xfId="7977"/>
    <cellStyle name="Normal 14 2 4" xfId="126"/>
    <cellStyle name="Normal 14 2 4 2" xfId="351"/>
    <cellStyle name="Normal 14 2 4 2 2" xfId="834"/>
    <cellStyle name="Normal 14 2 4 2 2 2" xfId="1813"/>
    <cellStyle name="Normal 14 2 4 2 2 2 2" xfId="3773"/>
    <cellStyle name="Normal 14 2 4 2 2 2 2 2" xfId="7720"/>
    <cellStyle name="Normal 14 2 4 2 2 2 2 2 2" xfId="15629"/>
    <cellStyle name="Normal 14 2 4 2 2 2 2 3" xfId="11683"/>
    <cellStyle name="Normal 14 2 4 2 2 2 3" xfId="5760"/>
    <cellStyle name="Normal 14 2 4 2 2 2 3 2" xfId="13669"/>
    <cellStyle name="Normal 14 2 4 2 2 2 4" xfId="9723"/>
    <cellStyle name="Normal 14 2 4 2 2 3" xfId="2794"/>
    <cellStyle name="Normal 14 2 4 2 2 3 2" xfId="6741"/>
    <cellStyle name="Normal 14 2 4 2 2 3 2 2" xfId="14650"/>
    <cellStyle name="Normal 14 2 4 2 2 3 3" xfId="10704"/>
    <cellStyle name="Normal 14 2 4 2 2 4" xfId="4781"/>
    <cellStyle name="Normal 14 2 4 2 2 4 2" xfId="12690"/>
    <cellStyle name="Normal 14 2 4 2 2 5" xfId="8744"/>
    <cellStyle name="Normal 14 2 4 2 3" xfId="1330"/>
    <cellStyle name="Normal 14 2 4 2 3 2" xfId="3290"/>
    <cellStyle name="Normal 14 2 4 2 3 2 2" xfId="7237"/>
    <cellStyle name="Normal 14 2 4 2 3 2 2 2" xfId="15146"/>
    <cellStyle name="Normal 14 2 4 2 3 2 3" xfId="11200"/>
    <cellStyle name="Normal 14 2 4 2 3 3" xfId="5277"/>
    <cellStyle name="Normal 14 2 4 2 3 3 2" xfId="13186"/>
    <cellStyle name="Normal 14 2 4 2 3 4" xfId="9240"/>
    <cellStyle name="Normal 14 2 4 2 4" xfId="2311"/>
    <cellStyle name="Normal 14 2 4 2 4 2" xfId="6258"/>
    <cellStyle name="Normal 14 2 4 2 4 2 2" xfId="14167"/>
    <cellStyle name="Normal 14 2 4 2 4 3" xfId="10221"/>
    <cellStyle name="Normal 14 2 4 2 5" xfId="4298"/>
    <cellStyle name="Normal 14 2 4 2 5 2" xfId="12207"/>
    <cellStyle name="Normal 14 2 4 2 6" xfId="8261"/>
    <cellStyle name="Normal 14 2 4 3" xfId="609"/>
    <cellStyle name="Normal 14 2 4 3 2" xfId="1588"/>
    <cellStyle name="Normal 14 2 4 3 2 2" xfId="3548"/>
    <cellStyle name="Normal 14 2 4 3 2 2 2" xfId="7495"/>
    <cellStyle name="Normal 14 2 4 3 2 2 2 2" xfId="15404"/>
    <cellStyle name="Normal 14 2 4 3 2 2 3" xfId="11458"/>
    <cellStyle name="Normal 14 2 4 3 2 3" xfId="5535"/>
    <cellStyle name="Normal 14 2 4 3 2 3 2" xfId="13444"/>
    <cellStyle name="Normal 14 2 4 3 2 4" xfId="9498"/>
    <cellStyle name="Normal 14 2 4 3 3" xfId="2569"/>
    <cellStyle name="Normal 14 2 4 3 3 2" xfId="6516"/>
    <cellStyle name="Normal 14 2 4 3 3 2 2" xfId="14425"/>
    <cellStyle name="Normal 14 2 4 3 3 3" xfId="10479"/>
    <cellStyle name="Normal 14 2 4 3 4" xfId="4556"/>
    <cellStyle name="Normal 14 2 4 3 4 2" xfId="12465"/>
    <cellStyle name="Normal 14 2 4 3 5" xfId="8519"/>
    <cellStyle name="Normal 14 2 4 4" xfId="1105"/>
    <cellStyle name="Normal 14 2 4 4 2" xfId="3065"/>
    <cellStyle name="Normal 14 2 4 4 2 2" xfId="7012"/>
    <cellStyle name="Normal 14 2 4 4 2 2 2" xfId="14921"/>
    <cellStyle name="Normal 14 2 4 4 2 3" xfId="10975"/>
    <cellStyle name="Normal 14 2 4 4 3" xfId="5052"/>
    <cellStyle name="Normal 14 2 4 4 3 2" xfId="12961"/>
    <cellStyle name="Normal 14 2 4 4 4" xfId="9015"/>
    <cellStyle name="Normal 14 2 4 5" xfId="2086"/>
    <cellStyle name="Normal 14 2 4 5 2" xfId="6033"/>
    <cellStyle name="Normal 14 2 4 5 2 2" xfId="13942"/>
    <cellStyle name="Normal 14 2 4 5 3" xfId="9996"/>
    <cellStyle name="Normal 14 2 4 6" xfId="4073"/>
    <cellStyle name="Normal 14 2 4 6 2" xfId="11982"/>
    <cellStyle name="Normal 14 2 4 7" xfId="8036"/>
    <cellStyle name="Normal 14 2 5" xfId="262"/>
    <cellStyle name="Normal 14 2 5 2" xfId="745"/>
    <cellStyle name="Normal 14 2 5 2 2" xfId="1724"/>
    <cellStyle name="Normal 14 2 5 2 2 2" xfId="3684"/>
    <cellStyle name="Normal 14 2 5 2 2 2 2" xfId="7631"/>
    <cellStyle name="Normal 14 2 5 2 2 2 2 2" xfId="15540"/>
    <cellStyle name="Normal 14 2 5 2 2 2 3" xfId="11594"/>
    <cellStyle name="Normal 14 2 5 2 2 3" xfId="5671"/>
    <cellStyle name="Normal 14 2 5 2 2 3 2" xfId="13580"/>
    <cellStyle name="Normal 14 2 5 2 2 4" xfId="9634"/>
    <cellStyle name="Normal 14 2 5 2 3" xfId="2705"/>
    <cellStyle name="Normal 14 2 5 2 3 2" xfId="6652"/>
    <cellStyle name="Normal 14 2 5 2 3 2 2" xfId="14561"/>
    <cellStyle name="Normal 14 2 5 2 3 3" xfId="10615"/>
    <cellStyle name="Normal 14 2 5 2 4" xfId="4692"/>
    <cellStyle name="Normal 14 2 5 2 4 2" xfId="12601"/>
    <cellStyle name="Normal 14 2 5 2 5" xfId="8655"/>
    <cellStyle name="Normal 14 2 5 3" xfId="1241"/>
    <cellStyle name="Normal 14 2 5 3 2" xfId="3201"/>
    <cellStyle name="Normal 14 2 5 3 2 2" xfId="7148"/>
    <cellStyle name="Normal 14 2 5 3 2 2 2" xfId="15057"/>
    <cellStyle name="Normal 14 2 5 3 2 3" xfId="11111"/>
    <cellStyle name="Normal 14 2 5 3 3" xfId="5188"/>
    <cellStyle name="Normal 14 2 5 3 3 2" xfId="13097"/>
    <cellStyle name="Normal 14 2 5 3 4" xfId="9151"/>
    <cellStyle name="Normal 14 2 5 4" xfId="2222"/>
    <cellStyle name="Normal 14 2 5 4 2" xfId="6169"/>
    <cellStyle name="Normal 14 2 5 4 2 2" xfId="14078"/>
    <cellStyle name="Normal 14 2 5 4 3" xfId="10132"/>
    <cellStyle name="Normal 14 2 5 5" xfId="4209"/>
    <cellStyle name="Normal 14 2 5 5 2" xfId="12118"/>
    <cellStyle name="Normal 14 2 5 6" xfId="8172"/>
    <cellStyle name="Normal 14 2 6" xfId="520"/>
    <cellStyle name="Normal 14 2 6 2" xfId="1499"/>
    <cellStyle name="Normal 14 2 6 2 2" xfId="3459"/>
    <cellStyle name="Normal 14 2 6 2 2 2" xfId="7406"/>
    <cellStyle name="Normal 14 2 6 2 2 2 2" xfId="15315"/>
    <cellStyle name="Normal 14 2 6 2 2 3" xfId="11369"/>
    <cellStyle name="Normal 14 2 6 2 3" xfId="5446"/>
    <cellStyle name="Normal 14 2 6 2 3 2" xfId="13355"/>
    <cellStyle name="Normal 14 2 6 2 4" xfId="9409"/>
    <cellStyle name="Normal 14 2 6 3" xfId="2480"/>
    <cellStyle name="Normal 14 2 6 3 2" xfId="6427"/>
    <cellStyle name="Normal 14 2 6 3 2 2" xfId="14336"/>
    <cellStyle name="Normal 14 2 6 3 3" xfId="10390"/>
    <cellStyle name="Normal 14 2 6 4" xfId="4467"/>
    <cellStyle name="Normal 14 2 6 4 2" xfId="12376"/>
    <cellStyle name="Normal 14 2 6 5" xfId="8430"/>
    <cellStyle name="Normal 14 2 7" xfId="1016"/>
    <cellStyle name="Normal 14 2 7 2" xfId="2976"/>
    <cellStyle name="Normal 14 2 7 2 2" xfId="6923"/>
    <cellStyle name="Normal 14 2 7 2 2 2" xfId="14832"/>
    <cellStyle name="Normal 14 2 7 2 3" xfId="10886"/>
    <cellStyle name="Normal 14 2 7 3" xfId="4963"/>
    <cellStyle name="Normal 14 2 7 3 2" xfId="12872"/>
    <cellStyle name="Normal 14 2 7 4" xfId="8926"/>
    <cellStyle name="Normal 14 2 8" xfId="1997"/>
    <cellStyle name="Normal 14 2 8 2" xfId="5944"/>
    <cellStyle name="Normal 14 2 8 2 2" xfId="13853"/>
    <cellStyle name="Normal 14 2 8 3" xfId="9907"/>
    <cellStyle name="Normal 14 2 9" xfId="3984"/>
    <cellStyle name="Normal 14 2 9 2" xfId="11893"/>
    <cellStyle name="Normal 14 3" xfId="81"/>
    <cellStyle name="Normal 14 3 2" xfId="170"/>
    <cellStyle name="Normal 14 3 2 2" xfId="395"/>
    <cellStyle name="Normal 14 3 2 2 2" xfId="878"/>
    <cellStyle name="Normal 14 3 2 2 2 2" xfId="1857"/>
    <cellStyle name="Normal 14 3 2 2 2 2 2" xfId="3817"/>
    <cellStyle name="Normal 14 3 2 2 2 2 2 2" xfId="7764"/>
    <cellStyle name="Normal 14 3 2 2 2 2 2 2 2" xfId="15673"/>
    <cellStyle name="Normal 14 3 2 2 2 2 2 3" xfId="11727"/>
    <cellStyle name="Normal 14 3 2 2 2 2 3" xfId="5804"/>
    <cellStyle name="Normal 14 3 2 2 2 2 3 2" xfId="13713"/>
    <cellStyle name="Normal 14 3 2 2 2 2 4" xfId="9767"/>
    <cellStyle name="Normal 14 3 2 2 2 3" xfId="2838"/>
    <cellStyle name="Normal 14 3 2 2 2 3 2" xfId="6785"/>
    <cellStyle name="Normal 14 3 2 2 2 3 2 2" xfId="14694"/>
    <cellStyle name="Normal 14 3 2 2 2 3 3" xfId="10748"/>
    <cellStyle name="Normal 14 3 2 2 2 4" xfId="4825"/>
    <cellStyle name="Normal 14 3 2 2 2 4 2" xfId="12734"/>
    <cellStyle name="Normal 14 3 2 2 2 5" xfId="8788"/>
    <cellStyle name="Normal 14 3 2 2 3" xfId="1374"/>
    <cellStyle name="Normal 14 3 2 2 3 2" xfId="3334"/>
    <cellStyle name="Normal 14 3 2 2 3 2 2" xfId="7281"/>
    <cellStyle name="Normal 14 3 2 2 3 2 2 2" xfId="15190"/>
    <cellStyle name="Normal 14 3 2 2 3 2 3" xfId="11244"/>
    <cellStyle name="Normal 14 3 2 2 3 3" xfId="5321"/>
    <cellStyle name="Normal 14 3 2 2 3 3 2" xfId="13230"/>
    <cellStyle name="Normal 14 3 2 2 3 4" xfId="9284"/>
    <cellStyle name="Normal 14 3 2 2 4" xfId="2355"/>
    <cellStyle name="Normal 14 3 2 2 4 2" xfId="6302"/>
    <cellStyle name="Normal 14 3 2 2 4 2 2" xfId="14211"/>
    <cellStyle name="Normal 14 3 2 2 4 3" xfId="10265"/>
    <cellStyle name="Normal 14 3 2 2 5" xfId="4342"/>
    <cellStyle name="Normal 14 3 2 2 5 2" xfId="12251"/>
    <cellStyle name="Normal 14 3 2 2 6" xfId="8305"/>
    <cellStyle name="Normal 14 3 2 3" xfId="653"/>
    <cellStyle name="Normal 14 3 2 3 2" xfId="1632"/>
    <cellStyle name="Normal 14 3 2 3 2 2" xfId="3592"/>
    <cellStyle name="Normal 14 3 2 3 2 2 2" xfId="7539"/>
    <cellStyle name="Normal 14 3 2 3 2 2 2 2" xfId="15448"/>
    <cellStyle name="Normal 14 3 2 3 2 2 3" xfId="11502"/>
    <cellStyle name="Normal 14 3 2 3 2 3" xfId="5579"/>
    <cellStyle name="Normal 14 3 2 3 2 3 2" xfId="13488"/>
    <cellStyle name="Normal 14 3 2 3 2 4" xfId="9542"/>
    <cellStyle name="Normal 14 3 2 3 3" xfId="2613"/>
    <cellStyle name="Normal 14 3 2 3 3 2" xfId="6560"/>
    <cellStyle name="Normal 14 3 2 3 3 2 2" xfId="14469"/>
    <cellStyle name="Normal 14 3 2 3 3 3" xfId="10523"/>
    <cellStyle name="Normal 14 3 2 3 4" xfId="4600"/>
    <cellStyle name="Normal 14 3 2 3 4 2" xfId="12509"/>
    <cellStyle name="Normal 14 3 2 3 5" xfId="8563"/>
    <cellStyle name="Normal 14 3 2 4" xfId="1149"/>
    <cellStyle name="Normal 14 3 2 4 2" xfId="3109"/>
    <cellStyle name="Normal 14 3 2 4 2 2" xfId="7056"/>
    <cellStyle name="Normal 14 3 2 4 2 2 2" xfId="14965"/>
    <cellStyle name="Normal 14 3 2 4 2 3" xfId="11019"/>
    <cellStyle name="Normal 14 3 2 4 3" xfId="5096"/>
    <cellStyle name="Normal 14 3 2 4 3 2" xfId="13005"/>
    <cellStyle name="Normal 14 3 2 4 4" xfId="9059"/>
    <cellStyle name="Normal 14 3 2 5" xfId="2130"/>
    <cellStyle name="Normal 14 3 2 5 2" xfId="6077"/>
    <cellStyle name="Normal 14 3 2 5 2 2" xfId="13986"/>
    <cellStyle name="Normal 14 3 2 5 3" xfId="10040"/>
    <cellStyle name="Normal 14 3 2 6" xfId="4117"/>
    <cellStyle name="Normal 14 3 2 6 2" xfId="12026"/>
    <cellStyle name="Normal 14 3 2 7" xfId="8080"/>
    <cellStyle name="Normal 14 3 3" xfId="306"/>
    <cellStyle name="Normal 14 3 3 2" xfId="789"/>
    <cellStyle name="Normal 14 3 3 2 2" xfId="1768"/>
    <cellStyle name="Normal 14 3 3 2 2 2" xfId="3728"/>
    <cellStyle name="Normal 14 3 3 2 2 2 2" xfId="7675"/>
    <cellStyle name="Normal 14 3 3 2 2 2 2 2" xfId="15584"/>
    <cellStyle name="Normal 14 3 3 2 2 2 3" xfId="11638"/>
    <cellStyle name="Normal 14 3 3 2 2 3" xfId="5715"/>
    <cellStyle name="Normal 14 3 3 2 2 3 2" xfId="13624"/>
    <cellStyle name="Normal 14 3 3 2 2 4" xfId="9678"/>
    <cellStyle name="Normal 14 3 3 2 3" xfId="2749"/>
    <cellStyle name="Normal 14 3 3 2 3 2" xfId="6696"/>
    <cellStyle name="Normal 14 3 3 2 3 2 2" xfId="14605"/>
    <cellStyle name="Normal 14 3 3 2 3 3" xfId="10659"/>
    <cellStyle name="Normal 14 3 3 2 4" xfId="4736"/>
    <cellStyle name="Normal 14 3 3 2 4 2" xfId="12645"/>
    <cellStyle name="Normal 14 3 3 2 5" xfId="8699"/>
    <cellStyle name="Normal 14 3 3 3" xfId="1285"/>
    <cellStyle name="Normal 14 3 3 3 2" xfId="3245"/>
    <cellStyle name="Normal 14 3 3 3 2 2" xfId="7192"/>
    <cellStyle name="Normal 14 3 3 3 2 2 2" xfId="15101"/>
    <cellStyle name="Normal 14 3 3 3 2 3" xfId="11155"/>
    <cellStyle name="Normal 14 3 3 3 3" xfId="5232"/>
    <cellStyle name="Normal 14 3 3 3 3 2" xfId="13141"/>
    <cellStyle name="Normal 14 3 3 3 4" xfId="9195"/>
    <cellStyle name="Normal 14 3 3 4" xfId="2266"/>
    <cellStyle name="Normal 14 3 3 4 2" xfId="6213"/>
    <cellStyle name="Normal 14 3 3 4 2 2" xfId="14122"/>
    <cellStyle name="Normal 14 3 3 4 3" xfId="10176"/>
    <cellStyle name="Normal 14 3 3 5" xfId="4253"/>
    <cellStyle name="Normal 14 3 3 5 2" xfId="12162"/>
    <cellStyle name="Normal 14 3 3 6" xfId="8216"/>
    <cellStyle name="Normal 14 3 4" xfId="564"/>
    <cellStyle name="Normal 14 3 4 2" xfId="1543"/>
    <cellStyle name="Normal 14 3 4 2 2" xfId="3503"/>
    <cellStyle name="Normal 14 3 4 2 2 2" xfId="7450"/>
    <cellStyle name="Normal 14 3 4 2 2 2 2" xfId="15359"/>
    <cellStyle name="Normal 14 3 4 2 2 3" xfId="11413"/>
    <cellStyle name="Normal 14 3 4 2 3" xfId="5490"/>
    <cellStyle name="Normal 14 3 4 2 3 2" xfId="13399"/>
    <cellStyle name="Normal 14 3 4 2 4" xfId="9453"/>
    <cellStyle name="Normal 14 3 4 3" xfId="2524"/>
    <cellStyle name="Normal 14 3 4 3 2" xfId="6471"/>
    <cellStyle name="Normal 14 3 4 3 2 2" xfId="14380"/>
    <cellStyle name="Normal 14 3 4 3 3" xfId="10434"/>
    <cellStyle name="Normal 14 3 4 4" xfId="4511"/>
    <cellStyle name="Normal 14 3 4 4 2" xfId="12420"/>
    <cellStyle name="Normal 14 3 4 5" xfId="8474"/>
    <cellStyle name="Normal 14 3 5" xfId="1060"/>
    <cellStyle name="Normal 14 3 5 2" xfId="3020"/>
    <cellStyle name="Normal 14 3 5 2 2" xfId="6967"/>
    <cellStyle name="Normal 14 3 5 2 2 2" xfId="14876"/>
    <cellStyle name="Normal 14 3 5 2 3" xfId="10930"/>
    <cellStyle name="Normal 14 3 5 3" xfId="5007"/>
    <cellStyle name="Normal 14 3 5 3 2" xfId="12916"/>
    <cellStyle name="Normal 14 3 5 4" xfId="8970"/>
    <cellStyle name="Normal 14 3 6" xfId="2041"/>
    <cellStyle name="Normal 14 3 6 2" xfId="5988"/>
    <cellStyle name="Normal 14 3 6 2 2" xfId="13897"/>
    <cellStyle name="Normal 14 3 6 3" xfId="9951"/>
    <cellStyle name="Normal 14 3 7" xfId="4028"/>
    <cellStyle name="Normal 14 3 7 2" xfId="11937"/>
    <cellStyle name="Normal 14 3 8" xfId="7991"/>
    <cellStyle name="Normal 14 4" xfId="52"/>
    <cellStyle name="Normal 14 4 2" xfId="141"/>
    <cellStyle name="Normal 14 4 2 2" xfId="366"/>
    <cellStyle name="Normal 14 4 2 2 2" xfId="849"/>
    <cellStyle name="Normal 14 4 2 2 2 2" xfId="1828"/>
    <cellStyle name="Normal 14 4 2 2 2 2 2" xfId="3788"/>
    <cellStyle name="Normal 14 4 2 2 2 2 2 2" xfId="7735"/>
    <cellStyle name="Normal 14 4 2 2 2 2 2 2 2" xfId="15644"/>
    <cellStyle name="Normal 14 4 2 2 2 2 2 3" xfId="11698"/>
    <cellStyle name="Normal 14 4 2 2 2 2 3" xfId="5775"/>
    <cellStyle name="Normal 14 4 2 2 2 2 3 2" xfId="13684"/>
    <cellStyle name="Normal 14 4 2 2 2 2 4" xfId="9738"/>
    <cellStyle name="Normal 14 4 2 2 2 3" xfId="2809"/>
    <cellStyle name="Normal 14 4 2 2 2 3 2" xfId="6756"/>
    <cellStyle name="Normal 14 4 2 2 2 3 2 2" xfId="14665"/>
    <cellStyle name="Normal 14 4 2 2 2 3 3" xfId="10719"/>
    <cellStyle name="Normal 14 4 2 2 2 4" xfId="4796"/>
    <cellStyle name="Normal 14 4 2 2 2 4 2" xfId="12705"/>
    <cellStyle name="Normal 14 4 2 2 2 5" xfId="8759"/>
    <cellStyle name="Normal 14 4 2 2 3" xfId="1345"/>
    <cellStyle name="Normal 14 4 2 2 3 2" xfId="3305"/>
    <cellStyle name="Normal 14 4 2 2 3 2 2" xfId="7252"/>
    <cellStyle name="Normal 14 4 2 2 3 2 2 2" xfId="15161"/>
    <cellStyle name="Normal 14 4 2 2 3 2 3" xfId="11215"/>
    <cellStyle name="Normal 14 4 2 2 3 3" xfId="5292"/>
    <cellStyle name="Normal 14 4 2 2 3 3 2" xfId="13201"/>
    <cellStyle name="Normal 14 4 2 2 3 4" xfId="9255"/>
    <cellStyle name="Normal 14 4 2 2 4" xfId="2326"/>
    <cellStyle name="Normal 14 4 2 2 4 2" xfId="6273"/>
    <cellStyle name="Normal 14 4 2 2 4 2 2" xfId="14182"/>
    <cellStyle name="Normal 14 4 2 2 4 3" xfId="10236"/>
    <cellStyle name="Normal 14 4 2 2 5" xfId="4313"/>
    <cellStyle name="Normal 14 4 2 2 5 2" xfId="12222"/>
    <cellStyle name="Normal 14 4 2 2 6" xfId="8276"/>
    <cellStyle name="Normal 14 4 2 3" xfId="624"/>
    <cellStyle name="Normal 14 4 2 3 2" xfId="1603"/>
    <cellStyle name="Normal 14 4 2 3 2 2" xfId="3563"/>
    <cellStyle name="Normal 14 4 2 3 2 2 2" xfId="7510"/>
    <cellStyle name="Normal 14 4 2 3 2 2 2 2" xfId="15419"/>
    <cellStyle name="Normal 14 4 2 3 2 2 3" xfId="11473"/>
    <cellStyle name="Normal 14 4 2 3 2 3" xfId="5550"/>
    <cellStyle name="Normal 14 4 2 3 2 3 2" xfId="13459"/>
    <cellStyle name="Normal 14 4 2 3 2 4" xfId="9513"/>
    <cellStyle name="Normal 14 4 2 3 3" xfId="2584"/>
    <cellStyle name="Normal 14 4 2 3 3 2" xfId="6531"/>
    <cellStyle name="Normal 14 4 2 3 3 2 2" xfId="14440"/>
    <cellStyle name="Normal 14 4 2 3 3 3" xfId="10494"/>
    <cellStyle name="Normal 14 4 2 3 4" xfId="4571"/>
    <cellStyle name="Normal 14 4 2 3 4 2" xfId="12480"/>
    <cellStyle name="Normal 14 4 2 3 5" xfId="8534"/>
    <cellStyle name="Normal 14 4 2 4" xfId="1120"/>
    <cellStyle name="Normal 14 4 2 4 2" xfId="3080"/>
    <cellStyle name="Normal 14 4 2 4 2 2" xfId="7027"/>
    <cellStyle name="Normal 14 4 2 4 2 2 2" xfId="14936"/>
    <cellStyle name="Normal 14 4 2 4 2 3" xfId="10990"/>
    <cellStyle name="Normal 14 4 2 4 3" xfId="5067"/>
    <cellStyle name="Normal 14 4 2 4 3 2" xfId="12976"/>
    <cellStyle name="Normal 14 4 2 4 4" xfId="9030"/>
    <cellStyle name="Normal 14 4 2 5" xfId="2101"/>
    <cellStyle name="Normal 14 4 2 5 2" xfId="6048"/>
    <cellStyle name="Normal 14 4 2 5 2 2" xfId="13957"/>
    <cellStyle name="Normal 14 4 2 5 3" xfId="10011"/>
    <cellStyle name="Normal 14 4 2 6" xfId="4088"/>
    <cellStyle name="Normal 14 4 2 6 2" xfId="11997"/>
    <cellStyle name="Normal 14 4 2 7" xfId="8051"/>
    <cellStyle name="Normal 14 4 3" xfId="277"/>
    <cellStyle name="Normal 14 4 3 2" xfId="760"/>
    <cellStyle name="Normal 14 4 3 2 2" xfId="1739"/>
    <cellStyle name="Normal 14 4 3 2 2 2" xfId="3699"/>
    <cellStyle name="Normal 14 4 3 2 2 2 2" xfId="7646"/>
    <cellStyle name="Normal 14 4 3 2 2 2 2 2" xfId="15555"/>
    <cellStyle name="Normal 14 4 3 2 2 2 3" xfId="11609"/>
    <cellStyle name="Normal 14 4 3 2 2 3" xfId="5686"/>
    <cellStyle name="Normal 14 4 3 2 2 3 2" xfId="13595"/>
    <cellStyle name="Normal 14 4 3 2 2 4" xfId="9649"/>
    <cellStyle name="Normal 14 4 3 2 3" xfId="2720"/>
    <cellStyle name="Normal 14 4 3 2 3 2" xfId="6667"/>
    <cellStyle name="Normal 14 4 3 2 3 2 2" xfId="14576"/>
    <cellStyle name="Normal 14 4 3 2 3 3" xfId="10630"/>
    <cellStyle name="Normal 14 4 3 2 4" xfId="4707"/>
    <cellStyle name="Normal 14 4 3 2 4 2" xfId="12616"/>
    <cellStyle name="Normal 14 4 3 2 5" xfId="8670"/>
    <cellStyle name="Normal 14 4 3 3" xfId="1256"/>
    <cellStyle name="Normal 14 4 3 3 2" xfId="3216"/>
    <cellStyle name="Normal 14 4 3 3 2 2" xfId="7163"/>
    <cellStyle name="Normal 14 4 3 3 2 2 2" xfId="15072"/>
    <cellStyle name="Normal 14 4 3 3 2 3" xfId="11126"/>
    <cellStyle name="Normal 14 4 3 3 3" xfId="5203"/>
    <cellStyle name="Normal 14 4 3 3 3 2" xfId="13112"/>
    <cellStyle name="Normal 14 4 3 3 4" xfId="9166"/>
    <cellStyle name="Normal 14 4 3 4" xfId="2237"/>
    <cellStyle name="Normal 14 4 3 4 2" xfId="6184"/>
    <cellStyle name="Normal 14 4 3 4 2 2" xfId="14093"/>
    <cellStyle name="Normal 14 4 3 4 3" xfId="10147"/>
    <cellStyle name="Normal 14 4 3 5" xfId="4224"/>
    <cellStyle name="Normal 14 4 3 5 2" xfId="12133"/>
    <cellStyle name="Normal 14 4 3 6" xfId="8187"/>
    <cellStyle name="Normal 14 4 4" xfId="535"/>
    <cellStyle name="Normal 14 4 4 2" xfId="1514"/>
    <cellStyle name="Normal 14 4 4 2 2" xfId="3474"/>
    <cellStyle name="Normal 14 4 4 2 2 2" xfId="7421"/>
    <cellStyle name="Normal 14 4 4 2 2 2 2" xfId="15330"/>
    <cellStyle name="Normal 14 4 4 2 2 3" xfId="11384"/>
    <cellStyle name="Normal 14 4 4 2 3" xfId="5461"/>
    <cellStyle name="Normal 14 4 4 2 3 2" xfId="13370"/>
    <cellStyle name="Normal 14 4 4 2 4" xfId="9424"/>
    <cellStyle name="Normal 14 4 4 3" xfId="2495"/>
    <cellStyle name="Normal 14 4 4 3 2" xfId="6442"/>
    <cellStyle name="Normal 14 4 4 3 2 2" xfId="14351"/>
    <cellStyle name="Normal 14 4 4 3 3" xfId="10405"/>
    <cellStyle name="Normal 14 4 4 4" xfId="4482"/>
    <cellStyle name="Normal 14 4 4 4 2" xfId="12391"/>
    <cellStyle name="Normal 14 4 4 5" xfId="8445"/>
    <cellStyle name="Normal 14 4 5" xfId="1031"/>
    <cellStyle name="Normal 14 4 5 2" xfId="2991"/>
    <cellStyle name="Normal 14 4 5 2 2" xfId="6938"/>
    <cellStyle name="Normal 14 4 5 2 2 2" xfId="14847"/>
    <cellStyle name="Normal 14 4 5 2 3" xfId="10901"/>
    <cellStyle name="Normal 14 4 5 3" xfId="4978"/>
    <cellStyle name="Normal 14 4 5 3 2" xfId="12887"/>
    <cellStyle name="Normal 14 4 5 4" xfId="8941"/>
    <cellStyle name="Normal 14 4 6" xfId="2012"/>
    <cellStyle name="Normal 14 4 6 2" xfId="5959"/>
    <cellStyle name="Normal 14 4 6 2 2" xfId="13868"/>
    <cellStyle name="Normal 14 4 6 3" xfId="9922"/>
    <cellStyle name="Normal 14 4 7" xfId="3999"/>
    <cellStyle name="Normal 14 4 7 2" xfId="11908"/>
    <cellStyle name="Normal 14 4 8" xfId="7962"/>
    <cellStyle name="Normal 14 5" xfId="111"/>
    <cellStyle name="Normal 14 5 2" xfId="336"/>
    <cellStyle name="Normal 14 5 2 2" xfId="819"/>
    <cellStyle name="Normal 14 5 2 2 2" xfId="1798"/>
    <cellStyle name="Normal 14 5 2 2 2 2" xfId="3758"/>
    <cellStyle name="Normal 14 5 2 2 2 2 2" xfId="7705"/>
    <cellStyle name="Normal 14 5 2 2 2 2 2 2" xfId="15614"/>
    <cellStyle name="Normal 14 5 2 2 2 2 3" xfId="11668"/>
    <cellStyle name="Normal 14 5 2 2 2 3" xfId="5745"/>
    <cellStyle name="Normal 14 5 2 2 2 3 2" xfId="13654"/>
    <cellStyle name="Normal 14 5 2 2 2 4" xfId="9708"/>
    <cellStyle name="Normal 14 5 2 2 3" xfId="2779"/>
    <cellStyle name="Normal 14 5 2 2 3 2" xfId="6726"/>
    <cellStyle name="Normal 14 5 2 2 3 2 2" xfId="14635"/>
    <cellStyle name="Normal 14 5 2 2 3 3" xfId="10689"/>
    <cellStyle name="Normal 14 5 2 2 4" xfId="4766"/>
    <cellStyle name="Normal 14 5 2 2 4 2" xfId="12675"/>
    <cellStyle name="Normal 14 5 2 2 5" xfId="8729"/>
    <cellStyle name="Normal 14 5 2 3" xfId="1315"/>
    <cellStyle name="Normal 14 5 2 3 2" xfId="3275"/>
    <cellStyle name="Normal 14 5 2 3 2 2" xfId="7222"/>
    <cellStyle name="Normal 14 5 2 3 2 2 2" xfId="15131"/>
    <cellStyle name="Normal 14 5 2 3 2 3" xfId="11185"/>
    <cellStyle name="Normal 14 5 2 3 3" xfId="5262"/>
    <cellStyle name="Normal 14 5 2 3 3 2" xfId="13171"/>
    <cellStyle name="Normal 14 5 2 3 4" xfId="9225"/>
    <cellStyle name="Normal 14 5 2 4" xfId="2296"/>
    <cellStyle name="Normal 14 5 2 4 2" xfId="6243"/>
    <cellStyle name="Normal 14 5 2 4 2 2" xfId="14152"/>
    <cellStyle name="Normal 14 5 2 4 3" xfId="10206"/>
    <cellStyle name="Normal 14 5 2 5" xfId="4283"/>
    <cellStyle name="Normal 14 5 2 5 2" xfId="12192"/>
    <cellStyle name="Normal 14 5 2 6" xfId="8246"/>
    <cellStyle name="Normal 14 5 3" xfId="594"/>
    <cellStyle name="Normal 14 5 3 2" xfId="1573"/>
    <cellStyle name="Normal 14 5 3 2 2" xfId="3533"/>
    <cellStyle name="Normal 14 5 3 2 2 2" xfId="7480"/>
    <cellStyle name="Normal 14 5 3 2 2 2 2" xfId="15389"/>
    <cellStyle name="Normal 14 5 3 2 2 3" xfId="11443"/>
    <cellStyle name="Normal 14 5 3 2 3" xfId="5520"/>
    <cellStyle name="Normal 14 5 3 2 3 2" xfId="13429"/>
    <cellStyle name="Normal 14 5 3 2 4" xfId="9483"/>
    <cellStyle name="Normal 14 5 3 3" xfId="2554"/>
    <cellStyle name="Normal 14 5 3 3 2" xfId="6501"/>
    <cellStyle name="Normal 14 5 3 3 2 2" xfId="14410"/>
    <cellStyle name="Normal 14 5 3 3 3" xfId="10464"/>
    <cellStyle name="Normal 14 5 3 4" xfId="4541"/>
    <cellStyle name="Normal 14 5 3 4 2" xfId="12450"/>
    <cellStyle name="Normal 14 5 3 5" xfId="8504"/>
    <cellStyle name="Normal 14 5 4" xfId="1090"/>
    <cellStyle name="Normal 14 5 4 2" xfId="3050"/>
    <cellStyle name="Normal 14 5 4 2 2" xfId="6997"/>
    <cellStyle name="Normal 14 5 4 2 2 2" xfId="14906"/>
    <cellStyle name="Normal 14 5 4 2 3" xfId="10960"/>
    <cellStyle name="Normal 14 5 4 3" xfId="5037"/>
    <cellStyle name="Normal 14 5 4 3 2" xfId="12946"/>
    <cellStyle name="Normal 14 5 4 4" xfId="9000"/>
    <cellStyle name="Normal 14 5 5" xfId="2071"/>
    <cellStyle name="Normal 14 5 5 2" xfId="6018"/>
    <cellStyle name="Normal 14 5 5 2 2" xfId="13927"/>
    <cellStyle name="Normal 14 5 5 3" xfId="9981"/>
    <cellStyle name="Normal 14 5 6" xfId="4058"/>
    <cellStyle name="Normal 14 5 6 2" xfId="11967"/>
    <cellStyle name="Normal 14 5 7" xfId="8021"/>
    <cellStyle name="Normal 14 6" xfId="247"/>
    <cellStyle name="Normal 14 6 2" xfId="730"/>
    <cellStyle name="Normal 14 6 2 2" xfId="1709"/>
    <cellStyle name="Normal 14 6 2 2 2" xfId="3669"/>
    <cellStyle name="Normal 14 6 2 2 2 2" xfId="7616"/>
    <cellStyle name="Normal 14 6 2 2 2 2 2" xfId="15525"/>
    <cellStyle name="Normal 14 6 2 2 2 3" xfId="11579"/>
    <cellStyle name="Normal 14 6 2 2 3" xfId="5656"/>
    <cellStyle name="Normal 14 6 2 2 3 2" xfId="13565"/>
    <cellStyle name="Normal 14 6 2 2 4" xfId="9619"/>
    <cellStyle name="Normal 14 6 2 3" xfId="2690"/>
    <cellStyle name="Normal 14 6 2 3 2" xfId="6637"/>
    <cellStyle name="Normal 14 6 2 3 2 2" xfId="14546"/>
    <cellStyle name="Normal 14 6 2 3 3" xfId="10600"/>
    <cellStyle name="Normal 14 6 2 4" xfId="4677"/>
    <cellStyle name="Normal 14 6 2 4 2" xfId="12586"/>
    <cellStyle name="Normal 14 6 2 5" xfId="8640"/>
    <cellStyle name="Normal 14 6 3" xfId="1226"/>
    <cellStyle name="Normal 14 6 3 2" xfId="3186"/>
    <cellStyle name="Normal 14 6 3 2 2" xfId="7133"/>
    <cellStyle name="Normal 14 6 3 2 2 2" xfId="15042"/>
    <cellStyle name="Normal 14 6 3 2 3" xfId="11096"/>
    <cellStyle name="Normal 14 6 3 3" xfId="5173"/>
    <cellStyle name="Normal 14 6 3 3 2" xfId="13082"/>
    <cellStyle name="Normal 14 6 3 4" xfId="9136"/>
    <cellStyle name="Normal 14 6 4" xfId="2207"/>
    <cellStyle name="Normal 14 6 4 2" xfId="6154"/>
    <cellStyle name="Normal 14 6 4 2 2" xfId="14063"/>
    <cellStyle name="Normal 14 6 4 3" xfId="10117"/>
    <cellStyle name="Normal 14 6 5" xfId="4194"/>
    <cellStyle name="Normal 14 6 5 2" xfId="12103"/>
    <cellStyle name="Normal 14 6 6" xfId="8157"/>
    <cellStyle name="Normal 14 7" xfId="505"/>
    <cellStyle name="Normal 14 7 2" xfId="1484"/>
    <cellStyle name="Normal 14 7 2 2" xfId="3444"/>
    <cellStyle name="Normal 14 7 2 2 2" xfId="7391"/>
    <cellStyle name="Normal 14 7 2 2 2 2" xfId="15300"/>
    <cellStyle name="Normal 14 7 2 2 3" xfId="11354"/>
    <cellStyle name="Normal 14 7 2 3" xfId="5431"/>
    <cellStyle name="Normal 14 7 2 3 2" xfId="13340"/>
    <cellStyle name="Normal 14 7 2 4" xfId="9394"/>
    <cellStyle name="Normal 14 7 3" xfId="2465"/>
    <cellStyle name="Normal 14 7 3 2" xfId="6412"/>
    <cellStyle name="Normal 14 7 3 2 2" xfId="14321"/>
    <cellStyle name="Normal 14 7 3 3" xfId="10375"/>
    <cellStyle name="Normal 14 7 4" xfId="4452"/>
    <cellStyle name="Normal 14 7 4 2" xfId="12361"/>
    <cellStyle name="Normal 14 7 5" xfId="8415"/>
    <cellStyle name="Normal 14 8" xfId="1001"/>
    <cellStyle name="Normal 14 8 2" xfId="2961"/>
    <cellStyle name="Normal 14 8 2 2" xfId="6908"/>
    <cellStyle name="Normal 14 8 2 2 2" xfId="14817"/>
    <cellStyle name="Normal 14 8 2 3" xfId="10871"/>
    <cellStyle name="Normal 14 8 3" xfId="4948"/>
    <cellStyle name="Normal 14 8 3 2" xfId="12857"/>
    <cellStyle name="Normal 14 8 4" xfId="8911"/>
    <cellStyle name="Normal 14 9" xfId="1982"/>
    <cellStyle name="Normal 14 9 2" xfId="5929"/>
    <cellStyle name="Normal 14 9 2 2" xfId="13838"/>
    <cellStyle name="Normal 14 9 3" xfId="9892"/>
    <cellStyle name="Normal 140" xfId="7903"/>
    <cellStyle name="Normal 140 2" xfId="15812"/>
    <cellStyle name="Normal 141" xfId="7904"/>
    <cellStyle name="Normal 141 2" xfId="15813"/>
    <cellStyle name="Normal 142" xfId="7905"/>
    <cellStyle name="Normal 142 2" xfId="15814"/>
    <cellStyle name="Normal 143" xfId="7906"/>
    <cellStyle name="Normal 143 2" xfId="15815"/>
    <cellStyle name="Normal 144" xfId="7907"/>
    <cellStyle name="Normal 144 2" xfId="15816"/>
    <cellStyle name="Normal 145" xfId="7908"/>
    <cellStyle name="Normal 145 2" xfId="15817"/>
    <cellStyle name="Normal 146" xfId="7909"/>
    <cellStyle name="Normal 146 2" xfId="15818"/>
    <cellStyle name="Normal 147" xfId="7910"/>
    <cellStyle name="Normal 147 2" xfId="15819"/>
    <cellStyle name="Normal 148" xfId="7911"/>
    <cellStyle name="Normal 148 2" xfId="15820"/>
    <cellStyle name="Normal 149" xfId="7912"/>
    <cellStyle name="Normal 149 2" xfId="15821"/>
    <cellStyle name="Normal 15" xfId="23"/>
    <cellStyle name="Normal 15 10" xfId="3970"/>
    <cellStyle name="Normal 15 10 2" xfId="11879"/>
    <cellStyle name="Normal 15 11" xfId="7933"/>
    <cellStyle name="Normal 15 2" xfId="38"/>
    <cellStyle name="Normal 15 2 10" xfId="7948"/>
    <cellStyle name="Normal 15 2 2" xfId="97"/>
    <cellStyle name="Normal 15 2 2 2" xfId="186"/>
    <cellStyle name="Normal 15 2 2 2 2" xfId="411"/>
    <cellStyle name="Normal 15 2 2 2 2 2" xfId="894"/>
    <cellStyle name="Normal 15 2 2 2 2 2 2" xfId="1873"/>
    <cellStyle name="Normal 15 2 2 2 2 2 2 2" xfId="3833"/>
    <cellStyle name="Normal 15 2 2 2 2 2 2 2 2" xfId="7780"/>
    <cellStyle name="Normal 15 2 2 2 2 2 2 2 2 2" xfId="15689"/>
    <cellStyle name="Normal 15 2 2 2 2 2 2 2 3" xfId="11743"/>
    <cellStyle name="Normal 15 2 2 2 2 2 2 3" xfId="5820"/>
    <cellStyle name="Normal 15 2 2 2 2 2 2 3 2" xfId="13729"/>
    <cellStyle name="Normal 15 2 2 2 2 2 2 4" xfId="9783"/>
    <cellStyle name="Normal 15 2 2 2 2 2 3" xfId="2854"/>
    <cellStyle name="Normal 15 2 2 2 2 2 3 2" xfId="6801"/>
    <cellStyle name="Normal 15 2 2 2 2 2 3 2 2" xfId="14710"/>
    <cellStyle name="Normal 15 2 2 2 2 2 3 3" xfId="10764"/>
    <cellStyle name="Normal 15 2 2 2 2 2 4" xfId="4841"/>
    <cellStyle name="Normal 15 2 2 2 2 2 4 2" xfId="12750"/>
    <cellStyle name="Normal 15 2 2 2 2 2 5" xfId="8804"/>
    <cellStyle name="Normal 15 2 2 2 2 3" xfId="1390"/>
    <cellStyle name="Normal 15 2 2 2 2 3 2" xfId="3350"/>
    <cellStyle name="Normal 15 2 2 2 2 3 2 2" xfId="7297"/>
    <cellStyle name="Normal 15 2 2 2 2 3 2 2 2" xfId="15206"/>
    <cellStyle name="Normal 15 2 2 2 2 3 2 3" xfId="11260"/>
    <cellStyle name="Normal 15 2 2 2 2 3 3" xfId="5337"/>
    <cellStyle name="Normal 15 2 2 2 2 3 3 2" xfId="13246"/>
    <cellStyle name="Normal 15 2 2 2 2 3 4" xfId="9300"/>
    <cellStyle name="Normal 15 2 2 2 2 4" xfId="2371"/>
    <cellStyle name="Normal 15 2 2 2 2 4 2" xfId="6318"/>
    <cellStyle name="Normal 15 2 2 2 2 4 2 2" xfId="14227"/>
    <cellStyle name="Normal 15 2 2 2 2 4 3" xfId="10281"/>
    <cellStyle name="Normal 15 2 2 2 2 5" xfId="4358"/>
    <cellStyle name="Normal 15 2 2 2 2 5 2" xfId="12267"/>
    <cellStyle name="Normal 15 2 2 2 2 6" xfId="8321"/>
    <cellStyle name="Normal 15 2 2 2 3" xfId="669"/>
    <cellStyle name="Normal 15 2 2 2 3 2" xfId="1648"/>
    <cellStyle name="Normal 15 2 2 2 3 2 2" xfId="3608"/>
    <cellStyle name="Normal 15 2 2 2 3 2 2 2" xfId="7555"/>
    <cellStyle name="Normal 15 2 2 2 3 2 2 2 2" xfId="15464"/>
    <cellStyle name="Normal 15 2 2 2 3 2 2 3" xfId="11518"/>
    <cellStyle name="Normal 15 2 2 2 3 2 3" xfId="5595"/>
    <cellStyle name="Normal 15 2 2 2 3 2 3 2" xfId="13504"/>
    <cellStyle name="Normal 15 2 2 2 3 2 4" xfId="9558"/>
    <cellStyle name="Normal 15 2 2 2 3 3" xfId="2629"/>
    <cellStyle name="Normal 15 2 2 2 3 3 2" xfId="6576"/>
    <cellStyle name="Normal 15 2 2 2 3 3 2 2" xfId="14485"/>
    <cellStyle name="Normal 15 2 2 2 3 3 3" xfId="10539"/>
    <cellStyle name="Normal 15 2 2 2 3 4" xfId="4616"/>
    <cellStyle name="Normal 15 2 2 2 3 4 2" xfId="12525"/>
    <cellStyle name="Normal 15 2 2 2 3 5" xfId="8579"/>
    <cellStyle name="Normal 15 2 2 2 4" xfId="1165"/>
    <cellStyle name="Normal 15 2 2 2 4 2" xfId="3125"/>
    <cellStyle name="Normal 15 2 2 2 4 2 2" xfId="7072"/>
    <cellStyle name="Normal 15 2 2 2 4 2 2 2" xfId="14981"/>
    <cellStyle name="Normal 15 2 2 2 4 2 3" xfId="11035"/>
    <cellStyle name="Normal 15 2 2 2 4 3" xfId="5112"/>
    <cellStyle name="Normal 15 2 2 2 4 3 2" xfId="13021"/>
    <cellStyle name="Normal 15 2 2 2 4 4" xfId="9075"/>
    <cellStyle name="Normal 15 2 2 2 5" xfId="2146"/>
    <cellStyle name="Normal 15 2 2 2 5 2" xfId="6093"/>
    <cellStyle name="Normal 15 2 2 2 5 2 2" xfId="14002"/>
    <cellStyle name="Normal 15 2 2 2 5 3" xfId="10056"/>
    <cellStyle name="Normal 15 2 2 2 6" xfId="4133"/>
    <cellStyle name="Normal 15 2 2 2 6 2" xfId="12042"/>
    <cellStyle name="Normal 15 2 2 2 7" xfId="8096"/>
    <cellStyle name="Normal 15 2 2 3" xfId="322"/>
    <cellStyle name="Normal 15 2 2 3 2" xfId="805"/>
    <cellStyle name="Normal 15 2 2 3 2 2" xfId="1784"/>
    <cellStyle name="Normal 15 2 2 3 2 2 2" xfId="3744"/>
    <cellStyle name="Normal 15 2 2 3 2 2 2 2" xfId="7691"/>
    <cellStyle name="Normal 15 2 2 3 2 2 2 2 2" xfId="15600"/>
    <cellStyle name="Normal 15 2 2 3 2 2 2 3" xfId="11654"/>
    <cellStyle name="Normal 15 2 2 3 2 2 3" xfId="5731"/>
    <cellStyle name="Normal 15 2 2 3 2 2 3 2" xfId="13640"/>
    <cellStyle name="Normal 15 2 2 3 2 2 4" xfId="9694"/>
    <cellStyle name="Normal 15 2 2 3 2 3" xfId="2765"/>
    <cellStyle name="Normal 15 2 2 3 2 3 2" xfId="6712"/>
    <cellStyle name="Normal 15 2 2 3 2 3 2 2" xfId="14621"/>
    <cellStyle name="Normal 15 2 2 3 2 3 3" xfId="10675"/>
    <cellStyle name="Normal 15 2 2 3 2 4" xfId="4752"/>
    <cellStyle name="Normal 15 2 2 3 2 4 2" xfId="12661"/>
    <cellStyle name="Normal 15 2 2 3 2 5" xfId="8715"/>
    <cellStyle name="Normal 15 2 2 3 3" xfId="1301"/>
    <cellStyle name="Normal 15 2 2 3 3 2" xfId="3261"/>
    <cellStyle name="Normal 15 2 2 3 3 2 2" xfId="7208"/>
    <cellStyle name="Normal 15 2 2 3 3 2 2 2" xfId="15117"/>
    <cellStyle name="Normal 15 2 2 3 3 2 3" xfId="11171"/>
    <cellStyle name="Normal 15 2 2 3 3 3" xfId="5248"/>
    <cellStyle name="Normal 15 2 2 3 3 3 2" xfId="13157"/>
    <cellStyle name="Normal 15 2 2 3 3 4" xfId="9211"/>
    <cellStyle name="Normal 15 2 2 3 4" xfId="2282"/>
    <cellStyle name="Normal 15 2 2 3 4 2" xfId="6229"/>
    <cellStyle name="Normal 15 2 2 3 4 2 2" xfId="14138"/>
    <cellStyle name="Normal 15 2 2 3 4 3" xfId="10192"/>
    <cellStyle name="Normal 15 2 2 3 5" xfId="4269"/>
    <cellStyle name="Normal 15 2 2 3 5 2" xfId="12178"/>
    <cellStyle name="Normal 15 2 2 3 6" xfId="8232"/>
    <cellStyle name="Normal 15 2 2 4" xfId="580"/>
    <cellStyle name="Normal 15 2 2 4 2" xfId="1559"/>
    <cellStyle name="Normal 15 2 2 4 2 2" xfId="3519"/>
    <cellStyle name="Normal 15 2 2 4 2 2 2" xfId="7466"/>
    <cellStyle name="Normal 15 2 2 4 2 2 2 2" xfId="15375"/>
    <cellStyle name="Normal 15 2 2 4 2 2 3" xfId="11429"/>
    <cellStyle name="Normal 15 2 2 4 2 3" xfId="5506"/>
    <cellStyle name="Normal 15 2 2 4 2 3 2" xfId="13415"/>
    <cellStyle name="Normal 15 2 2 4 2 4" xfId="9469"/>
    <cellStyle name="Normal 15 2 2 4 3" xfId="2540"/>
    <cellStyle name="Normal 15 2 2 4 3 2" xfId="6487"/>
    <cellStyle name="Normal 15 2 2 4 3 2 2" xfId="14396"/>
    <cellStyle name="Normal 15 2 2 4 3 3" xfId="10450"/>
    <cellStyle name="Normal 15 2 2 4 4" xfId="4527"/>
    <cellStyle name="Normal 15 2 2 4 4 2" xfId="12436"/>
    <cellStyle name="Normal 15 2 2 4 5" xfId="8490"/>
    <cellStyle name="Normal 15 2 2 5" xfId="1076"/>
    <cellStyle name="Normal 15 2 2 5 2" xfId="3036"/>
    <cellStyle name="Normal 15 2 2 5 2 2" xfId="6983"/>
    <cellStyle name="Normal 15 2 2 5 2 2 2" xfId="14892"/>
    <cellStyle name="Normal 15 2 2 5 2 3" xfId="10946"/>
    <cellStyle name="Normal 15 2 2 5 3" xfId="5023"/>
    <cellStyle name="Normal 15 2 2 5 3 2" xfId="12932"/>
    <cellStyle name="Normal 15 2 2 5 4" xfId="8986"/>
    <cellStyle name="Normal 15 2 2 6" xfId="2057"/>
    <cellStyle name="Normal 15 2 2 6 2" xfId="6004"/>
    <cellStyle name="Normal 15 2 2 6 2 2" xfId="13913"/>
    <cellStyle name="Normal 15 2 2 6 3" xfId="9967"/>
    <cellStyle name="Normal 15 2 2 7" xfId="4044"/>
    <cellStyle name="Normal 15 2 2 7 2" xfId="11953"/>
    <cellStyle name="Normal 15 2 2 8" xfId="8007"/>
    <cellStyle name="Normal 15 2 3" xfId="68"/>
    <cellStyle name="Normal 15 2 3 2" xfId="157"/>
    <cellStyle name="Normal 15 2 3 2 2" xfId="382"/>
    <cellStyle name="Normal 15 2 3 2 2 2" xfId="865"/>
    <cellStyle name="Normal 15 2 3 2 2 2 2" xfId="1844"/>
    <cellStyle name="Normal 15 2 3 2 2 2 2 2" xfId="3804"/>
    <cellStyle name="Normal 15 2 3 2 2 2 2 2 2" xfId="7751"/>
    <cellStyle name="Normal 15 2 3 2 2 2 2 2 2 2" xfId="15660"/>
    <cellStyle name="Normal 15 2 3 2 2 2 2 2 3" xfId="11714"/>
    <cellStyle name="Normal 15 2 3 2 2 2 2 3" xfId="5791"/>
    <cellStyle name="Normal 15 2 3 2 2 2 2 3 2" xfId="13700"/>
    <cellStyle name="Normal 15 2 3 2 2 2 2 4" xfId="9754"/>
    <cellStyle name="Normal 15 2 3 2 2 2 3" xfId="2825"/>
    <cellStyle name="Normal 15 2 3 2 2 2 3 2" xfId="6772"/>
    <cellStyle name="Normal 15 2 3 2 2 2 3 2 2" xfId="14681"/>
    <cellStyle name="Normal 15 2 3 2 2 2 3 3" xfId="10735"/>
    <cellStyle name="Normal 15 2 3 2 2 2 4" xfId="4812"/>
    <cellStyle name="Normal 15 2 3 2 2 2 4 2" xfId="12721"/>
    <cellStyle name="Normal 15 2 3 2 2 2 5" xfId="8775"/>
    <cellStyle name="Normal 15 2 3 2 2 3" xfId="1361"/>
    <cellStyle name="Normal 15 2 3 2 2 3 2" xfId="3321"/>
    <cellStyle name="Normal 15 2 3 2 2 3 2 2" xfId="7268"/>
    <cellStyle name="Normal 15 2 3 2 2 3 2 2 2" xfId="15177"/>
    <cellStyle name="Normal 15 2 3 2 2 3 2 3" xfId="11231"/>
    <cellStyle name="Normal 15 2 3 2 2 3 3" xfId="5308"/>
    <cellStyle name="Normal 15 2 3 2 2 3 3 2" xfId="13217"/>
    <cellStyle name="Normal 15 2 3 2 2 3 4" xfId="9271"/>
    <cellStyle name="Normal 15 2 3 2 2 4" xfId="2342"/>
    <cellStyle name="Normal 15 2 3 2 2 4 2" xfId="6289"/>
    <cellStyle name="Normal 15 2 3 2 2 4 2 2" xfId="14198"/>
    <cellStyle name="Normal 15 2 3 2 2 4 3" xfId="10252"/>
    <cellStyle name="Normal 15 2 3 2 2 5" xfId="4329"/>
    <cellStyle name="Normal 15 2 3 2 2 5 2" xfId="12238"/>
    <cellStyle name="Normal 15 2 3 2 2 6" xfId="8292"/>
    <cellStyle name="Normal 15 2 3 2 3" xfId="640"/>
    <cellStyle name="Normal 15 2 3 2 3 2" xfId="1619"/>
    <cellStyle name="Normal 15 2 3 2 3 2 2" xfId="3579"/>
    <cellStyle name="Normal 15 2 3 2 3 2 2 2" xfId="7526"/>
    <cellStyle name="Normal 15 2 3 2 3 2 2 2 2" xfId="15435"/>
    <cellStyle name="Normal 15 2 3 2 3 2 2 3" xfId="11489"/>
    <cellStyle name="Normal 15 2 3 2 3 2 3" xfId="5566"/>
    <cellStyle name="Normal 15 2 3 2 3 2 3 2" xfId="13475"/>
    <cellStyle name="Normal 15 2 3 2 3 2 4" xfId="9529"/>
    <cellStyle name="Normal 15 2 3 2 3 3" xfId="2600"/>
    <cellStyle name="Normal 15 2 3 2 3 3 2" xfId="6547"/>
    <cellStyle name="Normal 15 2 3 2 3 3 2 2" xfId="14456"/>
    <cellStyle name="Normal 15 2 3 2 3 3 3" xfId="10510"/>
    <cellStyle name="Normal 15 2 3 2 3 4" xfId="4587"/>
    <cellStyle name="Normal 15 2 3 2 3 4 2" xfId="12496"/>
    <cellStyle name="Normal 15 2 3 2 3 5" xfId="8550"/>
    <cellStyle name="Normal 15 2 3 2 4" xfId="1136"/>
    <cellStyle name="Normal 15 2 3 2 4 2" xfId="3096"/>
    <cellStyle name="Normal 15 2 3 2 4 2 2" xfId="7043"/>
    <cellStyle name="Normal 15 2 3 2 4 2 2 2" xfId="14952"/>
    <cellStyle name="Normal 15 2 3 2 4 2 3" xfId="11006"/>
    <cellStyle name="Normal 15 2 3 2 4 3" xfId="5083"/>
    <cellStyle name="Normal 15 2 3 2 4 3 2" xfId="12992"/>
    <cellStyle name="Normal 15 2 3 2 4 4" xfId="9046"/>
    <cellStyle name="Normal 15 2 3 2 5" xfId="2117"/>
    <cellStyle name="Normal 15 2 3 2 5 2" xfId="6064"/>
    <cellStyle name="Normal 15 2 3 2 5 2 2" xfId="13973"/>
    <cellStyle name="Normal 15 2 3 2 5 3" xfId="10027"/>
    <cellStyle name="Normal 15 2 3 2 6" xfId="4104"/>
    <cellStyle name="Normal 15 2 3 2 6 2" xfId="12013"/>
    <cellStyle name="Normal 15 2 3 2 7" xfId="8067"/>
    <cellStyle name="Normal 15 2 3 3" xfId="293"/>
    <cellStyle name="Normal 15 2 3 3 2" xfId="776"/>
    <cellStyle name="Normal 15 2 3 3 2 2" xfId="1755"/>
    <cellStyle name="Normal 15 2 3 3 2 2 2" xfId="3715"/>
    <cellStyle name="Normal 15 2 3 3 2 2 2 2" xfId="7662"/>
    <cellStyle name="Normal 15 2 3 3 2 2 2 2 2" xfId="15571"/>
    <cellStyle name="Normal 15 2 3 3 2 2 2 3" xfId="11625"/>
    <cellStyle name="Normal 15 2 3 3 2 2 3" xfId="5702"/>
    <cellStyle name="Normal 15 2 3 3 2 2 3 2" xfId="13611"/>
    <cellStyle name="Normal 15 2 3 3 2 2 4" xfId="9665"/>
    <cellStyle name="Normal 15 2 3 3 2 3" xfId="2736"/>
    <cellStyle name="Normal 15 2 3 3 2 3 2" xfId="6683"/>
    <cellStyle name="Normal 15 2 3 3 2 3 2 2" xfId="14592"/>
    <cellStyle name="Normal 15 2 3 3 2 3 3" xfId="10646"/>
    <cellStyle name="Normal 15 2 3 3 2 4" xfId="4723"/>
    <cellStyle name="Normal 15 2 3 3 2 4 2" xfId="12632"/>
    <cellStyle name="Normal 15 2 3 3 2 5" xfId="8686"/>
    <cellStyle name="Normal 15 2 3 3 3" xfId="1272"/>
    <cellStyle name="Normal 15 2 3 3 3 2" xfId="3232"/>
    <cellStyle name="Normal 15 2 3 3 3 2 2" xfId="7179"/>
    <cellStyle name="Normal 15 2 3 3 3 2 2 2" xfId="15088"/>
    <cellStyle name="Normal 15 2 3 3 3 2 3" xfId="11142"/>
    <cellStyle name="Normal 15 2 3 3 3 3" xfId="5219"/>
    <cellStyle name="Normal 15 2 3 3 3 3 2" xfId="13128"/>
    <cellStyle name="Normal 15 2 3 3 3 4" xfId="9182"/>
    <cellStyle name="Normal 15 2 3 3 4" xfId="2253"/>
    <cellStyle name="Normal 15 2 3 3 4 2" xfId="6200"/>
    <cellStyle name="Normal 15 2 3 3 4 2 2" xfId="14109"/>
    <cellStyle name="Normal 15 2 3 3 4 3" xfId="10163"/>
    <cellStyle name="Normal 15 2 3 3 5" xfId="4240"/>
    <cellStyle name="Normal 15 2 3 3 5 2" xfId="12149"/>
    <cellStyle name="Normal 15 2 3 3 6" xfId="8203"/>
    <cellStyle name="Normal 15 2 3 4" xfId="551"/>
    <cellStyle name="Normal 15 2 3 4 2" xfId="1530"/>
    <cellStyle name="Normal 15 2 3 4 2 2" xfId="3490"/>
    <cellStyle name="Normal 15 2 3 4 2 2 2" xfId="7437"/>
    <cellStyle name="Normal 15 2 3 4 2 2 2 2" xfId="15346"/>
    <cellStyle name="Normal 15 2 3 4 2 2 3" xfId="11400"/>
    <cellStyle name="Normal 15 2 3 4 2 3" xfId="5477"/>
    <cellStyle name="Normal 15 2 3 4 2 3 2" xfId="13386"/>
    <cellStyle name="Normal 15 2 3 4 2 4" xfId="9440"/>
    <cellStyle name="Normal 15 2 3 4 3" xfId="2511"/>
    <cellStyle name="Normal 15 2 3 4 3 2" xfId="6458"/>
    <cellStyle name="Normal 15 2 3 4 3 2 2" xfId="14367"/>
    <cellStyle name="Normal 15 2 3 4 3 3" xfId="10421"/>
    <cellStyle name="Normal 15 2 3 4 4" xfId="4498"/>
    <cellStyle name="Normal 15 2 3 4 4 2" xfId="12407"/>
    <cellStyle name="Normal 15 2 3 4 5" xfId="8461"/>
    <cellStyle name="Normal 15 2 3 5" xfId="1047"/>
    <cellStyle name="Normal 15 2 3 5 2" xfId="3007"/>
    <cellStyle name="Normal 15 2 3 5 2 2" xfId="6954"/>
    <cellStyle name="Normal 15 2 3 5 2 2 2" xfId="14863"/>
    <cellStyle name="Normal 15 2 3 5 2 3" xfId="10917"/>
    <cellStyle name="Normal 15 2 3 5 3" xfId="4994"/>
    <cellStyle name="Normal 15 2 3 5 3 2" xfId="12903"/>
    <cellStyle name="Normal 15 2 3 5 4" xfId="8957"/>
    <cellStyle name="Normal 15 2 3 6" xfId="2028"/>
    <cellStyle name="Normal 15 2 3 6 2" xfId="5975"/>
    <cellStyle name="Normal 15 2 3 6 2 2" xfId="13884"/>
    <cellStyle name="Normal 15 2 3 6 3" xfId="9938"/>
    <cellStyle name="Normal 15 2 3 7" xfId="4015"/>
    <cellStyle name="Normal 15 2 3 7 2" xfId="11924"/>
    <cellStyle name="Normal 15 2 3 8" xfId="7978"/>
    <cellStyle name="Normal 15 2 4" xfId="127"/>
    <cellStyle name="Normal 15 2 4 2" xfId="352"/>
    <cellStyle name="Normal 15 2 4 2 2" xfId="835"/>
    <cellStyle name="Normal 15 2 4 2 2 2" xfId="1814"/>
    <cellStyle name="Normal 15 2 4 2 2 2 2" xfId="3774"/>
    <cellStyle name="Normal 15 2 4 2 2 2 2 2" xfId="7721"/>
    <cellStyle name="Normal 15 2 4 2 2 2 2 2 2" xfId="15630"/>
    <cellStyle name="Normal 15 2 4 2 2 2 2 3" xfId="11684"/>
    <cellStyle name="Normal 15 2 4 2 2 2 3" xfId="5761"/>
    <cellStyle name="Normal 15 2 4 2 2 2 3 2" xfId="13670"/>
    <cellStyle name="Normal 15 2 4 2 2 2 4" xfId="9724"/>
    <cellStyle name="Normal 15 2 4 2 2 3" xfId="2795"/>
    <cellStyle name="Normal 15 2 4 2 2 3 2" xfId="6742"/>
    <cellStyle name="Normal 15 2 4 2 2 3 2 2" xfId="14651"/>
    <cellStyle name="Normal 15 2 4 2 2 3 3" xfId="10705"/>
    <cellStyle name="Normal 15 2 4 2 2 4" xfId="4782"/>
    <cellStyle name="Normal 15 2 4 2 2 4 2" xfId="12691"/>
    <cellStyle name="Normal 15 2 4 2 2 5" xfId="8745"/>
    <cellStyle name="Normal 15 2 4 2 3" xfId="1331"/>
    <cellStyle name="Normal 15 2 4 2 3 2" xfId="3291"/>
    <cellStyle name="Normal 15 2 4 2 3 2 2" xfId="7238"/>
    <cellStyle name="Normal 15 2 4 2 3 2 2 2" xfId="15147"/>
    <cellStyle name="Normal 15 2 4 2 3 2 3" xfId="11201"/>
    <cellStyle name="Normal 15 2 4 2 3 3" xfId="5278"/>
    <cellStyle name="Normal 15 2 4 2 3 3 2" xfId="13187"/>
    <cellStyle name="Normal 15 2 4 2 3 4" xfId="9241"/>
    <cellStyle name="Normal 15 2 4 2 4" xfId="2312"/>
    <cellStyle name="Normal 15 2 4 2 4 2" xfId="6259"/>
    <cellStyle name="Normal 15 2 4 2 4 2 2" xfId="14168"/>
    <cellStyle name="Normal 15 2 4 2 4 3" xfId="10222"/>
    <cellStyle name="Normal 15 2 4 2 5" xfId="4299"/>
    <cellStyle name="Normal 15 2 4 2 5 2" xfId="12208"/>
    <cellStyle name="Normal 15 2 4 2 6" xfId="8262"/>
    <cellStyle name="Normal 15 2 4 3" xfId="610"/>
    <cellStyle name="Normal 15 2 4 3 2" xfId="1589"/>
    <cellStyle name="Normal 15 2 4 3 2 2" xfId="3549"/>
    <cellStyle name="Normal 15 2 4 3 2 2 2" xfId="7496"/>
    <cellStyle name="Normal 15 2 4 3 2 2 2 2" xfId="15405"/>
    <cellStyle name="Normal 15 2 4 3 2 2 3" xfId="11459"/>
    <cellStyle name="Normal 15 2 4 3 2 3" xfId="5536"/>
    <cellStyle name="Normal 15 2 4 3 2 3 2" xfId="13445"/>
    <cellStyle name="Normal 15 2 4 3 2 4" xfId="9499"/>
    <cellStyle name="Normal 15 2 4 3 3" xfId="2570"/>
    <cellStyle name="Normal 15 2 4 3 3 2" xfId="6517"/>
    <cellStyle name="Normal 15 2 4 3 3 2 2" xfId="14426"/>
    <cellStyle name="Normal 15 2 4 3 3 3" xfId="10480"/>
    <cellStyle name="Normal 15 2 4 3 4" xfId="4557"/>
    <cellStyle name="Normal 15 2 4 3 4 2" xfId="12466"/>
    <cellStyle name="Normal 15 2 4 3 5" xfId="8520"/>
    <cellStyle name="Normal 15 2 4 4" xfId="1106"/>
    <cellStyle name="Normal 15 2 4 4 2" xfId="3066"/>
    <cellStyle name="Normal 15 2 4 4 2 2" xfId="7013"/>
    <cellStyle name="Normal 15 2 4 4 2 2 2" xfId="14922"/>
    <cellStyle name="Normal 15 2 4 4 2 3" xfId="10976"/>
    <cellStyle name="Normal 15 2 4 4 3" xfId="5053"/>
    <cellStyle name="Normal 15 2 4 4 3 2" xfId="12962"/>
    <cellStyle name="Normal 15 2 4 4 4" xfId="9016"/>
    <cellStyle name="Normal 15 2 4 5" xfId="2087"/>
    <cellStyle name="Normal 15 2 4 5 2" xfId="6034"/>
    <cellStyle name="Normal 15 2 4 5 2 2" xfId="13943"/>
    <cellStyle name="Normal 15 2 4 5 3" xfId="9997"/>
    <cellStyle name="Normal 15 2 4 6" xfId="4074"/>
    <cellStyle name="Normal 15 2 4 6 2" xfId="11983"/>
    <cellStyle name="Normal 15 2 4 7" xfId="8037"/>
    <cellStyle name="Normal 15 2 5" xfId="263"/>
    <cellStyle name="Normal 15 2 5 2" xfId="746"/>
    <cellStyle name="Normal 15 2 5 2 2" xfId="1725"/>
    <cellStyle name="Normal 15 2 5 2 2 2" xfId="3685"/>
    <cellStyle name="Normal 15 2 5 2 2 2 2" xfId="7632"/>
    <cellStyle name="Normal 15 2 5 2 2 2 2 2" xfId="15541"/>
    <cellStyle name="Normal 15 2 5 2 2 2 3" xfId="11595"/>
    <cellStyle name="Normal 15 2 5 2 2 3" xfId="5672"/>
    <cellStyle name="Normal 15 2 5 2 2 3 2" xfId="13581"/>
    <cellStyle name="Normal 15 2 5 2 2 4" xfId="9635"/>
    <cellStyle name="Normal 15 2 5 2 3" xfId="2706"/>
    <cellStyle name="Normal 15 2 5 2 3 2" xfId="6653"/>
    <cellStyle name="Normal 15 2 5 2 3 2 2" xfId="14562"/>
    <cellStyle name="Normal 15 2 5 2 3 3" xfId="10616"/>
    <cellStyle name="Normal 15 2 5 2 4" xfId="4693"/>
    <cellStyle name="Normal 15 2 5 2 4 2" xfId="12602"/>
    <cellStyle name="Normal 15 2 5 2 5" xfId="8656"/>
    <cellStyle name="Normal 15 2 5 3" xfId="1242"/>
    <cellStyle name="Normal 15 2 5 3 2" xfId="3202"/>
    <cellStyle name="Normal 15 2 5 3 2 2" xfId="7149"/>
    <cellStyle name="Normal 15 2 5 3 2 2 2" xfId="15058"/>
    <cellStyle name="Normal 15 2 5 3 2 3" xfId="11112"/>
    <cellStyle name="Normal 15 2 5 3 3" xfId="5189"/>
    <cellStyle name="Normal 15 2 5 3 3 2" xfId="13098"/>
    <cellStyle name="Normal 15 2 5 3 4" xfId="9152"/>
    <cellStyle name="Normal 15 2 5 4" xfId="2223"/>
    <cellStyle name="Normal 15 2 5 4 2" xfId="6170"/>
    <cellStyle name="Normal 15 2 5 4 2 2" xfId="14079"/>
    <cellStyle name="Normal 15 2 5 4 3" xfId="10133"/>
    <cellStyle name="Normal 15 2 5 5" xfId="4210"/>
    <cellStyle name="Normal 15 2 5 5 2" xfId="12119"/>
    <cellStyle name="Normal 15 2 5 6" xfId="8173"/>
    <cellStyle name="Normal 15 2 6" xfId="521"/>
    <cellStyle name="Normal 15 2 6 2" xfId="1500"/>
    <cellStyle name="Normal 15 2 6 2 2" xfId="3460"/>
    <cellStyle name="Normal 15 2 6 2 2 2" xfId="7407"/>
    <cellStyle name="Normal 15 2 6 2 2 2 2" xfId="15316"/>
    <cellStyle name="Normal 15 2 6 2 2 3" xfId="11370"/>
    <cellStyle name="Normal 15 2 6 2 3" xfId="5447"/>
    <cellStyle name="Normal 15 2 6 2 3 2" xfId="13356"/>
    <cellStyle name="Normal 15 2 6 2 4" xfId="9410"/>
    <cellStyle name="Normal 15 2 6 3" xfId="2481"/>
    <cellStyle name="Normal 15 2 6 3 2" xfId="6428"/>
    <cellStyle name="Normal 15 2 6 3 2 2" xfId="14337"/>
    <cellStyle name="Normal 15 2 6 3 3" xfId="10391"/>
    <cellStyle name="Normal 15 2 6 4" xfId="4468"/>
    <cellStyle name="Normal 15 2 6 4 2" xfId="12377"/>
    <cellStyle name="Normal 15 2 6 5" xfId="8431"/>
    <cellStyle name="Normal 15 2 7" xfId="1017"/>
    <cellStyle name="Normal 15 2 7 2" xfId="2977"/>
    <cellStyle name="Normal 15 2 7 2 2" xfId="6924"/>
    <cellStyle name="Normal 15 2 7 2 2 2" xfId="14833"/>
    <cellStyle name="Normal 15 2 7 2 3" xfId="10887"/>
    <cellStyle name="Normal 15 2 7 3" xfId="4964"/>
    <cellStyle name="Normal 15 2 7 3 2" xfId="12873"/>
    <cellStyle name="Normal 15 2 7 4" xfId="8927"/>
    <cellStyle name="Normal 15 2 8" xfId="1998"/>
    <cellStyle name="Normal 15 2 8 2" xfId="5945"/>
    <cellStyle name="Normal 15 2 8 2 2" xfId="13854"/>
    <cellStyle name="Normal 15 2 8 3" xfId="9908"/>
    <cellStyle name="Normal 15 2 9" xfId="3985"/>
    <cellStyle name="Normal 15 2 9 2" xfId="11894"/>
    <cellStyle name="Normal 15 3" xfId="82"/>
    <cellStyle name="Normal 15 3 2" xfId="171"/>
    <cellStyle name="Normal 15 3 2 2" xfId="396"/>
    <cellStyle name="Normal 15 3 2 2 2" xfId="879"/>
    <cellStyle name="Normal 15 3 2 2 2 2" xfId="1858"/>
    <cellStyle name="Normal 15 3 2 2 2 2 2" xfId="3818"/>
    <cellStyle name="Normal 15 3 2 2 2 2 2 2" xfId="7765"/>
    <cellStyle name="Normal 15 3 2 2 2 2 2 2 2" xfId="15674"/>
    <cellStyle name="Normal 15 3 2 2 2 2 2 3" xfId="11728"/>
    <cellStyle name="Normal 15 3 2 2 2 2 3" xfId="5805"/>
    <cellStyle name="Normal 15 3 2 2 2 2 3 2" xfId="13714"/>
    <cellStyle name="Normal 15 3 2 2 2 2 4" xfId="9768"/>
    <cellStyle name="Normal 15 3 2 2 2 3" xfId="2839"/>
    <cellStyle name="Normal 15 3 2 2 2 3 2" xfId="6786"/>
    <cellStyle name="Normal 15 3 2 2 2 3 2 2" xfId="14695"/>
    <cellStyle name="Normal 15 3 2 2 2 3 3" xfId="10749"/>
    <cellStyle name="Normal 15 3 2 2 2 4" xfId="4826"/>
    <cellStyle name="Normal 15 3 2 2 2 4 2" xfId="12735"/>
    <cellStyle name="Normal 15 3 2 2 2 5" xfId="8789"/>
    <cellStyle name="Normal 15 3 2 2 3" xfId="1375"/>
    <cellStyle name="Normal 15 3 2 2 3 2" xfId="3335"/>
    <cellStyle name="Normal 15 3 2 2 3 2 2" xfId="7282"/>
    <cellStyle name="Normal 15 3 2 2 3 2 2 2" xfId="15191"/>
    <cellStyle name="Normal 15 3 2 2 3 2 3" xfId="11245"/>
    <cellStyle name="Normal 15 3 2 2 3 3" xfId="5322"/>
    <cellStyle name="Normal 15 3 2 2 3 3 2" xfId="13231"/>
    <cellStyle name="Normal 15 3 2 2 3 4" xfId="9285"/>
    <cellStyle name="Normal 15 3 2 2 4" xfId="2356"/>
    <cellStyle name="Normal 15 3 2 2 4 2" xfId="6303"/>
    <cellStyle name="Normal 15 3 2 2 4 2 2" xfId="14212"/>
    <cellStyle name="Normal 15 3 2 2 4 3" xfId="10266"/>
    <cellStyle name="Normal 15 3 2 2 5" xfId="4343"/>
    <cellStyle name="Normal 15 3 2 2 5 2" xfId="12252"/>
    <cellStyle name="Normal 15 3 2 2 6" xfId="8306"/>
    <cellStyle name="Normal 15 3 2 3" xfId="654"/>
    <cellStyle name="Normal 15 3 2 3 2" xfId="1633"/>
    <cellStyle name="Normal 15 3 2 3 2 2" xfId="3593"/>
    <cellStyle name="Normal 15 3 2 3 2 2 2" xfId="7540"/>
    <cellStyle name="Normal 15 3 2 3 2 2 2 2" xfId="15449"/>
    <cellStyle name="Normal 15 3 2 3 2 2 3" xfId="11503"/>
    <cellStyle name="Normal 15 3 2 3 2 3" xfId="5580"/>
    <cellStyle name="Normal 15 3 2 3 2 3 2" xfId="13489"/>
    <cellStyle name="Normal 15 3 2 3 2 4" xfId="9543"/>
    <cellStyle name="Normal 15 3 2 3 3" xfId="2614"/>
    <cellStyle name="Normal 15 3 2 3 3 2" xfId="6561"/>
    <cellStyle name="Normal 15 3 2 3 3 2 2" xfId="14470"/>
    <cellStyle name="Normal 15 3 2 3 3 3" xfId="10524"/>
    <cellStyle name="Normal 15 3 2 3 4" xfId="4601"/>
    <cellStyle name="Normal 15 3 2 3 4 2" xfId="12510"/>
    <cellStyle name="Normal 15 3 2 3 5" xfId="8564"/>
    <cellStyle name="Normal 15 3 2 4" xfId="1150"/>
    <cellStyle name="Normal 15 3 2 4 2" xfId="3110"/>
    <cellStyle name="Normal 15 3 2 4 2 2" xfId="7057"/>
    <cellStyle name="Normal 15 3 2 4 2 2 2" xfId="14966"/>
    <cellStyle name="Normal 15 3 2 4 2 3" xfId="11020"/>
    <cellStyle name="Normal 15 3 2 4 3" xfId="5097"/>
    <cellStyle name="Normal 15 3 2 4 3 2" xfId="13006"/>
    <cellStyle name="Normal 15 3 2 4 4" xfId="9060"/>
    <cellStyle name="Normal 15 3 2 5" xfId="2131"/>
    <cellStyle name="Normal 15 3 2 5 2" xfId="6078"/>
    <cellStyle name="Normal 15 3 2 5 2 2" xfId="13987"/>
    <cellStyle name="Normal 15 3 2 5 3" xfId="10041"/>
    <cellStyle name="Normal 15 3 2 6" xfId="4118"/>
    <cellStyle name="Normal 15 3 2 6 2" xfId="12027"/>
    <cellStyle name="Normal 15 3 2 7" xfId="8081"/>
    <cellStyle name="Normal 15 3 3" xfId="307"/>
    <cellStyle name="Normal 15 3 3 2" xfId="790"/>
    <cellStyle name="Normal 15 3 3 2 2" xfId="1769"/>
    <cellStyle name="Normal 15 3 3 2 2 2" xfId="3729"/>
    <cellStyle name="Normal 15 3 3 2 2 2 2" xfId="7676"/>
    <cellStyle name="Normal 15 3 3 2 2 2 2 2" xfId="15585"/>
    <cellStyle name="Normal 15 3 3 2 2 2 3" xfId="11639"/>
    <cellStyle name="Normal 15 3 3 2 2 3" xfId="5716"/>
    <cellStyle name="Normal 15 3 3 2 2 3 2" xfId="13625"/>
    <cellStyle name="Normal 15 3 3 2 2 4" xfId="9679"/>
    <cellStyle name="Normal 15 3 3 2 3" xfId="2750"/>
    <cellStyle name="Normal 15 3 3 2 3 2" xfId="6697"/>
    <cellStyle name="Normal 15 3 3 2 3 2 2" xfId="14606"/>
    <cellStyle name="Normal 15 3 3 2 3 3" xfId="10660"/>
    <cellStyle name="Normal 15 3 3 2 4" xfId="4737"/>
    <cellStyle name="Normal 15 3 3 2 4 2" xfId="12646"/>
    <cellStyle name="Normal 15 3 3 2 5" xfId="8700"/>
    <cellStyle name="Normal 15 3 3 3" xfId="1286"/>
    <cellStyle name="Normal 15 3 3 3 2" xfId="3246"/>
    <cellStyle name="Normal 15 3 3 3 2 2" xfId="7193"/>
    <cellStyle name="Normal 15 3 3 3 2 2 2" xfId="15102"/>
    <cellStyle name="Normal 15 3 3 3 2 3" xfId="11156"/>
    <cellStyle name="Normal 15 3 3 3 3" xfId="5233"/>
    <cellStyle name="Normal 15 3 3 3 3 2" xfId="13142"/>
    <cellStyle name="Normal 15 3 3 3 4" xfId="9196"/>
    <cellStyle name="Normal 15 3 3 4" xfId="2267"/>
    <cellStyle name="Normal 15 3 3 4 2" xfId="6214"/>
    <cellStyle name="Normal 15 3 3 4 2 2" xfId="14123"/>
    <cellStyle name="Normal 15 3 3 4 3" xfId="10177"/>
    <cellStyle name="Normal 15 3 3 5" xfId="4254"/>
    <cellStyle name="Normal 15 3 3 5 2" xfId="12163"/>
    <cellStyle name="Normal 15 3 3 6" xfId="8217"/>
    <cellStyle name="Normal 15 3 4" xfId="565"/>
    <cellStyle name="Normal 15 3 4 2" xfId="1544"/>
    <cellStyle name="Normal 15 3 4 2 2" xfId="3504"/>
    <cellStyle name="Normal 15 3 4 2 2 2" xfId="7451"/>
    <cellStyle name="Normal 15 3 4 2 2 2 2" xfId="15360"/>
    <cellStyle name="Normal 15 3 4 2 2 3" xfId="11414"/>
    <cellStyle name="Normal 15 3 4 2 3" xfId="5491"/>
    <cellStyle name="Normal 15 3 4 2 3 2" xfId="13400"/>
    <cellStyle name="Normal 15 3 4 2 4" xfId="9454"/>
    <cellStyle name="Normal 15 3 4 3" xfId="2525"/>
    <cellStyle name="Normal 15 3 4 3 2" xfId="6472"/>
    <cellStyle name="Normal 15 3 4 3 2 2" xfId="14381"/>
    <cellStyle name="Normal 15 3 4 3 3" xfId="10435"/>
    <cellStyle name="Normal 15 3 4 4" xfId="4512"/>
    <cellStyle name="Normal 15 3 4 4 2" xfId="12421"/>
    <cellStyle name="Normal 15 3 4 5" xfId="8475"/>
    <cellStyle name="Normal 15 3 5" xfId="1061"/>
    <cellStyle name="Normal 15 3 5 2" xfId="3021"/>
    <cellStyle name="Normal 15 3 5 2 2" xfId="6968"/>
    <cellStyle name="Normal 15 3 5 2 2 2" xfId="14877"/>
    <cellStyle name="Normal 15 3 5 2 3" xfId="10931"/>
    <cellStyle name="Normal 15 3 5 3" xfId="5008"/>
    <cellStyle name="Normal 15 3 5 3 2" xfId="12917"/>
    <cellStyle name="Normal 15 3 5 4" xfId="8971"/>
    <cellStyle name="Normal 15 3 6" xfId="2042"/>
    <cellStyle name="Normal 15 3 6 2" xfId="5989"/>
    <cellStyle name="Normal 15 3 6 2 2" xfId="13898"/>
    <cellStyle name="Normal 15 3 6 3" xfId="9952"/>
    <cellStyle name="Normal 15 3 7" xfId="4029"/>
    <cellStyle name="Normal 15 3 7 2" xfId="11938"/>
    <cellStyle name="Normal 15 3 8" xfId="7992"/>
    <cellStyle name="Normal 15 4" xfId="53"/>
    <cellStyle name="Normal 15 4 2" xfId="142"/>
    <cellStyle name="Normal 15 4 2 2" xfId="367"/>
    <cellStyle name="Normal 15 4 2 2 2" xfId="850"/>
    <cellStyle name="Normal 15 4 2 2 2 2" xfId="1829"/>
    <cellStyle name="Normal 15 4 2 2 2 2 2" xfId="3789"/>
    <cellStyle name="Normal 15 4 2 2 2 2 2 2" xfId="7736"/>
    <cellStyle name="Normal 15 4 2 2 2 2 2 2 2" xfId="15645"/>
    <cellStyle name="Normal 15 4 2 2 2 2 2 3" xfId="11699"/>
    <cellStyle name="Normal 15 4 2 2 2 2 3" xfId="5776"/>
    <cellStyle name="Normal 15 4 2 2 2 2 3 2" xfId="13685"/>
    <cellStyle name="Normal 15 4 2 2 2 2 4" xfId="9739"/>
    <cellStyle name="Normal 15 4 2 2 2 3" xfId="2810"/>
    <cellStyle name="Normal 15 4 2 2 2 3 2" xfId="6757"/>
    <cellStyle name="Normal 15 4 2 2 2 3 2 2" xfId="14666"/>
    <cellStyle name="Normal 15 4 2 2 2 3 3" xfId="10720"/>
    <cellStyle name="Normal 15 4 2 2 2 4" xfId="4797"/>
    <cellStyle name="Normal 15 4 2 2 2 4 2" xfId="12706"/>
    <cellStyle name="Normal 15 4 2 2 2 5" xfId="8760"/>
    <cellStyle name="Normal 15 4 2 2 3" xfId="1346"/>
    <cellStyle name="Normal 15 4 2 2 3 2" xfId="3306"/>
    <cellStyle name="Normal 15 4 2 2 3 2 2" xfId="7253"/>
    <cellStyle name="Normal 15 4 2 2 3 2 2 2" xfId="15162"/>
    <cellStyle name="Normal 15 4 2 2 3 2 3" xfId="11216"/>
    <cellStyle name="Normal 15 4 2 2 3 3" xfId="5293"/>
    <cellStyle name="Normal 15 4 2 2 3 3 2" xfId="13202"/>
    <cellStyle name="Normal 15 4 2 2 3 4" xfId="9256"/>
    <cellStyle name="Normal 15 4 2 2 4" xfId="2327"/>
    <cellStyle name="Normal 15 4 2 2 4 2" xfId="6274"/>
    <cellStyle name="Normal 15 4 2 2 4 2 2" xfId="14183"/>
    <cellStyle name="Normal 15 4 2 2 4 3" xfId="10237"/>
    <cellStyle name="Normal 15 4 2 2 5" xfId="4314"/>
    <cellStyle name="Normal 15 4 2 2 5 2" xfId="12223"/>
    <cellStyle name="Normal 15 4 2 2 6" xfId="8277"/>
    <cellStyle name="Normal 15 4 2 3" xfId="625"/>
    <cellStyle name="Normal 15 4 2 3 2" xfId="1604"/>
    <cellStyle name="Normal 15 4 2 3 2 2" xfId="3564"/>
    <cellStyle name="Normal 15 4 2 3 2 2 2" xfId="7511"/>
    <cellStyle name="Normal 15 4 2 3 2 2 2 2" xfId="15420"/>
    <cellStyle name="Normal 15 4 2 3 2 2 3" xfId="11474"/>
    <cellStyle name="Normal 15 4 2 3 2 3" xfId="5551"/>
    <cellStyle name="Normal 15 4 2 3 2 3 2" xfId="13460"/>
    <cellStyle name="Normal 15 4 2 3 2 4" xfId="9514"/>
    <cellStyle name="Normal 15 4 2 3 3" xfId="2585"/>
    <cellStyle name="Normal 15 4 2 3 3 2" xfId="6532"/>
    <cellStyle name="Normal 15 4 2 3 3 2 2" xfId="14441"/>
    <cellStyle name="Normal 15 4 2 3 3 3" xfId="10495"/>
    <cellStyle name="Normal 15 4 2 3 4" xfId="4572"/>
    <cellStyle name="Normal 15 4 2 3 4 2" xfId="12481"/>
    <cellStyle name="Normal 15 4 2 3 5" xfId="8535"/>
    <cellStyle name="Normal 15 4 2 4" xfId="1121"/>
    <cellStyle name="Normal 15 4 2 4 2" xfId="3081"/>
    <cellStyle name="Normal 15 4 2 4 2 2" xfId="7028"/>
    <cellStyle name="Normal 15 4 2 4 2 2 2" xfId="14937"/>
    <cellStyle name="Normal 15 4 2 4 2 3" xfId="10991"/>
    <cellStyle name="Normal 15 4 2 4 3" xfId="5068"/>
    <cellStyle name="Normal 15 4 2 4 3 2" xfId="12977"/>
    <cellStyle name="Normal 15 4 2 4 4" xfId="9031"/>
    <cellStyle name="Normal 15 4 2 5" xfId="2102"/>
    <cellStyle name="Normal 15 4 2 5 2" xfId="6049"/>
    <cellStyle name="Normal 15 4 2 5 2 2" xfId="13958"/>
    <cellStyle name="Normal 15 4 2 5 3" xfId="10012"/>
    <cellStyle name="Normal 15 4 2 6" xfId="4089"/>
    <cellStyle name="Normal 15 4 2 6 2" xfId="11998"/>
    <cellStyle name="Normal 15 4 2 7" xfId="8052"/>
    <cellStyle name="Normal 15 4 3" xfId="278"/>
    <cellStyle name="Normal 15 4 3 2" xfId="761"/>
    <cellStyle name="Normal 15 4 3 2 2" xfId="1740"/>
    <cellStyle name="Normal 15 4 3 2 2 2" xfId="3700"/>
    <cellStyle name="Normal 15 4 3 2 2 2 2" xfId="7647"/>
    <cellStyle name="Normal 15 4 3 2 2 2 2 2" xfId="15556"/>
    <cellStyle name="Normal 15 4 3 2 2 2 3" xfId="11610"/>
    <cellStyle name="Normal 15 4 3 2 2 3" xfId="5687"/>
    <cellStyle name="Normal 15 4 3 2 2 3 2" xfId="13596"/>
    <cellStyle name="Normal 15 4 3 2 2 4" xfId="9650"/>
    <cellStyle name="Normal 15 4 3 2 3" xfId="2721"/>
    <cellStyle name="Normal 15 4 3 2 3 2" xfId="6668"/>
    <cellStyle name="Normal 15 4 3 2 3 2 2" xfId="14577"/>
    <cellStyle name="Normal 15 4 3 2 3 3" xfId="10631"/>
    <cellStyle name="Normal 15 4 3 2 4" xfId="4708"/>
    <cellStyle name="Normal 15 4 3 2 4 2" xfId="12617"/>
    <cellStyle name="Normal 15 4 3 2 5" xfId="8671"/>
    <cellStyle name="Normal 15 4 3 3" xfId="1257"/>
    <cellStyle name="Normal 15 4 3 3 2" xfId="3217"/>
    <cellStyle name="Normal 15 4 3 3 2 2" xfId="7164"/>
    <cellStyle name="Normal 15 4 3 3 2 2 2" xfId="15073"/>
    <cellStyle name="Normal 15 4 3 3 2 3" xfId="11127"/>
    <cellStyle name="Normal 15 4 3 3 3" xfId="5204"/>
    <cellStyle name="Normal 15 4 3 3 3 2" xfId="13113"/>
    <cellStyle name="Normal 15 4 3 3 4" xfId="9167"/>
    <cellStyle name="Normal 15 4 3 4" xfId="2238"/>
    <cellStyle name="Normal 15 4 3 4 2" xfId="6185"/>
    <cellStyle name="Normal 15 4 3 4 2 2" xfId="14094"/>
    <cellStyle name="Normal 15 4 3 4 3" xfId="10148"/>
    <cellStyle name="Normal 15 4 3 5" xfId="4225"/>
    <cellStyle name="Normal 15 4 3 5 2" xfId="12134"/>
    <cellStyle name="Normal 15 4 3 6" xfId="8188"/>
    <cellStyle name="Normal 15 4 4" xfId="536"/>
    <cellStyle name="Normal 15 4 4 2" xfId="1515"/>
    <cellStyle name="Normal 15 4 4 2 2" xfId="3475"/>
    <cellStyle name="Normal 15 4 4 2 2 2" xfId="7422"/>
    <cellStyle name="Normal 15 4 4 2 2 2 2" xfId="15331"/>
    <cellStyle name="Normal 15 4 4 2 2 3" xfId="11385"/>
    <cellStyle name="Normal 15 4 4 2 3" xfId="5462"/>
    <cellStyle name="Normal 15 4 4 2 3 2" xfId="13371"/>
    <cellStyle name="Normal 15 4 4 2 4" xfId="9425"/>
    <cellStyle name="Normal 15 4 4 3" xfId="2496"/>
    <cellStyle name="Normal 15 4 4 3 2" xfId="6443"/>
    <cellStyle name="Normal 15 4 4 3 2 2" xfId="14352"/>
    <cellStyle name="Normal 15 4 4 3 3" xfId="10406"/>
    <cellStyle name="Normal 15 4 4 4" xfId="4483"/>
    <cellStyle name="Normal 15 4 4 4 2" xfId="12392"/>
    <cellStyle name="Normal 15 4 4 5" xfId="8446"/>
    <cellStyle name="Normal 15 4 5" xfId="1032"/>
    <cellStyle name="Normal 15 4 5 2" xfId="2992"/>
    <cellStyle name="Normal 15 4 5 2 2" xfId="6939"/>
    <cellStyle name="Normal 15 4 5 2 2 2" xfId="14848"/>
    <cellStyle name="Normal 15 4 5 2 3" xfId="10902"/>
    <cellStyle name="Normal 15 4 5 3" xfId="4979"/>
    <cellStyle name="Normal 15 4 5 3 2" xfId="12888"/>
    <cellStyle name="Normal 15 4 5 4" xfId="8942"/>
    <cellStyle name="Normal 15 4 6" xfId="2013"/>
    <cellStyle name="Normal 15 4 6 2" xfId="5960"/>
    <cellStyle name="Normal 15 4 6 2 2" xfId="13869"/>
    <cellStyle name="Normal 15 4 6 3" xfId="9923"/>
    <cellStyle name="Normal 15 4 7" xfId="4000"/>
    <cellStyle name="Normal 15 4 7 2" xfId="11909"/>
    <cellStyle name="Normal 15 4 8" xfId="7963"/>
    <cellStyle name="Normal 15 5" xfId="112"/>
    <cellStyle name="Normal 15 5 2" xfId="337"/>
    <cellStyle name="Normal 15 5 2 2" xfId="820"/>
    <cellStyle name="Normal 15 5 2 2 2" xfId="1799"/>
    <cellStyle name="Normal 15 5 2 2 2 2" xfId="3759"/>
    <cellStyle name="Normal 15 5 2 2 2 2 2" xfId="7706"/>
    <cellStyle name="Normal 15 5 2 2 2 2 2 2" xfId="15615"/>
    <cellStyle name="Normal 15 5 2 2 2 2 3" xfId="11669"/>
    <cellStyle name="Normal 15 5 2 2 2 3" xfId="5746"/>
    <cellStyle name="Normal 15 5 2 2 2 3 2" xfId="13655"/>
    <cellStyle name="Normal 15 5 2 2 2 4" xfId="9709"/>
    <cellStyle name="Normal 15 5 2 2 3" xfId="2780"/>
    <cellStyle name="Normal 15 5 2 2 3 2" xfId="6727"/>
    <cellStyle name="Normal 15 5 2 2 3 2 2" xfId="14636"/>
    <cellStyle name="Normal 15 5 2 2 3 3" xfId="10690"/>
    <cellStyle name="Normal 15 5 2 2 4" xfId="4767"/>
    <cellStyle name="Normal 15 5 2 2 4 2" xfId="12676"/>
    <cellStyle name="Normal 15 5 2 2 5" xfId="8730"/>
    <cellStyle name="Normal 15 5 2 3" xfId="1316"/>
    <cellStyle name="Normal 15 5 2 3 2" xfId="3276"/>
    <cellStyle name="Normal 15 5 2 3 2 2" xfId="7223"/>
    <cellStyle name="Normal 15 5 2 3 2 2 2" xfId="15132"/>
    <cellStyle name="Normal 15 5 2 3 2 3" xfId="11186"/>
    <cellStyle name="Normal 15 5 2 3 3" xfId="5263"/>
    <cellStyle name="Normal 15 5 2 3 3 2" xfId="13172"/>
    <cellStyle name="Normal 15 5 2 3 4" xfId="9226"/>
    <cellStyle name="Normal 15 5 2 4" xfId="2297"/>
    <cellStyle name="Normal 15 5 2 4 2" xfId="6244"/>
    <cellStyle name="Normal 15 5 2 4 2 2" xfId="14153"/>
    <cellStyle name="Normal 15 5 2 4 3" xfId="10207"/>
    <cellStyle name="Normal 15 5 2 5" xfId="4284"/>
    <cellStyle name="Normal 15 5 2 5 2" xfId="12193"/>
    <cellStyle name="Normal 15 5 2 6" xfId="8247"/>
    <cellStyle name="Normal 15 5 3" xfId="595"/>
    <cellStyle name="Normal 15 5 3 2" xfId="1574"/>
    <cellStyle name="Normal 15 5 3 2 2" xfId="3534"/>
    <cellStyle name="Normal 15 5 3 2 2 2" xfId="7481"/>
    <cellStyle name="Normal 15 5 3 2 2 2 2" xfId="15390"/>
    <cellStyle name="Normal 15 5 3 2 2 3" xfId="11444"/>
    <cellStyle name="Normal 15 5 3 2 3" xfId="5521"/>
    <cellStyle name="Normal 15 5 3 2 3 2" xfId="13430"/>
    <cellStyle name="Normal 15 5 3 2 4" xfId="9484"/>
    <cellStyle name="Normal 15 5 3 3" xfId="2555"/>
    <cellStyle name="Normal 15 5 3 3 2" xfId="6502"/>
    <cellStyle name="Normal 15 5 3 3 2 2" xfId="14411"/>
    <cellStyle name="Normal 15 5 3 3 3" xfId="10465"/>
    <cellStyle name="Normal 15 5 3 4" xfId="4542"/>
    <cellStyle name="Normal 15 5 3 4 2" xfId="12451"/>
    <cellStyle name="Normal 15 5 3 5" xfId="8505"/>
    <cellStyle name="Normal 15 5 4" xfId="1091"/>
    <cellStyle name="Normal 15 5 4 2" xfId="3051"/>
    <cellStyle name="Normal 15 5 4 2 2" xfId="6998"/>
    <cellStyle name="Normal 15 5 4 2 2 2" xfId="14907"/>
    <cellStyle name="Normal 15 5 4 2 3" xfId="10961"/>
    <cellStyle name="Normal 15 5 4 3" xfId="5038"/>
    <cellStyle name="Normal 15 5 4 3 2" xfId="12947"/>
    <cellStyle name="Normal 15 5 4 4" xfId="9001"/>
    <cellStyle name="Normal 15 5 5" xfId="2072"/>
    <cellStyle name="Normal 15 5 5 2" xfId="6019"/>
    <cellStyle name="Normal 15 5 5 2 2" xfId="13928"/>
    <cellStyle name="Normal 15 5 5 3" xfId="9982"/>
    <cellStyle name="Normal 15 5 6" xfId="4059"/>
    <cellStyle name="Normal 15 5 6 2" xfId="11968"/>
    <cellStyle name="Normal 15 5 7" xfId="8022"/>
    <cellStyle name="Normal 15 6" xfId="248"/>
    <cellStyle name="Normal 15 6 2" xfId="731"/>
    <cellStyle name="Normal 15 6 2 2" xfId="1710"/>
    <cellStyle name="Normal 15 6 2 2 2" xfId="3670"/>
    <cellStyle name="Normal 15 6 2 2 2 2" xfId="7617"/>
    <cellStyle name="Normal 15 6 2 2 2 2 2" xfId="15526"/>
    <cellStyle name="Normal 15 6 2 2 2 3" xfId="11580"/>
    <cellStyle name="Normal 15 6 2 2 3" xfId="5657"/>
    <cellStyle name="Normal 15 6 2 2 3 2" xfId="13566"/>
    <cellStyle name="Normal 15 6 2 2 4" xfId="9620"/>
    <cellStyle name="Normal 15 6 2 3" xfId="2691"/>
    <cellStyle name="Normal 15 6 2 3 2" xfId="6638"/>
    <cellStyle name="Normal 15 6 2 3 2 2" xfId="14547"/>
    <cellStyle name="Normal 15 6 2 3 3" xfId="10601"/>
    <cellStyle name="Normal 15 6 2 4" xfId="4678"/>
    <cellStyle name="Normal 15 6 2 4 2" xfId="12587"/>
    <cellStyle name="Normal 15 6 2 5" xfId="8641"/>
    <cellStyle name="Normal 15 6 3" xfId="1227"/>
    <cellStyle name="Normal 15 6 3 2" xfId="3187"/>
    <cellStyle name="Normal 15 6 3 2 2" xfId="7134"/>
    <cellStyle name="Normal 15 6 3 2 2 2" xfId="15043"/>
    <cellStyle name="Normal 15 6 3 2 3" xfId="11097"/>
    <cellStyle name="Normal 15 6 3 3" xfId="5174"/>
    <cellStyle name="Normal 15 6 3 3 2" xfId="13083"/>
    <cellStyle name="Normal 15 6 3 4" xfId="9137"/>
    <cellStyle name="Normal 15 6 4" xfId="2208"/>
    <cellStyle name="Normal 15 6 4 2" xfId="6155"/>
    <cellStyle name="Normal 15 6 4 2 2" xfId="14064"/>
    <cellStyle name="Normal 15 6 4 3" xfId="10118"/>
    <cellStyle name="Normal 15 6 5" xfId="4195"/>
    <cellStyle name="Normal 15 6 5 2" xfId="12104"/>
    <cellStyle name="Normal 15 6 6" xfId="8158"/>
    <cellStyle name="Normal 15 7" xfId="506"/>
    <cellStyle name="Normal 15 7 2" xfId="1485"/>
    <cellStyle name="Normal 15 7 2 2" xfId="3445"/>
    <cellStyle name="Normal 15 7 2 2 2" xfId="7392"/>
    <cellStyle name="Normal 15 7 2 2 2 2" xfId="15301"/>
    <cellStyle name="Normal 15 7 2 2 3" xfId="11355"/>
    <cellStyle name="Normal 15 7 2 3" xfId="5432"/>
    <cellStyle name="Normal 15 7 2 3 2" xfId="13341"/>
    <cellStyle name="Normal 15 7 2 4" xfId="9395"/>
    <cellStyle name="Normal 15 7 3" xfId="2466"/>
    <cellStyle name="Normal 15 7 3 2" xfId="6413"/>
    <cellStyle name="Normal 15 7 3 2 2" xfId="14322"/>
    <cellStyle name="Normal 15 7 3 3" xfId="10376"/>
    <cellStyle name="Normal 15 7 4" xfId="4453"/>
    <cellStyle name="Normal 15 7 4 2" xfId="12362"/>
    <cellStyle name="Normal 15 7 5" xfId="8416"/>
    <cellStyle name="Normal 15 8" xfId="1002"/>
    <cellStyle name="Normal 15 8 2" xfId="2962"/>
    <cellStyle name="Normal 15 8 2 2" xfId="6909"/>
    <cellStyle name="Normal 15 8 2 2 2" xfId="14818"/>
    <cellStyle name="Normal 15 8 2 3" xfId="10872"/>
    <cellStyle name="Normal 15 8 3" xfId="4949"/>
    <cellStyle name="Normal 15 8 3 2" xfId="12858"/>
    <cellStyle name="Normal 15 8 4" xfId="8912"/>
    <cellStyle name="Normal 15 9" xfId="1983"/>
    <cellStyle name="Normal 15 9 2" xfId="5930"/>
    <cellStyle name="Normal 15 9 2 2" xfId="13839"/>
    <cellStyle name="Normal 15 9 3" xfId="9893"/>
    <cellStyle name="Normal 150" xfId="7913"/>
    <cellStyle name="Normal 150 2" xfId="15822"/>
    <cellStyle name="Normal 151" xfId="7914"/>
    <cellStyle name="Normal 151 2" xfId="15823"/>
    <cellStyle name="Normal 152" xfId="7915"/>
    <cellStyle name="Normal 152 2" xfId="15824"/>
    <cellStyle name="Normal 153" xfId="7916"/>
    <cellStyle name="Normal 153 2" xfId="15825"/>
    <cellStyle name="Normal 154" xfId="7917"/>
    <cellStyle name="Normal 154 2" xfId="15826"/>
    <cellStyle name="Normal 155" xfId="7918"/>
    <cellStyle name="Normal 155 2" xfId="15827"/>
    <cellStyle name="Normal 156" xfId="7919"/>
    <cellStyle name="Normal 156 2" xfId="15828"/>
    <cellStyle name="Normal 157" xfId="15829"/>
    <cellStyle name="Normal 158" xfId="15830"/>
    <cellStyle name="Normal 159" xfId="15831"/>
    <cellStyle name="Normal 16" xfId="24"/>
    <cellStyle name="Normal 16 10" xfId="7934"/>
    <cellStyle name="Normal 16 2" xfId="83"/>
    <cellStyle name="Normal 16 2 2" xfId="172"/>
    <cellStyle name="Normal 16 2 2 2" xfId="397"/>
    <cellStyle name="Normal 16 2 2 2 2" xfId="880"/>
    <cellStyle name="Normal 16 2 2 2 2 2" xfId="1859"/>
    <cellStyle name="Normal 16 2 2 2 2 2 2" xfId="3819"/>
    <cellStyle name="Normal 16 2 2 2 2 2 2 2" xfId="7766"/>
    <cellStyle name="Normal 16 2 2 2 2 2 2 2 2" xfId="15675"/>
    <cellStyle name="Normal 16 2 2 2 2 2 2 3" xfId="11729"/>
    <cellStyle name="Normal 16 2 2 2 2 2 3" xfId="5806"/>
    <cellStyle name="Normal 16 2 2 2 2 2 3 2" xfId="13715"/>
    <cellStyle name="Normal 16 2 2 2 2 2 4" xfId="9769"/>
    <cellStyle name="Normal 16 2 2 2 2 3" xfId="2840"/>
    <cellStyle name="Normal 16 2 2 2 2 3 2" xfId="6787"/>
    <cellStyle name="Normal 16 2 2 2 2 3 2 2" xfId="14696"/>
    <cellStyle name="Normal 16 2 2 2 2 3 3" xfId="10750"/>
    <cellStyle name="Normal 16 2 2 2 2 4" xfId="4827"/>
    <cellStyle name="Normal 16 2 2 2 2 4 2" xfId="12736"/>
    <cellStyle name="Normal 16 2 2 2 2 5" xfId="8790"/>
    <cellStyle name="Normal 16 2 2 2 3" xfId="1376"/>
    <cellStyle name="Normal 16 2 2 2 3 2" xfId="3336"/>
    <cellStyle name="Normal 16 2 2 2 3 2 2" xfId="7283"/>
    <cellStyle name="Normal 16 2 2 2 3 2 2 2" xfId="15192"/>
    <cellStyle name="Normal 16 2 2 2 3 2 3" xfId="11246"/>
    <cellStyle name="Normal 16 2 2 2 3 3" xfId="5323"/>
    <cellStyle name="Normal 16 2 2 2 3 3 2" xfId="13232"/>
    <cellStyle name="Normal 16 2 2 2 3 4" xfId="9286"/>
    <cellStyle name="Normal 16 2 2 2 4" xfId="2357"/>
    <cellStyle name="Normal 16 2 2 2 4 2" xfId="6304"/>
    <cellStyle name="Normal 16 2 2 2 4 2 2" xfId="14213"/>
    <cellStyle name="Normal 16 2 2 2 4 3" xfId="10267"/>
    <cellStyle name="Normal 16 2 2 2 5" xfId="4344"/>
    <cellStyle name="Normal 16 2 2 2 5 2" xfId="12253"/>
    <cellStyle name="Normal 16 2 2 2 6" xfId="8307"/>
    <cellStyle name="Normal 16 2 2 3" xfId="655"/>
    <cellStyle name="Normal 16 2 2 3 2" xfId="1634"/>
    <cellStyle name="Normal 16 2 2 3 2 2" xfId="3594"/>
    <cellStyle name="Normal 16 2 2 3 2 2 2" xfId="7541"/>
    <cellStyle name="Normal 16 2 2 3 2 2 2 2" xfId="15450"/>
    <cellStyle name="Normal 16 2 2 3 2 2 3" xfId="11504"/>
    <cellStyle name="Normal 16 2 2 3 2 3" xfId="5581"/>
    <cellStyle name="Normal 16 2 2 3 2 3 2" xfId="13490"/>
    <cellStyle name="Normal 16 2 2 3 2 4" xfId="9544"/>
    <cellStyle name="Normal 16 2 2 3 3" xfId="2615"/>
    <cellStyle name="Normal 16 2 2 3 3 2" xfId="6562"/>
    <cellStyle name="Normal 16 2 2 3 3 2 2" xfId="14471"/>
    <cellStyle name="Normal 16 2 2 3 3 3" xfId="10525"/>
    <cellStyle name="Normal 16 2 2 3 4" xfId="4602"/>
    <cellStyle name="Normal 16 2 2 3 4 2" xfId="12511"/>
    <cellStyle name="Normal 16 2 2 3 5" xfId="8565"/>
    <cellStyle name="Normal 16 2 2 4" xfId="1151"/>
    <cellStyle name="Normal 16 2 2 4 2" xfId="3111"/>
    <cellStyle name="Normal 16 2 2 4 2 2" xfId="7058"/>
    <cellStyle name="Normal 16 2 2 4 2 2 2" xfId="14967"/>
    <cellStyle name="Normal 16 2 2 4 2 3" xfId="11021"/>
    <cellStyle name="Normal 16 2 2 4 3" xfId="5098"/>
    <cellStyle name="Normal 16 2 2 4 3 2" xfId="13007"/>
    <cellStyle name="Normal 16 2 2 4 4" xfId="9061"/>
    <cellStyle name="Normal 16 2 2 5" xfId="2132"/>
    <cellStyle name="Normal 16 2 2 5 2" xfId="6079"/>
    <cellStyle name="Normal 16 2 2 5 2 2" xfId="13988"/>
    <cellStyle name="Normal 16 2 2 5 3" xfId="10042"/>
    <cellStyle name="Normal 16 2 2 6" xfId="4119"/>
    <cellStyle name="Normal 16 2 2 6 2" xfId="12028"/>
    <cellStyle name="Normal 16 2 2 7" xfId="8082"/>
    <cellStyle name="Normal 16 2 3" xfId="308"/>
    <cellStyle name="Normal 16 2 3 2" xfId="791"/>
    <cellStyle name="Normal 16 2 3 2 2" xfId="1770"/>
    <cellStyle name="Normal 16 2 3 2 2 2" xfId="3730"/>
    <cellStyle name="Normal 16 2 3 2 2 2 2" xfId="7677"/>
    <cellStyle name="Normal 16 2 3 2 2 2 2 2" xfId="15586"/>
    <cellStyle name="Normal 16 2 3 2 2 2 3" xfId="11640"/>
    <cellStyle name="Normal 16 2 3 2 2 3" xfId="5717"/>
    <cellStyle name="Normal 16 2 3 2 2 3 2" xfId="13626"/>
    <cellStyle name="Normal 16 2 3 2 2 4" xfId="9680"/>
    <cellStyle name="Normal 16 2 3 2 3" xfId="2751"/>
    <cellStyle name="Normal 16 2 3 2 3 2" xfId="6698"/>
    <cellStyle name="Normal 16 2 3 2 3 2 2" xfId="14607"/>
    <cellStyle name="Normal 16 2 3 2 3 3" xfId="10661"/>
    <cellStyle name="Normal 16 2 3 2 4" xfId="4738"/>
    <cellStyle name="Normal 16 2 3 2 4 2" xfId="12647"/>
    <cellStyle name="Normal 16 2 3 2 5" xfId="8701"/>
    <cellStyle name="Normal 16 2 3 3" xfId="1287"/>
    <cellStyle name="Normal 16 2 3 3 2" xfId="3247"/>
    <cellStyle name="Normal 16 2 3 3 2 2" xfId="7194"/>
    <cellStyle name="Normal 16 2 3 3 2 2 2" xfId="15103"/>
    <cellStyle name="Normal 16 2 3 3 2 3" xfId="11157"/>
    <cellStyle name="Normal 16 2 3 3 3" xfId="5234"/>
    <cellStyle name="Normal 16 2 3 3 3 2" xfId="13143"/>
    <cellStyle name="Normal 16 2 3 3 4" xfId="9197"/>
    <cellStyle name="Normal 16 2 3 4" xfId="2268"/>
    <cellStyle name="Normal 16 2 3 4 2" xfId="6215"/>
    <cellStyle name="Normal 16 2 3 4 2 2" xfId="14124"/>
    <cellStyle name="Normal 16 2 3 4 3" xfId="10178"/>
    <cellStyle name="Normal 16 2 3 5" xfId="4255"/>
    <cellStyle name="Normal 16 2 3 5 2" xfId="12164"/>
    <cellStyle name="Normal 16 2 3 6" xfId="8218"/>
    <cellStyle name="Normal 16 2 4" xfId="566"/>
    <cellStyle name="Normal 16 2 4 2" xfId="1545"/>
    <cellStyle name="Normal 16 2 4 2 2" xfId="3505"/>
    <cellStyle name="Normal 16 2 4 2 2 2" xfId="7452"/>
    <cellStyle name="Normal 16 2 4 2 2 2 2" xfId="15361"/>
    <cellStyle name="Normal 16 2 4 2 2 3" xfId="11415"/>
    <cellStyle name="Normal 16 2 4 2 3" xfId="5492"/>
    <cellStyle name="Normal 16 2 4 2 3 2" xfId="13401"/>
    <cellStyle name="Normal 16 2 4 2 4" xfId="9455"/>
    <cellStyle name="Normal 16 2 4 3" xfId="2526"/>
    <cellStyle name="Normal 16 2 4 3 2" xfId="6473"/>
    <cellStyle name="Normal 16 2 4 3 2 2" xfId="14382"/>
    <cellStyle name="Normal 16 2 4 3 3" xfId="10436"/>
    <cellStyle name="Normal 16 2 4 4" xfId="4513"/>
    <cellStyle name="Normal 16 2 4 4 2" xfId="12422"/>
    <cellStyle name="Normal 16 2 4 5" xfId="8476"/>
    <cellStyle name="Normal 16 2 5" xfId="1062"/>
    <cellStyle name="Normal 16 2 5 2" xfId="3022"/>
    <cellStyle name="Normal 16 2 5 2 2" xfId="6969"/>
    <cellStyle name="Normal 16 2 5 2 2 2" xfId="14878"/>
    <cellStyle name="Normal 16 2 5 2 3" xfId="10932"/>
    <cellStyle name="Normal 16 2 5 3" xfId="5009"/>
    <cellStyle name="Normal 16 2 5 3 2" xfId="12918"/>
    <cellStyle name="Normal 16 2 5 4" xfId="8972"/>
    <cellStyle name="Normal 16 2 6" xfId="2043"/>
    <cellStyle name="Normal 16 2 6 2" xfId="5990"/>
    <cellStyle name="Normal 16 2 6 2 2" xfId="13899"/>
    <cellStyle name="Normal 16 2 6 3" xfId="9953"/>
    <cellStyle name="Normal 16 2 7" xfId="4030"/>
    <cellStyle name="Normal 16 2 7 2" xfId="11939"/>
    <cellStyle name="Normal 16 2 8" xfId="7993"/>
    <cellStyle name="Normal 16 3" xfId="54"/>
    <cellStyle name="Normal 16 3 2" xfId="143"/>
    <cellStyle name="Normal 16 3 2 2" xfId="368"/>
    <cellStyle name="Normal 16 3 2 2 2" xfId="851"/>
    <cellStyle name="Normal 16 3 2 2 2 2" xfId="1830"/>
    <cellStyle name="Normal 16 3 2 2 2 2 2" xfId="3790"/>
    <cellStyle name="Normal 16 3 2 2 2 2 2 2" xfId="7737"/>
    <cellStyle name="Normal 16 3 2 2 2 2 2 2 2" xfId="15646"/>
    <cellStyle name="Normal 16 3 2 2 2 2 2 3" xfId="11700"/>
    <cellStyle name="Normal 16 3 2 2 2 2 3" xfId="5777"/>
    <cellStyle name="Normal 16 3 2 2 2 2 3 2" xfId="13686"/>
    <cellStyle name="Normal 16 3 2 2 2 2 4" xfId="9740"/>
    <cellStyle name="Normal 16 3 2 2 2 3" xfId="2811"/>
    <cellStyle name="Normal 16 3 2 2 2 3 2" xfId="6758"/>
    <cellStyle name="Normal 16 3 2 2 2 3 2 2" xfId="14667"/>
    <cellStyle name="Normal 16 3 2 2 2 3 3" xfId="10721"/>
    <cellStyle name="Normal 16 3 2 2 2 4" xfId="4798"/>
    <cellStyle name="Normal 16 3 2 2 2 4 2" xfId="12707"/>
    <cellStyle name="Normal 16 3 2 2 2 5" xfId="8761"/>
    <cellStyle name="Normal 16 3 2 2 3" xfId="1347"/>
    <cellStyle name="Normal 16 3 2 2 3 2" xfId="3307"/>
    <cellStyle name="Normal 16 3 2 2 3 2 2" xfId="7254"/>
    <cellStyle name="Normal 16 3 2 2 3 2 2 2" xfId="15163"/>
    <cellStyle name="Normal 16 3 2 2 3 2 3" xfId="11217"/>
    <cellStyle name="Normal 16 3 2 2 3 3" xfId="5294"/>
    <cellStyle name="Normal 16 3 2 2 3 3 2" xfId="13203"/>
    <cellStyle name="Normal 16 3 2 2 3 4" xfId="9257"/>
    <cellStyle name="Normal 16 3 2 2 4" xfId="2328"/>
    <cellStyle name="Normal 16 3 2 2 4 2" xfId="6275"/>
    <cellStyle name="Normal 16 3 2 2 4 2 2" xfId="14184"/>
    <cellStyle name="Normal 16 3 2 2 4 3" xfId="10238"/>
    <cellStyle name="Normal 16 3 2 2 5" xfId="4315"/>
    <cellStyle name="Normal 16 3 2 2 5 2" xfId="12224"/>
    <cellStyle name="Normal 16 3 2 2 6" xfId="8278"/>
    <cellStyle name="Normal 16 3 2 3" xfId="626"/>
    <cellStyle name="Normal 16 3 2 3 2" xfId="1605"/>
    <cellStyle name="Normal 16 3 2 3 2 2" xfId="3565"/>
    <cellStyle name="Normal 16 3 2 3 2 2 2" xfId="7512"/>
    <cellStyle name="Normal 16 3 2 3 2 2 2 2" xfId="15421"/>
    <cellStyle name="Normal 16 3 2 3 2 2 3" xfId="11475"/>
    <cellStyle name="Normal 16 3 2 3 2 3" xfId="5552"/>
    <cellStyle name="Normal 16 3 2 3 2 3 2" xfId="13461"/>
    <cellStyle name="Normal 16 3 2 3 2 4" xfId="9515"/>
    <cellStyle name="Normal 16 3 2 3 3" xfId="2586"/>
    <cellStyle name="Normal 16 3 2 3 3 2" xfId="6533"/>
    <cellStyle name="Normal 16 3 2 3 3 2 2" xfId="14442"/>
    <cellStyle name="Normal 16 3 2 3 3 3" xfId="10496"/>
    <cellStyle name="Normal 16 3 2 3 4" xfId="4573"/>
    <cellStyle name="Normal 16 3 2 3 4 2" xfId="12482"/>
    <cellStyle name="Normal 16 3 2 3 5" xfId="8536"/>
    <cellStyle name="Normal 16 3 2 4" xfId="1122"/>
    <cellStyle name="Normal 16 3 2 4 2" xfId="3082"/>
    <cellStyle name="Normal 16 3 2 4 2 2" xfId="7029"/>
    <cellStyle name="Normal 16 3 2 4 2 2 2" xfId="14938"/>
    <cellStyle name="Normal 16 3 2 4 2 3" xfId="10992"/>
    <cellStyle name="Normal 16 3 2 4 3" xfId="5069"/>
    <cellStyle name="Normal 16 3 2 4 3 2" xfId="12978"/>
    <cellStyle name="Normal 16 3 2 4 4" xfId="9032"/>
    <cellStyle name="Normal 16 3 2 5" xfId="2103"/>
    <cellStyle name="Normal 16 3 2 5 2" xfId="6050"/>
    <cellStyle name="Normal 16 3 2 5 2 2" xfId="13959"/>
    <cellStyle name="Normal 16 3 2 5 3" xfId="10013"/>
    <cellStyle name="Normal 16 3 2 6" xfId="4090"/>
    <cellStyle name="Normal 16 3 2 6 2" xfId="11999"/>
    <cellStyle name="Normal 16 3 2 7" xfId="8053"/>
    <cellStyle name="Normal 16 3 3" xfId="279"/>
    <cellStyle name="Normal 16 3 3 2" xfId="762"/>
    <cellStyle name="Normal 16 3 3 2 2" xfId="1741"/>
    <cellStyle name="Normal 16 3 3 2 2 2" xfId="3701"/>
    <cellStyle name="Normal 16 3 3 2 2 2 2" xfId="7648"/>
    <cellStyle name="Normal 16 3 3 2 2 2 2 2" xfId="15557"/>
    <cellStyle name="Normal 16 3 3 2 2 2 3" xfId="11611"/>
    <cellStyle name="Normal 16 3 3 2 2 3" xfId="5688"/>
    <cellStyle name="Normal 16 3 3 2 2 3 2" xfId="13597"/>
    <cellStyle name="Normal 16 3 3 2 2 4" xfId="9651"/>
    <cellStyle name="Normal 16 3 3 2 3" xfId="2722"/>
    <cellStyle name="Normal 16 3 3 2 3 2" xfId="6669"/>
    <cellStyle name="Normal 16 3 3 2 3 2 2" xfId="14578"/>
    <cellStyle name="Normal 16 3 3 2 3 3" xfId="10632"/>
    <cellStyle name="Normal 16 3 3 2 4" xfId="4709"/>
    <cellStyle name="Normal 16 3 3 2 4 2" xfId="12618"/>
    <cellStyle name="Normal 16 3 3 2 5" xfId="8672"/>
    <cellStyle name="Normal 16 3 3 3" xfId="1258"/>
    <cellStyle name="Normal 16 3 3 3 2" xfId="3218"/>
    <cellStyle name="Normal 16 3 3 3 2 2" xfId="7165"/>
    <cellStyle name="Normal 16 3 3 3 2 2 2" xfId="15074"/>
    <cellStyle name="Normal 16 3 3 3 2 3" xfId="11128"/>
    <cellStyle name="Normal 16 3 3 3 3" xfId="5205"/>
    <cellStyle name="Normal 16 3 3 3 3 2" xfId="13114"/>
    <cellStyle name="Normal 16 3 3 3 4" xfId="9168"/>
    <cellStyle name="Normal 16 3 3 4" xfId="2239"/>
    <cellStyle name="Normal 16 3 3 4 2" xfId="6186"/>
    <cellStyle name="Normal 16 3 3 4 2 2" xfId="14095"/>
    <cellStyle name="Normal 16 3 3 4 3" xfId="10149"/>
    <cellStyle name="Normal 16 3 3 5" xfId="4226"/>
    <cellStyle name="Normal 16 3 3 5 2" xfId="12135"/>
    <cellStyle name="Normal 16 3 3 6" xfId="8189"/>
    <cellStyle name="Normal 16 3 4" xfId="537"/>
    <cellStyle name="Normal 16 3 4 2" xfId="1516"/>
    <cellStyle name="Normal 16 3 4 2 2" xfId="3476"/>
    <cellStyle name="Normal 16 3 4 2 2 2" xfId="7423"/>
    <cellStyle name="Normal 16 3 4 2 2 2 2" xfId="15332"/>
    <cellStyle name="Normal 16 3 4 2 2 3" xfId="11386"/>
    <cellStyle name="Normal 16 3 4 2 3" xfId="5463"/>
    <cellStyle name="Normal 16 3 4 2 3 2" xfId="13372"/>
    <cellStyle name="Normal 16 3 4 2 4" xfId="9426"/>
    <cellStyle name="Normal 16 3 4 3" xfId="2497"/>
    <cellStyle name="Normal 16 3 4 3 2" xfId="6444"/>
    <cellStyle name="Normal 16 3 4 3 2 2" xfId="14353"/>
    <cellStyle name="Normal 16 3 4 3 3" xfId="10407"/>
    <cellStyle name="Normal 16 3 4 4" xfId="4484"/>
    <cellStyle name="Normal 16 3 4 4 2" xfId="12393"/>
    <cellStyle name="Normal 16 3 4 5" xfId="8447"/>
    <cellStyle name="Normal 16 3 5" xfId="1033"/>
    <cellStyle name="Normal 16 3 5 2" xfId="2993"/>
    <cellStyle name="Normal 16 3 5 2 2" xfId="6940"/>
    <cellStyle name="Normal 16 3 5 2 2 2" xfId="14849"/>
    <cellStyle name="Normal 16 3 5 2 3" xfId="10903"/>
    <cellStyle name="Normal 16 3 5 3" xfId="4980"/>
    <cellStyle name="Normal 16 3 5 3 2" xfId="12889"/>
    <cellStyle name="Normal 16 3 5 4" xfId="8943"/>
    <cellStyle name="Normal 16 3 6" xfId="2014"/>
    <cellStyle name="Normal 16 3 6 2" xfId="5961"/>
    <cellStyle name="Normal 16 3 6 2 2" xfId="13870"/>
    <cellStyle name="Normal 16 3 6 3" xfId="9924"/>
    <cellStyle name="Normal 16 3 7" xfId="4001"/>
    <cellStyle name="Normal 16 3 7 2" xfId="11910"/>
    <cellStyle name="Normal 16 3 8" xfId="7964"/>
    <cellStyle name="Normal 16 4" xfId="113"/>
    <cellStyle name="Normal 16 4 2" xfId="338"/>
    <cellStyle name="Normal 16 4 2 2" xfId="821"/>
    <cellStyle name="Normal 16 4 2 2 2" xfId="1800"/>
    <cellStyle name="Normal 16 4 2 2 2 2" xfId="3760"/>
    <cellStyle name="Normal 16 4 2 2 2 2 2" xfId="7707"/>
    <cellStyle name="Normal 16 4 2 2 2 2 2 2" xfId="15616"/>
    <cellStyle name="Normal 16 4 2 2 2 2 3" xfId="11670"/>
    <cellStyle name="Normal 16 4 2 2 2 3" xfId="5747"/>
    <cellStyle name="Normal 16 4 2 2 2 3 2" xfId="13656"/>
    <cellStyle name="Normal 16 4 2 2 2 4" xfId="9710"/>
    <cellStyle name="Normal 16 4 2 2 3" xfId="2781"/>
    <cellStyle name="Normal 16 4 2 2 3 2" xfId="6728"/>
    <cellStyle name="Normal 16 4 2 2 3 2 2" xfId="14637"/>
    <cellStyle name="Normal 16 4 2 2 3 3" xfId="10691"/>
    <cellStyle name="Normal 16 4 2 2 4" xfId="4768"/>
    <cellStyle name="Normal 16 4 2 2 4 2" xfId="12677"/>
    <cellStyle name="Normal 16 4 2 2 5" xfId="8731"/>
    <cellStyle name="Normal 16 4 2 3" xfId="1317"/>
    <cellStyle name="Normal 16 4 2 3 2" xfId="3277"/>
    <cellStyle name="Normal 16 4 2 3 2 2" xfId="7224"/>
    <cellStyle name="Normal 16 4 2 3 2 2 2" xfId="15133"/>
    <cellStyle name="Normal 16 4 2 3 2 3" xfId="11187"/>
    <cellStyle name="Normal 16 4 2 3 3" xfId="5264"/>
    <cellStyle name="Normal 16 4 2 3 3 2" xfId="13173"/>
    <cellStyle name="Normal 16 4 2 3 4" xfId="9227"/>
    <cellStyle name="Normal 16 4 2 4" xfId="2298"/>
    <cellStyle name="Normal 16 4 2 4 2" xfId="6245"/>
    <cellStyle name="Normal 16 4 2 4 2 2" xfId="14154"/>
    <cellStyle name="Normal 16 4 2 4 3" xfId="10208"/>
    <cellStyle name="Normal 16 4 2 5" xfId="4285"/>
    <cellStyle name="Normal 16 4 2 5 2" xfId="12194"/>
    <cellStyle name="Normal 16 4 2 6" xfId="8248"/>
    <cellStyle name="Normal 16 4 3" xfId="596"/>
    <cellStyle name="Normal 16 4 3 2" xfId="1575"/>
    <cellStyle name="Normal 16 4 3 2 2" xfId="3535"/>
    <cellStyle name="Normal 16 4 3 2 2 2" xfId="7482"/>
    <cellStyle name="Normal 16 4 3 2 2 2 2" xfId="15391"/>
    <cellStyle name="Normal 16 4 3 2 2 3" xfId="11445"/>
    <cellStyle name="Normal 16 4 3 2 3" xfId="5522"/>
    <cellStyle name="Normal 16 4 3 2 3 2" xfId="13431"/>
    <cellStyle name="Normal 16 4 3 2 4" xfId="9485"/>
    <cellStyle name="Normal 16 4 3 3" xfId="2556"/>
    <cellStyle name="Normal 16 4 3 3 2" xfId="6503"/>
    <cellStyle name="Normal 16 4 3 3 2 2" xfId="14412"/>
    <cellStyle name="Normal 16 4 3 3 3" xfId="10466"/>
    <cellStyle name="Normal 16 4 3 4" xfId="4543"/>
    <cellStyle name="Normal 16 4 3 4 2" xfId="12452"/>
    <cellStyle name="Normal 16 4 3 5" xfId="8506"/>
    <cellStyle name="Normal 16 4 4" xfId="1092"/>
    <cellStyle name="Normal 16 4 4 2" xfId="3052"/>
    <cellStyle name="Normal 16 4 4 2 2" xfId="6999"/>
    <cellStyle name="Normal 16 4 4 2 2 2" xfId="14908"/>
    <cellStyle name="Normal 16 4 4 2 3" xfId="10962"/>
    <cellStyle name="Normal 16 4 4 3" xfId="5039"/>
    <cellStyle name="Normal 16 4 4 3 2" xfId="12948"/>
    <cellStyle name="Normal 16 4 4 4" xfId="9002"/>
    <cellStyle name="Normal 16 4 5" xfId="2073"/>
    <cellStyle name="Normal 16 4 5 2" xfId="6020"/>
    <cellStyle name="Normal 16 4 5 2 2" xfId="13929"/>
    <cellStyle name="Normal 16 4 5 3" xfId="9983"/>
    <cellStyle name="Normal 16 4 6" xfId="4060"/>
    <cellStyle name="Normal 16 4 6 2" xfId="11969"/>
    <cellStyle name="Normal 16 4 7" xfId="8023"/>
    <cellStyle name="Normal 16 5" xfId="249"/>
    <cellStyle name="Normal 16 5 2" xfId="732"/>
    <cellStyle name="Normal 16 5 2 2" xfId="1711"/>
    <cellStyle name="Normal 16 5 2 2 2" xfId="3671"/>
    <cellStyle name="Normal 16 5 2 2 2 2" xfId="7618"/>
    <cellStyle name="Normal 16 5 2 2 2 2 2" xfId="15527"/>
    <cellStyle name="Normal 16 5 2 2 2 3" xfId="11581"/>
    <cellStyle name="Normal 16 5 2 2 3" xfId="5658"/>
    <cellStyle name="Normal 16 5 2 2 3 2" xfId="13567"/>
    <cellStyle name="Normal 16 5 2 2 4" xfId="9621"/>
    <cellStyle name="Normal 16 5 2 3" xfId="2692"/>
    <cellStyle name="Normal 16 5 2 3 2" xfId="6639"/>
    <cellStyle name="Normal 16 5 2 3 2 2" xfId="14548"/>
    <cellStyle name="Normal 16 5 2 3 3" xfId="10602"/>
    <cellStyle name="Normal 16 5 2 4" xfId="4679"/>
    <cellStyle name="Normal 16 5 2 4 2" xfId="12588"/>
    <cellStyle name="Normal 16 5 2 5" xfId="8642"/>
    <cellStyle name="Normal 16 5 3" xfId="1228"/>
    <cellStyle name="Normal 16 5 3 2" xfId="3188"/>
    <cellStyle name="Normal 16 5 3 2 2" xfId="7135"/>
    <cellStyle name="Normal 16 5 3 2 2 2" xfId="15044"/>
    <cellStyle name="Normal 16 5 3 2 3" xfId="11098"/>
    <cellStyle name="Normal 16 5 3 3" xfId="5175"/>
    <cellStyle name="Normal 16 5 3 3 2" xfId="13084"/>
    <cellStyle name="Normal 16 5 3 4" xfId="9138"/>
    <cellStyle name="Normal 16 5 4" xfId="2209"/>
    <cellStyle name="Normal 16 5 4 2" xfId="6156"/>
    <cellStyle name="Normal 16 5 4 2 2" xfId="14065"/>
    <cellStyle name="Normal 16 5 4 3" xfId="10119"/>
    <cellStyle name="Normal 16 5 5" xfId="4196"/>
    <cellStyle name="Normal 16 5 5 2" xfId="12105"/>
    <cellStyle name="Normal 16 5 6" xfId="8159"/>
    <cellStyle name="Normal 16 6" xfId="507"/>
    <cellStyle name="Normal 16 6 2" xfId="1486"/>
    <cellStyle name="Normal 16 6 2 2" xfId="3446"/>
    <cellStyle name="Normal 16 6 2 2 2" xfId="7393"/>
    <cellStyle name="Normal 16 6 2 2 2 2" xfId="15302"/>
    <cellStyle name="Normal 16 6 2 2 3" xfId="11356"/>
    <cellStyle name="Normal 16 6 2 3" xfId="5433"/>
    <cellStyle name="Normal 16 6 2 3 2" xfId="13342"/>
    <cellStyle name="Normal 16 6 2 4" xfId="9396"/>
    <cellStyle name="Normal 16 6 3" xfId="2467"/>
    <cellStyle name="Normal 16 6 3 2" xfId="6414"/>
    <cellStyle name="Normal 16 6 3 2 2" xfId="14323"/>
    <cellStyle name="Normal 16 6 3 3" xfId="10377"/>
    <cellStyle name="Normal 16 6 4" xfId="4454"/>
    <cellStyle name="Normal 16 6 4 2" xfId="12363"/>
    <cellStyle name="Normal 16 6 5" xfId="8417"/>
    <cellStyle name="Normal 16 7" xfId="1003"/>
    <cellStyle name="Normal 16 7 2" xfId="2963"/>
    <cellStyle name="Normal 16 7 2 2" xfId="6910"/>
    <cellStyle name="Normal 16 7 2 2 2" xfId="14819"/>
    <cellStyle name="Normal 16 7 2 3" xfId="10873"/>
    <cellStyle name="Normal 16 7 3" xfId="4950"/>
    <cellStyle name="Normal 16 7 3 2" xfId="12859"/>
    <cellStyle name="Normal 16 7 4" xfId="8913"/>
    <cellStyle name="Normal 16 8" xfId="1984"/>
    <cellStyle name="Normal 16 8 2" xfId="5931"/>
    <cellStyle name="Normal 16 8 2 2" xfId="13840"/>
    <cellStyle name="Normal 16 8 3" xfId="9894"/>
    <cellStyle name="Normal 16 9" xfId="3971"/>
    <cellStyle name="Normal 16 9 2" xfId="11880"/>
    <cellStyle name="Normal 160" xfId="15832"/>
    <cellStyle name="Normal 161" xfId="15833"/>
    <cellStyle name="Normal 162" xfId="15834"/>
    <cellStyle name="Normal 163" xfId="15835"/>
    <cellStyle name="Normal 164" xfId="15836"/>
    <cellStyle name="Normal 165" xfId="15837"/>
    <cellStyle name="Normal 166" xfId="15838"/>
    <cellStyle name="Normal 167" xfId="15839"/>
    <cellStyle name="Normal 168" xfId="15840"/>
    <cellStyle name="Normal 17" xfId="39"/>
    <cellStyle name="Normal 17 2" xfId="98"/>
    <cellStyle name="Normal 17 2 2" xfId="187"/>
    <cellStyle name="Normal 17 2 2 2" xfId="412"/>
    <cellStyle name="Normal 17 2 2 2 2" xfId="895"/>
    <cellStyle name="Normal 17 2 2 2 2 2" xfId="1874"/>
    <cellStyle name="Normal 17 2 2 2 2 2 2" xfId="3834"/>
    <cellStyle name="Normal 17 2 2 2 2 2 2 2" xfId="7781"/>
    <cellStyle name="Normal 17 2 2 2 2 2 2 2 2" xfId="15690"/>
    <cellStyle name="Normal 17 2 2 2 2 2 2 3" xfId="11744"/>
    <cellStyle name="Normal 17 2 2 2 2 2 3" xfId="5821"/>
    <cellStyle name="Normal 17 2 2 2 2 2 3 2" xfId="13730"/>
    <cellStyle name="Normal 17 2 2 2 2 2 4" xfId="9784"/>
    <cellStyle name="Normal 17 2 2 2 2 3" xfId="2855"/>
    <cellStyle name="Normal 17 2 2 2 2 3 2" xfId="6802"/>
    <cellStyle name="Normal 17 2 2 2 2 3 2 2" xfId="14711"/>
    <cellStyle name="Normal 17 2 2 2 2 3 3" xfId="10765"/>
    <cellStyle name="Normal 17 2 2 2 2 4" xfId="4842"/>
    <cellStyle name="Normal 17 2 2 2 2 4 2" xfId="12751"/>
    <cellStyle name="Normal 17 2 2 2 2 5" xfId="8805"/>
    <cellStyle name="Normal 17 2 2 2 3" xfId="1391"/>
    <cellStyle name="Normal 17 2 2 2 3 2" xfId="3351"/>
    <cellStyle name="Normal 17 2 2 2 3 2 2" xfId="7298"/>
    <cellStyle name="Normal 17 2 2 2 3 2 2 2" xfId="15207"/>
    <cellStyle name="Normal 17 2 2 2 3 2 3" xfId="11261"/>
    <cellStyle name="Normal 17 2 2 2 3 3" xfId="5338"/>
    <cellStyle name="Normal 17 2 2 2 3 3 2" xfId="13247"/>
    <cellStyle name="Normal 17 2 2 2 3 4" xfId="9301"/>
    <cellStyle name="Normal 17 2 2 2 4" xfId="2372"/>
    <cellStyle name="Normal 17 2 2 2 4 2" xfId="6319"/>
    <cellStyle name="Normal 17 2 2 2 4 2 2" xfId="14228"/>
    <cellStyle name="Normal 17 2 2 2 4 3" xfId="10282"/>
    <cellStyle name="Normal 17 2 2 2 5" xfId="4359"/>
    <cellStyle name="Normal 17 2 2 2 5 2" xfId="12268"/>
    <cellStyle name="Normal 17 2 2 2 6" xfId="8322"/>
    <cellStyle name="Normal 17 2 2 3" xfId="670"/>
    <cellStyle name="Normal 17 2 2 3 2" xfId="1649"/>
    <cellStyle name="Normal 17 2 2 3 2 2" xfId="3609"/>
    <cellStyle name="Normal 17 2 2 3 2 2 2" xfId="7556"/>
    <cellStyle name="Normal 17 2 2 3 2 2 2 2" xfId="15465"/>
    <cellStyle name="Normal 17 2 2 3 2 2 3" xfId="11519"/>
    <cellStyle name="Normal 17 2 2 3 2 3" xfId="5596"/>
    <cellStyle name="Normal 17 2 2 3 2 3 2" xfId="13505"/>
    <cellStyle name="Normal 17 2 2 3 2 4" xfId="9559"/>
    <cellStyle name="Normal 17 2 2 3 3" xfId="2630"/>
    <cellStyle name="Normal 17 2 2 3 3 2" xfId="6577"/>
    <cellStyle name="Normal 17 2 2 3 3 2 2" xfId="14486"/>
    <cellStyle name="Normal 17 2 2 3 3 3" xfId="10540"/>
    <cellStyle name="Normal 17 2 2 3 4" xfId="4617"/>
    <cellStyle name="Normal 17 2 2 3 4 2" xfId="12526"/>
    <cellStyle name="Normal 17 2 2 3 5" xfId="8580"/>
    <cellStyle name="Normal 17 2 2 4" xfId="1166"/>
    <cellStyle name="Normal 17 2 2 4 2" xfId="3126"/>
    <cellStyle name="Normal 17 2 2 4 2 2" xfId="7073"/>
    <cellStyle name="Normal 17 2 2 4 2 2 2" xfId="14982"/>
    <cellStyle name="Normal 17 2 2 4 2 3" xfId="11036"/>
    <cellStyle name="Normal 17 2 2 4 3" xfId="5113"/>
    <cellStyle name="Normal 17 2 2 4 3 2" xfId="13022"/>
    <cellStyle name="Normal 17 2 2 4 4" xfId="9076"/>
    <cellStyle name="Normal 17 2 2 5" xfId="2147"/>
    <cellStyle name="Normal 17 2 2 5 2" xfId="6094"/>
    <cellStyle name="Normal 17 2 2 5 2 2" xfId="14003"/>
    <cellStyle name="Normal 17 2 2 5 3" xfId="10057"/>
    <cellStyle name="Normal 17 2 2 6" xfId="4134"/>
    <cellStyle name="Normal 17 2 2 6 2" xfId="12043"/>
    <cellStyle name="Normal 17 2 2 7" xfId="8097"/>
    <cellStyle name="Normal 17 2 3" xfId="323"/>
    <cellStyle name="Normal 17 2 3 2" xfId="806"/>
    <cellStyle name="Normal 17 2 3 2 2" xfId="1785"/>
    <cellStyle name="Normal 17 2 3 2 2 2" xfId="3745"/>
    <cellStyle name="Normal 17 2 3 2 2 2 2" xfId="7692"/>
    <cellStyle name="Normal 17 2 3 2 2 2 2 2" xfId="15601"/>
    <cellStyle name="Normal 17 2 3 2 2 2 3" xfId="11655"/>
    <cellStyle name="Normal 17 2 3 2 2 3" xfId="5732"/>
    <cellStyle name="Normal 17 2 3 2 2 3 2" xfId="13641"/>
    <cellStyle name="Normal 17 2 3 2 2 4" xfId="9695"/>
    <cellStyle name="Normal 17 2 3 2 3" xfId="2766"/>
    <cellStyle name="Normal 17 2 3 2 3 2" xfId="6713"/>
    <cellStyle name="Normal 17 2 3 2 3 2 2" xfId="14622"/>
    <cellStyle name="Normal 17 2 3 2 3 3" xfId="10676"/>
    <cellStyle name="Normal 17 2 3 2 4" xfId="4753"/>
    <cellStyle name="Normal 17 2 3 2 4 2" xfId="12662"/>
    <cellStyle name="Normal 17 2 3 2 5" xfId="8716"/>
    <cellStyle name="Normal 17 2 3 3" xfId="1302"/>
    <cellStyle name="Normal 17 2 3 3 2" xfId="3262"/>
    <cellStyle name="Normal 17 2 3 3 2 2" xfId="7209"/>
    <cellStyle name="Normal 17 2 3 3 2 2 2" xfId="15118"/>
    <cellStyle name="Normal 17 2 3 3 2 3" xfId="11172"/>
    <cellStyle name="Normal 17 2 3 3 3" xfId="5249"/>
    <cellStyle name="Normal 17 2 3 3 3 2" xfId="13158"/>
    <cellStyle name="Normal 17 2 3 3 4" xfId="9212"/>
    <cellStyle name="Normal 17 2 3 4" xfId="2283"/>
    <cellStyle name="Normal 17 2 3 4 2" xfId="6230"/>
    <cellStyle name="Normal 17 2 3 4 2 2" xfId="14139"/>
    <cellStyle name="Normal 17 2 3 4 3" xfId="10193"/>
    <cellStyle name="Normal 17 2 3 5" xfId="4270"/>
    <cellStyle name="Normal 17 2 3 5 2" xfId="12179"/>
    <cellStyle name="Normal 17 2 3 6" xfId="8233"/>
    <cellStyle name="Normal 17 2 4" xfId="581"/>
    <cellStyle name="Normal 17 2 4 2" xfId="1560"/>
    <cellStyle name="Normal 17 2 4 2 2" xfId="3520"/>
    <cellStyle name="Normal 17 2 4 2 2 2" xfId="7467"/>
    <cellStyle name="Normal 17 2 4 2 2 2 2" xfId="15376"/>
    <cellStyle name="Normal 17 2 4 2 2 3" xfId="11430"/>
    <cellStyle name="Normal 17 2 4 2 3" xfId="5507"/>
    <cellStyle name="Normal 17 2 4 2 3 2" xfId="13416"/>
    <cellStyle name="Normal 17 2 4 2 4" xfId="9470"/>
    <cellStyle name="Normal 17 2 4 3" xfId="2541"/>
    <cellStyle name="Normal 17 2 4 3 2" xfId="6488"/>
    <cellStyle name="Normal 17 2 4 3 2 2" xfId="14397"/>
    <cellStyle name="Normal 17 2 4 3 3" xfId="10451"/>
    <cellStyle name="Normal 17 2 4 4" xfId="4528"/>
    <cellStyle name="Normal 17 2 4 4 2" xfId="12437"/>
    <cellStyle name="Normal 17 2 4 5" xfId="8491"/>
    <cellStyle name="Normal 17 2 5" xfId="1077"/>
    <cellStyle name="Normal 17 2 5 2" xfId="3037"/>
    <cellStyle name="Normal 17 2 5 2 2" xfId="6984"/>
    <cellStyle name="Normal 17 2 5 2 2 2" xfId="14893"/>
    <cellStyle name="Normal 17 2 5 2 3" xfId="10947"/>
    <cellStyle name="Normal 17 2 5 3" xfId="5024"/>
    <cellStyle name="Normal 17 2 5 3 2" xfId="12933"/>
    <cellStyle name="Normal 17 2 5 4" xfId="8987"/>
    <cellStyle name="Normal 17 2 6" xfId="2058"/>
    <cellStyle name="Normal 17 2 6 2" xfId="6005"/>
    <cellStyle name="Normal 17 2 6 2 2" xfId="13914"/>
    <cellStyle name="Normal 17 2 6 3" xfId="9968"/>
    <cellStyle name="Normal 17 2 7" xfId="4045"/>
    <cellStyle name="Normal 17 2 7 2" xfId="11954"/>
    <cellStyle name="Normal 17 2 8" xfId="8008"/>
    <cellStyle name="Normal 17 3" xfId="128"/>
    <cellStyle name="Normal 17 3 2" xfId="353"/>
    <cellStyle name="Normal 17 3 2 2" xfId="836"/>
    <cellStyle name="Normal 17 3 2 2 2" xfId="1815"/>
    <cellStyle name="Normal 17 3 2 2 2 2" xfId="3775"/>
    <cellStyle name="Normal 17 3 2 2 2 2 2" xfId="7722"/>
    <cellStyle name="Normal 17 3 2 2 2 2 2 2" xfId="15631"/>
    <cellStyle name="Normal 17 3 2 2 2 2 3" xfId="11685"/>
    <cellStyle name="Normal 17 3 2 2 2 3" xfId="5762"/>
    <cellStyle name="Normal 17 3 2 2 2 3 2" xfId="13671"/>
    <cellStyle name="Normal 17 3 2 2 2 4" xfId="9725"/>
    <cellStyle name="Normal 17 3 2 2 3" xfId="2796"/>
    <cellStyle name="Normal 17 3 2 2 3 2" xfId="6743"/>
    <cellStyle name="Normal 17 3 2 2 3 2 2" xfId="14652"/>
    <cellStyle name="Normal 17 3 2 2 3 3" xfId="10706"/>
    <cellStyle name="Normal 17 3 2 2 4" xfId="4783"/>
    <cellStyle name="Normal 17 3 2 2 4 2" xfId="12692"/>
    <cellStyle name="Normal 17 3 2 2 5" xfId="8746"/>
    <cellStyle name="Normal 17 3 2 3" xfId="1332"/>
    <cellStyle name="Normal 17 3 2 3 2" xfId="3292"/>
    <cellStyle name="Normal 17 3 2 3 2 2" xfId="7239"/>
    <cellStyle name="Normal 17 3 2 3 2 2 2" xfId="15148"/>
    <cellStyle name="Normal 17 3 2 3 2 3" xfId="11202"/>
    <cellStyle name="Normal 17 3 2 3 3" xfId="5279"/>
    <cellStyle name="Normal 17 3 2 3 3 2" xfId="13188"/>
    <cellStyle name="Normal 17 3 2 3 4" xfId="9242"/>
    <cellStyle name="Normal 17 3 2 4" xfId="2313"/>
    <cellStyle name="Normal 17 3 2 4 2" xfId="6260"/>
    <cellStyle name="Normal 17 3 2 4 2 2" xfId="14169"/>
    <cellStyle name="Normal 17 3 2 4 3" xfId="10223"/>
    <cellStyle name="Normal 17 3 2 5" xfId="4300"/>
    <cellStyle name="Normal 17 3 2 5 2" xfId="12209"/>
    <cellStyle name="Normal 17 3 2 6" xfId="8263"/>
    <cellStyle name="Normal 17 3 3" xfId="611"/>
    <cellStyle name="Normal 17 3 3 2" xfId="1590"/>
    <cellStyle name="Normal 17 3 3 2 2" xfId="3550"/>
    <cellStyle name="Normal 17 3 3 2 2 2" xfId="7497"/>
    <cellStyle name="Normal 17 3 3 2 2 2 2" xfId="15406"/>
    <cellStyle name="Normal 17 3 3 2 2 3" xfId="11460"/>
    <cellStyle name="Normal 17 3 3 2 3" xfId="5537"/>
    <cellStyle name="Normal 17 3 3 2 3 2" xfId="13446"/>
    <cellStyle name="Normal 17 3 3 2 4" xfId="9500"/>
    <cellStyle name="Normal 17 3 3 3" xfId="2571"/>
    <cellStyle name="Normal 17 3 3 3 2" xfId="6518"/>
    <cellStyle name="Normal 17 3 3 3 2 2" xfId="14427"/>
    <cellStyle name="Normal 17 3 3 3 3" xfId="10481"/>
    <cellStyle name="Normal 17 3 3 4" xfId="4558"/>
    <cellStyle name="Normal 17 3 3 4 2" xfId="12467"/>
    <cellStyle name="Normal 17 3 3 5" xfId="8521"/>
    <cellStyle name="Normal 17 3 4" xfId="1107"/>
    <cellStyle name="Normal 17 3 4 2" xfId="3067"/>
    <cellStyle name="Normal 17 3 4 2 2" xfId="7014"/>
    <cellStyle name="Normal 17 3 4 2 2 2" xfId="14923"/>
    <cellStyle name="Normal 17 3 4 2 3" xfId="10977"/>
    <cellStyle name="Normal 17 3 4 3" xfId="5054"/>
    <cellStyle name="Normal 17 3 4 3 2" xfId="12963"/>
    <cellStyle name="Normal 17 3 4 4" xfId="9017"/>
    <cellStyle name="Normal 17 3 5" xfId="2088"/>
    <cellStyle name="Normal 17 3 5 2" xfId="6035"/>
    <cellStyle name="Normal 17 3 5 2 2" xfId="13944"/>
    <cellStyle name="Normal 17 3 5 3" xfId="9998"/>
    <cellStyle name="Normal 17 3 6" xfId="4075"/>
    <cellStyle name="Normal 17 3 6 2" xfId="11984"/>
    <cellStyle name="Normal 17 3 7" xfId="8038"/>
    <cellStyle name="Normal 17 4" xfId="264"/>
    <cellStyle name="Normal 17 4 2" xfId="747"/>
    <cellStyle name="Normal 17 4 2 2" xfId="1726"/>
    <cellStyle name="Normal 17 4 2 2 2" xfId="3686"/>
    <cellStyle name="Normal 17 4 2 2 2 2" xfId="7633"/>
    <cellStyle name="Normal 17 4 2 2 2 2 2" xfId="15542"/>
    <cellStyle name="Normal 17 4 2 2 2 3" xfId="11596"/>
    <cellStyle name="Normal 17 4 2 2 3" xfId="5673"/>
    <cellStyle name="Normal 17 4 2 2 3 2" xfId="13582"/>
    <cellStyle name="Normal 17 4 2 2 4" xfId="9636"/>
    <cellStyle name="Normal 17 4 2 3" xfId="2707"/>
    <cellStyle name="Normal 17 4 2 3 2" xfId="6654"/>
    <cellStyle name="Normal 17 4 2 3 2 2" xfId="14563"/>
    <cellStyle name="Normal 17 4 2 3 3" xfId="10617"/>
    <cellStyle name="Normal 17 4 2 4" xfId="4694"/>
    <cellStyle name="Normal 17 4 2 4 2" xfId="12603"/>
    <cellStyle name="Normal 17 4 2 5" xfId="8657"/>
    <cellStyle name="Normal 17 4 3" xfId="1243"/>
    <cellStyle name="Normal 17 4 3 2" xfId="3203"/>
    <cellStyle name="Normal 17 4 3 2 2" xfId="7150"/>
    <cellStyle name="Normal 17 4 3 2 2 2" xfId="15059"/>
    <cellStyle name="Normal 17 4 3 2 3" xfId="11113"/>
    <cellStyle name="Normal 17 4 3 3" xfId="5190"/>
    <cellStyle name="Normal 17 4 3 3 2" xfId="13099"/>
    <cellStyle name="Normal 17 4 3 4" xfId="9153"/>
    <cellStyle name="Normal 17 4 4" xfId="2224"/>
    <cellStyle name="Normal 17 4 4 2" xfId="6171"/>
    <cellStyle name="Normal 17 4 4 2 2" xfId="14080"/>
    <cellStyle name="Normal 17 4 4 3" xfId="10134"/>
    <cellStyle name="Normal 17 4 5" xfId="4211"/>
    <cellStyle name="Normal 17 4 5 2" xfId="12120"/>
    <cellStyle name="Normal 17 4 6" xfId="8174"/>
    <cellStyle name="Normal 17 5" xfId="522"/>
    <cellStyle name="Normal 17 5 2" xfId="1501"/>
    <cellStyle name="Normal 17 5 2 2" xfId="3461"/>
    <cellStyle name="Normal 17 5 2 2 2" xfId="7408"/>
    <cellStyle name="Normal 17 5 2 2 2 2" xfId="15317"/>
    <cellStyle name="Normal 17 5 2 2 3" xfId="11371"/>
    <cellStyle name="Normal 17 5 2 3" xfId="5448"/>
    <cellStyle name="Normal 17 5 2 3 2" xfId="13357"/>
    <cellStyle name="Normal 17 5 2 4" xfId="9411"/>
    <cellStyle name="Normal 17 5 3" xfId="2482"/>
    <cellStyle name="Normal 17 5 3 2" xfId="6429"/>
    <cellStyle name="Normal 17 5 3 2 2" xfId="14338"/>
    <cellStyle name="Normal 17 5 3 3" xfId="10392"/>
    <cellStyle name="Normal 17 5 4" xfId="4469"/>
    <cellStyle name="Normal 17 5 4 2" xfId="12378"/>
    <cellStyle name="Normal 17 5 5" xfId="8432"/>
    <cellStyle name="Normal 17 6" xfId="1018"/>
    <cellStyle name="Normal 17 6 2" xfId="2978"/>
    <cellStyle name="Normal 17 6 2 2" xfId="6925"/>
    <cellStyle name="Normal 17 6 2 2 2" xfId="14834"/>
    <cellStyle name="Normal 17 6 2 3" xfId="10888"/>
    <cellStyle name="Normal 17 6 3" xfId="4965"/>
    <cellStyle name="Normal 17 6 3 2" xfId="12874"/>
    <cellStyle name="Normal 17 6 4" xfId="8928"/>
    <cellStyle name="Normal 17 7" xfId="1999"/>
    <cellStyle name="Normal 17 7 2" xfId="5946"/>
    <cellStyle name="Normal 17 7 2 2" xfId="13855"/>
    <cellStyle name="Normal 17 7 3" xfId="9909"/>
    <cellStyle name="Normal 17 8" xfId="3986"/>
    <cellStyle name="Normal 17 8 2" xfId="11895"/>
    <cellStyle name="Normal 17 9" xfId="7949"/>
    <cellStyle name="Normal 18" xfId="188"/>
    <cellStyle name="Normal 18 2" xfId="413"/>
    <cellStyle name="Normal 18 2 2" xfId="896"/>
    <cellStyle name="Normal 18 2 2 2" xfId="1875"/>
    <cellStyle name="Normal 18 2 2 2 2" xfId="3835"/>
    <cellStyle name="Normal 18 2 2 2 2 2" xfId="7782"/>
    <cellStyle name="Normal 18 2 2 2 2 2 2" xfId="15691"/>
    <cellStyle name="Normal 18 2 2 2 2 3" xfId="11745"/>
    <cellStyle name="Normal 18 2 2 2 3" xfId="5822"/>
    <cellStyle name="Normal 18 2 2 2 3 2" xfId="13731"/>
    <cellStyle name="Normal 18 2 2 2 4" xfId="9785"/>
    <cellStyle name="Normal 18 2 2 3" xfId="2856"/>
    <cellStyle name="Normal 18 2 2 3 2" xfId="6803"/>
    <cellStyle name="Normal 18 2 2 3 2 2" xfId="14712"/>
    <cellStyle name="Normal 18 2 2 3 3" xfId="10766"/>
    <cellStyle name="Normal 18 2 2 4" xfId="4843"/>
    <cellStyle name="Normal 18 2 2 4 2" xfId="12752"/>
    <cellStyle name="Normal 18 2 2 5" xfId="8806"/>
    <cellStyle name="Normal 18 2 3" xfId="1392"/>
    <cellStyle name="Normal 18 2 3 2" xfId="3352"/>
    <cellStyle name="Normal 18 2 3 2 2" xfId="7299"/>
    <cellStyle name="Normal 18 2 3 2 2 2" xfId="15208"/>
    <cellStyle name="Normal 18 2 3 2 3" xfId="11262"/>
    <cellStyle name="Normal 18 2 3 3" xfId="5339"/>
    <cellStyle name="Normal 18 2 3 3 2" xfId="13248"/>
    <cellStyle name="Normal 18 2 3 4" xfId="9302"/>
    <cellStyle name="Normal 18 2 4" xfId="2373"/>
    <cellStyle name="Normal 18 2 4 2" xfId="6320"/>
    <cellStyle name="Normal 18 2 4 2 2" xfId="14229"/>
    <cellStyle name="Normal 18 2 4 3" xfId="10283"/>
    <cellStyle name="Normal 18 2 5" xfId="4360"/>
    <cellStyle name="Normal 18 2 5 2" xfId="12269"/>
    <cellStyle name="Normal 18 2 6" xfId="8323"/>
    <cellStyle name="Normal 18 3" xfId="671"/>
    <cellStyle name="Normal 18 3 2" xfId="1650"/>
    <cellStyle name="Normal 18 3 2 2" xfId="3610"/>
    <cellStyle name="Normal 18 3 2 2 2" xfId="7557"/>
    <cellStyle name="Normal 18 3 2 2 2 2" xfId="15466"/>
    <cellStyle name="Normal 18 3 2 2 3" xfId="11520"/>
    <cellStyle name="Normal 18 3 2 3" xfId="5597"/>
    <cellStyle name="Normal 18 3 2 3 2" xfId="13506"/>
    <cellStyle name="Normal 18 3 2 4" xfId="9560"/>
    <cellStyle name="Normal 18 3 3" xfId="2631"/>
    <cellStyle name="Normal 18 3 3 2" xfId="6578"/>
    <cellStyle name="Normal 18 3 3 2 2" xfId="14487"/>
    <cellStyle name="Normal 18 3 3 3" xfId="10541"/>
    <cellStyle name="Normal 18 3 4" xfId="4618"/>
    <cellStyle name="Normal 18 3 4 2" xfId="12527"/>
    <cellStyle name="Normal 18 3 5" xfId="8581"/>
    <cellStyle name="Normal 18 4" xfId="1167"/>
    <cellStyle name="Normal 18 4 2" xfId="3127"/>
    <cellStyle name="Normal 18 4 2 2" xfId="7074"/>
    <cellStyle name="Normal 18 4 2 2 2" xfId="14983"/>
    <cellStyle name="Normal 18 4 2 3" xfId="11037"/>
    <cellStyle name="Normal 18 4 3" xfId="5114"/>
    <cellStyle name="Normal 18 4 3 2" xfId="13023"/>
    <cellStyle name="Normal 18 4 4" xfId="9077"/>
    <cellStyle name="Normal 18 5" xfId="2148"/>
    <cellStyle name="Normal 18 5 2" xfId="6095"/>
    <cellStyle name="Normal 18 5 2 2" xfId="14004"/>
    <cellStyle name="Normal 18 5 3" xfId="10058"/>
    <cellStyle name="Normal 18 6" xfId="4135"/>
    <cellStyle name="Normal 18 6 2" xfId="12044"/>
    <cellStyle name="Normal 18 7" xfId="8098"/>
    <cellStyle name="Normal 19" xfId="189"/>
    <cellStyle name="Normal 19 2" xfId="414"/>
    <cellStyle name="Normal 19 2 2" xfId="897"/>
    <cellStyle name="Normal 19 2 2 2" xfId="1876"/>
    <cellStyle name="Normal 19 2 2 2 2" xfId="3836"/>
    <cellStyle name="Normal 19 2 2 2 2 2" xfId="7783"/>
    <cellStyle name="Normal 19 2 2 2 2 2 2" xfId="15692"/>
    <cellStyle name="Normal 19 2 2 2 2 3" xfId="11746"/>
    <cellStyle name="Normal 19 2 2 2 3" xfId="5823"/>
    <cellStyle name="Normal 19 2 2 2 3 2" xfId="13732"/>
    <cellStyle name="Normal 19 2 2 2 4" xfId="9786"/>
    <cellStyle name="Normal 19 2 2 3" xfId="2857"/>
    <cellStyle name="Normal 19 2 2 3 2" xfId="6804"/>
    <cellStyle name="Normal 19 2 2 3 2 2" xfId="14713"/>
    <cellStyle name="Normal 19 2 2 3 3" xfId="10767"/>
    <cellStyle name="Normal 19 2 2 4" xfId="4844"/>
    <cellStyle name="Normal 19 2 2 4 2" xfId="12753"/>
    <cellStyle name="Normal 19 2 2 5" xfId="8807"/>
    <cellStyle name="Normal 19 2 3" xfId="1393"/>
    <cellStyle name="Normal 19 2 3 2" xfId="3353"/>
    <cellStyle name="Normal 19 2 3 2 2" xfId="7300"/>
    <cellStyle name="Normal 19 2 3 2 2 2" xfId="15209"/>
    <cellStyle name="Normal 19 2 3 2 3" xfId="11263"/>
    <cellStyle name="Normal 19 2 3 3" xfId="5340"/>
    <cellStyle name="Normal 19 2 3 3 2" xfId="13249"/>
    <cellStyle name="Normal 19 2 3 4" xfId="9303"/>
    <cellStyle name="Normal 19 2 4" xfId="2374"/>
    <cellStyle name="Normal 19 2 4 2" xfId="6321"/>
    <cellStyle name="Normal 19 2 4 2 2" xfId="14230"/>
    <cellStyle name="Normal 19 2 4 3" xfId="10284"/>
    <cellStyle name="Normal 19 2 5" xfId="4361"/>
    <cellStyle name="Normal 19 2 5 2" xfId="12270"/>
    <cellStyle name="Normal 19 2 6" xfId="8324"/>
    <cellStyle name="Normal 19 3" xfId="672"/>
    <cellStyle name="Normal 19 3 2" xfId="1651"/>
    <cellStyle name="Normal 19 3 2 2" xfId="3611"/>
    <cellStyle name="Normal 19 3 2 2 2" xfId="7558"/>
    <cellStyle name="Normal 19 3 2 2 2 2" xfId="15467"/>
    <cellStyle name="Normal 19 3 2 2 3" xfId="11521"/>
    <cellStyle name="Normal 19 3 2 3" xfId="5598"/>
    <cellStyle name="Normal 19 3 2 3 2" xfId="13507"/>
    <cellStyle name="Normal 19 3 2 4" xfId="9561"/>
    <cellStyle name="Normal 19 3 3" xfId="2632"/>
    <cellStyle name="Normal 19 3 3 2" xfId="6579"/>
    <cellStyle name="Normal 19 3 3 2 2" xfId="14488"/>
    <cellStyle name="Normal 19 3 3 3" xfId="10542"/>
    <cellStyle name="Normal 19 3 4" xfId="4619"/>
    <cellStyle name="Normal 19 3 4 2" xfId="12528"/>
    <cellStyle name="Normal 19 3 5" xfId="8582"/>
    <cellStyle name="Normal 19 4" xfId="1168"/>
    <cellStyle name="Normal 19 4 2" xfId="3128"/>
    <cellStyle name="Normal 19 4 2 2" xfId="7075"/>
    <cellStyle name="Normal 19 4 2 2 2" xfId="14984"/>
    <cellStyle name="Normal 19 4 2 3" xfId="11038"/>
    <cellStyle name="Normal 19 4 3" xfId="5115"/>
    <cellStyle name="Normal 19 4 3 2" xfId="13024"/>
    <cellStyle name="Normal 19 4 4" xfId="9078"/>
    <cellStyle name="Normal 19 5" xfId="2149"/>
    <cellStyle name="Normal 19 5 2" xfId="6096"/>
    <cellStyle name="Normal 19 5 2 2" xfId="14005"/>
    <cellStyle name="Normal 19 5 3" xfId="10059"/>
    <cellStyle name="Normal 19 6" xfId="4136"/>
    <cellStyle name="Normal 19 6 2" xfId="12045"/>
    <cellStyle name="Normal 19 7" xfId="8099"/>
    <cellStyle name="Normal 2" xfId="10"/>
    <cellStyle name="Normal 2 10" xfId="3957"/>
    <cellStyle name="Normal 2 10 2" xfId="11866"/>
    <cellStyle name="Normal 2 11" xfId="7920"/>
    <cellStyle name="Normal 2 2" xfId="25"/>
    <cellStyle name="Normal 2 2 10" xfId="7935"/>
    <cellStyle name="Normal 2 2 2" xfId="84"/>
    <cellStyle name="Normal 2 2 2 2" xfId="173"/>
    <cellStyle name="Normal 2 2 2 2 2" xfId="398"/>
    <cellStyle name="Normal 2 2 2 2 2 2" xfId="881"/>
    <cellStyle name="Normal 2 2 2 2 2 2 2" xfId="1860"/>
    <cellStyle name="Normal 2 2 2 2 2 2 2 2" xfId="3820"/>
    <cellStyle name="Normal 2 2 2 2 2 2 2 2 2" xfId="7767"/>
    <cellStyle name="Normal 2 2 2 2 2 2 2 2 2 2" xfId="15676"/>
    <cellStyle name="Normal 2 2 2 2 2 2 2 2 3" xfId="11730"/>
    <cellStyle name="Normal 2 2 2 2 2 2 2 3" xfId="5807"/>
    <cellStyle name="Normal 2 2 2 2 2 2 2 3 2" xfId="13716"/>
    <cellStyle name="Normal 2 2 2 2 2 2 2 4" xfId="9770"/>
    <cellStyle name="Normal 2 2 2 2 2 2 3" xfId="2841"/>
    <cellStyle name="Normal 2 2 2 2 2 2 3 2" xfId="6788"/>
    <cellStyle name="Normal 2 2 2 2 2 2 3 2 2" xfId="14697"/>
    <cellStyle name="Normal 2 2 2 2 2 2 3 3" xfId="10751"/>
    <cellStyle name="Normal 2 2 2 2 2 2 4" xfId="4828"/>
    <cellStyle name="Normal 2 2 2 2 2 2 4 2" xfId="12737"/>
    <cellStyle name="Normal 2 2 2 2 2 2 5" xfId="8791"/>
    <cellStyle name="Normal 2 2 2 2 2 3" xfId="1377"/>
    <cellStyle name="Normal 2 2 2 2 2 3 2" xfId="3337"/>
    <cellStyle name="Normal 2 2 2 2 2 3 2 2" xfId="7284"/>
    <cellStyle name="Normal 2 2 2 2 2 3 2 2 2" xfId="15193"/>
    <cellStyle name="Normal 2 2 2 2 2 3 2 3" xfId="11247"/>
    <cellStyle name="Normal 2 2 2 2 2 3 3" xfId="5324"/>
    <cellStyle name="Normal 2 2 2 2 2 3 3 2" xfId="13233"/>
    <cellStyle name="Normal 2 2 2 2 2 3 4" xfId="9287"/>
    <cellStyle name="Normal 2 2 2 2 2 4" xfId="2358"/>
    <cellStyle name="Normal 2 2 2 2 2 4 2" xfId="6305"/>
    <cellStyle name="Normal 2 2 2 2 2 4 2 2" xfId="14214"/>
    <cellStyle name="Normal 2 2 2 2 2 4 3" xfId="10268"/>
    <cellStyle name="Normal 2 2 2 2 2 5" xfId="4345"/>
    <cellStyle name="Normal 2 2 2 2 2 5 2" xfId="12254"/>
    <cellStyle name="Normal 2 2 2 2 2 6" xfId="8308"/>
    <cellStyle name="Normal 2 2 2 2 3" xfId="656"/>
    <cellStyle name="Normal 2 2 2 2 3 2" xfId="1635"/>
    <cellStyle name="Normal 2 2 2 2 3 2 2" xfId="3595"/>
    <cellStyle name="Normal 2 2 2 2 3 2 2 2" xfId="7542"/>
    <cellStyle name="Normal 2 2 2 2 3 2 2 2 2" xfId="15451"/>
    <cellStyle name="Normal 2 2 2 2 3 2 2 3" xfId="11505"/>
    <cellStyle name="Normal 2 2 2 2 3 2 3" xfId="5582"/>
    <cellStyle name="Normal 2 2 2 2 3 2 3 2" xfId="13491"/>
    <cellStyle name="Normal 2 2 2 2 3 2 4" xfId="9545"/>
    <cellStyle name="Normal 2 2 2 2 3 3" xfId="2616"/>
    <cellStyle name="Normal 2 2 2 2 3 3 2" xfId="6563"/>
    <cellStyle name="Normal 2 2 2 2 3 3 2 2" xfId="14472"/>
    <cellStyle name="Normal 2 2 2 2 3 3 3" xfId="10526"/>
    <cellStyle name="Normal 2 2 2 2 3 4" xfId="4603"/>
    <cellStyle name="Normal 2 2 2 2 3 4 2" xfId="12512"/>
    <cellStyle name="Normal 2 2 2 2 3 5" xfId="8566"/>
    <cellStyle name="Normal 2 2 2 2 4" xfId="1152"/>
    <cellStyle name="Normal 2 2 2 2 4 2" xfId="3112"/>
    <cellStyle name="Normal 2 2 2 2 4 2 2" xfId="7059"/>
    <cellStyle name="Normal 2 2 2 2 4 2 2 2" xfId="14968"/>
    <cellStyle name="Normal 2 2 2 2 4 2 3" xfId="11022"/>
    <cellStyle name="Normal 2 2 2 2 4 3" xfId="5099"/>
    <cellStyle name="Normal 2 2 2 2 4 3 2" xfId="13008"/>
    <cellStyle name="Normal 2 2 2 2 4 4" xfId="9062"/>
    <cellStyle name="Normal 2 2 2 2 5" xfId="2133"/>
    <cellStyle name="Normal 2 2 2 2 5 2" xfId="6080"/>
    <cellStyle name="Normal 2 2 2 2 5 2 2" xfId="13989"/>
    <cellStyle name="Normal 2 2 2 2 5 3" xfId="10043"/>
    <cellStyle name="Normal 2 2 2 2 6" xfId="4120"/>
    <cellStyle name="Normal 2 2 2 2 6 2" xfId="12029"/>
    <cellStyle name="Normal 2 2 2 2 7" xfId="8083"/>
    <cellStyle name="Normal 2 2 2 3" xfId="309"/>
    <cellStyle name="Normal 2 2 2 3 2" xfId="792"/>
    <cellStyle name="Normal 2 2 2 3 2 2" xfId="1771"/>
    <cellStyle name="Normal 2 2 2 3 2 2 2" xfId="3731"/>
    <cellStyle name="Normal 2 2 2 3 2 2 2 2" xfId="7678"/>
    <cellStyle name="Normal 2 2 2 3 2 2 2 2 2" xfId="15587"/>
    <cellStyle name="Normal 2 2 2 3 2 2 2 3" xfId="11641"/>
    <cellStyle name="Normal 2 2 2 3 2 2 3" xfId="5718"/>
    <cellStyle name="Normal 2 2 2 3 2 2 3 2" xfId="13627"/>
    <cellStyle name="Normal 2 2 2 3 2 2 4" xfId="9681"/>
    <cellStyle name="Normal 2 2 2 3 2 3" xfId="2752"/>
    <cellStyle name="Normal 2 2 2 3 2 3 2" xfId="6699"/>
    <cellStyle name="Normal 2 2 2 3 2 3 2 2" xfId="14608"/>
    <cellStyle name="Normal 2 2 2 3 2 3 3" xfId="10662"/>
    <cellStyle name="Normal 2 2 2 3 2 4" xfId="4739"/>
    <cellStyle name="Normal 2 2 2 3 2 4 2" xfId="12648"/>
    <cellStyle name="Normal 2 2 2 3 2 5" xfId="8702"/>
    <cellStyle name="Normal 2 2 2 3 3" xfId="1288"/>
    <cellStyle name="Normal 2 2 2 3 3 2" xfId="3248"/>
    <cellStyle name="Normal 2 2 2 3 3 2 2" xfId="7195"/>
    <cellStyle name="Normal 2 2 2 3 3 2 2 2" xfId="15104"/>
    <cellStyle name="Normal 2 2 2 3 3 2 3" xfId="11158"/>
    <cellStyle name="Normal 2 2 2 3 3 3" xfId="5235"/>
    <cellStyle name="Normal 2 2 2 3 3 3 2" xfId="13144"/>
    <cellStyle name="Normal 2 2 2 3 3 4" xfId="9198"/>
    <cellStyle name="Normal 2 2 2 3 4" xfId="2269"/>
    <cellStyle name="Normal 2 2 2 3 4 2" xfId="6216"/>
    <cellStyle name="Normal 2 2 2 3 4 2 2" xfId="14125"/>
    <cellStyle name="Normal 2 2 2 3 4 3" xfId="10179"/>
    <cellStyle name="Normal 2 2 2 3 5" xfId="4256"/>
    <cellStyle name="Normal 2 2 2 3 5 2" xfId="12165"/>
    <cellStyle name="Normal 2 2 2 3 6" xfId="8219"/>
    <cellStyle name="Normal 2 2 2 4" xfId="567"/>
    <cellStyle name="Normal 2 2 2 4 2" xfId="1546"/>
    <cellStyle name="Normal 2 2 2 4 2 2" xfId="3506"/>
    <cellStyle name="Normal 2 2 2 4 2 2 2" xfId="7453"/>
    <cellStyle name="Normal 2 2 2 4 2 2 2 2" xfId="15362"/>
    <cellStyle name="Normal 2 2 2 4 2 2 3" xfId="11416"/>
    <cellStyle name="Normal 2 2 2 4 2 3" xfId="5493"/>
    <cellStyle name="Normal 2 2 2 4 2 3 2" xfId="13402"/>
    <cellStyle name="Normal 2 2 2 4 2 4" xfId="9456"/>
    <cellStyle name="Normal 2 2 2 4 3" xfId="2527"/>
    <cellStyle name="Normal 2 2 2 4 3 2" xfId="6474"/>
    <cellStyle name="Normal 2 2 2 4 3 2 2" xfId="14383"/>
    <cellStyle name="Normal 2 2 2 4 3 3" xfId="10437"/>
    <cellStyle name="Normal 2 2 2 4 4" xfId="4514"/>
    <cellStyle name="Normal 2 2 2 4 4 2" xfId="12423"/>
    <cellStyle name="Normal 2 2 2 4 5" xfId="8477"/>
    <cellStyle name="Normal 2 2 2 5" xfId="1063"/>
    <cellStyle name="Normal 2 2 2 5 2" xfId="3023"/>
    <cellStyle name="Normal 2 2 2 5 2 2" xfId="6970"/>
    <cellStyle name="Normal 2 2 2 5 2 2 2" xfId="14879"/>
    <cellStyle name="Normal 2 2 2 5 2 3" xfId="10933"/>
    <cellStyle name="Normal 2 2 2 5 3" xfId="5010"/>
    <cellStyle name="Normal 2 2 2 5 3 2" xfId="12919"/>
    <cellStyle name="Normal 2 2 2 5 4" xfId="8973"/>
    <cellStyle name="Normal 2 2 2 6" xfId="2044"/>
    <cellStyle name="Normal 2 2 2 6 2" xfId="5991"/>
    <cellStyle name="Normal 2 2 2 6 2 2" xfId="13900"/>
    <cellStyle name="Normal 2 2 2 6 3" xfId="9954"/>
    <cellStyle name="Normal 2 2 2 7" xfId="4031"/>
    <cellStyle name="Normal 2 2 2 7 2" xfId="11940"/>
    <cellStyle name="Normal 2 2 2 8" xfId="7994"/>
    <cellStyle name="Normal 2 2 3" xfId="55"/>
    <cellStyle name="Normal 2 2 3 2" xfId="144"/>
    <cellStyle name="Normal 2 2 3 2 2" xfId="369"/>
    <cellStyle name="Normal 2 2 3 2 2 2" xfId="852"/>
    <cellStyle name="Normal 2 2 3 2 2 2 2" xfId="1831"/>
    <cellStyle name="Normal 2 2 3 2 2 2 2 2" xfId="3791"/>
    <cellStyle name="Normal 2 2 3 2 2 2 2 2 2" xfId="7738"/>
    <cellStyle name="Normal 2 2 3 2 2 2 2 2 2 2" xfId="15647"/>
    <cellStyle name="Normal 2 2 3 2 2 2 2 2 3" xfId="11701"/>
    <cellStyle name="Normal 2 2 3 2 2 2 2 3" xfId="5778"/>
    <cellStyle name="Normal 2 2 3 2 2 2 2 3 2" xfId="13687"/>
    <cellStyle name="Normal 2 2 3 2 2 2 2 4" xfId="9741"/>
    <cellStyle name="Normal 2 2 3 2 2 2 3" xfId="2812"/>
    <cellStyle name="Normal 2 2 3 2 2 2 3 2" xfId="6759"/>
    <cellStyle name="Normal 2 2 3 2 2 2 3 2 2" xfId="14668"/>
    <cellStyle name="Normal 2 2 3 2 2 2 3 3" xfId="10722"/>
    <cellStyle name="Normal 2 2 3 2 2 2 4" xfId="4799"/>
    <cellStyle name="Normal 2 2 3 2 2 2 4 2" xfId="12708"/>
    <cellStyle name="Normal 2 2 3 2 2 2 5" xfId="8762"/>
    <cellStyle name="Normal 2 2 3 2 2 3" xfId="1348"/>
    <cellStyle name="Normal 2 2 3 2 2 3 2" xfId="3308"/>
    <cellStyle name="Normal 2 2 3 2 2 3 2 2" xfId="7255"/>
    <cellStyle name="Normal 2 2 3 2 2 3 2 2 2" xfId="15164"/>
    <cellStyle name="Normal 2 2 3 2 2 3 2 3" xfId="11218"/>
    <cellStyle name="Normal 2 2 3 2 2 3 3" xfId="5295"/>
    <cellStyle name="Normal 2 2 3 2 2 3 3 2" xfId="13204"/>
    <cellStyle name="Normal 2 2 3 2 2 3 4" xfId="9258"/>
    <cellStyle name="Normal 2 2 3 2 2 4" xfId="2329"/>
    <cellStyle name="Normal 2 2 3 2 2 4 2" xfId="6276"/>
    <cellStyle name="Normal 2 2 3 2 2 4 2 2" xfId="14185"/>
    <cellStyle name="Normal 2 2 3 2 2 4 3" xfId="10239"/>
    <cellStyle name="Normal 2 2 3 2 2 5" xfId="4316"/>
    <cellStyle name="Normal 2 2 3 2 2 5 2" xfId="12225"/>
    <cellStyle name="Normal 2 2 3 2 2 6" xfId="8279"/>
    <cellStyle name="Normal 2 2 3 2 3" xfId="627"/>
    <cellStyle name="Normal 2 2 3 2 3 2" xfId="1606"/>
    <cellStyle name="Normal 2 2 3 2 3 2 2" xfId="3566"/>
    <cellStyle name="Normal 2 2 3 2 3 2 2 2" xfId="7513"/>
    <cellStyle name="Normal 2 2 3 2 3 2 2 2 2" xfId="15422"/>
    <cellStyle name="Normal 2 2 3 2 3 2 2 3" xfId="11476"/>
    <cellStyle name="Normal 2 2 3 2 3 2 3" xfId="5553"/>
    <cellStyle name="Normal 2 2 3 2 3 2 3 2" xfId="13462"/>
    <cellStyle name="Normal 2 2 3 2 3 2 4" xfId="9516"/>
    <cellStyle name="Normal 2 2 3 2 3 3" xfId="2587"/>
    <cellStyle name="Normal 2 2 3 2 3 3 2" xfId="6534"/>
    <cellStyle name="Normal 2 2 3 2 3 3 2 2" xfId="14443"/>
    <cellStyle name="Normal 2 2 3 2 3 3 3" xfId="10497"/>
    <cellStyle name="Normal 2 2 3 2 3 4" xfId="4574"/>
    <cellStyle name="Normal 2 2 3 2 3 4 2" xfId="12483"/>
    <cellStyle name="Normal 2 2 3 2 3 5" xfId="8537"/>
    <cellStyle name="Normal 2 2 3 2 4" xfId="1123"/>
    <cellStyle name="Normal 2 2 3 2 4 2" xfId="3083"/>
    <cellStyle name="Normal 2 2 3 2 4 2 2" xfId="7030"/>
    <cellStyle name="Normal 2 2 3 2 4 2 2 2" xfId="14939"/>
    <cellStyle name="Normal 2 2 3 2 4 2 3" xfId="10993"/>
    <cellStyle name="Normal 2 2 3 2 4 3" xfId="5070"/>
    <cellStyle name="Normal 2 2 3 2 4 3 2" xfId="12979"/>
    <cellStyle name="Normal 2 2 3 2 4 4" xfId="9033"/>
    <cellStyle name="Normal 2 2 3 2 5" xfId="2104"/>
    <cellStyle name="Normal 2 2 3 2 5 2" xfId="6051"/>
    <cellStyle name="Normal 2 2 3 2 5 2 2" xfId="13960"/>
    <cellStyle name="Normal 2 2 3 2 5 3" xfId="10014"/>
    <cellStyle name="Normal 2 2 3 2 6" xfId="4091"/>
    <cellStyle name="Normal 2 2 3 2 6 2" xfId="12000"/>
    <cellStyle name="Normal 2 2 3 2 7" xfId="8054"/>
    <cellStyle name="Normal 2 2 3 3" xfId="280"/>
    <cellStyle name="Normal 2 2 3 3 2" xfId="763"/>
    <cellStyle name="Normal 2 2 3 3 2 2" xfId="1742"/>
    <cellStyle name="Normal 2 2 3 3 2 2 2" xfId="3702"/>
    <cellStyle name="Normal 2 2 3 3 2 2 2 2" xfId="7649"/>
    <cellStyle name="Normal 2 2 3 3 2 2 2 2 2" xfId="15558"/>
    <cellStyle name="Normal 2 2 3 3 2 2 2 3" xfId="11612"/>
    <cellStyle name="Normal 2 2 3 3 2 2 3" xfId="5689"/>
    <cellStyle name="Normal 2 2 3 3 2 2 3 2" xfId="13598"/>
    <cellStyle name="Normal 2 2 3 3 2 2 4" xfId="9652"/>
    <cellStyle name="Normal 2 2 3 3 2 3" xfId="2723"/>
    <cellStyle name="Normal 2 2 3 3 2 3 2" xfId="6670"/>
    <cellStyle name="Normal 2 2 3 3 2 3 2 2" xfId="14579"/>
    <cellStyle name="Normal 2 2 3 3 2 3 3" xfId="10633"/>
    <cellStyle name="Normal 2 2 3 3 2 4" xfId="4710"/>
    <cellStyle name="Normal 2 2 3 3 2 4 2" xfId="12619"/>
    <cellStyle name="Normal 2 2 3 3 2 5" xfId="8673"/>
    <cellStyle name="Normal 2 2 3 3 3" xfId="1259"/>
    <cellStyle name="Normal 2 2 3 3 3 2" xfId="3219"/>
    <cellStyle name="Normal 2 2 3 3 3 2 2" xfId="7166"/>
    <cellStyle name="Normal 2 2 3 3 3 2 2 2" xfId="15075"/>
    <cellStyle name="Normal 2 2 3 3 3 2 3" xfId="11129"/>
    <cellStyle name="Normal 2 2 3 3 3 3" xfId="5206"/>
    <cellStyle name="Normal 2 2 3 3 3 3 2" xfId="13115"/>
    <cellStyle name="Normal 2 2 3 3 3 4" xfId="9169"/>
    <cellStyle name="Normal 2 2 3 3 4" xfId="2240"/>
    <cellStyle name="Normal 2 2 3 3 4 2" xfId="6187"/>
    <cellStyle name="Normal 2 2 3 3 4 2 2" xfId="14096"/>
    <cellStyle name="Normal 2 2 3 3 4 3" xfId="10150"/>
    <cellStyle name="Normal 2 2 3 3 5" xfId="4227"/>
    <cellStyle name="Normal 2 2 3 3 5 2" xfId="12136"/>
    <cellStyle name="Normal 2 2 3 3 6" xfId="8190"/>
    <cellStyle name="Normal 2 2 3 4" xfId="538"/>
    <cellStyle name="Normal 2 2 3 4 2" xfId="1517"/>
    <cellStyle name="Normal 2 2 3 4 2 2" xfId="3477"/>
    <cellStyle name="Normal 2 2 3 4 2 2 2" xfId="7424"/>
    <cellStyle name="Normal 2 2 3 4 2 2 2 2" xfId="15333"/>
    <cellStyle name="Normal 2 2 3 4 2 2 3" xfId="11387"/>
    <cellStyle name="Normal 2 2 3 4 2 3" xfId="5464"/>
    <cellStyle name="Normal 2 2 3 4 2 3 2" xfId="13373"/>
    <cellStyle name="Normal 2 2 3 4 2 4" xfId="9427"/>
    <cellStyle name="Normal 2 2 3 4 3" xfId="2498"/>
    <cellStyle name="Normal 2 2 3 4 3 2" xfId="6445"/>
    <cellStyle name="Normal 2 2 3 4 3 2 2" xfId="14354"/>
    <cellStyle name="Normal 2 2 3 4 3 3" xfId="10408"/>
    <cellStyle name="Normal 2 2 3 4 4" xfId="4485"/>
    <cellStyle name="Normal 2 2 3 4 4 2" xfId="12394"/>
    <cellStyle name="Normal 2 2 3 4 5" xfId="8448"/>
    <cellStyle name="Normal 2 2 3 5" xfId="1034"/>
    <cellStyle name="Normal 2 2 3 5 2" xfId="2994"/>
    <cellStyle name="Normal 2 2 3 5 2 2" xfId="6941"/>
    <cellStyle name="Normal 2 2 3 5 2 2 2" xfId="14850"/>
    <cellStyle name="Normal 2 2 3 5 2 3" xfId="10904"/>
    <cellStyle name="Normal 2 2 3 5 3" xfId="4981"/>
    <cellStyle name="Normal 2 2 3 5 3 2" xfId="12890"/>
    <cellStyle name="Normal 2 2 3 5 4" xfId="8944"/>
    <cellStyle name="Normal 2 2 3 6" xfId="2015"/>
    <cellStyle name="Normal 2 2 3 6 2" xfId="5962"/>
    <cellStyle name="Normal 2 2 3 6 2 2" xfId="13871"/>
    <cellStyle name="Normal 2 2 3 6 3" xfId="9925"/>
    <cellStyle name="Normal 2 2 3 7" xfId="4002"/>
    <cellStyle name="Normal 2 2 3 7 2" xfId="11911"/>
    <cellStyle name="Normal 2 2 3 8" xfId="7965"/>
    <cellStyle name="Normal 2 2 4" xfId="114"/>
    <cellStyle name="Normal 2 2 4 2" xfId="339"/>
    <cellStyle name="Normal 2 2 4 2 2" xfId="822"/>
    <cellStyle name="Normal 2 2 4 2 2 2" xfId="1801"/>
    <cellStyle name="Normal 2 2 4 2 2 2 2" xfId="3761"/>
    <cellStyle name="Normal 2 2 4 2 2 2 2 2" xfId="7708"/>
    <cellStyle name="Normal 2 2 4 2 2 2 2 2 2" xfId="15617"/>
    <cellStyle name="Normal 2 2 4 2 2 2 2 3" xfId="11671"/>
    <cellStyle name="Normal 2 2 4 2 2 2 3" xfId="5748"/>
    <cellStyle name="Normal 2 2 4 2 2 2 3 2" xfId="13657"/>
    <cellStyle name="Normal 2 2 4 2 2 2 4" xfId="9711"/>
    <cellStyle name="Normal 2 2 4 2 2 3" xfId="2782"/>
    <cellStyle name="Normal 2 2 4 2 2 3 2" xfId="6729"/>
    <cellStyle name="Normal 2 2 4 2 2 3 2 2" xfId="14638"/>
    <cellStyle name="Normal 2 2 4 2 2 3 3" xfId="10692"/>
    <cellStyle name="Normal 2 2 4 2 2 4" xfId="4769"/>
    <cellStyle name="Normal 2 2 4 2 2 4 2" xfId="12678"/>
    <cellStyle name="Normal 2 2 4 2 2 5" xfId="8732"/>
    <cellStyle name="Normal 2 2 4 2 3" xfId="1318"/>
    <cellStyle name="Normal 2 2 4 2 3 2" xfId="3278"/>
    <cellStyle name="Normal 2 2 4 2 3 2 2" xfId="7225"/>
    <cellStyle name="Normal 2 2 4 2 3 2 2 2" xfId="15134"/>
    <cellStyle name="Normal 2 2 4 2 3 2 3" xfId="11188"/>
    <cellStyle name="Normal 2 2 4 2 3 3" xfId="5265"/>
    <cellStyle name="Normal 2 2 4 2 3 3 2" xfId="13174"/>
    <cellStyle name="Normal 2 2 4 2 3 4" xfId="9228"/>
    <cellStyle name="Normal 2 2 4 2 4" xfId="2299"/>
    <cellStyle name="Normal 2 2 4 2 4 2" xfId="6246"/>
    <cellStyle name="Normal 2 2 4 2 4 2 2" xfId="14155"/>
    <cellStyle name="Normal 2 2 4 2 4 3" xfId="10209"/>
    <cellStyle name="Normal 2 2 4 2 5" xfId="4286"/>
    <cellStyle name="Normal 2 2 4 2 5 2" xfId="12195"/>
    <cellStyle name="Normal 2 2 4 2 6" xfId="8249"/>
    <cellStyle name="Normal 2 2 4 3" xfId="597"/>
    <cellStyle name="Normal 2 2 4 3 2" xfId="1576"/>
    <cellStyle name="Normal 2 2 4 3 2 2" xfId="3536"/>
    <cellStyle name="Normal 2 2 4 3 2 2 2" xfId="7483"/>
    <cellStyle name="Normal 2 2 4 3 2 2 2 2" xfId="15392"/>
    <cellStyle name="Normal 2 2 4 3 2 2 3" xfId="11446"/>
    <cellStyle name="Normal 2 2 4 3 2 3" xfId="5523"/>
    <cellStyle name="Normal 2 2 4 3 2 3 2" xfId="13432"/>
    <cellStyle name="Normal 2 2 4 3 2 4" xfId="9486"/>
    <cellStyle name="Normal 2 2 4 3 3" xfId="2557"/>
    <cellStyle name="Normal 2 2 4 3 3 2" xfId="6504"/>
    <cellStyle name="Normal 2 2 4 3 3 2 2" xfId="14413"/>
    <cellStyle name="Normal 2 2 4 3 3 3" xfId="10467"/>
    <cellStyle name="Normal 2 2 4 3 4" xfId="4544"/>
    <cellStyle name="Normal 2 2 4 3 4 2" xfId="12453"/>
    <cellStyle name="Normal 2 2 4 3 5" xfId="8507"/>
    <cellStyle name="Normal 2 2 4 4" xfId="1093"/>
    <cellStyle name="Normal 2 2 4 4 2" xfId="3053"/>
    <cellStyle name="Normal 2 2 4 4 2 2" xfId="7000"/>
    <cellStyle name="Normal 2 2 4 4 2 2 2" xfId="14909"/>
    <cellStyle name="Normal 2 2 4 4 2 3" xfId="10963"/>
    <cellStyle name="Normal 2 2 4 4 3" xfId="5040"/>
    <cellStyle name="Normal 2 2 4 4 3 2" xfId="12949"/>
    <cellStyle name="Normal 2 2 4 4 4" xfId="9003"/>
    <cellStyle name="Normal 2 2 4 5" xfId="2074"/>
    <cellStyle name="Normal 2 2 4 5 2" xfId="6021"/>
    <cellStyle name="Normal 2 2 4 5 2 2" xfId="13930"/>
    <cellStyle name="Normal 2 2 4 5 3" xfId="9984"/>
    <cellStyle name="Normal 2 2 4 6" xfId="4061"/>
    <cellStyle name="Normal 2 2 4 6 2" xfId="11970"/>
    <cellStyle name="Normal 2 2 4 7" xfId="8024"/>
    <cellStyle name="Normal 2 2 5" xfId="250"/>
    <cellStyle name="Normal 2 2 5 2" xfId="733"/>
    <cellStyle name="Normal 2 2 5 2 2" xfId="1712"/>
    <cellStyle name="Normal 2 2 5 2 2 2" xfId="3672"/>
    <cellStyle name="Normal 2 2 5 2 2 2 2" xfId="7619"/>
    <cellStyle name="Normal 2 2 5 2 2 2 2 2" xfId="15528"/>
    <cellStyle name="Normal 2 2 5 2 2 2 3" xfId="11582"/>
    <cellStyle name="Normal 2 2 5 2 2 3" xfId="5659"/>
    <cellStyle name="Normal 2 2 5 2 2 3 2" xfId="13568"/>
    <cellStyle name="Normal 2 2 5 2 2 4" xfId="9622"/>
    <cellStyle name="Normal 2 2 5 2 3" xfId="2693"/>
    <cellStyle name="Normal 2 2 5 2 3 2" xfId="6640"/>
    <cellStyle name="Normal 2 2 5 2 3 2 2" xfId="14549"/>
    <cellStyle name="Normal 2 2 5 2 3 3" xfId="10603"/>
    <cellStyle name="Normal 2 2 5 2 4" xfId="4680"/>
    <cellStyle name="Normal 2 2 5 2 4 2" xfId="12589"/>
    <cellStyle name="Normal 2 2 5 2 5" xfId="8643"/>
    <cellStyle name="Normal 2 2 5 3" xfId="1229"/>
    <cellStyle name="Normal 2 2 5 3 2" xfId="3189"/>
    <cellStyle name="Normal 2 2 5 3 2 2" xfId="7136"/>
    <cellStyle name="Normal 2 2 5 3 2 2 2" xfId="15045"/>
    <cellStyle name="Normal 2 2 5 3 2 3" xfId="11099"/>
    <cellStyle name="Normal 2 2 5 3 3" xfId="5176"/>
    <cellStyle name="Normal 2 2 5 3 3 2" xfId="13085"/>
    <cellStyle name="Normal 2 2 5 3 4" xfId="9139"/>
    <cellStyle name="Normal 2 2 5 4" xfId="2210"/>
    <cellStyle name="Normal 2 2 5 4 2" xfId="6157"/>
    <cellStyle name="Normal 2 2 5 4 2 2" xfId="14066"/>
    <cellStyle name="Normal 2 2 5 4 3" xfId="10120"/>
    <cellStyle name="Normal 2 2 5 5" xfId="4197"/>
    <cellStyle name="Normal 2 2 5 5 2" xfId="12106"/>
    <cellStyle name="Normal 2 2 5 6" xfId="8160"/>
    <cellStyle name="Normal 2 2 6" xfId="508"/>
    <cellStyle name="Normal 2 2 6 2" xfId="1487"/>
    <cellStyle name="Normal 2 2 6 2 2" xfId="3447"/>
    <cellStyle name="Normal 2 2 6 2 2 2" xfId="7394"/>
    <cellStyle name="Normal 2 2 6 2 2 2 2" xfId="15303"/>
    <cellStyle name="Normal 2 2 6 2 2 3" xfId="11357"/>
    <cellStyle name="Normal 2 2 6 2 3" xfId="5434"/>
    <cellStyle name="Normal 2 2 6 2 3 2" xfId="13343"/>
    <cellStyle name="Normal 2 2 6 2 4" xfId="9397"/>
    <cellStyle name="Normal 2 2 6 3" xfId="2468"/>
    <cellStyle name="Normal 2 2 6 3 2" xfId="6415"/>
    <cellStyle name="Normal 2 2 6 3 2 2" xfId="14324"/>
    <cellStyle name="Normal 2 2 6 3 3" xfId="10378"/>
    <cellStyle name="Normal 2 2 6 4" xfId="4455"/>
    <cellStyle name="Normal 2 2 6 4 2" xfId="12364"/>
    <cellStyle name="Normal 2 2 6 5" xfId="8418"/>
    <cellStyle name="Normal 2 2 7" xfId="1004"/>
    <cellStyle name="Normal 2 2 7 2" xfId="2964"/>
    <cellStyle name="Normal 2 2 7 2 2" xfId="6911"/>
    <cellStyle name="Normal 2 2 7 2 2 2" xfId="14820"/>
    <cellStyle name="Normal 2 2 7 2 3" xfId="10874"/>
    <cellStyle name="Normal 2 2 7 3" xfId="4951"/>
    <cellStyle name="Normal 2 2 7 3 2" xfId="12860"/>
    <cellStyle name="Normal 2 2 7 4" xfId="8914"/>
    <cellStyle name="Normal 2 2 8" xfId="1985"/>
    <cellStyle name="Normal 2 2 8 2" xfId="5932"/>
    <cellStyle name="Normal 2 2 8 2 2" xfId="13841"/>
    <cellStyle name="Normal 2 2 8 3" xfId="9895"/>
    <cellStyle name="Normal 2 2 9" xfId="3972"/>
    <cellStyle name="Normal 2 2 9 2" xfId="11881"/>
    <cellStyle name="Normal 2 3" xfId="69"/>
    <cellStyle name="Normal 2 3 2" xfId="158"/>
    <cellStyle name="Normal 2 3 2 2" xfId="383"/>
    <cellStyle name="Normal 2 3 2 2 2" xfId="866"/>
    <cellStyle name="Normal 2 3 2 2 2 2" xfId="1845"/>
    <cellStyle name="Normal 2 3 2 2 2 2 2" xfId="3805"/>
    <cellStyle name="Normal 2 3 2 2 2 2 2 2" xfId="7752"/>
    <cellStyle name="Normal 2 3 2 2 2 2 2 2 2" xfId="15661"/>
    <cellStyle name="Normal 2 3 2 2 2 2 2 3" xfId="11715"/>
    <cellStyle name="Normal 2 3 2 2 2 2 3" xfId="5792"/>
    <cellStyle name="Normal 2 3 2 2 2 2 3 2" xfId="13701"/>
    <cellStyle name="Normal 2 3 2 2 2 2 4" xfId="9755"/>
    <cellStyle name="Normal 2 3 2 2 2 3" xfId="2826"/>
    <cellStyle name="Normal 2 3 2 2 2 3 2" xfId="6773"/>
    <cellStyle name="Normal 2 3 2 2 2 3 2 2" xfId="14682"/>
    <cellStyle name="Normal 2 3 2 2 2 3 3" xfId="10736"/>
    <cellStyle name="Normal 2 3 2 2 2 4" xfId="4813"/>
    <cellStyle name="Normal 2 3 2 2 2 4 2" xfId="12722"/>
    <cellStyle name="Normal 2 3 2 2 2 5" xfId="8776"/>
    <cellStyle name="Normal 2 3 2 2 3" xfId="1362"/>
    <cellStyle name="Normal 2 3 2 2 3 2" xfId="3322"/>
    <cellStyle name="Normal 2 3 2 2 3 2 2" xfId="7269"/>
    <cellStyle name="Normal 2 3 2 2 3 2 2 2" xfId="15178"/>
    <cellStyle name="Normal 2 3 2 2 3 2 3" xfId="11232"/>
    <cellStyle name="Normal 2 3 2 2 3 3" xfId="5309"/>
    <cellStyle name="Normal 2 3 2 2 3 3 2" xfId="13218"/>
    <cellStyle name="Normal 2 3 2 2 3 4" xfId="9272"/>
    <cellStyle name="Normal 2 3 2 2 4" xfId="2343"/>
    <cellStyle name="Normal 2 3 2 2 4 2" xfId="6290"/>
    <cellStyle name="Normal 2 3 2 2 4 2 2" xfId="14199"/>
    <cellStyle name="Normal 2 3 2 2 4 3" xfId="10253"/>
    <cellStyle name="Normal 2 3 2 2 5" xfId="4330"/>
    <cellStyle name="Normal 2 3 2 2 5 2" xfId="12239"/>
    <cellStyle name="Normal 2 3 2 2 6" xfId="8293"/>
    <cellStyle name="Normal 2 3 2 3" xfId="641"/>
    <cellStyle name="Normal 2 3 2 3 2" xfId="1620"/>
    <cellStyle name="Normal 2 3 2 3 2 2" xfId="3580"/>
    <cellStyle name="Normal 2 3 2 3 2 2 2" xfId="7527"/>
    <cellStyle name="Normal 2 3 2 3 2 2 2 2" xfId="15436"/>
    <cellStyle name="Normal 2 3 2 3 2 2 3" xfId="11490"/>
    <cellStyle name="Normal 2 3 2 3 2 3" xfId="5567"/>
    <cellStyle name="Normal 2 3 2 3 2 3 2" xfId="13476"/>
    <cellStyle name="Normal 2 3 2 3 2 4" xfId="9530"/>
    <cellStyle name="Normal 2 3 2 3 3" xfId="2601"/>
    <cellStyle name="Normal 2 3 2 3 3 2" xfId="6548"/>
    <cellStyle name="Normal 2 3 2 3 3 2 2" xfId="14457"/>
    <cellStyle name="Normal 2 3 2 3 3 3" xfId="10511"/>
    <cellStyle name="Normal 2 3 2 3 4" xfId="4588"/>
    <cellStyle name="Normal 2 3 2 3 4 2" xfId="12497"/>
    <cellStyle name="Normal 2 3 2 3 5" xfId="8551"/>
    <cellStyle name="Normal 2 3 2 4" xfId="1137"/>
    <cellStyle name="Normal 2 3 2 4 2" xfId="3097"/>
    <cellStyle name="Normal 2 3 2 4 2 2" xfId="7044"/>
    <cellStyle name="Normal 2 3 2 4 2 2 2" xfId="14953"/>
    <cellStyle name="Normal 2 3 2 4 2 3" xfId="11007"/>
    <cellStyle name="Normal 2 3 2 4 3" xfId="5084"/>
    <cellStyle name="Normal 2 3 2 4 3 2" xfId="12993"/>
    <cellStyle name="Normal 2 3 2 4 4" xfId="9047"/>
    <cellStyle name="Normal 2 3 2 5" xfId="2118"/>
    <cellStyle name="Normal 2 3 2 5 2" xfId="6065"/>
    <cellStyle name="Normal 2 3 2 5 2 2" xfId="13974"/>
    <cellStyle name="Normal 2 3 2 5 3" xfId="10028"/>
    <cellStyle name="Normal 2 3 2 6" xfId="4105"/>
    <cellStyle name="Normal 2 3 2 6 2" xfId="12014"/>
    <cellStyle name="Normal 2 3 2 7" xfId="8068"/>
    <cellStyle name="Normal 2 3 3" xfId="294"/>
    <cellStyle name="Normal 2 3 3 2" xfId="777"/>
    <cellStyle name="Normal 2 3 3 2 2" xfId="1756"/>
    <cellStyle name="Normal 2 3 3 2 2 2" xfId="3716"/>
    <cellStyle name="Normal 2 3 3 2 2 2 2" xfId="7663"/>
    <cellStyle name="Normal 2 3 3 2 2 2 2 2" xfId="15572"/>
    <cellStyle name="Normal 2 3 3 2 2 2 3" xfId="11626"/>
    <cellStyle name="Normal 2 3 3 2 2 3" xfId="5703"/>
    <cellStyle name="Normal 2 3 3 2 2 3 2" xfId="13612"/>
    <cellStyle name="Normal 2 3 3 2 2 4" xfId="9666"/>
    <cellStyle name="Normal 2 3 3 2 3" xfId="2737"/>
    <cellStyle name="Normal 2 3 3 2 3 2" xfId="6684"/>
    <cellStyle name="Normal 2 3 3 2 3 2 2" xfId="14593"/>
    <cellStyle name="Normal 2 3 3 2 3 3" xfId="10647"/>
    <cellStyle name="Normal 2 3 3 2 4" xfId="4724"/>
    <cellStyle name="Normal 2 3 3 2 4 2" xfId="12633"/>
    <cellStyle name="Normal 2 3 3 2 5" xfId="8687"/>
    <cellStyle name="Normal 2 3 3 3" xfId="1273"/>
    <cellStyle name="Normal 2 3 3 3 2" xfId="3233"/>
    <cellStyle name="Normal 2 3 3 3 2 2" xfId="7180"/>
    <cellStyle name="Normal 2 3 3 3 2 2 2" xfId="15089"/>
    <cellStyle name="Normal 2 3 3 3 2 3" xfId="11143"/>
    <cellStyle name="Normal 2 3 3 3 3" xfId="5220"/>
    <cellStyle name="Normal 2 3 3 3 3 2" xfId="13129"/>
    <cellStyle name="Normal 2 3 3 3 4" xfId="9183"/>
    <cellStyle name="Normal 2 3 3 4" xfId="2254"/>
    <cellStyle name="Normal 2 3 3 4 2" xfId="6201"/>
    <cellStyle name="Normal 2 3 3 4 2 2" xfId="14110"/>
    <cellStyle name="Normal 2 3 3 4 3" xfId="10164"/>
    <cellStyle name="Normal 2 3 3 5" xfId="4241"/>
    <cellStyle name="Normal 2 3 3 5 2" xfId="12150"/>
    <cellStyle name="Normal 2 3 3 6" xfId="8204"/>
    <cellStyle name="Normal 2 3 4" xfId="552"/>
    <cellStyle name="Normal 2 3 4 2" xfId="1531"/>
    <cellStyle name="Normal 2 3 4 2 2" xfId="3491"/>
    <cellStyle name="Normal 2 3 4 2 2 2" xfId="7438"/>
    <cellStyle name="Normal 2 3 4 2 2 2 2" xfId="15347"/>
    <cellStyle name="Normal 2 3 4 2 2 3" xfId="11401"/>
    <cellStyle name="Normal 2 3 4 2 3" xfId="5478"/>
    <cellStyle name="Normal 2 3 4 2 3 2" xfId="13387"/>
    <cellStyle name="Normal 2 3 4 2 4" xfId="9441"/>
    <cellStyle name="Normal 2 3 4 3" xfId="2512"/>
    <cellStyle name="Normal 2 3 4 3 2" xfId="6459"/>
    <cellStyle name="Normal 2 3 4 3 2 2" xfId="14368"/>
    <cellStyle name="Normal 2 3 4 3 3" xfId="10422"/>
    <cellStyle name="Normal 2 3 4 4" xfId="4499"/>
    <cellStyle name="Normal 2 3 4 4 2" xfId="12408"/>
    <cellStyle name="Normal 2 3 4 5" xfId="8462"/>
    <cellStyle name="Normal 2 3 5" xfId="1048"/>
    <cellStyle name="Normal 2 3 5 2" xfId="3008"/>
    <cellStyle name="Normal 2 3 5 2 2" xfId="6955"/>
    <cellStyle name="Normal 2 3 5 2 2 2" xfId="14864"/>
    <cellStyle name="Normal 2 3 5 2 3" xfId="10918"/>
    <cellStyle name="Normal 2 3 5 3" xfId="4995"/>
    <cellStyle name="Normal 2 3 5 3 2" xfId="12904"/>
    <cellStyle name="Normal 2 3 5 4" xfId="8958"/>
    <cellStyle name="Normal 2 3 6" xfId="2029"/>
    <cellStyle name="Normal 2 3 6 2" xfId="5976"/>
    <cellStyle name="Normal 2 3 6 2 2" xfId="13885"/>
    <cellStyle name="Normal 2 3 6 3" xfId="9939"/>
    <cellStyle name="Normal 2 3 7" xfId="4016"/>
    <cellStyle name="Normal 2 3 7 2" xfId="11925"/>
    <cellStyle name="Normal 2 3 8" xfId="7979"/>
    <cellStyle name="Normal 2 4" xfId="40"/>
    <cellStyle name="Normal 2 4 2" xfId="129"/>
    <cellStyle name="Normal 2 4 2 2" xfId="354"/>
    <cellStyle name="Normal 2 4 2 2 2" xfId="837"/>
    <cellStyle name="Normal 2 4 2 2 2 2" xfId="1816"/>
    <cellStyle name="Normal 2 4 2 2 2 2 2" xfId="3776"/>
    <cellStyle name="Normal 2 4 2 2 2 2 2 2" xfId="7723"/>
    <cellStyle name="Normal 2 4 2 2 2 2 2 2 2" xfId="15632"/>
    <cellStyle name="Normal 2 4 2 2 2 2 2 3" xfId="11686"/>
    <cellStyle name="Normal 2 4 2 2 2 2 3" xfId="5763"/>
    <cellStyle name="Normal 2 4 2 2 2 2 3 2" xfId="13672"/>
    <cellStyle name="Normal 2 4 2 2 2 2 4" xfId="9726"/>
    <cellStyle name="Normal 2 4 2 2 2 3" xfId="2797"/>
    <cellStyle name="Normal 2 4 2 2 2 3 2" xfId="6744"/>
    <cellStyle name="Normal 2 4 2 2 2 3 2 2" xfId="14653"/>
    <cellStyle name="Normal 2 4 2 2 2 3 3" xfId="10707"/>
    <cellStyle name="Normal 2 4 2 2 2 4" xfId="4784"/>
    <cellStyle name="Normal 2 4 2 2 2 4 2" xfId="12693"/>
    <cellStyle name="Normal 2 4 2 2 2 5" xfId="8747"/>
    <cellStyle name="Normal 2 4 2 2 3" xfId="1333"/>
    <cellStyle name="Normal 2 4 2 2 3 2" xfId="3293"/>
    <cellStyle name="Normal 2 4 2 2 3 2 2" xfId="7240"/>
    <cellStyle name="Normal 2 4 2 2 3 2 2 2" xfId="15149"/>
    <cellStyle name="Normal 2 4 2 2 3 2 3" xfId="11203"/>
    <cellStyle name="Normal 2 4 2 2 3 3" xfId="5280"/>
    <cellStyle name="Normal 2 4 2 2 3 3 2" xfId="13189"/>
    <cellStyle name="Normal 2 4 2 2 3 4" xfId="9243"/>
    <cellStyle name="Normal 2 4 2 2 4" xfId="2314"/>
    <cellStyle name="Normal 2 4 2 2 4 2" xfId="6261"/>
    <cellStyle name="Normal 2 4 2 2 4 2 2" xfId="14170"/>
    <cellStyle name="Normal 2 4 2 2 4 3" xfId="10224"/>
    <cellStyle name="Normal 2 4 2 2 5" xfId="4301"/>
    <cellStyle name="Normal 2 4 2 2 5 2" xfId="12210"/>
    <cellStyle name="Normal 2 4 2 2 6" xfId="8264"/>
    <cellStyle name="Normal 2 4 2 3" xfId="612"/>
    <cellStyle name="Normal 2 4 2 3 2" xfId="1591"/>
    <cellStyle name="Normal 2 4 2 3 2 2" xfId="3551"/>
    <cellStyle name="Normal 2 4 2 3 2 2 2" xfId="7498"/>
    <cellStyle name="Normal 2 4 2 3 2 2 2 2" xfId="15407"/>
    <cellStyle name="Normal 2 4 2 3 2 2 3" xfId="11461"/>
    <cellStyle name="Normal 2 4 2 3 2 3" xfId="5538"/>
    <cellStyle name="Normal 2 4 2 3 2 3 2" xfId="13447"/>
    <cellStyle name="Normal 2 4 2 3 2 4" xfId="9501"/>
    <cellStyle name="Normal 2 4 2 3 3" xfId="2572"/>
    <cellStyle name="Normal 2 4 2 3 3 2" xfId="6519"/>
    <cellStyle name="Normal 2 4 2 3 3 2 2" xfId="14428"/>
    <cellStyle name="Normal 2 4 2 3 3 3" xfId="10482"/>
    <cellStyle name="Normal 2 4 2 3 4" xfId="4559"/>
    <cellStyle name="Normal 2 4 2 3 4 2" xfId="12468"/>
    <cellStyle name="Normal 2 4 2 3 5" xfId="8522"/>
    <cellStyle name="Normal 2 4 2 4" xfId="1108"/>
    <cellStyle name="Normal 2 4 2 4 2" xfId="3068"/>
    <cellStyle name="Normal 2 4 2 4 2 2" xfId="7015"/>
    <cellStyle name="Normal 2 4 2 4 2 2 2" xfId="14924"/>
    <cellStyle name="Normal 2 4 2 4 2 3" xfId="10978"/>
    <cellStyle name="Normal 2 4 2 4 3" xfId="5055"/>
    <cellStyle name="Normal 2 4 2 4 3 2" xfId="12964"/>
    <cellStyle name="Normal 2 4 2 4 4" xfId="9018"/>
    <cellStyle name="Normal 2 4 2 5" xfId="2089"/>
    <cellStyle name="Normal 2 4 2 5 2" xfId="6036"/>
    <cellStyle name="Normal 2 4 2 5 2 2" xfId="13945"/>
    <cellStyle name="Normal 2 4 2 5 3" xfId="9999"/>
    <cellStyle name="Normal 2 4 2 6" xfId="4076"/>
    <cellStyle name="Normal 2 4 2 6 2" xfId="11985"/>
    <cellStyle name="Normal 2 4 2 7" xfId="8039"/>
    <cellStyle name="Normal 2 4 3" xfId="265"/>
    <cellStyle name="Normal 2 4 3 2" xfId="748"/>
    <cellStyle name="Normal 2 4 3 2 2" xfId="1727"/>
    <cellStyle name="Normal 2 4 3 2 2 2" xfId="3687"/>
    <cellStyle name="Normal 2 4 3 2 2 2 2" xfId="7634"/>
    <cellStyle name="Normal 2 4 3 2 2 2 2 2" xfId="15543"/>
    <cellStyle name="Normal 2 4 3 2 2 2 3" xfId="11597"/>
    <cellStyle name="Normal 2 4 3 2 2 3" xfId="5674"/>
    <cellStyle name="Normal 2 4 3 2 2 3 2" xfId="13583"/>
    <cellStyle name="Normal 2 4 3 2 2 4" xfId="9637"/>
    <cellStyle name="Normal 2 4 3 2 3" xfId="2708"/>
    <cellStyle name="Normal 2 4 3 2 3 2" xfId="6655"/>
    <cellStyle name="Normal 2 4 3 2 3 2 2" xfId="14564"/>
    <cellStyle name="Normal 2 4 3 2 3 3" xfId="10618"/>
    <cellStyle name="Normal 2 4 3 2 4" xfId="4695"/>
    <cellStyle name="Normal 2 4 3 2 4 2" xfId="12604"/>
    <cellStyle name="Normal 2 4 3 2 5" xfId="8658"/>
    <cellStyle name="Normal 2 4 3 3" xfId="1244"/>
    <cellStyle name="Normal 2 4 3 3 2" xfId="3204"/>
    <cellStyle name="Normal 2 4 3 3 2 2" xfId="7151"/>
    <cellStyle name="Normal 2 4 3 3 2 2 2" xfId="15060"/>
    <cellStyle name="Normal 2 4 3 3 2 3" xfId="11114"/>
    <cellStyle name="Normal 2 4 3 3 3" xfId="5191"/>
    <cellStyle name="Normal 2 4 3 3 3 2" xfId="13100"/>
    <cellStyle name="Normal 2 4 3 3 4" xfId="9154"/>
    <cellStyle name="Normal 2 4 3 4" xfId="2225"/>
    <cellStyle name="Normal 2 4 3 4 2" xfId="6172"/>
    <cellStyle name="Normal 2 4 3 4 2 2" xfId="14081"/>
    <cellStyle name="Normal 2 4 3 4 3" xfId="10135"/>
    <cellStyle name="Normal 2 4 3 5" xfId="4212"/>
    <cellStyle name="Normal 2 4 3 5 2" xfId="12121"/>
    <cellStyle name="Normal 2 4 3 6" xfId="8175"/>
    <cellStyle name="Normal 2 4 4" xfId="523"/>
    <cellStyle name="Normal 2 4 4 2" xfId="1502"/>
    <cellStyle name="Normal 2 4 4 2 2" xfId="3462"/>
    <cellStyle name="Normal 2 4 4 2 2 2" xfId="7409"/>
    <cellStyle name="Normal 2 4 4 2 2 2 2" xfId="15318"/>
    <cellStyle name="Normal 2 4 4 2 2 3" xfId="11372"/>
    <cellStyle name="Normal 2 4 4 2 3" xfId="5449"/>
    <cellStyle name="Normal 2 4 4 2 3 2" xfId="13358"/>
    <cellStyle name="Normal 2 4 4 2 4" xfId="9412"/>
    <cellStyle name="Normal 2 4 4 3" xfId="2483"/>
    <cellStyle name="Normal 2 4 4 3 2" xfId="6430"/>
    <cellStyle name="Normal 2 4 4 3 2 2" xfId="14339"/>
    <cellStyle name="Normal 2 4 4 3 3" xfId="10393"/>
    <cellStyle name="Normal 2 4 4 4" xfId="4470"/>
    <cellStyle name="Normal 2 4 4 4 2" xfId="12379"/>
    <cellStyle name="Normal 2 4 4 5" xfId="8433"/>
    <cellStyle name="Normal 2 4 5" xfId="1019"/>
    <cellStyle name="Normal 2 4 5 2" xfId="2979"/>
    <cellStyle name="Normal 2 4 5 2 2" xfId="6926"/>
    <cellStyle name="Normal 2 4 5 2 2 2" xfId="14835"/>
    <cellStyle name="Normal 2 4 5 2 3" xfId="10889"/>
    <cellStyle name="Normal 2 4 5 3" xfId="4966"/>
    <cellStyle name="Normal 2 4 5 3 2" xfId="12875"/>
    <cellStyle name="Normal 2 4 5 4" xfId="8929"/>
    <cellStyle name="Normal 2 4 6" xfId="2000"/>
    <cellStyle name="Normal 2 4 6 2" xfId="5947"/>
    <cellStyle name="Normal 2 4 6 2 2" xfId="13856"/>
    <cellStyle name="Normal 2 4 6 3" xfId="9910"/>
    <cellStyle name="Normal 2 4 7" xfId="3987"/>
    <cellStyle name="Normal 2 4 7 2" xfId="11896"/>
    <cellStyle name="Normal 2 4 8" xfId="7950"/>
    <cellStyle name="Normal 2 5" xfId="99"/>
    <cellStyle name="Normal 2 5 2" xfId="324"/>
    <cellStyle name="Normal 2 5 2 2" xfId="807"/>
    <cellStyle name="Normal 2 5 2 2 2" xfId="1786"/>
    <cellStyle name="Normal 2 5 2 2 2 2" xfId="3746"/>
    <cellStyle name="Normal 2 5 2 2 2 2 2" xfId="7693"/>
    <cellStyle name="Normal 2 5 2 2 2 2 2 2" xfId="15602"/>
    <cellStyle name="Normal 2 5 2 2 2 2 3" xfId="11656"/>
    <cellStyle name="Normal 2 5 2 2 2 3" xfId="5733"/>
    <cellStyle name="Normal 2 5 2 2 2 3 2" xfId="13642"/>
    <cellStyle name="Normal 2 5 2 2 2 4" xfId="9696"/>
    <cellStyle name="Normal 2 5 2 2 3" xfId="2767"/>
    <cellStyle name="Normal 2 5 2 2 3 2" xfId="6714"/>
    <cellStyle name="Normal 2 5 2 2 3 2 2" xfId="14623"/>
    <cellStyle name="Normal 2 5 2 2 3 3" xfId="10677"/>
    <cellStyle name="Normal 2 5 2 2 4" xfId="4754"/>
    <cellStyle name="Normal 2 5 2 2 4 2" xfId="12663"/>
    <cellStyle name="Normal 2 5 2 2 5" xfId="8717"/>
    <cellStyle name="Normal 2 5 2 3" xfId="1303"/>
    <cellStyle name="Normal 2 5 2 3 2" xfId="3263"/>
    <cellStyle name="Normal 2 5 2 3 2 2" xfId="7210"/>
    <cellStyle name="Normal 2 5 2 3 2 2 2" xfId="15119"/>
    <cellStyle name="Normal 2 5 2 3 2 3" xfId="11173"/>
    <cellStyle name="Normal 2 5 2 3 3" xfId="5250"/>
    <cellStyle name="Normal 2 5 2 3 3 2" xfId="13159"/>
    <cellStyle name="Normal 2 5 2 3 4" xfId="9213"/>
    <cellStyle name="Normal 2 5 2 4" xfId="2284"/>
    <cellStyle name="Normal 2 5 2 4 2" xfId="6231"/>
    <cellStyle name="Normal 2 5 2 4 2 2" xfId="14140"/>
    <cellStyle name="Normal 2 5 2 4 3" xfId="10194"/>
    <cellStyle name="Normal 2 5 2 5" xfId="4271"/>
    <cellStyle name="Normal 2 5 2 5 2" xfId="12180"/>
    <cellStyle name="Normal 2 5 2 6" xfId="8234"/>
    <cellStyle name="Normal 2 5 3" xfId="582"/>
    <cellStyle name="Normal 2 5 3 2" xfId="1561"/>
    <cellStyle name="Normal 2 5 3 2 2" xfId="3521"/>
    <cellStyle name="Normal 2 5 3 2 2 2" xfId="7468"/>
    <cellStyle name="Normal 2 5 3 2 2 2 2" xfId="15377"/>
    <cellStyle name="Normal 2 5 3 2 2 3" xfId="11431"/>
    <cellStyle name="Normal 2 5 3 2 3" xfId="5508"/>
    <cellStyle name="Normal 2 5 3 2 3 2" xfId="13417"/>
    <cellStyle name="Normal 2 5 3 2 4" xfId="9471"/>
    <cellStyle name="Normal 2 5 3 3" xfId="2542"/>
    <cellStyle name="Normal 2 5 3 3 2" xfId="6489"/>
    <cellStyle name="Normal 2 5 3 3 2 2" xfId="14398"/>
    <cellStyle name="Normal 2 5 3 3 3" xfId="10452"/>
    <cellStyle name="Normal 2 5 3 4" xfId="4529"/>
    <cellStyle name="Normal 2 5 3 4 2" xfId="12438"/>
    <cellStyle name="Normal 2 5 3 5" xfId="8492"/>
    <cellStyle name="Normal 2 5 4" xfId="1078"/>
    <cellStyle name="Normal 2 5 4 2" xfId="3038"/>
    <cellStyle name="Normal 2 5 4 2 2" xfId="6985"/>
    <cellStyle name="Normal 2 5 4 2 2 2" xfId="14894"/>
    <cellStyle name="Normal 2 5 4 2 3" xfId="10948"/>
    <cellStyle name="Normal 2 5 4 3" xfId="5025"/>
    <cellStyle name="Normal 2 5 4 3 2" xfId="12934"/>
    <cellStyle name="Normal 2 5 4 4" xfId="8988"/>
    <cellStyle name="Normal 2 5 5" xfId="2059"/>
    <cellStyle name="Normal 2 5 5 2" xfId="6006"/>
    <cellStyle name="Normal 2 5 5 2 2" xfId="13915"/>
    <cellStyle name="Normal 2 5 5 3" xfId="9969"/>
    <cellStyle name="Normal 2 5 6" xfId="4046"/>
    <cellStyle name="Normal 2 5 6 2" xfId="11955"/>
    <cellStyle name="Normal 2 5 7" xfId="8009"/>
    <cellStyle name="Normal 2 6" xfId="235"/>
    <cellStyle name="Normal 2 6 2" xfId="718"/>
    <cellStyle name="Normal 2 6 2 2" xfId="1697"/>
    <cellStyle name="Normal 2 6 2 2 2" xfId="3657"/>
    <cellStyle name="Normal 2 6 2 2 2 2" xfId="7604"/>
    <cellStyle name="Normal 2 6 2 2 2 2 2" xfId="15513"/>
    <cellStyle name="Normal 2 6 2 2 2 3" xfId="11567"/>
    <cellStyle name="Normal 2 6 2 2 3" xfId="5644"/>
    <cellStyle name="Normal 2 6 2 2 3 2" xfId="13553"/>
    <cellStyle name="Normal 2 6 2 2 4" xfId="9607"/>
    <cellStyle name="Normal 2 6 2 3" xfId="2678"/>
    <cellStyle name="Normal 2 6 2 3 2" xfId="6625"/>
    <cellStyle name="Normal 2 6 2 3 2 2" xfId="14534"/>
    <cellStyle name="Normal 2 6 2 3 3" xfId="10588"/>
    <cellStyle name="Normal 2 6 2 4" xfId="4665"/>
    <cellStyle name="Normal 2 6 2 4 2" xfId="12574"/>
    <cellStyle name="Normal 2 6 2 5" xfId="8628"/>
    <cellStyle name="Normal 2 6 3" xfId="1214"/>
    <cellStyle name="Normal 2 6 3 2" xfId="3174"/>
    <cellStyle name="Normal 2 6 3 2 2" xfId="7121"/>
    <cellStyle name="Normal 2 6 3 2 2 2" xfId="15030"/>
    <cellStyle name="Normal 2 6 3 2 3" xfId="11084"/>
    <cellStyle name="Normal 2 6 3 3" xfId="5161"/>
    <cellStyle name="Normal 2 6 3 3 2" xfId="13070"/>
    <cellStyle name="Normal 2 6 3 4" xfId="9124"/>
    <cellStyle name="Normal 2 6 4" xfId="2195"/>
    <cellStyle name="Normal 2 6 4 2" xfId="6142"/>
    <cellStyle name="Normal 2 6 4 2 2" xfId="14051"/>
    <cellStyle name="Normal 2 6 4 3" xfId="10105"/>
    <cellStyle name="Normal 2 6 5" xfId="4182"/>
    <cellStyle name="Normal 2 6 5 2" xfId="12091"/>
    <cellStyle name="Normal 2 6 6" xfId="8145"/>
    <cellStyle name="Normal 2 7" xfId="493"/>
    <cellStyle name="Normal 2 7 2" xfId="1472"/>
    <cellStyle name="Normal 2 7 2 2" xfId="3432"/>
    <cellStyle name="Normal 2 7 2 2 2" xfId="7379"/>
    <cellStyle name="Normal 2 7 2 2 2 2" xfId="15288"/>
    <cellStyle name="Normal 2 7 2 2 3" xfId="11342"/>
    <cellStyle name="Normal 2 7 2 3" xfId="5419"/>
    <cellStyle name="Normal 2 7 2 3 2" xfId="13328"/>
    <cellStyle name="Normal 2 7 2 4" xfId="9382"/>
    <cellStyle name="Normal 2 7 3" xfId="2453"/>
    <cellStyle name="Normal 2 7 3 2" xfId="6400"/>
    <cellStyle name="Normal 2 7 3 2 2" xfId="14309"/>
    <cellStyle name="Normal 2 7 3 3" xfId="10363"/>
    <cellStyle name="Normal 2 7 4" xfId="4440"/>
    <cellStyle name="Normal 2 7 4 2" xfId="12349"/>
    <cellStyle name="Normal 2 7 5" xfId="8403"/>
    <cellStyle name="Normal 2 8" xfId="989"/>
    <cellStyle name="Normal 2 8 2" xfId="2949"/>
    <cellStyle name="Normal 2 8 2 2" xfId="6896"/>
    <cellStyle name="Normal 2 8 2 2 2" xfId="14805"/>
    <cellStyle name="Normal 2 8 2 3" xfId="10859"/>
    <cellStyle name="Normal 2 8 3" xfId="4936"/>
    <cellStyle name="Normal 2 8 3 2" xfId="12845"/>
    <cellStyle name="Normal 2 8 4" xfId="8899"/>
    <cellStyle name="Normal 2 9" xfId="1970"/>
    <cellStyle name="Normal 2 9 2" xfId="5917"/>
    <cellStyle name="Normal 2 9 2 2" xfId="13826"/>
    <cellStyle name="Normal 2 9 3" xfId="9880"/>
    <cellStyle name="Normal 20" xfId="190"/>
    <cellStyle name="Normal 20 2" xfId="415"/>
    <cellStyle name="Normal 20 2 2" xfId="898"/>
    <cellStyle name="Normal 20 2 2 2" xfId="1877"/>
    <cellStyle name="Normal 20 2 2 2 2" xfId="3837"/>
    <cellStyle name="Normal 20 2 2 2 2 2" xfId="7784"/>
    <cellStyle name="Normal 20 2 2 2 2 2 2" xfId="15693"/>
    <cellStyle name="Normal 20 2 2 2 2 3" xfId="11747"/>
    <cellStyle name="Normal 20 2 2 2 3" xfId="5824"/>
    <cellStyle name="Normal 20 2 2 2 3 2" xfId="13733"/>
    <cellStyle name="Normal 20 2 2 2 4" xfId="9787"/>
    <cellStyle name="Normal 20 2 2 3" xfId="2858"/>
    <cellStyle name="Normal 20 2 2 3 2" xfId="6805"/>
    <cellStyle name="Normal 20 2 2 3 2 2" xfId="14714"/>
    <cellStyle name="Normal 20 2 2 3 3" xfId="10768"/>
    <cellStyle name="Normal 20 2 2 4" xfId="4845"/>
    <cellStyle name="Normal 20 2 2 4 2" xfId="12754"/>
    <cellStyle name="Normal 20 2 2 5" xfId="8808"/>
    <cellStyle name="Normal 20 2 3" xfId="1394"/>
    <cellStyle name="Normal 20 2 3 2" xfId="3354"/>
    <cellStyle name="Normal 20 2 3 2 2" xfId="7301"/>
    <cellStyle name="Normal 20 2 3 2 2 2" xfId="15210"/>
    <cellStyle name="Normal 20 2 3 2 3" xfId="11264"/>
    <cellStyle name="Normal 20 2 3 3" xfId="5341"/>
    <cellStyle name="Normal 20 2 3 3 2" xfId="13250"/>
    <cellStyle name="Normal 20 2 3 4" xfId="9304"/>
    <cellStyle name="Normal 20 2 4" xfId="2375"/>
    <cellStyle name="Normal 20 2 4 2" xfId="6322"/>
    <cellStyle name="Normal 20 2 4 2 2" xfId="14231"/>
    <cellStyle name="Normal 20 2 4 3" xfId="10285"/>
    <cellStyle name="Normal 20 2 5" xfId="4362"/>
    <cellStyle name="Normal 20 2 5 2" xfId="12271"/>
    <cellStyle name="Normal 20 2 6" xfId="8325"/>
    <cellStyle name="Normal 20 3" xfId="673"/>
    <cellStyle name="Normal 20 3 2" xfId="1652"/>
    <cellStyle name="Normal 20 3 2 2" xfId="3612"/>
    <cellStyle name="Normal 20 3 2 2 2" xfId="7559"/>
    <cellStyle name="Normal 20 3 2 2 2 2" xfId="15468"/>
    <cellStyle name="Normal 20 3 2 2 3" xfId="11522"/>
    <cellStyle name="Normal 20 3 2 3" xfId="5599"/>
    <cellStyle name="Normal 20 3 2 3 2" xfId="13508"/>
    <cellStyle name="Normal 20 3 2 4" xfId="9562"/>
    <cellStyle name="Normal 20 3 3" xfId="2633"/>
    <cellStyle name="Normal 20 3 3 2" xfId="6580"/>
    <cellStyle name="Normal 20 3 3 2 2" xfId="14489"/>
    <cellStyle name="Normal 20 3 3 3" xfId="10543"/>
    <cellStyle name="Normal 20 3 4" xfId="4620"/>
    <cellStyle name="Normal 20 3 4 2" xfId="12529"/>
    <cellStyle name="Normal 20 3 5" xfId="8583"/>
    <cellStyle name="Normal 20 4" xfId="1169"/>
    <cellStyle name="Normal 20 4 2" xfId="3129"/>
    <cellStyle name="Normal 20 4 2 2" xfId="7076"/>
    <cellStyle name="Normal 20 4 2 2 2" xfId="14985"/>
    <cellStyle name="Normal 20 4 2 3" xfId="11039"/>
    <cellStyle name="Normal 20 4 3" xfId="5116"/>
    <cellStyle name="Normal 20 4 3 2" xfId="13025"/>
    <cellStyle name="Normal 20 4 4" xfId="9079"/>
    <cellStyle name="Normal 20 5" xfId="2150"/>
    <cellStyle name="Normal 20 5 2" xfId="6097"/>
    <cellStyle name="Normal 20 5 2 2" xfId="14006"/>
    <cellStyle name="Normal 20 5 3" xfId="10060"/>
    <cellStyle name="Normal 20 6" xfId="4137"/>
    <cellStyle name="Normal 20 6 2" xfId="12046"/>
    <cellStyle name="Normal 20 7" xfId="8100"/>
    <cellStyle name="Normal 21" xfId="191"/>
    <cellStyle name="Normal 21 2" xfId="416"/>
    <cellStyle name="Normal 21 2 2" xfId="899"/>
    <cellStyle name="Normal 21 2 2 2" xfId="1878"/>
    <cellStyle name="Normal 21 2 2 2 2" xfId="3838"/>
    <cellStyle name="Normal 21 2 2 2 2 2" xfId="7785"/>
    <cellStyle name="Normal 21 2 2 2 2 2 2" xfId="15694"/>
    <cellStyle name="Normal 21 2 2 2 2 3" xfId="11748"/>
    <cellStyle name="Normal 21 2 2 2 3" xfId="5825"/>
    <cellStyle name="Normal 21 2 2 2 3 2" xfId="13734"/>
    <cellStyle name="Normal 21 2 2 2 4" xfId="9788"/>
    <cellStyle name="Normal 21 2 2 3" xfId="2859"/>
    <cellStyle name="Normal 21 2 2 3 2" xfId="6806"/>
    <cellStyle name="Normal 21 2 2 3 2 2" xfId="14715"/>
    <cellStyle name="Normal 21 2 2 3 3" xfId="10769"/>
    <cellStyle name="Normal 21 2 2 4" xfId="4846"/>
    <cellStyle name="Normal 21 2 2 4 2" xfId="12755"/>
    <cellStyle name="Normal 21 2 2 5" xfId="8809"/>
    <cellStyle name="Normal 21 2 3" xfId="1395"/>
    <cellStyle name="Normal 21 2 3 2" xfId="3355"/>
    <cellStyle name="Normal 21 2 3 2 2" xfId="7302"/>
    <cellStyle name="Normal 21 2 3 2 2 2" xfId="15211"/>
    <cellStyle name="Normal 21 2 3 2 3" xfId="11265"/>
    <cellStyle name="Normal 21 2 3 3" xfId="5342"/>
    <cellStyle name="Normal 21 2 3 3 2" xfId="13251"/>
    <cellStyle name="Normal 21 2 3 4" xfId="9305"/>
    <cellStyle name="Normal 21 2 4" xfId="2376"/>
    <cellStyle name="Normal 21 2 4 2" xfId="6323"/>
    <cellStyle name="Normal 21 2 4 2 2" xfId="14232"/>
    <cellStyle name="Normal 21 2 4 3" xfId="10286"/>
    <cellStyle name="Normal 21 2 5" xfId="4363"/>
    <cellStyle name="Normal 21 2 5 2" xfId="12272"/>
    <cellStyle name="Normal 21 2 6" xfId="8326"/>
    <cellStyle name="Normal 21 3" xfId="674"/>
    <cellStyle name="Normal 21 3 2" xfId="1653"/>
    <cellStyle name="Normal 21 3 2 2" xfId="3613"/>
    <cellStyle name="Normal 21 3 2 2 2" xfId="7560"/>
    <cellStyle name="Normal 21 3 2 2 2 2" xfId="15469"/>
    <cellStyle name="Normal 21 3 2 2 3" xfId="11523"/>
    <cellStyle name="Normal 21 3 2 3" xfId="5600"/>
    <cellStyle name="Normal 21 3 2 3 2" xfId="13509"/>
    <cellStyle name="Normal 21 3 2 4" xfId="9563"/>
    <cellStyle name="Normal 21 3 3" xfId="2634"/>
    <cellStyle name="Normal 21 3 3 2" xfId="6581"/>
    <cellStyle name="Normal 21 3 3 2 2" xfId="14490"/>
    <cellStyle name="Normal 21 3 3 3" xfId="10544"/>
    <cellStyle name="Normal 21 3 4" xfId="4621"/>
    <cellStyle name="Normal 21 3 4 2" xfId="12530"/>
    <cellStyle name="Normal 21 3 5" xfId="8584"/>
    <cellStyle name="Normal 21 4" xfId="1170"/>
    <cellStyle name="Normal 21 4 2" xfId="3130"/>
    <cellStyle name="Normal 21 4 2 2" xfId="7077"/>
    <cellStyle name="Normal 21 4 2 2 2" xfId="14986"/>
    <cellStyle name="Normal 21 4 2 3" xfId="11040"/>
    <cellStyle name="Normal 21 4 3" xfId="5117"/>
    <cellStyle name="Normal 21 4 3 2" xfId="13026"/>
    <cellStyle name="Normal 21 4 4" xfId="9080"/>
    <cellStyle name="Normal 21 5" xfId="2151"/>
    <cellStyle name="Normal 21 5 2" xfId="6098"/>
    <cellStyle name="Normal 21 5 2 2" xfId="14007"/>
    <cellStyle name="Normal 21 5 3" xfId="10061"/>
    <cellStyle name="Normal 21 6" xfId="4138"/>
    <cellStyle name="Normal 21 6 2" xfId="12047"/>
    <cellStyle name="Normal 21 7" xfId="8101"/>
    <cellStyle name="Normal 22" xfId="192"/>
    <cellStyle name="Normal 22 2" xfId="417"/>
    <cellStyle name="Normal 22 2 2" xfId="900"/>
    <cellStyle name="Normal 22 2 2 2" xfId="1879"/>
    <cellStyle name="Normal 22 2 2 2 2" xfId="3839"/>
    <cellStyle name="Normal 22 2 2 2 2 2" xfId="7786"/>
    <cellStyle name="Normal 22 2 2 2 2 2 2" xfId="15695"/>
    <cellStyle name="Normal 22 2 2 2 2 3" xfId="11749"/>
    <cellStyle name="Normal 22 2 2 2 3" xfId="5826"/>
    <cellStyle name="Normal 22 2 2 2 3 2" xfId="13735"/>
    <cellStyle name="Normal 22 2 2 2 4" xfId="9789"/>
    <cellStyle name="Normal 22 2 2 3" xfId="2860"/>
    <cellStyle name="Normal 22 2 2 3 2" xfId="6807"/>
    <cellStyle name="Normal 22 2 2 3 2 2" xfId="14716"/>
    <cellStyle name="Normal 22 2 2 3 3" xfId="10770"/>
    <cellStyle name="Normal 22 2 2 4" xfId="4847"/>
    <cellStyle name="Normal 22 2 2 4 2" xfId="12756"/>
    <cellStyle name="Normal 22 2 2 5" xfId="8810"/>
    <cellStyle name="Normal 22 2 3" xfId="1396"/>
    <cellStyle name="Normal 22 2 3 2" xfId="3356"/>
    <cellStyle name="Normal 22 2 3 2 2" xfId="7303"/>
    <cellStyle name="Normal 22 2 3 2 2 2" xfId="15212"/>
    <cellStyle name="Normal 22 2 3 2 3" xfId="11266"/>
    <cellStyle name="Normal 22 2 3 3" xfId="5343"/>
    <cellStyle name="Normal 22 2 3 3 2" xfId="13252"/>
    <cellStyle name="Normal 22 2 3 4" xfId="9306"/>
    <cellStyle name="Normal 22 2 4" xfId="2377"/>
    <cellStyle name="Normal 22 2 4 2" xfId="6324"/>
    <cellStyle name="Normal 22 2 4 2 2" xfId="14233"/>
    <cellStyle name="Normal 22 2 4 3" xfId="10287"/>
    <cellStyle name="Normal 22 2 5" xfId="4364"/>
    <cellStyle name="Normal 22 2 5 2" xfId="12273"/>
    <cellStyle name="Normal 22 2 6" xfId="8327"/>
    <cellStyle name="Normal 22 3" xfId="675"/>
    <cellStyle name="Normal 22 3 2" xfId="1654"/>
    <cellStyle name="Normal 22 3 2 2" xfId="3614"/>
    <cellStyle name="Normal 22 3 2 2 2" xfId="7561"/>
    <cellStyle name="Normal 22 3 2 2 2 2" xfId="15470"/>
    <cellStyle name="Normal 22 3 2 2 3" xfId="11524"/>
    <cellStyle name="Normal 22 3 2 3" xfId="5601"/>
    <cellStyle name="Normal 22 3 2 3 2" xfId="13510"/>
    <cellStyle name="Normal 22 3 2 4" xfId="9564"/>
    <cellStyle name="Normal 22 3 3" xfId="2635"/>
    <cellStyle name="Normal 22 3 3 2" xfId="6582"/>
    <cellStyle name="Normal 22 3 3 2 2" xfId="14491"/>
    <cellStyle name="Normal 22 3 3 3" xfId="10545"/>
    <cellStyle name="Normal 22 3 4" xfId="4622"/>
    <cellStyle name="Normal 22 3 4 2" xfId="12531"/>
    <cellStyle name="Normal 22 3 5" xfId="8585"/>
    <cellStyle name="Normal 22 4" xfId="1171"/>
    <cellStyle name="Normal 22 4 2" xfId="3131"/>
    <cellStyle name="Normal 22 4 2 2" xfId="7078"/>
    <cellStyle name="Normal 22 4 2 2 2" xfId="14987"/>
    <cellStyle name="Normal 22 4 2 3" xfId="11041"/>
    <cellStyle name="Normal 22 4 3" xfId="5118"/>
    <cellStyle name="Normal 22 4 3 2" xfId="13027"/>
    <cellStyle name="Normal 22 4 4" xfId="9081"/>
    <cellStyle name="Normal 22 5" xfId="2152"/>
    <cellStyle name="Normal 22 5 2" xfId="6099"/>
    <cellStyle name="Normal 22 5 2 2" xfId="14008"/>
    <cellStyle name="Normal 22 5 3" xfId="10062"/>
    <cellStyle name="Normal 22 6" xfId="4139"/>
    <cellStyle name="Normal 22 6 2" xfId="12048"/>
    <cellStyle name="Normal 22 7" xfId="8102"/>
    <cellStyle name="Normal 23" xfId="193"/>
    <cellStyle name="Normal 23 2" xfId="418"/>
    <cellStyle name="Normal 23 2 2" xfId="901"/>
    <cellStyle name="Normal 23 2 2 2" xfId="1880"/>
    <cellStyle name="Normal 23 2 2 2 2" xfId="3840"/>
    <cellStyle name="Normal 23 2 2 2 2 2" xfId="7787"/>
    <cellStyle name="Normal 23 2 2 2 2 2 2" xfId="15696"/>
    <cellStyle name="Normal 23 2 2 2 2 3" xfId="11750"/>
    <cellStyle name="Normal 23 2 2 2 3" xfId="5827"/>
    <cellStyle name="Normal 23 2 2 2 3 2" xfId="13736"/>
    <cellStyle name="Normal 23 2 2 2 4" xfId="9790"/>
    <cellStyle name="Normal 23 2 2 3" xfId="2861"/>
    <cellStyle name="Normal 23 2 2 3 2" xfId="6808"/>
    <cellStyle name="Normal 23 2 2 3 2 2" xfId="14717"/>
    <cellStyle name="Normal 23 2 2 3 3" xfId="10771"/>
    <cellStyle name="Normal 23 2 2 4" xfId="4848"/>
    <cellStyle name="Normal 23 2 2 4 2" xfId="12757"/>
    <cellStyle name="Normal 23 2 2 5" xfId="8811"/>
    <cellStyle name="Normal 23 2 3" xfId="1397"/>
    <cellStyle name="Normal 23 2 3 2" xfId="3357"/>
    <cellStyle name="Normal 23 2 3 2 2" xfId="7304"/>
    <cellStyle name="Normal 23 2 3 2 2 2" xfId="15213"/>
    <cellStyle name="Normal 23 2 3 2 3" xfId="11267"/>
    <cellStyle name="Normal 23 2 3 3" xfId="5344"/>
    <cellStyle name="Normal 23 2 3 3 2" xfId="13253"/>
    <cellStyle name="Normal 23 2 3 4" xfId="9307"/>
    <cellStyle name="Normal 23 2 4" xfId="2378"/>
    <cellStyle name="Normal 23 2 4 2" xfId="6325"/>
    <cellStyle name="Normal 23 2 4 2 2" xfId="14234"/>
    <cellStyle name="Normal 23 2 4 3" xfId="10288"/>
    <cellStyle name="Normal 23 2 5" xfId="4365"/>
    <cellStyle name="Normal 23 2 5 2" xfId="12274"/>
    <cellStyle name="Normal 23 2 6" xfId="8328"/>
    <cellStyle name="Normal 23 3" xfId="676"/>
    <cellStyle name="Normal 23 3 2" xfId="1655"/>
    <cellStyle name="Normal 23 3 2 2" xfId="3615"/>
    <cellStyle name="Normal 23 3 2 2 2" xfId="7562"/>
    <cellStyle name="Normal 23 3 2 2 2 2" xfId="15471"/>
    <cellStyle name="Normal 23 3 2 2 3" xfId="11525"/>
    <cellStyle name="Normal 23 3 2 3" xfId="5602"/>
    <cellStyle name="Normal 23 3 2 3 2" xfId="13511"/>
    <cellStyle name="Normal 23 3 2 4" xfId="9565"/>
    <cellStyle name="Normal 23 3 3" xfId="2636"/>
    <cellStyle name="Normal 23 3 3 2" xfId="6583"/>
    <cellStyle name="Normal 23 3 3 2 2" xfId="14492"/>
    <cellStyle name="Normal 23 3 3 3" xfId="10546"/>
    <cellStyle name="Normal 23 3 4" xfId="4623"/>
    <cellStyle name="Normal 23 3 4 2" xfId="12532"/>
    <cellStyle name="Normal 23 3 5" xfId="8586"/>
    <cellStyle name="Normal 23 4" xfId="1172"/>
    <cellStyle name="Normal 23 4 2" xfId="3132"/>
    <cellStyle name="Normal 23 4 2 2" xfId="7079"/>
    <cellStyle name="Normal 23 4 2 2 2" xfId="14988"/>
    <cellStyle name="Normal 23 4 2 3" xfId="11042"/>
    <cellStyle name="Normal 23 4 3" xfId="5119"/>
    <cellStyle name="Normal 23 4 3 2" xfId="13028"/>
    <cellStyle name="Normal 23 4 4" xfId="9082"/>
    <cellStyle name="Normal 23 5" xfId="2153"/>
    <cellStyle name="Normal 23 5 2" xfId="6100"/>
    <cellStyle name="Normal 23 5 2 2" xfId="14009"/>
    <cellStyle name="Normal 23 5 3" xfId="10063"/>
    <cellStyle name="Normal 23 6" xfId="4140"/>
    <cellStyle name="Normal 23 6 2" xfId="12049"/>
    <cellStyle name="Normal 23 7" xfId="8103"/>
    <cellStyle name="Normal 24" xfId="194"/>
    <cellStyle name="Normal 24 2" xfId="419"/>
    <cellStyle name="Normal 24 2 2" xfId="902"/>
    <cellStyle name="Normal 24 2 2 2" xfId="1881"/>
    <cellStyle name="Normal 24 2 2 2 2" xfId="3841"/>
    <cellStyle name="Normal 24 2 2 2 2 2" xfId="7788"/>
    <cellStyle name="Normal 24 2 2 2 2 2 2" xfId="15697"/>
    <cellStyle name="Normal 24 2 2 2 2 3" xfId="11751"/>
    <cellStyle name="Normal 24 2 2 2 3" xfId="5828"/>
    <cellStyle name="Normal 24 2 2 2 3 2" xfId="13737"/>
    <cellStyle name="Normal 24 2 2 2 4" xfId="9791"/>
    <cellStyle name="Normal 24 2 2 3" xfId="2862"/>
    <cellStyle name="Normal 24 2 2 3 2" xfId="6809"/>
    <cellStyle name="Normal 24 2 2 3 2 2" xfId="14718"/>
    <cellStyle name="Normal 24 2 2 3 3" xfId="10772"/>
    <cellStyle name="Normal 24 2 2 4" xfId="4849"/>
    <cellStyle name="Normal 24 2 2 4 2" xfId="12758"/>
    <cellStyle name="Normal 24 2 2 5" xfId="8812"/>
    <cellStyle name="Normal 24 2 3" xfId="1398"/>
    <cellStyle name="Normal 24 2 3 2" xfId="3358"/>
    <cellStyle name="Normal 24 2 3 2 2" xfId="7305"/>
    <cellStyle name="Normal 24 2 3 2 2 2" xfId="15214"/>
    <cellStyle name="Normal 24 2 3 2 3" xfId="11268"/>
    <cellStyle name="Normal 24 2 3 3" xfId="5345"/>
    <cellStyle name="Normal 24 2 3 3 2" xfId="13254"/>
    <cellStyle name="Normal 24 2 3 4" xfId="9308"/>
    <cellStyle name="Normal 24 2 4" xfId="2379"/>
    <cellStyle name="Normal 24 2 4 2" xfId="6326"/>
    <cellStyle name="Normal 24 2 4 2 2" xfId="14235"/>
    <cellStyle name="Normal 24 2 4 3" xfId="10289"/>
    <cellStyle name="Normal 24 2 5" xfId="4366"/>
    <cellStyle name="Normal 24 2 5 2" xfId="12275"/>
    <cellStyle name="Normal 24 2 6" xfId="8329"/>
    <cellStyle name="Normal 24 3" xfId="677"/>
    <cellStyle name="Normal 24 3 2" xfId="1656"/>
    <cellStyle name="Normal 24 3 2 2" xfId="3616"/>
    <cellStyle name="Normal 24 3 2 2 2" xfId="7563"/>
    <cellStyle name="Normal 24 3 2 2 2 2" xfId="15472"/>
    <cellStyle name="Normal 24 3 2 2 3" xfId="11526"/>
    <cellStyle name="Normal 24 3 2 3" xfId="5603"/>
    <cellStyle name="Normal 24 3 2 3 2" xfId="13512"/>
    <cellStyle name="Normal 24 3 2 4" xfId="9566"/>
    <cellStyle name="Normal 24 3 3" xfId="2637"/>
    <cellStyle name="Normal 24 3 3 2" xfId="6584"/>
    <cellStyle name="Normal 24 3 3 2 2" xfId="14493"/>
    <cellStyle name="Normal 24 3 3 3" xfId="10547"/>
    <cellStyle name="Normal 24 3 4" xfId="4624"/>
    <cellStyle name="Normal 24 3 4 2" xfId="12533"/>
    <cellStyle name="Normal 24 3 5" xfId="8587"/>
    <cellStyle name="Normal 24 4" xfId="1173"/>
    <cellStyle name="Normal 24 4 2" xfId="3133"/>
    <cellStyle name="Normal 24 4 2 2" xfId="7080"/>
    <cellStyle name="Normal 24 4 2 2 2" xfId="14989"/>
    <cellStyle name="Normal 24 4 2 3" xfId="11043"/>
    <cellStyle name="Normal 24 4 3" xfId="5120"/>
    <cellStyle name="Normal 24 4 3 2" xfId="13029"/>
    <cellStyle name="Normal 24 4 4" xfId="9083"/>
    <cellStyle name="Normal 24 5" xfId="2154"/>
    <cellStyle name="Normal 24 5 2" xfId="6101"/>
    <cellStyle name="Normal 24 5 2 2" xfId="14010"/>
    <cellStyle name="Normal 24 5 3" xfId="10064"/>
    <cellStyle name="Normal 24 6" xfId="4141"/>
    <cellStyle name="Normal 24 6 2" xfId="12050"/>
    <cellStyle name="Normal 24 7" xfId="8104"/>
    <cellStyle name="Normal 25" xfId="195"/>
    <cellStyle name="Normal 25 2" xfId="420"/>
    <cellStyle name="Normal 25 2 2" xfId="903"/>
    <cellStyle name="Normal 25 2 2 2" xfId="1882"/>
    <cellStyle name="Normal 25 2 2 2 2" xfId="3842"/>
    <cellStyle name="Normal 25 2 2 2 2 2" xfId="7789"/>
    <cellStyle name="Normal 25 2 2 2 2 2 2" xfId="15698"/>
    <cellStyle name="Normal 25 2 2 2 2 3" xfId="11752"/>
    <cellStyle name="Normal 25 2 2 2 3" xfId="5829"/>
    <cellStyle name="Normal 25 2 2 2 3 2" xfId="13738"/>
    <cellStyle name="Normal 25 2 2 2 4" xfId="9792"/>
    <cellStyle name="Normal 25 2 2 3" xfId="2863"/>
    <cellStyle name="Normal 25 2 2 3 2" xfId="6810"/>
    <cellStyle name="Normal 25 2 2 3 2 2" xfId="14719"/>
    <cellStyle name="Normal 25 2 2 3 3" xfId="10773"/>
    <cellStyle name="Normal 25 2 2 4" xfId="4850"/>
    <cellStyle name="Normal 25 2 2 4 2" xfId="12759"/>
    <cellStyle name="Normal 25 2 2 5" xfId="8813"/>
    <cellStyle name="Normal 25 2 3" xfId="1399"/>
    <cellStyle name="Normal 25 2 3 2" xfId="3359"/>
    <cellStyle name="Normal 25 2 3 2 2" xfId="7306"/>
    <cellStyle name="Normal 25 2 3 2 2 2" xfId="15215"/>
    <cellStyle name="Normal 25 2 3 2 3" xfId="11269"/>
    <cellStyle name="Normal 25 2 3 3" xfId="5346"/>
    <cellStyle name="Normal 25 2 3 3 2" xfId="13255"/>
    <cellStyle name="Normal 25 2 3 4" xfId="9309"/>
    <cellStyle name="Normal 25 2 4" xfId="2380"/>
    <cellStyle name="Normal 25 2 4 2" xfId="6327"/>
    <cellStyle name="Normal 25 2 4 2 2" xfId="14236"/>
    <cellStyle name="Normal 25 2 4 3" xfId="10290"/>
    <cellStyle name="Normal 25 2 5" xfId="4367"/>
    <cellStyle name="Normal 25 2 5 2" xfId="12276"/>
    <cellStyle name="Normal 25 2 6" xfId="8330"/>
    <cellStyle name="Normal 25 3" xfId="678"/>
    <cellStyle name="Normal 25 3 2" xfId="1657"/>
    <cellStyle name="Normal 25 3 2 2" xfId="3617"/>
    <cellStyle name="Normal 25 3 2 2 2" xfId="7564"/>
    <cellStyle name="Normal 25 3 2 2 2 2" xfId="15473"/>
    <cellStyle name="Normal 25 3 2 2 3" xfId="11527"/>
    <cellStyle name="Normal 25 3 2 3" xfId="5604"/>
    <cellStyle name="Normal 25 3 2 3 2" xfId="13513"/>
    <cellStyle name="Normal 25 3 2 4" xfId="9567"/>
    <cellStyle name="Normal 25 3 3" xfId="2638"/>
    <cellStyle name="Normal 25 3 3 2" xfId="6585"/>
    <cellStyle name="Normal 25 3 3 2 2" xfId="14494"/>
    <cellStyle name="Normal 25 3 3 3" xfId="10548"/>
    <cellStyle name="Normal 25 3 4" xfId="4625"/>
    <cellStyle name="Normal 25 3 4 2" xfId="12534"/>
    <cellStyle name="Normal 25 3 5" xfId="8588"/>
    <cellStyle name="Normal 25 4" xfId="1174"/>
    <cellStyle name="Normal 25 4 2" xfId="3134"/>
    <cellStyle name="Normal 25 4 2 2" xfId="7081"/>
    <cellStyle name="Normal 25 4 2 2 2" xfId="14990"/>
    <cellStyle name="Normal 25 4 2 3" xfId="11044"/>
    <cellStyle name="Normal 25 4 3" xfId="5121"/>
    <cellStyle name="Normal 25 4 3 2" xfId="13030"/>
    <cellStyle name="Normal 25 4 4" xfId="9084"/>
    <cellStyle name="Normal 25 5" xfId="2155"/>
    <cellStyle name="Normal 25 5 2" xfId="6102"/>
    <cellStyle name="Normal 25 5 2 2" xfId="14011"/>
    <cellStyle name="Normal 25 5 3" xfId="10065"/>
    <cellStyle name="Normal 25 6" xfId="4142"/>
    <cellStyle name="Normal 25 6 2" xfId="12051"/>
    <cellStyle name="Normal 25 7" xfId="8105"/>
    <cellStyle name="Normal 26" xfId="196"/>
    <cellStyle name="Normal 26 2" xfId="421"/>
    <cellStyle name="Normal 26 2 2" xfId="904"/>
    <cellStyle name="Normal 26 2 2 2" xfId="1883"/>
    <cellStyle name="Normal 26 2 2 2 2" xfId="3843"/>
    <cellStyle name="Normal 26 2 2 2 2 2" xfId="7790"/>
    <cellStyle name="Normal 26 2 2 2 2 2 2" xfId="15699"/>
    <cellStyle name="Normal 26 2 2 2 2 3" xfId="11753"/>
    <cellStyle name="Normal 26 2 2 2 3" xfId="5830"/>
    <cellStyle name="Normal 26 2 2 2 3 2" xfId="13739"/>
    <cellStyle name="Normal 26 2 2 2 4" xfId="9793"/>
    <cellStyle name="Normal 26 2 2 3" xfId="2864"/>
    <cellStyle name="Normal 26 2 2 3 2" xfId="6811"/>
    <cellStyle name="Normal 26 2 2 3 2 2" xfId="14720"/>
    <cellStyle name="Normal 26 2 2 3 3" xfId="10774"/>
    <cellStyle name="Normal 26 2 2 4" xfId="4851"/>
    <cellStyle name="Normal 26 2 2 4 2" xfId="12760"/>
    <cellStyle name="Normal 26 2 2 5" xfId="8814"/>
    <cellStyle name="Normal 26 2 3" xfId="1400"/>
    <cellStyle name="Normal 26 2 3 2" xfId="3360"/>
    <cellStyle name="Normal 26 2 3 2 2" xfId="7307"/>
    <cellStyle name="Normal 26 2 3 2 2 2" xfId="15216"/>
    <cellStyle name="Normal 26 2 3 2 3" xfId="11270"/>
    <cellStyle name="Normal 26 2 3 3" xfId="5347"/>
    <cellStyle name="Normal 26 2 3 3 2" xfId="13256"/>
    <cellStyle name="Normal 26 2 3 4" xfId="9310"/>
    <cellStyle name="Normal 26 2 4" xfId="2381"/>
    <cellStyle name="Normal 26 2 4 2" xfId="6328"/>
    <cellStyle name="Normal 26 2 4 2 2" xfId="14237"/>
    <cellStyle name="Normal 26 2 4 3" xfId="10291"/>
    <cellStyle name="Normal 26 2 5" xfId="4368"/>
    <cellStyle name="Normal 26 2 5 2" xfId="12277"/>
    <cellStyle name="Normal 26 2 6" xfId="8331"/>
    <cellStyle name="Normal 26 3" xfId="679"/>
    <cellStyle name="Normal 26 3 2" xfId="1658"/>
    <cellStyle name="Normal 26 3 2 2" xfId="3618"/>
    <cellStyle name="Normal 26 3 2 2 2" xfId="7565"/>
    <cellStyle name="Normal 26 3 2 2 2 2" xfId="15474"/>
    <cellStyle name="Normal 26 3 2 2 3" xfId="11528"/>
    <cellStyle name="Normal 26 3 2 3" xfId="5605"/>
    <cellStyle name="Normal 26 3 2 3 2" xfId="13514"/>
    <cellStyle name="Normal 26 3 2 4" xfId="9568"/>
    <cellStyle name="Normal 26 3 3" xfId="2639"/>
    <cellStyle name="Normal 26 3 3 2" xfId="6586"/>
    <cellStyle name="Normal 26 3 3 2 2" xfId="14495"/>
    <cellStyle name="Normal 26 3 3 3" xfId="10549"/>
    <cellStyle name="Normal 26 3 4" xfId="4626"/>
    <cellStyle name="Normal 26 3 4 2" xfId="12535"/>
    <cellStyle name="Normal 26 3 5" xfId="8589"/>
    <cellStyle name="Normal 26 4" xfId="1175"/>
    <cellStyle name="Normal 26 4 2" xfId="3135"/>
    <cellStyle name="Normal 26 4 2 2" xfId="7082"/>
    <cellStyle name="Normal 26 4 2 2 2" xfId="14991"/>
    <cellStyle name="Normal 26 4 2 3" xfId="11045"/>
    <cellStyle name="Normal 26 4 3" xfId="5122"/>
    <cellStyle name="Normal 26 4 3 2" xfId="13031"/>
    <cellStyle name="Normal 26 4 4" xfId="9085"/>
    <cellStyle name="Normal 26 5" xfId="2156"/>
    <cellStyle name="Normal 26 5 2" xfId="6103"/>
    <cellStyle name="Normal 26 5 2 2" xfId="14012"/>
    <cellStyle name="Normal 26 5 3" xfId="10066"/>
    <cellStyle name="Normal 26 6" xfId="4143"/>
    <cellStyle name="Normal 26 6 2" xfId="12052"/>
    <cellStyle name="Normal 26 7" xfId="8106"/>
    <cellStyle name="Normal 27" xfId="197"/>
    <cellStyle name="Normal 27 2" xfId="422"/>
    <cellStyle name="Normal 27 2 2" xfId="905"/>
    <cellStyle name="Normal 27 2 2 2" xfId="1884"/>
    <cellStyle name="Normal 27 2 2 2 2" xfId="3844"/>
    <cellStyle name="Normal 27 2 2 2 2 2" xfId="7791"/>
    <cellStyle name="Normal 27 2 2 2 2 2 2" xfId="15700"/>
    <cellStyle name="Normal 27 2 2 2 2 3" xfId="11754"/>
    <cellStyle name="Normal 27 2 2 2 3" xfId="5831"/>
    <cellStyle name="Normal 27 2 2 2 3 2" xfId="13740"/>
    <cellStyle name="Normal 27 2 2 2 4" xfId="9794"/>
    <cellStyle name="Normal 27 2 2 3" xfId="2865"/>
    <cellStyle name="Normal 27 2 2 3 2" xfId="6812"/>
    <cellStyle name="Normal 27 2 2 3 2 2" xfId="14721"/>
    <cellStyle name="Normal 27 2 2 3 3" xfId="10775"/>
    <cellStyle name="Normal 27 2 2 4" xfId="4852"/>
    <cellStyle name="Normal 27 2 2 4 2" xfId="12761"/>
    <cellStyle name="Normal 27 2 2 5" xfId="8815"/>
    <cellStyle name="Normal 27 2 3" xfId="1401"/>
    <cellStyle name="Normal 27 2 3 2" xfId="3361"/>
    <cellStyle name="Normal 27 2 3 2 2" xfId="7308"/>
    <cellStyle name="Normal 27 2 3 2 2 2" xfId="15217"/>
    <cellStyle name="Normal 27 2 3 2 3" xfId="11271"/>
    <cellStyle name="Normal 27 2 3 3" xfId="5348"/>
    <cellStyle name="Normal 27 2 3 3 2" xfId="13257"/>
    <cellStyle name="Normal 27 2 3 4" xfId="9311"/>
    <cellStyle name="Normal 27 2 4" xfId="2382"/>
    <cellStyle name="Normal 27 2 4 2" xfId="6329"/>
    <cellStyle name="Normal 27 2 4 2 2" xfId="14238"/>
    <cellStyle name="Normal 27 2 4 3" xfId="10292"/>
    <cellStyle name="Normal 27 2 5" xfId="4369"/>
    <cellStyle name="Normal 27 2 5 2" xfId="12278"/>
    <cellStyle name="Normal 27 2 6" xfId="8332"/>
    <cellStyle name="Normal 27 3" xfId="680"/>
    <cellStyle name="Normal 27 3 2" xfId="1659"/>
    <cellStyle name="Normal 27 3 2 2" xfId="3619"/>
    <cellStyle name="Normal 27 3 2 2 2" xfId="7566"/>
    <cellStyle name="Normal 27 3 2 2 2 2" xfId="15475"/>
    <cellStyle name="Normal 27 3 2 2 3" xfId="11529"/>
    <cellStyle name="Normal 27 3 2 3" xfId="5606"/>
    <cellStyle name="Normal 27 3 2 3 2" xfId="13515"/>
    <cellStyle name="Normal 27 3 2 4" xfId="9569"/>
    <cellStyle name="Normal 27 3 3" xfId="2640"/>
    <cellStyle name="Normal 27 3 3 2" xfId="6587"/>
    <cellStyle name="Normal 27 3 3 2 2" xfId="14496"/>
    <cellStyle name="Normal 27 3 3 3" xfId="10550"/>
    <cellStyle name="Normal 27 3 4" xfId="4627"/>
    <cellStyle name="Normal 27 3 4 2" xfId="12536"/>
    <cellStyle name="Normal 27 3 5" xfId="8590"/>
    <cellStyle name="Normal 27 4" xfId="1176"/>
    <cellStyle name="Normal 27 4 2" xfId="3136"/>
    <cellStyle name="Normal 27 4 2 2" xfId="7083"/>
    <cellStyle name="Normal 27 4 2 2 2" xfId="14992"/>
    <cellStyle name="Normal 27 4 2 3" xfId="11046"/>
    <cellStyle name="Normal 27 4 3" xfId="5123"/>
    <cellStyle name="Normal 27 4 3 2" xfId="13032"/>
    <cellStyle name="Normal 27 4 4" xfId="9086"/>
    <cellStyle name="Normal 27 5" xfId="2157"/>
    <cellStyle name="Normal 27 5 2" xfId="6104"/>
    <cellStyle name="Normal 27 5 2 2" xfId="14013"/>
    <cellStyle name="Normal 27 5 3" xfId="10067"/>
    <cellStyle name="Normal 27 6" xfId="4144"/>
    <cellStyle name="Normal 27 6 2" xfId="12053"/>
    <cellStyle name="Normal 27 7" xfId="8107"/>
    <cellStyle name="Normal 28" xfId="198"/>
    <cellStyle name="Normal 28 2" xfId="423"/>
    <cellStyle name="Normal 28 2 2" xfId="906"/>
    <cellStyle name="Normal 28 2 2 2" xfId="1885"/>
    <cellStyle name="Normal 28 2 2 2 2" xfId="3845"/>
    <cellStyle name="Normal 28 2 2 2 2 2" xfId="7792"/>
    <cellStyle name="Normal 28 2 2 2 2 2 2" xfId="15701"/>
    <cellStyle name="Normal 28 2 2 2 2 3" xfId="11755"/>
    <cellStyle name="Normal 28 2 2 2 3" xfId="5832"/>
    <cellStyle name="Normal 28 2 2 2 3 2" xfId="13741"/>
    <cellStyle name="Normal 28 2 2 2 4" xfId="9795"/>
    <cellStyle name="Normal 28 2 2 3" xfId="2866"/>
    <cellStyle name="Normal 28 2 2 3 2" xfId="6813"/>
    <cellStyle name="Normal 28 2 2 3 2 2" xfId="14722"/>
    <cellStyle name="Normal 28 2 2 3 3" xfId="10776"/>
    <cellStyle name="Normal 28 2 2 4" xfId="4853"/>
    <cellStyle name="Normal 28 2 2 4 2" xfId="12762"/>
    <cellStyle name="Normal 28 2 2 5" xfId="8816"/>
    <cellStyle name="Normal 28 2 3" xfId="1402"/>
    <cellStyle name="Normal 28 2 3 2" xfId="3362"/>
    <cellStyle name="Normal 28 2 3 2 2" xfId="7309"/>
    <cellStyle name="Normal 28 2 3 2 2 2" xfId="15218"/>
    <cellStyle name="Normal 28 2 3 2 3" xfId="11272"/>
    <cellStyle name="Normal 28 2 3 3" xfId="5349"/>
    <cellStyle name="Normal 28 2 3 3 2" xfId="13258"/>
    <cellStyle name="Normal 28 2 3 4" xfId="9312"/>
    <cellStyle name="Normal 28 2 4" xfId="2383"/>
    <cellStyle name="Normal 28 2 4 2" xfId="6330"/>
    <cellStyle name="Normal 28 2 4 2 2" xfId="14239"/>
    <cellStyle name="Normal 28 2 4 3" xfId="10293"/>
    <cellStyle name="Normal 28 2 5" xfId="4370"/>
    <cellStyle name="Normal 28 2 5 2" xfId="12279"/>
    <cellStyle name="Normal 28 2 6" xfId="8333"/>
    <cellStyle name="Normal 28 3" xfId="681"/>
    <cellStyle name="Normal 28 3 2" xfId="1660"/>
    <cellStyle name="Normal 28 3 2 2" xfId="3620"/>
    <cellStyle name="Normal 28 3 2 2 2" xfId="7567"/>
    <cellStyle name="Normal 28 3 2 2 2 2" xfId="15476"/>
    <cellStyle name="Normal 28 3 2 2 3" xfId="11530"/>
    <cellStyle name="Normal 28 3 2 3" xfId="5607"/>
    <cellStyle name="Normal 28 3 2 3 2" xfId="13516"/>
    <cellStyle name="Normal 28 3 2 4" xfId="9570"/>
    <cellStyle name="Normal 28 3 3" xfId="2641"/>
    <cellStyle name="Normal 28 3 3 2" xfId="6588"/>
    <cellStyle name="Normal 28 3 3 2 2" xfId="14497"/>
    <cellStyle name="Normal 28 3 3 3" xfId="10551"/>
    <cellStyle name="Normal 28 3 4" xfId="4628"/>
    <cellStyle name="Normal 28 3 4 2" xfId="12537"/>
    <cellStyle name="Normal 28 3 5" xfId="8591"/>
    <cellStyle name="Normal 28 4" xfId="1177"/>
    <cellStyle name="Normal 28 4 2" xfId="3137"/>
    <cellStyle name="Normal 28 4 2 2" xfId="7084"/>
    <cellStyle name="Normal 28 4 2 2 2" xfId="14993"/>
    <cellStyle name="Normal 28 4 2 3" xfId="11047"/>
    <cellStyle name="Normal 28 4 3" xfId="5124"/>
    <cellStyle name="Normal 28 4 3 2" xfId="13033"/>
    <cellStyle name="Normal 28 4 4" xfId="9087"/>
    <cellStyle name="Normal 28 5" xfId="2158"/>
    <cellStyle name="Normal 28 5 2" xfId="6105"/>
    <cellStyle name="Normal 28 5 2 2" xfId="14014"/>
    <cellStyle name="Normal 28 5 3" xfId="10068"/>
    <cellStyle name="Normal 28 6" xfId="4145"/>
    <cellStyle name="Normal 28 6 2" xfId="12054"/>
    <cellStyle name="Normal 28 7" xfId="8108"/>
    <cellStyle name="Normal 29" xfId="199"/>
    <cellStyle name="Normal 29 2" xfId="424"/>
    <cellStyle name="Normal 29 2 2" xfId="907"/>
    <cellStyle name="Normal 29 2 2 2" xfId="1886"/>
    <cellStyle name="Normal 29 2 2 2 2" xfId="3846"/>
    <cellStyle name="Normal 29 2 2 2 2 2" xfId="7793"/>
    <cellStyle name="Normal 29 2 2 2 2 2 2" xfId="15702"/>
    <cellStyle name="Normal 29 2 2 2 2 3" xfId="11756"/>
    <cellStyle name="Normal 29 2 2 2 3" xfId="5833"/>
    <cellStyle name="Normal 29 2 2 2 3 2" xfId="13742"/>
    <cellStyle name="Normal 29 2 2 2 4" xfId="9796"/>
    <cellStyle name="Normal 29 2 2 3" xfId="2867"/>
    <cellStyle name="Normal 29 2 2 3 2" xfId="6814"/>
    <cellStyle name="Normal 29 2 2 3 2 2" xfId="14723"/>
    <cellStyle name="Normal 29 2 2 3 3" xfId="10777"/>
    <cellStyle name="Normal 29 2 2 4" xfId="4854"/>
    <cellStyle name="Normal 29 2 2 4 2" xfId="12763"/>
    <cellStyle name="Normal 29 2 2 5" xfId="8817"/>
    <cellStyle name="Normal 29 2 3" xfId="1403"/>
    <cellStyle name="Normal 29 2 3 2" xfId="3363"/>
    <cellStyle name="Normal 29 2 3 2 2" xfId="7310"/>
    <cellStyle name="Normal 29 2 3 2 2 2" xfId="15219"/>
    <cellStyle name="Normal 29 2 3 2 3" xfId="11273"/>
    <cellStyle name="Normal 29 2 3 3" xfId="5350"/>
    <cellStyle name="Normal 29 2 3 3 2" xfId="13259"/>
    <cellStyle name="Normal 29 2 3 4" xfId="9313"/>
    <cellStyle name="Normal 29 2 4" xfId="2384"/>
    <cellStyle name="Normal 29 2 4 2" xfId="6331"/>
    <cellStyle name="Normal 29 2 4 2 2" xfId="14240"/>
    <cellStyle name="Normal 29 2 4 3" xfId="10294"/>
    <cellStyle name="Normal 29 2 5" xfId="4371"/>
    <cellStyle name="Normal 29 2 5 2" xfId="12280"/>
    <cellStyle name="Normal 29 2 6" xfId="8334"/>
    <cellStyle name="Normal 29 3" xfId="682"/>
    <cellStyle name="Normal 29 3 2" xfId="1661"/>
    <cellStyle name="Normal 29 3 2 2" xfId="3621"/>
    <cellStyle name="Normal 29 3 2 2 2" xfId="7568"/>
    <cellStyle name="Normal 29 3 2 2 2 2" xfId="15477"/>
    <cellStyle name="Normal 29 3 2 2 3" xfId="11531"/>
    <cellStyle name="Normal 29 3 2 3" xfId="5608"/>
    <cellStyle name="Normal 29 3 2 3 2" xfId="13517"/>
    <cellStyle name="Normal 29 3 2 4" xfId="9571"/>
    <cellStyle name="Normal 29 3 3" xfId="2642"/>
    <cellStyle name="Normal 29 3 3 2" xfId="6589"/>
    <cellStyle name="Normal 29 3 3 2 2" xfId="14498"/>
    <cellStyle name="Normal 29 3 3 3" xfId="10552"/>
    <cellStyle name="Normal 29 3 4" xfId="4629"/>
    <cellStyle name="Normal 29 3 4 2" xfId="12538"/>
    <cellStyle name="Normal 29 3 5" xfId="8592"/>
    <cellStyle name="Normal 29 4" xfId="1178"/>
    <cellStyle name="Normal 29 4 2" xfId="3138"/>
    <cellStyle name="Normal 29 4 2 2" xfId="7085"/>
    <cellStyle name="Normal 29 4 2 2 2" xfId="14994"/>
    <cellStyle name="Normal 29 4 2 3" xfId="11048"/>
    <cellStyle name="Normal 29 4 3" xfId="5125"/>
    <cellStyle name="Normal 29 4 3 2" xfId="13034"/>
    <cellStyle name="Normal 29 4 4" xfId="9088"/>
    <cellStyle name="Normal 29 5" xfId="2159"/>
    <cellStyle name="Normal 29 5 2" xfId="6106"/>
    <cellStyle name="Normal 29 5 2 2" xfId="14015"/>
    <cellStyle name="Normal 29 5 3" xfId="10069"/>
    <cellStyle name="Normal 29 6" xfId="4146"/>
    <cellStyle name="Normal 29 6 2" xfId="12055"/>
    <cellStyle name="Normal 29 7" xfId="8109"/>
    <cellStyle name="Normal 3" xfId="11"/>
    <cellStyle name="Normal 3 10" xfId="3958"/>
    <cellStyle name="Normal 3 10 2" xfId="11867"/>
    <cellStyle name="Normal 3 11" xfId="7921"/>
    <cellStyle name="Normal 3 2" xfId="26"/>
    <cellStyle name="Normal 3 2 10" xfId="7936"/>
    <cellStyle name="Normal 3 2 2" xfId="85"/>
    <cellStyle name="Normal 3 2 2 2" xfId="174"/>
    <cellStyle name="Normal 3 2 2 2 2" xfId="399"/>
    <cellStyle name="Normal 3 2 2 2 2 2" xfId="882"/>
    <cellStyle name="Normal 3 2 2 2 2 2 2" xfId="1861"/>
    <cellStyle name="Normal 3 2 2 2 2 2 2 2" xfId="3821"/>
    <cellStyle name="Normal 3 2 2 2 2 2 2 2 2" xfId="7768"/>
    <cellStyle name="Normal 3 2 2 2 2 2 2 2 2 2" xfId="15677"/>
    <cellStyle name="Normal 3 2 2 2 2 2 2 2 3" xfId="11731"/>
    <cellStyle name="Normal 3 2 2 2 2 2 2 3" xfId="5808"/>
    <cellStyle name="Normal 3 2 2 2 2 2 2 3 2" xfId="13717"/>
    <cellStyle name="Normal 3 2 2 2 2 2 2 4" xfId="9771"/>
    <cellStyle name="Normal 3 2 2 2 2 2 3" xfId="2842"/>
    <cellStyle name="Normal 3 2 2 2 2 2 3 2" xfId="6789"/>
    <cellStyle name="Normal 3 2 2 2 2 2 3 2 2" xfId="14698"/>
    <cellStyle name="Normal 3 2 2 2 2 2 3 3" xfId="10752"/>
    <cellStyle name="Normal 3 2 2 2 2 2 4" xfId="4829"/>
    <cellStyle name="Normal 3 2 2 2 2 2 4 2" xfId="12738"/>
    <cellStyle name="Normal 3 2 2 2 2 2 5" xfId="8792"/>
    <cellStyle name="Normal 3 2 2 2 2 3" xfId="1378"/>
    <cellStyle name="Normal 3 2 2 2 2 3 2" xfId="3338"/>
    <cellStyle name="Normal 3 2 2 2 2 3 2 2" xfId="7285"/>
    <cellStyle name="Normal 3 2 2 2 2 3 2 2 2" xfId="15194"/>
    <cellStyle name="Normal 3 2 2 2 2 3 2 3" xfId="11248"/>
    <cellStyle name="Normal 3 2 2 2 2 3 3" xfId="5325"/>
    <cellStyle name="Normal 3 2 2 2 2 3 3 2" xfId="13234"/>
    <cellStyle name="Normal 3 2 2 2 2 3 4" xfId="9288"/>
    <cellStyle name="Normal 3 2 2 2 2 4" xfId="2359"/>
    <cellStyle name="Normal 3 2 2 2 2 4 2" xfId="6306"/>
    <cellStyle name="Normal 3 2 2 2 2 4 2 2" xfId="14215"/>
    <cellStyle name="Normal 3 2 2 2 2 4 3" xfId="10269"/>
    <cellStyle name="Normal 3 2 2 2 2 5" xfId="4346"/>
    <cellStyle name="Normal 3 2 2 2 2 5 2" xfId="12255"/>
    <cellStyle name="Normal 3 2 2 2 2 6" xfId="8309"/>
    <cellStyle name="Normal 3 2 2 2 3" xfId="657"/>
    <cellStyle name="Normal 3 2 2 2 3 2" xfId="1636"/>
    <cellStyle name="Normal 3 2 2 2 3 2 2" xfId="3596"/>
    <cellStyle name="Normal 3 2 2 2 3 2 2 2" xfId="7543"/>
    <cellStyle name="Normal 3 2 2 2 3 2 2 2 2" xfId="15452"/>
    <cellStyle name="Normal 3 2 2 2 3 2 2 3" xfId="11506"/>
    <cellStyle name="Normal 3 2 2 2 3 2 3" xfId="5583"/>
    <cellStyle name="Normal 3 2 2 2 3 2 3 2" xfId="13492"/>
    <cellStyle name="Normal 3 2 2 2 3 2 4" xfId="9546"/>
    <cellStyle name="Normal 3 2 2 2 3 3" xfId="2617"/>
    <cellStyle name="Normal 3 2 2 2 3 3 2" xfId="6564"/>
    <cellStyle name="Normal 3 2 2 2 3 3 2 2" xfId="14473"/>
    <cellStyle name="Normal 3 2 2 2 3 3 3" xfId="10527"/>
    <cellStyle name="Normal 3 2 2 2 3 4" xfId="4604"/>
    <cellStyle name="Normal 3 2 2 2 3 4 2" xfId="12513"/>
    <cellStyle name="Normal 3 2 2 2 3 5" xfId="8567"/>
    <cellStyle name="Normal 3 2 2 2 4" xfId="1153"/>
    <cellStyle name="Normal 3 2 2 2 4 2" xfId="3113"/>
    <cellStyle name="Normal 3 2 2 2 4 2 2" xfId="7060"/>
    <cellStyle name="Normal 3 2 2 2 4 2 2 2" xfId="14969"/>
    <cellStyle name="Normal 3 2 2 2 4 2 3" xfId="11023"/>
    <cellStyle name="Normal 3 2 2 2 4 3" xfId="5100"/>
    <cellStyle name="Normal 3 2 2 2 4 3 2" xfId="13009"/>
    <cellStyle name="Normal 3 2 2 2 4 4" xfId="9063"/>
    <cellStyle name="Normal 3 2 2 2 5" xfId="2134"/>
    <cellStyle name="Normal 3 2 2 2 5 2" xfId="6081"/>
    <cellStyle name="Normal 3 2 2 2 5 2 2" xfId="13990"/>
    <cellStyle name="Normal 3 2 2 2 5 3" xfId="10044"/>
    <cellStyle name="Normal 3 2 2 2 6" xfId="4121"/>
    <cellStyle name="Normal 3 2 2 2 6 2" xfId="12030"/>
    <cellStyle name="Normal 3 2 2 2 7" xfId="8084"/>
    <cellStyle name="Normal 3 2 2 3" xfId="310"/>
    <cellStyle name="Normal 3 2 2 3 2" xfId="793"/>
    <cellStyle name="Normal 3 2 2 3 2 2" xfId="1772"/>
    <cellStyle name="Normal 3 2 2 3 2 2 2" xfId="3732"/>
    <cellStyle name="Normal 3 2 2 3 2 2 2 2" xfId="7679"/>
    <cellStyle name="Normal 3 2 2 3 2 2 2 2 2" xfId="15588"/>
    <cellStyle name="Normal 3 2 2 3 2 2 2 3" xfId="11642"/>
    <cellStyle name="Normal 3 2 2 3 2 2 3" xfId="5719"/>
    <cellStyle name="Normal 3 2 2 3 2 2 3 2" xfId="13628"/>
    <cellStyle name="Normal 3 2 2 3 2 2 4" xfId="9682"/>
    <cellStyle name="Normal 3 2 2 3 2 3" xfId="2753"/>
    <cellStyle name="Normal 3 2 2 3 2 3 2" xfId="6700"/>
    <cellStyle name="Normal 3 2 2 3 2 3 2 2" xfId="14609"/>
    <cellStyle name="Normal 3 2 2 3 2 3 3" xfId="10663"/>
    <cellStyle name="Normal 3 2 2 3 2 4" xfId="4740"/>
    <cellStyle name="Normal 3 2 2 3 2 4 2" xfId="12649"/>
    <cellStyle name="Normal 3 2 2 3 2 5" xfId="8703"/>
    <cellStyle name="Normal 3 2 2 3 3" xfId="1289"/>
    <cellStyle name="Normal 3 2 2 3 3 2" xfId="3249"/>
    <cellStyle name="Normal 3 2 2 3 3 2 2" xfId="7196"/>
    <cellStyle name="Normal 3 2 2 3 3 2 2 2" xfId="15105"/>
    <cellStyle name="Normal 3 2 2 3 3 2 3" xfId="11159"/>
    <cellStyle name="Normal 3 2 2 3 3 3" xfId="5236"/>
    <cellStyle name="Normal 3 2 2 3 3 3 2" xfId="13145"/>
    <cellStyle name="Normal 3 2 2 3 3 4" xfId="9199"/>
    <cellStyle name="Normal 3 2 2 3 4" xfId="2270"/>
    <cellStyle name="Normal 3 2 2 3 4 2" xfId="6217"/>
    <cellStyle name="Normal 3 2 2 3 4 2 2" xfId="14126"/>
    <cellStyle name="Normal 3 2 2 3 4 3" xfId="10180"/>
    <cellStyle name="Normal 3 2 2 3 5" xfId="4257"/>
    <cellStyle name="Normal 3 2 2 3 5 2" xfId="12166"/>
    <cellStyle name="Normal 3 2 2 3 6" xfId="8220"/>
    <cellStyle name="Normal 3 2 2 4" xfId="568"/>
    <cellStyle name="Normal 3 2 2 4 2" xfId="1547"/>
    <cellStyle name="Normal 3 2 2 4 2 2" xfId="3507"/>
    <cellStyle name="Normal 3 2 2 4 2 2 2" xfId="7454"/>
    <cellStyle name="Normal 3 2 2 4 2 2 2 2" xfId="15363"/>
    <cellStyle name="Normal 3 2 2 4 2 2 3" xfId="11417"/>
    <cellStyle name="Normal 3 2 2 4 2 3" xfId="5494"/>
    <cellStyle name="Normal 3 2 2 4 2 3 2" xfId="13403"/>
    <cellStyle name="Normal 3 2 2 4 2 4" xfId="9457"/>
    <cellStyle name="Normal 3 2 2 4 3" xfId="2528"/>
    <cellStyle name="Normal 3 2 2 4 3 2" xfId="6475"/>
    <cellStyle name="Normal 3 2 2 4 3 2 2" xfId="14384"/>
    <cellStyle name="Normal 3 2 2 4 3 3" xfId="10438"/>
    <cellStyle name="Normal 3 2 2 4 4" xfId="4515"/>
    <cellStyle name="Normal 3 2 2 4 4 2" xfId="12424"/>
    <cellStyle name="Normal 3 2 2 4 5" xfId="8478"/>
    <cellStyle name="Normal 3 2 2 5" xfId="1064"/>
    <cellStyle name="Normal 3 2 2 5 2" xfId="3024"/>
    <cellStyle name="Normal 3 2 2 5 2 2" xfId="6971"/>
    <cellStyle name="Normal 3 2 2 5 2 2 2" xfId="14880"/>
    <cellStyle name="Normal 3 2 2 5 2 3" xfId="10934"/>
    <cellStyle name="Normal 3 2 2 5 3" xfId="5011"/>
    <cellStyle name="Normal 3 2 2 5 3 2" xfId="12920"/>
    <cellStyle name="Normal 3 2 2 5 4" xfId="8974"/>
    <cellStyle name="Normal 3 2 2 6" xfId="2045"/>
    <cellStyle name="Normal 3 2 2 6 2" xfId="5992"/>
    <cellStyle name="Normal 3 2 2 6 2 2" xfId="13901"/>
    <cellStyle name="Normal 3 2 2 6 3" xfId="9955"/>
    <cellStyle name="Normal 3 2 2 7" xfId="4032"/>
    <cellStyle name="Normal 3 2 2 7 2" xfId="11941"/>
    <cellStyle name="Normal 3 2 2 8" xfId="7995"/>
    <cellStyle name="Normal 3 2 3" xfId="56"/>
    <cellStyle name="Normal 3 2 3 2" xfId="145"/>
    <cellStyle name="Normal 3 2 3 2 2" xfId="370"/>
    <cellStyle name="Normal 3 2 3 2 2 2" xfId="853"/>
    <cellStyle name="Normal 3 2 3 2 2 2 2" xfId="1832"/>
    <cellStyle name="Normal 3 2 3 2 2 2 2 2" xfId="3792"/>
    <cellStyle name="Normal 3 2 3 2 2 2 2 2 2" xfId="7739"/>
    <cellStyle name="Normal 3 2 3 2 2 2 2 2 2 2" xfId="15648"/>
    <cellStyle name="Normal 3 2 3 2 2 2 2 2 3" xfId="11702"/>
    <cellStyle name="Normal 3 2 3 2 2 2 2 3" xfId="5779"/>
    <cellStyle name="Normal 3 2 3 2 2 2 2 3 2" xfId="13688"/>
    <cellStyle name="Normal 3 2 3 2 2 2 2 4" xfId="9742"/>
    <cellStyle name="Normal 3 2 3 2 2 2 3" xfId="2813"/>
    <cellStyle name="Normal 3 2 3 2 2 2 3 2" xfId="6760"/>
    <cellStyle name="Normal 3 2 3 2 2 2 3 2 2" xfId="14669"/>
    <cellStyle name="Normal 3 2 3 2 2 2 3 3" xfId="10723"/>
    <cellStyle name="Normal 3 2 3 2 2 2 4" xfId="4800"/>
    <cellStyle name="Normal 3 2 3 2 2 2 4 2" xfId="12709"/>
    <cellStyle name="Normal 3 2 3 2 2 2 5" xfId="8763"/>
    <cellStyle name="Normal 3 2 3 2 2 3" xfId="1349"/>
    <cellStyle name="Normal 3 2 3 2 2 3 2" xfId="3309"/>
    <cellStyle name="Normal 3 2 3 2 2 3 2 2" xfId="7256"/>
    <cellStyle name="Normal 3 2 3 2 2 3 2 2 2" xfId="15165"/>
    <cellStyle name="Normal 3 2 3 2 2 3 2 3" xfId="11219"/>
    <cellStyle name="Normal 3 2 3 2 2 3 3" xfId="5296"/>
    <cellStyle name="Normal 3 2 3 2 2 3 3 2" xfId="13205"/>
    <cellStyle name="Normal 3 2 3 2 2 3 4" xfId="9259"/>
    <cellStyle name="Normal 3 2 3 2 2 4" xfId="2330"/>
    <cellStyle name="Normal 3 2 3 2 2 4 2" xfId="6277"/>
    <cellStyle name="Normal 3 2 3 2 2 4 2 2" xfId="14186"/>
    <cellStyle name="Normal 3 2 3 2 2 4 3" xfId="10240"/>
    <cellStyle name="Normal 3 2 3 2 2 5" xfId="4317"/>
    <cellStyle name="Normal 3 2 3 2 2 5 2" xfId="12226"/>
    <cellStyle name="Normal 3 2 3 2 2 6" xfId="8280"/>
    <cellStyle name="Normal 3 2 3 2 3" xfId="628"/>
    <cellStyle name="Normal 3 2 3 2 3 2" xfId="1607"/>
    <cellStyle name="Normal 3 2 3 2 3 2 2" xfId="3567"/>
    <cellStyle name="Normal 3 2 3 2 3 2 2 2" xfId="7514"/>
    <cellStyle name="Normal 3 2 3 2 3 2 2 2 2" xfId="15423"/>
    <cellStyle name="Normal 3 2 3 2 3 2 2 3" xfId="11477"/>
    <cellStyle name="Normal 3 2 3 2 3 2 3" xfId="5554"/>
    <cellStyle name="Normal 3 2 3 2 3 2 3 2" xfId="13463"/>
    <cellStyle name="Normal 3 2 3 2 3 2 4" xfId="9517"/>
    <cellStyle name="Normal 3 2 3 2 3 3" xfId="2588"/>
    <cellStyle name="Normal 3 2 3 2 3 3 2" xfId="6535"/>
    <cellStyle name="Normal 3 2 3 2 3 3 2 2" xfId="14444"/>
    <cellStyle name="Normal 3 2 3 2 3 3 3" xfId="10498"/>
    <cellStyle name="Normal 3 2 3 2 3 4" xfId="4575"/>
    <cellStyle name="Normal 3 2 3 2 3 4 2" xfId="12484"/>
    <cellStyle name="Normal 3 2 3 2 3 5" xfId="8538"/>
    <cellStyle name="Normal 3 2 3 2 4" xfId="1124"/>
    <cellStyle name="Normal 3 2 3 2 4 2" xfId="3084"/>
    <cellStyle name="Normal 3 2 3 2 4 2 2" xfId="7031"/>
    <cellStyle name="Normal 3 2 3 2 4 2 2 2" xfId="14940"/>
    <cellStyle name="Normal 3 2 3 2 4 2 3" xfId="10994"/>
    <cellStyle name="Normal 3 2 3 2 4 3" xfId="5071"/>
    <cellStyle name="Normal 3 2 3 2 4 3 2" xfId="12980"/>
    <cellStyle name="Normal 3 2 3 2 4 4" xfId="9034"/>
    <cellStyle name="Normal 3 2 3 2 5" xfId="2105"/>
    <cellStyle name="Normal 3 2 3 2 5 2" xfId="6052"/>
    <cellStyle name="Normal 3 2 3 2 5 2 2" xfId="13961"/>
    <cellStyle name="Normal 3 2 3 2 5 3" xfId="10015"/>
    <cellStyle name="Normal 3 2 3 2 6" xfId="4092"/>
    <cellStyle name="Normal 3 2 3 2 6 2" xfId="12001"/>
    <cellStyle name="Normal 3 2 3 2 7" xfId="8055"/>
    <cellStyle name="Normal 3 2 3 3" xfId="281"/>
    <cellStyle name="Normal 3 2 3 3 2" xfId="764"/>
    <cellStyle name="Normal 3 2 3 3 2 2" xfId="1743"/>
    <cellStyle name="Normal 3 2 3 3 2 2 2" xfId="3703"/>
    <cellStyle name="Normal 3 2 3 3 2 2 2 2" xfId="7650"/>
    <cellStyle name="Normal 3 2 3 3 2 2 2 2 2" xfId="15559"/>
    <cellStyle name="Normal 3 2 3 3 2 2 2 3" xfId="11613"/>
    <cellStyle name="Normal 3 2 3 3 2 2 3" xfId="5690"/>
    <cellStyle name="Normal 3 2 3 3 2 2 3 2" xfId="13599"/>
    <cellStyle name="Normal 3 2 3 3 2 2 4" xfId="9653"/>
    <cellStyle name="Normal 3 2 3 3 2 3" xfId="2724"/>
    <cellStyle name="Normal 3 2 3 3 2 3 2" xfId="6671"/>
    <cellStyle name="Normal 3 2 3 3 2 3 2 2" xfId="14580"/>
    <cellStyle name="Normal 3 2 3 3 2 3 3" xfId="10634"/>
    <cellStyle name="Normal 3 2 3 3 2 4" xfId="4711"/>
    <cellStyle name="Normal 3 2 3 3 2 4 2" xfId="12620"/>
    <cellStyle name="Normal 3 2 3 3 2 5" xfId="8674"/>
    <cellStyle name="Normal 3 2 3 3 3" xfId="1260"/>
    <cellStyle name="Normal 3 2 3 3 3 2" xfId="3220"/>
    <cellStyle name="Normal 3 2 3 3 3 2 2" xfId="7167"/>
    <cellStyle name="Normal 3 2 3 3 3 2 2 2" xfId="15076"/>
    <cellStyle name="Normal 3 2 3 3 3 2 3" xfId="11130"/>
    <cellStyle name="Normal 3 2 3 3 3 3" xfId="5207"/>
    <cellStyle name="Normal 3 2 3 3 3 3 2" xfId="13116"/>
    <cellStyle name="Normal 3 2 3 3 3 4" xfId="9170"/>
    <cellStyle name="Normal 3 2 3 3 4" xfId="2241"/>
    <cellStyle name="Normal 3 2 3 3 4 2" xfId="6188"/>
    <cellStyle name="Normal 3 2 3 3 4 2 2" xfId="14097"/>
    <cellStyle name="Normal 3 2 3 3 4 3" xfId="10151"/>
    <cellStyle name="Normal 3 2 3 3 5" xfId="4228"/>
    <cellStyle name="Normal 3 2 3 3 5 2" xfId="12137"/>
    <cellStyle name="Normal 3 2 3 3 6" xfId="8191"/>
    <cellStyle name="Normal 3 2 3 4" xfId="539"/>
    <cellStyle name="Normal 3 2 3 4 2" xfId="1518"/>
    <cellStyle name="Normal 3 2 3 4 2 2" xfId="3478"/>
    <cellStyle name="Normal 3 2 3 4 2 2 2" xfId="7425"/>
    <cellStyle name="Normal 3 2 3 4 2 2 2 2" xfId="15334"/>
    <cellStyle name="Normal 3 2 3 4 2 2 3" xfId="11388"/>
    <cellStyle name="Normal 3 2 3 4 2 3" xfId="5465"/>
    <cellStyle name="Normal 3 2 3 4 2 3 2" xfId="13374"/>
    <cellStyle name="Normal 3 2 3 4 2 4" xfId="9428"/>
    <cellStyle name="Normal 3 2 3 4 3" xfId="2499"/>
    <cellStyle name="Normal 3 2 3 4 3 2" xfId="6446"/>
    <cellStyle name="Normal 3 2 3 4 3 2 2" xfId="14355"/>
    <cellStyle name="Normal 3 2 3 4 3 3" xfId="10409"/>
    <cellStyle name="Normal 3 2 3 4 4" xfId="4486"/>
    <cellStyle name="Normal 3 2 3 4 4 2" xfId="12395"/>
    <cellStyle name="Normal 3 2 3 4 5" xfId="8449"/>
    <cellStyle name="Normal 3 2 3 5" xfId="1035"/>
    <cellStyle name="Normal 3 2 3 5 2" xfId="2995"/>
    <cellStyle name="Normal 3 2 3 5 2 2" xfId="6942"/>
    <cellStyle name="Normal 3 2 3 5 2 2 2" xfId="14851"/>
    <cellStyle name="Normal 3 2 3 5 2 3" xfId="10905"/>
    <cellStyle name="Normal 3 2 3 5 3" xfId="4982"/>
    <cellStyle name="Normal 3 2 3 5 3 2" xfId="12891"/>
    <cellStyle name="Normal 3 2 3 5 4" xfId="8945"/>
    <cellStyle name="Normal 3 2 3 6" xfId="2016"/>
    <cellStyle name="Normal 3 2 3 6 2" xfId="5963"/>
    <cellStyle name="Normal 3 2 3 6 2 2" xfId="13872"/>
    <cellStyle name="Normal 3 2 3 6 3" xfId="9926"/>
    <cellStyle name="Normal 3 2 3 7" xfId="4003"/>
    <cellStyle name="Normal 3 2 3 7 2" xfId="11912"/>
    <cellStyle name="Normal 3 2 3 8" xfId="7966"/>
    <cellStyle name="Normal 3 2 4" xfId="115"/>
    <cellStyle name="Normal 3 2 4 2" xfId="340"/>
    <cellStyle name="Normal 3 2 4 2 2" xfId="823"/>
    <cellStyle name="Normal 3 2 4 2 2 2" xfId="1802"/>
    <cellStyle name="Normal 3 2 4 2 2 2 2" xfId="3762"/>
    <cellStyle name="Normal 3 2 4 2 2 2 2 2" xfId="7709"/>
    <cellStyle name="Normal 3 2 4 2 2 2 2 2 2" xfId="15618"/>
    <cellStyle name="Normal 3 2 4 2 2 2 2 3" xfId="11672"/>
    <cellStyle name="Normal 3 2 4 2 2 2 3" xfId="5749"/>
    <cellStyle name="Normal 3 2 4 2 2 2 3 2" xfId="13658"/>
    <cellStyle name="Normal 3 2 4 2 2 2 4" xfId="9712"/>
    <cellStyle name="Normal 3 2 4 2 2 3" xfId="2783"/>
    <cellStyle name="Normal 3 2 4 2 2 3 2" xfId="6730"/>
    <cellStyle name="Normal 3 2 4 2 2 3 2 2" xfId="14639"/>
    <cellStyle name="Normal 3 2 4 2 2 3 3" xfId="10693"/>
    <cellStyle name="Normal 3 2 4 2 2 4" xfId="4770"/>
    <cellStyle name="Normal 3 2 4 2 2 4 2" xfId="12679"/>
    <cellStyle name="Normal 3 2 4 2 2 5" xfId="8733"/>
    <cellStyle name="Normal 3 2 4 2 3" xfId="1319"/>
    <cellStyle name="Normal 3 2 4 2 3 2" xfId="3279"/>
    <cellStyle name="Normal 3 2 4 2 3 2 2" xfId="7226"/>
    <cellStyle name="Normal 3 2 4 2 3 2 2 2" xfId="15135"/>
    <cellStyle name="Normal 3 2 4 2 3 2 3" xfId="11189"/>
    <cellStyle name="Normal 3 2 4 2 3 3" xfId="5266"/>
    <cellStyle name="Normal 3 2 4 2 3 3 2" xfId="13175"/>
    <cellStyle name="Normal 3 2 4 2 3 4" xfId="9229"/>
    <cellStyle name="Normal 3 2 4 2 4" xfId="2300"/>
    <cellStyle name="Normal 3 2 4 2 4 2" xfId="6247"/>
    <cellStyle name="Normal 3 2 4 2 4 2 2" xfId="14156"/>
    <cellStyle name="Normal 3 2 4 2 4 3" xfId="10210"/>
    <cellStyle name="Normal 3 2 4 2 5" xfId="4287"/>
    <cellStyle name="Normal 3 2 4 2 5 2" xfId="12196"/>
    <cellStyle name="Normal 3 2 4 2 6" xfId="8250"/>
    <cellStyle name="Normal 3 2 4 3" xfId="598"/>
    <cellStyle name="Normal 3 2 4 3 2" xfId="1577"/>
    <cellStyle name="Normal 3 2 4 3 2 2" xfId="3537"/>
    <cellStyle name="Normal 3 2 4 3 2 2 2" xfId="7484"/>
    <cellStyle name="Normal 3 2 4 3 2 2 2 2" xfId="15393"/>
    <cellStyle name="Normal 3 2 4 3 2 2 3" xfId="11447"/>
    <cellStyle name="Normal 3 2 4 3 2 3" xfId="5524"/>
    <cellStyle name="Normal 3 2 4 3 2 3 2" xfId="13433"/>
    <cellStyle name="Normal 3 2 4 3 2 4" xfId="9487"/>
    <cellStyle name="Normal 3 2 4 3 3" xfId="2558"/>
    <cellStyle name="Normal 3 2 4 3 3 2" xfId="6505"/>
    <cellStyle name="Normal 3 2 4 3 3 2 2" xfId="14414"/>
    <cellStyle name="Normal 3 2 4 3 3 3" xfId="10468"/>
    <cellStyle name="Normal 3 2 4 3 4" xfId="4545"/>
    <cellStyle name="Normal 3 2 4 3 4 2" xfId="12454"/>
    <cellStyle name="Normal 3 2 4 3 5" xfId="8508"/>
    <cellStyle name="Normal 3 2 4 4" xfId="1094"/>
    <cellStyle name="Normal 3 2 4 4 2" xfId="3054"/>
    <cellStyle name="Normal 3 2 4 4 2 2" xfId="7001"/>
    <cellStyle name="Normal 3 2 4 4 2 2 2" xfId="14910"/>
    <cellStyle name="Normal 3 2 4 4 2 3" xfId="10964"/>
    <cellStyle name="Normal 3 2 4 4 3" xfId="5041"/>
    <cellStyle name="Normal 3 2 4 4 3 2" xfId="12950"/>
    <cellStyle name="Normal 3 2 4 4 4" xfId="9004"/>
    <cellStyle name="Normal 3 2 4 5" xfId="2075"/>
    <cellStyle name="Normal 3 2 4 5 2" xfId="6022"/>
    <cellStyle name="Normal 3 2 4 5 2 2" xfId="13931"/>
    <cellStyle name="Normal 3 2 4 5 3" xfId="9985"/>
    <cellStyle name="Normal 3 2 4 6" xfId="4062"/>
    <cellStyle name="Normal 3 2 4 6 2" xfId="11971"/>
    <cellStyle name="Normal 3 2 4 7" xfId="8025"/>
    <cellStyle name="Normal 3 2 5" xfId="251"/>
    <cellStyle name="Normal 3 2 5 2" xfId="734"/>
    <cellStyle name="Normal 3 2 5 2 2" xfId="1713"/>
    <cellStyle name="Normal 3 2 5 2 2 2" xfId="3673"/>
    <cellStyle name="Normal 3 2 5 2 2 2 2" xfId="7620"/>
    <cellStyle name="Normal 3 2 5 2 2 2 2 2" xfId="15529"/>
    <cellStyle name="Normal 3 2 5 2 2 2 3" xfId="11583"/>
    <cellStyle name="Normal 3 2 5 2 2 3" xfId="5660"/>
    <cellStyle name="Normal 3 2 5 2 2 3 2" xfId="13569"/>
    <cellStyle name="Normal 3 2 5 2 2 4" xfId="9623"/>
    <cellStyle name="Normal 3 2 5 2 3" xfId="2694"/>
    <cellStyle name="Normal 3 2 5 2 3 2" xfId="6641"/>
    <cellStyle name="Normal 3 2 5 2 3 2 2" xfId="14550"/>
    <cellStyle name="Normal 3 2 5 2 3 3" xfId="10604"/>
    <cellStyle name="Normal 3 2 5 2 4" xfId="4681"/>
    <cellStyle name="Normal 3 2 5 2 4 2" xfId="12590"/>
    <cellStyle name="Normal 3 2 5 2 5" xfId="8644"/>
    <cellStyle name="Normal 3 2 5 3" xfId="1230"/>
    <cellStyle name="Normal 3 2 5 3 2" xfId="3190"/>
    <cellStyle name="Normal 3 2 5 3 2 2" xfId="7137"/>
    <cellStyle name="Normal 3 2 5 3 2 2 2" xfId="15046"/>
    <cellStyle name="Normal 3 2 5 3 2 3" xfId="11100"/>
    <cellStyle name="Normal 3 2 5 3 3" xfId="5177"/>
    <cellStyle name="Normal 3 2 5 3 3 2" xfId="13086"/>
    <cellStyle name="Normal 3 2 5 3 4" xfId="9140"/>
    <cellStyle name="Normal 3 2 5 4" xfId="2211"/>
    <cellStyle name="Normal 3 2 5 4 2" xfId="6158"/>
    <cellStyle name="Normal 3 2 5 4 2 2" xfId="14067"/>
    <cellStyle name="Normal 3 2 5 4 3" xfId="10121"/>
    <cellStyle name="Normal 3 2 5 5" xfId="4198"/>
    <cellStyle name="Normal 3 2 5 5 2" xfId="12107"/>
    <cellStyle name="Normal 3 2 5 6" xfId="8161"/>
    <cellStyle name="Normal 3 2 6" xfId="509"/>
    <cellStyle name="Normal 3 2 6 2" xfId="1488"/>
    <cellStyle name="Normal 3 2 6 2 2" xfId="3448"/>
    <cellStyle name="Normal 3 2 6 2 2 2" xfId="7395"/>
    <cellStyle name="Normal 3 2 6 2 2 2 2" xfId="15304"/>
    <cellStyle name="Normal 3 2 6 2 2 3" xfId="11358"/>
    <cellStyle name="Normal 3 2 6 2 3" xfId="5435"/>
    <cellStyle name="Normal 3 2 6 2 3 2" xfId="13344"/>
    <cellStyle name="Normal 3 2 6 2 4" xfId="9398"/>
    <cellStyle name="Normal 3 2 6 3" xfId="2469"/>
    <cellStyle name="Normal 3 2 6 3 2" xfId="6416"/>
    <cellStyle name="Normal 3 2 6 3 2 2" xfId="14325"/>
    <cellStyle name="Normal 3 2 6 3 3" xfId="10379"/>
    <cellStyle name="Normal 3 2 6 4" xfId="4456"/>
    <cellStyle name="Normal 3 2 6 4 2" xfId="12365"/>
    <cellStyle name="Normal 3 2 6 5" xfId="8419"/>
    <cellStyle name="Normal 3 2 7" xfId="1005"/>
    <cellStyle name="Normal 3 2 7 2" xfId="2965"/>
    <cellStyle name="Normal 3 2 7 2 2" xfId="6912"/>
    <cellStyle name="Normal 3 2 7 2 2 2" xfId="14821"/>
    <cellStyle name="Normal 3 2 7 2 3" xfId="10875"/>
    <cellStyle name="Normal 3 2 7 3" xfId="4952"/>
    <cellStyle name="Normal 3 2 7 3 2" xfId="12861"/>
    <cellStyle name="Normal 3 2 7 4" xfId="8915"/>
    <cellStyle name="Normal 3 2 8" xfId="1986"/>
    <cellStyle name="Normal 3 2 8 2" xfId="5933"/>
    <cellStyle name="Normal 3 2 8 2 2" xfId="13842"/>
    <cellStyle name="Normal 3 2 8 3" xfId="9896"/>
    <cellStyle name="Normal 3 2 9" xfId="3973"/>
    <cellStyle name="Normal 3 2 9 2" xfId="11882"/>
    <cellStyle name="Normal 3 3" xfId="70"/>
    <cellStyle name="Normal 3 3 2" xfId="159"/>
    <cellStyle name="Normal 3 3 2 2" xfId="384"/>
    <cellStyle name="Normal 3 3 2 2 2" xfId="867"/>
    <cellStyle name="Normal 3 3 2 2 2 2" xfId="1846"/>
    <cellStyle name="Normal 3 3 2 2 2 2 2" xfId="3806"/>
    <cellStyle name="Normal 3 3 2 2 2 2 2 2" xfId="7753"/>
    <cellStyle name="Normal 3 3 2 2 2 2 2 2 2" xfId="15662"/>
    <cellStyle name="Normal 3 3 2 2 2 2 2 3" xfId="11716"/>
    <cellStyle name="Normal 3 3 2 2 2 2 3" xfId="5793"/>
    <cellStyle name="Normal 3 3 2 2 2 2 3 2" xfId="13702"/>
    <cellStyle name="Normal 3 3 2 2 2 2 4" xfId="9756"/>
    <cellStyle name="Normal 3 3 2 2 2 3" xfId="2827"/>
    <cellStyle name="Normal 3 3 2 2 2 3 2" xfId="6774"/>
    <cellStyle name="Normal 3 3 2 2 2 3 2 2" xfId="14683"/>
    <cellStyle name="Normal 3 3 2 2 2 3 3" xfId="10737"/>
    <cellStyle name="Normal 3 3 2 2 2 4" xfId="4814"/>
    <cellStyle name="Normal 3 3 2 2 2 4 2" xfId="12723"/>
    <cellStyle name="Normal 3 3 2 2 2 5" xfId="8777"/>
    <cellStyle name="Normal 3 3 2 2 3" xfId="1363"/>
    <cellStyle name="Normal 3 3 2 2 3 2" xfId="3323"/>
    <cellStyle name="Normal 3 3 2 2 3 2 2" xfId="7270"/>
    <cellStyle name="Normal 3 3 2 2 3 2 2 2" xfId="15179"/>
    <cellStyle name="Normal 3 3 2 2 3 2 3" xfId="11233"/>
    <cellStyle name="Normal 3 3 2 2 3 3" xfId="5310"/>
    <cellStyle name="Normal 3 3 2 2 3 3 2" xfId="13219"/>
    <cellStyle name="Normal 3 3 2 2 3 4" xfId="9273"/>
    <cellStyle name="Normal 3 3 2 2 4" xfId="2344"/>
    <cellStyle name="Normal 3 3 2 2 4 2" xfId="6291"/>
    <cellStyle name="Normal 3 3 2 2 4 2 2" xfId="14200"/>
    <cellStyle name="Normal 3 3 2 2 4 3" xfId="10254"/>
    <cellStyle name="Normal 3 3 2 2 5" xfId="4331"/>
    <cellStyle name="Normal 3 3 2 2 5 2" xfId="12240"/>
    <cellStyle name="Normal 3 3 2 2 6" xfId="8294"/>
    <cellStyle name="Normal 3 3 2 3" xfId="642"/>
    <cellStyle name="Normal 3 3 2 3 2" xfId="1621"/>
    <cellStyle name="Normal 3 3 2 3 2 2" xfId="3581"/>
    <cellStyle name="Normal 3 3 2 3 2 2 2" xfId="7528"/>
    <cellStyle name="Normal 3 3 2 3 2 2 2 2" xfId="15437"/>
    <cellStyle name="Normal 3 3 2 3 2 2 3" xfId="11491"/>
    <cellStyle name="Normal 3 3 2 3 2 3" xfId="5568"/>
    <cellStyle name="Normal 3 3 2 3 2 3 2" xfId="13477"/>
    <cellStyle name="Normal 3 3 2 3 2 4" xfId="9531"/>
    <cellStyle name="Normal 3 3 2 3 3" xfId="2602"/>
    <cellStyle name="Normal 3 3 2 3 3 2" xfId="6549"/>
    <cellStyle name="Normal 3 3 2 3 3 2 2" xfId="14458"/>
    <cellStyle name="Normal 3 3 2 3 3 3" xfId="10512"/>
    <cellStyle name="Normal 3 3 2 3 4" xfId="4589"/>
    <cellStyle name="Normal 3 3 2 3 4 2" xfId="12498"/>
    <cellStyle name="Normal 3 3 2 3 5" xfId="8552"/>
    <cellStyle name="Normal 3 3 2 4" xfId="1138"/>
    <cellStyle name="Normal 3 3 2 4 2" xfId="3098"/>
    <cellStyle name="Normal 3 3 2 4 2 2" xfId="7045"/>
    <cellStyle name="Normal 3 3 2 4 2 2 2" xfId="14954"/>
    <cellStyle name="Normal 3 3 2 4 2 3" xfId="11008"/>
    <cellStyle name="Normal 3 3 2 4 3" xfId="5085"/>
    <cellStyle name="Normal 3 3 2 4 3 2" xfId="12994"/>
    <cellStyle name="Normal 3 3 2 4 4" xfId="9048"/>
    <cellStyle name="Normal 3 3 2 5" xfId="2119"/>
    <cellStyle name="Normal 3 3 2 5 2" xfId="6066"/>
    <cellStyle name="Normal 3 3 2 5 2 2" xfId="13975"/>
    <cellStyle name="Normal 3 3 2 5 3" xfId="10029"/>
    <cellStyle name="Normal 3 3 2 6" xfId="4106"/>
    <cellStyle name="Normal 3 3 2 6 2" xfId="12015"/>
    <cellStyle name="Normal 3 3 2 7" xfId="8069"/>
    <cellStyle name="Normal 3 3 3" xfId="295"/>
    <cellStyle name="Normal 3 3 3 2" xfId="778"/>
    <cellStyle name="Normal 3 3 3 2 2" xfId="1757"/>
    <cellStyle name="Normal 3 3 3 2 2 2" xfId="3717"/>
    <cellStyle name="Normal 3 3 3 2 2 2 2" xfId="7664"/>
    <cellStyle name="Normal 3 3 3 2 2 2 2 2" xfId="15573"/>
    <cellStyle name="Normal 3 3 3 2 2 2 3" xfId="11627"/>
    <cellStyle name="Normal 3 3 3 2 2 3" xfId="5704"/>
    <cellStyle name="Normal 3 3 3 2 2 3 2" xfId="13613"/>
    <cellStyle name="Normal 3 3 3 2 2 4" xfId="9667"/>
    <cellStyle name="Normal 3 3 3 2 3" xfId="2738"/>
    <cellStyle name="Normal 3 3 3 2 3 2" xfId="6685"/>
    <cellStyle name="Normal 3 3 3 2 3 2 2" xfId="14594"/>
    <cellStyle name="Normal 3 3 3 2 3 3" xfId="10648"/>
    <cellStyle name="Normal 3 3 3 2 4" xfId="4725"/>
    <cellStyle name="Normal 3 3 3 2 4 2" xfId="12634"/>
    <cellStyle name="Normal 3 3 3 2 5" xfId="8688"/>
    <cellStyle name="Normal 3 3 3 3" xfId="1274"/>
    <cellStyle name="Normal 3 3 3 3 2" xfId="3234"/>
    <cellStyle name="Normal 3 3 3 3 2 2" xfId="7181"/>
    <cellStyle name="Normal 3 3 3 3 2 2 2" xfId="15090"/>
    <cellStyle name="Normal 3 3 3 3 2 3" xfId="11144"/>
    <cellStyle name="Normal 3 3 3 3 3" xfId="5221"/>
    <cellStyle name="Normal 3 3 3 3 3 2" xfId="13130"/>
    <cellStyle name="Normal 3 3 3 3 4" xfId="9184"/>
    <cellStyle name="Normal 3 3 3 4" xfId="2255"/>
    <cellStyle name="Normal 3 3 3 4 2" xfId="6202"/>
    <cellStyle name="Normal 3 3 3 4 2 2" xfId="14111"/>
    <cellStyle name="Normal 3 3 3 4 3" xfId="10165"/>
    <cellStyle name="Normal 3 3 3 5" xfId="4242"/>
    <cellStyle name="Normal 3 3 3 5 2" xfId="12151"/>
    <cellStyle name="Normal 3 3 3 6" xfId="8205"/>
    <cellStyle name="Normal 3 3 4" xfId="553"/>
    <cellStyle name="Normal 3 3 4 2" xfId="1532"/>
    <cellStyle name="Normal 3 3 4 2 2" xfId="3492"/>
    <cellStyle name="Normal 3 3 4 2 2 2" xfId="7439"/>
    <cellStyle name="Normal 3 3 4 2 2 2 2" xfId="15348"/>
    <cellStyle name="Normal 3 3 4 2 2 3" xfId="11402"/>
    <cellStyle name="Normal 3 3 4 2 3" xfId="5479"/>
    <cellStyle name="Normal 3 3 4 2 3 2" xfId="13388"/>
    <cellStyle name="Normal 3 3 4 2 4" xfId="9442"/>
    <cellStyle name="Normal 3 3 4 3" xfId="2513"/>
    <cellStyle name="Normal 3 3 4 3 2" xfId="6460"/>
    <cellStyle name="Normal 3 3 4 3 2 2" xfId="14369"/>
    <cellStyle name="Normal 3 3 4 3 3" xfId="10423"/>
    <cellStyle name="Normal 3 3 4 4" xfId="4500"/>
    <cellStyle name="Normal 3 3 4 4 2" xfId="12409"/>
    <cellStyle name="Normal 3 3 4 5" xfId="8463"/>
    <cellStyle name="Normal 3 3 5" xfId="1049"/>
    <cellStyle name="Normal 3 3 5 2" xfId="3009"/>
    <cellStyle name="Normal 3 3 5 2 2" xfId="6956"/>
    <cellStyle name="Normal 3 3 5 2 2 2" xfId="14865"/>
    <cellStyle name="Normal 3 3 5 2 3" xfId="10919"/>
    <cellStyle name="Normal 3 3 5 3" xfId="4996"/>
    <cellStyle name="Normal 3 3 5 3 2" xfId="12905"/>
    <cellStyle name="Normal 3 3 5 4" xfId="8959"/>
    <cellStyle name="Normal 3 3 6" xfId="2030"/>
    <cellStyle name="Normal 3 3 6 2" xfId="5977"/>
    <cellStyle name="Normal 3 3 6 2 2" xfId="13886"/>
    <cellStyle name="Normal 3 3 6 3" xfId="9940"/>
    <cellStyle name="Normal 3 3 7" xfId="4017"/>
    <cellStyle name="Normal 3 3 7 2" xfId="11926"/>
    <cellStyle name="Normal 3 3 8" xfId="7980"/>
    <cellStyle name="Normal 3 4" xfId="41"/>
    <cellStyle name="Normal 3 4 2" xfId="130"/>
    <cellStyle name="Normal 3 4 2 2" xfId="355"/>
    <cellStyle name="Normal 3 4 2 2 2" xfId="838"/>
    <cellStyle name="Normal 3 4 2 2 2 2" xfId="1817"/>
    <cellStyle name="Normal 3 4 2 2 2 2 2" xfId="3777"/>
    <cellStyle name="Normal 3 4 2 2 2 2 2 2" xfId="7724"/>
    <cellStyle name="Normal 3 4 2 2 2 2 2 2 2" xfId="15633"/>
    <cellStyle name="Normal 3 4 2 2 2 2 2 3" xfId="11687"/>
    <cellStyle name="Normal 3 4 2 2 2 2 3" xfId="5764"/>
    <cellStyle name="Normal 3 4 2 2 2 2 3 2" xfId="13673"/>
    <cellStyle name="Normal 3 4 2 2 2 2 4" xfId="9727"/>
    <cellStyle name="Normal 3 4 2 2 2 3" xfId="2798"/>
    <cellStyle name="Normal 3 4 2 2 2 3 2" xfId="6745"/>
    <cellStyle name="Normal 3 4 2 2 2 3 2 2" xfId="14654"/>
    <cellStyle name="Normal 3 4 2 2 2 3 3" xfId="10708"/>
    <cellStyle name="Normal 3 4 2 2 2 4" xfId="4785"/>
    <cellStyle name="Normal 3 4 2 2 2 4 2" xfId="12694"/>
    <cellStyle name="Normal 3 4 2 2 2 5" xfId="8748"/>
    <cellStyle name="Normal 3 4 2 2 3" xfId="1334"/>
    <cellStyle name="Normal 3 4 2 2 3 2" xfId="3294"/>
    <cellStyle name="Normal 3 4 2 2 3 2 2" xfId="7241"/>
    <cellStyle name="Normal 3 4 2 2 3 2 2 2" xfId="15150"/>
    <cellStyle name="Normal 3 4 2 2 3 2 3" xfId="11204"/>
    <cellStyle name="Normal 3 4 2 2 3 3" xfId="5281"/>
    <cellStyle name="Normal 3 4 2 2 3 3 2" xfId="13190"/>
    <cellStyle name="Normal 3 4 2 2 3 4" xfId="9244"/>
    <cellStyle name="Normal 3 4 2 2 4" xfId="2315"/>
    <cellStyle name="Normal 3 4 2 2 4 2" xfId="6262"/>
    <cellStyle name="Normal 3 4 2 2 4 2 2" xfId="14171"/>
    <cellStyle name="Normal 3 4 2 2 4 3" xfId="10225"/>
    <cellStyle name="Normal 3 4 2 2 5" xfId="4302"/>
    <cellStyle name="Normal 3 4 2 2 5 2" xfId="12211"/>
    <cellStyle name="Normal 3 4 2 2 6" xfId="8265"/>
    <cellStyle name="Normal 3 4 2 3" xfId="613"/>
    <cellStyle name="Normal 3 4 2 3 2" xfId="1592"/>
    <cellStyle name="Normal 3 4 2 3 2 2" xfId="3552"/>
    <cellStyle name="Normal 3 4 2 3 2 2 2" xfId="7499"/>
    <cellStyle name="Normal 3 4 2 3 2 2 2 2" xfId="15408"/>
    <cellStyle name="Normal 3 4 2 3 2 2 3" xfId="11462"/>
    <cellStyle name="Normal 3 4 2 3 2 3" xfId="5539"/>
    <cellStyle name="Normal 3 4 2 3 2 3 2" xfId="13448"/>
    <cellStyle name="Normal 3 4 2 3 2 4" xfId="9502"/>
    <cellStyle name="Normal 3 4 2 3 3" xfId="2573"/>
    <cellStyle name="Normal 3 4 2 3 3 2" xfId="6520"/>
    <cellStyle name="Normal 3 4 2 3 3 2 2" xfId="14429"/>
    <cellStyle name="Normal 3 4 2 3 3 3" xfId="10483"/>
    <cellStyle name="Normal 3 4 2 3 4" xfId="4560"/>
    <cellStyle name="Normal 3 4 2 3 4 2" xfId="12469"/>
    <cellStyle name="Normal 3 4 2 3 5" xfId="8523"/>
    <cellStyle name="Normal 3 4 2 4" xfId="1109"/>
    <cellStyle name="Normal 3 4 2 4 2" xfId="3069"/>
    <cellStyle name="Normal 3 4 2 4 2 2" xfId="7016"/>
    <cellStyle name="Normal 3 4 2 4 2 2 2" xfId="14925"/>
    <cellStyle name="Normal 3 4 2 4 2 3" xfId="10979"/>
    <cellStyle name="Normal 3 4 2 4 3" xfId="5056"/>
    <cellStyle name="Normal 3 4 2 4 3 2" xfId="12965"/>
    <cellStyle name="Normal 3 4 2 4 4" xfId="9019"/>
    <cellStyle name="Normal 3 4 2 5" xfId="2090"/>
    <cellStyle name="Normal 3 4 2 5 2" xfId="6037"/>
    <cellStyle name="Normal 3 4 2 5 2 2" xfId="13946"/>
    <cellStyle name="Normal 3 4 2 5 3" xfId="10000"/>
    <cellStyle name="Normal 3 4 2 6" xfId="4077"/>
    <cellStyle name="Normal 3 4 2 6 2" xfId="11986"/>
    <cellStyle name="Normal 3 4 2 7" xfId="8040"/>
    <cellStyle name="Normal 3 4 3" xfId="266"/>
    <cellStyle name="Normal 3 4 3 2" xfId="749"/>
    <cellStyle name="Normal 3 4 3 2 2" xfId="1728"/>
    <cellStyle name="Normal 3 4 3 2 2 2" xfId="3688"/>
    <cellStyle name="Normal 3 4 3 2 2 2 2" xfId="7635"/>
    <cellStyle name="Normal 3 4 3 2 2 2 2 2" xfId="15544"/>
    <cellStyle name="Normal 3 4 3 2 2 2 3" xfId="11598"/>
    <cellStyle name="Normal 3 4 3 2 2 3" xfId="5675"/>
    <cellStyle name="Normal 3 4 3 2 2 3 2" xfId="13584"/>
    <cellStyle name="Normal 3 4 3 2 2 4" xfId="9638"/>
    <cellStyle name="Normal 3 4 3 2 3" xfId="2709"/>
    <cellStyle name="Normal 3 4 3 2 3 2" xfId="6656"/>
    <cellStyle name="Normal 3 4 3 2 3 2 2" xfId="14565"/>
    <cellStyle name="Normal 3 4 3 2 3 3" xfId="10619"/>
    <cellStyle name="Normal 3 4 3 2 4" xfId="4696"/>
    <cellStyle name="Normal 3 4 3 2 4 2" xfId="12605"/>
    <cellStyle name="Normal 3 4 3 2 5" xfId="8659"/>
    <cellStyle name="Normal 3 4 3 3" xfId="1245"/>
    <cellStyle name="Normal 3 4 3 3 2" xfId="3205"/>
    <cellStyle name="Normal 3 4 3 3 2 2" xfId="7152"/>
    <cellStyle name="Normal 3 4 3 3 2 2 2" xfId="15061"/>
    <cellStyle name="Normal 3 4 3 3 2 3" xfId="11115"/>
    <cellStyle name="Normal 3 4 3 3 3" xfId="5192"/>
    <cellStyle name="Normal 3 4 3 3 3 2" xfId="13101"/>
    <cellStyle name="Normal 3 4 3 3 4" xfId="9155"/>
    <cellStyle name="Normal 3 4 3 4" xfId="2226"/>
    <cellStyle name="Normal 3 4 3 4 2" xfId="6173"/>
    <cellStyle name="Normal 3 4 3 4 2 2" xfId="14082"/>
    <cellStyle name="Normal 3 4 3 4 3" xfId="10136"/>
    <cellStyle name="Normal 3 4 3 5" xfId="4213"/>
    <cellStyle name="Normal 3 4 3 5 2" xfId="12122"/>
    <cellStyle name="Normal 3 4 3 6" xfId="8176"/>
    <cellStyle name="Normal 3 4 4" xfId="524"/>
    <cellStyle name="Normal 3 4 4 2" xfId="1503"/>
    <cellStyle name="Normal 3 4 4 2 2" xfId="3463"/>
    <cellStyle name="Normal 3 4 4 2 2 2" xfId="7410"/>
    <cellStyle name="Normal 3 4 4 2 2 2 2" xfId="15319"/>
    <cellStyle name="Normal 3 4 4 2 2 3" xfId="11373"/>
    <cellStyle name="Normal 3 4 4 2 3" xfId="5450"/>
    <cellStyle name="Normal 3 4 4 2 3 2" xfId="13359"/>
    <cellStyle name="Normal 3 4 4 2 4" xfId="9413"/>
    <cellStyle name="Normal 3 4 4 3" xfId="2484"/>
    <cellStyle name="Normal 3 4 4 3 2" xfId="6431"/>
    <cellStyle name="Normal 3 4 4 3 2 2" xfId="14340"/>
    <cellStyle name="Normal 3 4 4 3 3" xfId="10394"/>
    <cellStyle name="Normal 3 4 4 4" xfId="4471"/>
    <cellStyle name="Normal 3 4 4 4 2" xfId="12380"/>
    <cellStyle name="Normal 3 4 4 5" xfId="8434"/>
    <cellStyle name="Normal 3 4 5" xfId="1020"/>
    <cellStyle name="Normal 3 4 5 2" xfId="2980"/>
    <cellStyle name="Normal 3 4 5 2 2" xfId="6927"/>
    <cellStyle name="Normal 3 4 5 2 2 2" xfId="14836"/>
    <cellStyle name="Normal 3 4 5 2 3" xfId="10890"/>
    <cellStyle name="Normal 3 4 5 3" xfId="4967"/>
    <cellStyle name="Normal 3 4 5 3 2" xfId="12876"/>
    <cellStyle name="Normal 3 4 5 4" xfId="8930"/>
    <cellStyle name="Normal 3 4 6" xfId="2001"/>
    <cellStyle name="Normal 3 4 6 2" xfId="5948"/>
    <cellStyle name="Normal 3 4 6 2 2" xfId="13857"/>
    <cellStyle name="Normal 3 4 6 3" xfId="9911"/>
    <cellStyle name="Normal 3 4 7" xfId="3988"/>
    <cellStyle name="Normal 3 4 7 2" xfId="11897"/>
    <cellStyle name="Normal 3 4 8" xfId="7951"/>
    <cellStyle name="Normal 3 5" xfId="100"/>
    <cellStyle name="Normal 3 5 2" xfId="325"/>
    <cellStyle name="Normal 3 5 2 2" xfId="808"/>
    <cellStyle name="Normal 3 5 2 2 2" xfId="1787"/>
    <cellStyle name="Normal 3 5 2 2 2 2" xfId="3747"/>
    <cellStyle name="Normal 3 5 2 2 2 2 2" xfId="7694"/>
    <cellStyle name="Normal 3 5 2 2 2 2 2 2" xfId="15603"/>
    <cellStyle name="Normal 3 5 2 2 2 2 3" xfId="11657"/>
    <cellStyle name="Normal 3 5 2 2 2 3" xfId="5734"/>
    <cellStyle name="Normal 3 5 2 2 2 3 2" xfId="13643"/>
    <cellStyle name="Normal 3 5 2 2 2 4" xfId="9697"/>
    <cellStyle name="Normal 3 5 2 2 3" xfId="2768"/>
    <cellStyle name="Normal 3 5 2 2 3 2" xfId="6715"/>
    <cellStyle name="Normal 3 5 2 2 3 2 2" xfId="14624"/>
    <cellStyle name="Normal 3 5 2 2 3 3" xfId="10678"/>
    <cellStyle name="Normal 3 5 2 2 4" xfId="4755"/>
    <cellStyle name="Normal 3 5 2 2 4 2" xfId="12664"/>
    <cellStyle name="Normal 3 5 2 2 5" xfId="8718"/>
    <cellStyle name="Normal 3 5 2 3" xfId="1304"/>
    <cellStyle name="Normal 3 5 2 3 2" xfId="3264"/>
    <cellStyle name="Normal 3 5 2 3 2 2" xfId="7211"/>
    <cellStyle name="Normal 3 5 2 3 2 2 2" xfId="15120"/>
    <cellStyle name="Normal 3 5 2 3 2 3" xfId="11174"/>
    <cellStyle name="Normal 3 5 2 3 3" xfId="5251"/>
    <cellStyle name="Normal 3 5 2 3 3 2" xfId="13160"/>
    <cellStyle name="Normal 3 5 2 3 4" xfId="9214"/>
    <cellStyle name="Normal 3 5 2 4" xfId="2285"/>
    <cellStyle name="Normal 3 5 2 4 2" xfId="6232"/>
    <cellStyle name="Normal 3 5 2 4 2 2" xfId="14141"/>
    <cellStyle name="Normal 3 5 2 4 3" xfId="10195"/>
    <cellStyle name="Normal 3 5 2 5" xfId="4272"/>
    <cellStyle name="Normal 3 5 2 5 2" xfId="12181"/>
    <cellStyle name="Normal 3 5 2 6" xfId="8235"/>
    <cellStyle name="Normal 3 5 3" xfId="583"/>
    <cellStyle name="Normal 3 5 3 2" xfId="1562"/>
    <cellStyle name="Normal 3 5 3 2 2" xfId="3522"/>
    <cellStyle name="Normal 3 5 3 2 2 2" xfId="7469"/>
    <cellStyle name="Normal 3 5 3 2 2 2 2" xfId="15378"/>
    <cellStyle name="Normal 3 5 3 2 2 3" xfId="11432"/>
    <cellStyle name="Normal 3 5 3 2 3" xfId="5509"/>
    <cellStyle name="Normal 3 5 3 2 3 2" xfId="13418"/>
    <cellStyle name="Normal 3 5 3 2 4" xfId="9472"/>
    <cellStyle name="Normal 3 5 3 3" xfId="2543"/>
    <cellStyle name="Normal 3 5 3 3 2" xfId="6490"/>
    <cellStyle name="Normal 3 5 3 3 2 2" xfId="14399"/>
    <cellStyle name="Normal 3 5 3 3 3" xfId="10453"/>
    <cellStyle name="Normal 3 5 3 4" xfId="4530"/>
    <cellStyle name="Normal 3 5 3 4 2" xfId="12439"/>
    <cellStyle name="Normal 3 5 3 5" xfId="8493"/>
    <cellStyle name="Normal 3 5 4" xfId="1079"/>
    <cellStyle name="Normal 3 5 4 2" xfId="3039"/>
    <cellStyle name="Normal 3 5 4 2 2" xfId="6986"/>
    <cellStyle name="Normal 3 5 4 2 2 2" xfId="14895"/>
    <cellStyle name="Normal 3 5 4 2 3" xfId="10949"/>
    <cellStyle name="Normal 3 5 4 3" xfId="5026"/>
    <cellStyle name="Normal 3 5 4 3 2" xfId="12935"/>
    <cellStyle name="Normal 3 5 4 4" xfId="8989"/>
    <cellStyle name="Normal 3 5 5" xfId="2060"/>
    <cellStyle name="Normal 3 5 5 2" xfId="6007"/>
    <cellStyle name="Normal 3 5 5 2 2" xfId="13916"/>
    <cellStyle name="Normal 3 5 5 3" xfId="9970"/>
    <cellStyle name="Normal 3 5 6" xfId="4047"/>
    <cellStyle name="Normal 3 5 6 2" xfId="11956"/>
    <cellStyle name="Normal 3 5 7" xfId="8010"/>
    <cellStyle name="Normal 3 6" xfId="236"/>
    <cellStyle name="Normal 3 6 2" xfId="719"/>
    <cellStyle name="Normal 3 6 2 2" xfId="1698"/>
    <cellStyle name="Normal 3 6 2 2 2" xfId="3658"/>
    <cellStyle name="Normal 3 6 2 2 2 2" xfId="7605"/>
    <cellStyle name="Normal 3 6 2 2 2 2 2" xfId="15514"/>
    <cellStyle name="Normal 3 6 2 2 2 3" xfId="11568"/>
    <cellStyle name="Normal 3 6 2 2 3" xfId="5645"/>
    <cellStyle name="Normal 3 6 2 2 3 2" xfId="13554"/>
    <cellStyle name="Normal 3 6 2 2 4" xfId="9608"/>
    <cellStyle name="Normal 3 6 2 3" xfId="2679"/>
    <cellStyle name="Normal 3 6 2 3 2" xfId="6626"/>
    <cellStyle name="Normal 3 6 2 3 2 2" xfId="14535"/>
    <cellStyle name="Normal 3 6 2 3 3" xfId="10589"/>
    <cellStyle name="Normal 3 6 2 4" xfId="4666"/>
    <cellStyle name="Normal 3 6 2 4 2" xfId="12575"/>
    <cellStyle name="Normal 3 6 2 5" xfId="8629"/>
    <cellStyle name="Normal 3 6 3" xfId="1215"/>
    <cellStyle name="Normal 3 6 3 2" xfId="3175"/>
    <cellStyle name="Normal 3 6 3 2 2" xfId="7122"/>
    <cellStyle name="Normal 3 6 3 2 2 2" xfId="15031"/>
    <cellStyle name="Normal 3 6 3 2 3" xfId="11085"/>
    <cellStyle name="Normal 3 6 3 3" xfId="5162"/>
    <cellStyle name="Normal 3 6 3 3 2" xfId="13071"/>
    <cellStyle name="Normal 3 6 3 4" xfId="9125"/>
    <cellStyle name="Normal 3 6 4" xfId="2196"/>
    <cellStyle name="Normal 3 6 4 2" xfId="6143"/>
    <cellStyle name="Normal 3 6 4 2 2" xfId="14052"/>
    <cellStyle name="Normal 3 6 4 3" xfId="10106"/>
    <cellStyle name="Normal 3 6 5" xfId="4183"/>
    <cellStyle name="Normal 3 6 5 2" xfId="12092"/>
    <cellStyle name="Normal 3 6 6" xfId="8146"/>
    <cellStyle name="Normal 3 7" xfId="494"/>
    <cellStyle name="Normal 3 7 2" xfId="1473"/>
    <cellStyle name="Normal 3 7 2 2" xfId="3433"/>
    <cellStyle name="Normal 3 7 2 2 2" xfId="7380"/>
    <cellStyle name="Normal 3 7 2 2 2 2" xfId="15289"/>
    <cellStyle name="Normal 3 7 2 2 3" xfId="11343"/>
    <cellStyle name="Normal 3 7 2 3" xfId="5420"/>
    <cellStyle name="Normal 3 7 2 3 2" xfId="13329"/>
    <cellStyle name="Normal 3 7 2 4" xfId="9383"/>
    <cellStyle name="Normal 3 7 3" xfId="2454"/>
    <cellStyle name="Normal 3 7 3 2" xfId="6401"/>
    <cellStyle name="Normal 3 7 3 2 2" xfId="14310"/>
    <cellStyle name="Normal 3 7 3 3" xfId="10364"/>
    <cellStyle name="Normal 3 7 4" xfId="4441"/>
    <cellStyle name="Normal 3 7 4 2" xfId="12350"/>
    <cellStyle name="Normal 3 7 5" xfId="8404"/>
    <cellStyle name="Normal 3 8" xfId="990"/>
    <cellStyle name="Normal 3 8 2" xfId="2950"/>
    <cellStyle name="Normal 3 8 2 2" xfId="6897"/>
    <cellStyle name="Normal 3 8 2 2 2" xfId="14806"/>
    <cellStyle name="Normal 3 8 2 3" xfId="10860"/>
    <cellStyle name="Normal 3 8 3" xfId="4937"/>
    <cellStyle name="Normal 3 8 3 2" xfId="12846"/>
    <cellStyle name="Normal 3 8 4" xfId="8900"/>
    <cellStyle name="Normal 3 9" xfId="1971"/>
    <cellStyle name="Normal 3 9 2" xfId="5918"/>
    <cellStyle name="Normal 3 9 2 2" xfId="13827"/>
    <cellStyle name="Normal 3 9 3" xfId="9881"/>
    <cellStyle name="Normal 30" xfId="200"/>
    <cellStyle name="Normal 30 2" xfId="425"/>
    <cellStyle name="Normal 30 2 2" xfId="908"/>
    <cellStyle name="Normal 30 2 2 2" xfId="1887"/>
    <cellStyle name="Normal 30 2 2 2 2" xfId="3847"/>
    <cellStyle name="Normal 30 2 2 2 2 2" xfId="7794"/>
    <cellStyle name="Normal 30 2 2 2 2 2 2" xfId="15703"/>
    <cellStyle name="Normal 30 2 2 2 2 3" xfId="11757"/>
    <cellStyle name="Normal 30 2 2 2 3" xfId="5834"/>
    <cellStyle name="Normal 30 2 2 2 3 2" xfId="13743"/>
    <cellStyle name="Normal 30 2 2 2 4" xfId="9797"/>
    <cellStyle name="Normal 30 2 2 3" xfId="2868"/>
    <cellStyle name="Normal 30 2 2 3 2" xfId="6815"/>
    <cellStyle name="Normal 30 2 2 3 2 2" xfId="14724"/>
    <cellStyle name="Normal 30 2 2 3 3" xfId="10778"/>
    <cellStyle name="Normal 30 2 2 4" xfId="4855"/>
    <cellStyle name="Normal 30 2 2 4 2" xfId="12764"/>
    <cellStyle name="Normal 30 2 2 5" xfId="8818"/>
    <cellStyle name="Normal 30 2 3" xfId="1404"/>
    <cellStyle name="Normal 30 2 3 2" xfId="3364"/>
    <cellStyle name="Normal 30 2 3 2 2" xfId="7311"/>
    <cellStyle name="Normal 30 2 3 2 2 2" xfId="15220"/>
    <cellStyle name="Normal 30 2 3 2 3" xfId="11274"/>
    <cellStyle name="Normal 30 2 3 3" xfId="5351"/>
    <cellStyle name="Normal 30 2 3 3 2" xfId="13260"/>
    <cellStyle name="Normal 30 2 3 4" xfId="9314"/>
    <cellStyle name="Normal 30 2 4" xfId="2385"/>
    <cellStyle name="Normal 30 2 4 2" xfId="6332"/>
    <cellStyle name="Normal 30 2 4 2 2" xfId="14241"/>
    <cellStyle name="Normal 30 2 4 3" xfId="10295"/>
    <cellStyle name="Normal 30 2 5" xfId="4372"/>
    <cellStyle name="Normal 30 2 5 2" xfId="12281"/>
    <cellStyle name="Normal 30 2 6" xfId="8335"/>
    <cellStyle name="Normal 30 3" xfId="683"/>
    <cellStyle name="Normal 30 3 2" xfId="1662"/>
    <cellStyle name="Normal 30 3 2 2" xfId="3622"/>
    <cellStyle name="Normal 30 3 2 2 2" xfId="7569"/>
    <cellStyle name="Normal 30 3 2 2 2 2" xfId="15478"/>
    <cellStyle name="Normal 30 3 2 2 3" xfId="11532"/>
    <cellStyle name="Normal 30 3 2 3" xfId="5609"/>
    <cellStyle name="Normal 30 3 2 3 2" xfId="13518"/>
    <cellStyle name="Normal 30 3 2 4" xfId="9572"/>
    <cellStyle name="Normal 30 3 3" xfId="2643"/>
    <cellStyle name="Normal 30 3 3 2" xfId="6590"/>
    <cellStyle name="Normal 30 3 3 2 2" xfId="14499"/>
    <cellStyle name="Normal 30 3 3 3" xfId="10553"/>
    <cellStyle name="Normal 30 3 4" xfId="4630"/>
    <cellStyle name="Normal 30 3 4 2" xfId="12539"/>
    <cellStyle name="Normal 30 3 5" xfId="8593"/>
    <cellStyle name="Normal 30 4" xfId="1179"/>
    <cellStyle name="Normal 30 4 2" xfId="3139"/>
    <cellStyle name="Normal 30 4 2 2" xfId="7086"/>
    <cellStyle name="Normal 30 4 2 2 2" xfId="14995"/>
    <cellStyle name="Normal 30 4 2 3" xfId="11049"/>
    <cellStyle name="Normal 30 4 3" xfId="5126"/>
    <cellStyle name="Normal 30 4 3 2" xfId="13035"/>
    <cellStyle name="Normal 30 4 4" xfId="9089"/>
    <cellStyle name="Normal 30 5" xfId="2160"/>
    <cellStyle name="Normal 30 5 2" xfId="6107"/>
    <cellStyle name="Normal 30 5 2 2" xfId="14016"/>
    <cellStyle name="Normal 30 5 3" xfId="10070"/>
    <cellStyle name="Normal 30 6" xfId="4147"/>
    <cellStyle name="Normal 30 6 2" xfId="12056"/>
    <cellStyle name="Normal 30 7" xfId="8110"/>
    <cellStyle name="Normal 31" xfId="201"/>
    <cellStyle name="Normal 31 2" xfId="426"/>
    <cellStyle name="Normal 31 2 2" xfId="909"/>
    <cellStyle name="Normal 31 2 2 2" xfId="1888"/>
    <cellStyle name="Normal 31 2 2 2 2" xfId="3848"/>
    <cellStyle name="Normal 31 2 2 2 2 2" xfId="7795"/>
    <cellStyle name="Normal 31 2 2 2 2 2 2" xfId="15704"/>
    <cellStyle name="Normal 31 2 2 2 2 3" xfId="11758"/>
    <cellStyle name="Normal 31 2 2 2 3" xfId="5835"/>
    <cellStyle name="Normal 31 2 2 2 3 2" xfId="13744"/>
    <cellStyle name="Normal 31 2 2 2 4" xfId="9798"/>
    <cellStyle name="Normal 31 2 2 3" xfId="2869"/>
    <cellStyle name="Normal 31 2 2 3 2" xfId="6816"/>
    <cellStyle name="Normal 31 2 2 3 2 2" xfId="14725"/>
    <cellStyle name="Normal 31 2 2 3 3" xfId="10779"/>
    <cellStyle name="Normal 31 2 2 4" xfId="4856"/>
    <cellStyle name="Normal 31 2 2 4 2" xfId="12765"/>
    <cellStyle name="Normal 31 2 2 5" xfId="8819"/>
    <cellStyle name="Normal 31 2 3" xfId="1405"/>
    <cellStyle name="Normal 31 2 3 2" xfId="3365"/>
    <cellStyle name="Normal 31 2 3 2 2" xfId="7312"/>
    <cellStyle name="Normal 31 2 3 2 2 2" xfId="15221"/>
    <cellStyle name="Normal 31 2 3 2 3" xfId="11275"/>
    <cellStyle name="Normal 31 2 3 3" xfId="5352"/>
    <cellStyle name="Normal 31 2 3 3 2" xfId="13261"/>
    <cellStyle name="Normal 31 2 3 4" xfId="9315"/>
    <cellStyle name="Normal 31 2 4" xfId="2386"/>
    <cellStyle name="Normal 31 2 4 2" xfId="6333"/>
    <cellStyle name="Normal 31 2 4 2 2" xfId="14242"/>
    <cellStyle name="Normal 31 2 4 3" xfId="10296"/>
    <cellStyle name="Normal 31 2 5" xfId="4373"/>
    <cellStyle name="Normal 31 2 5 2" xfId="12282"/>
    <cellStyle name="Normal 31 2 6" xfId="8336"/>
    <cellStyle name="Normal 31 3" xfId="684"/>
    <cellStyle name="Normal 31 3 2" xfId="1663"/>
    <cellStyle name="Normal 31 3 2 2" xfId="3623"/>
    <cellStyle name="Normal 31 3 2 2 2" xfId="7570"/>
    <cellStyle name="Normal 31 3 2 2 2 2" xfId="15479"/>
    <cellStyle name="Normal 31 3 2 2 3" xfId="11533"/>
    <cellStyle name="Normal 31 3 2 3" xfId="5610"/>
    <cellStyle name="Normal 31 3 2 3 2" xfId="13519"/>
    <cellStyle name="Normal 31 3 2 4" xfId="9573"/>
    <cellStyle name="Normal 31 3 3" xfId="2644"/>
    <cellStyle name="Normal 31 3 3 2" xfId="6591"/>
    <cellStyle name="Normal 31 3 3 2 2" xfId="14500"/>
    <cellStyle name="Normal 31 3 3 3" xfId="10554"/>
    <cellStyle name="Normal 31 3 4" xfId="4631"/>
    <cellStyle name="Normal 31 3 4 2" xfId="12540"/>
    <cellStyle name="Normal 31 3 5" xfId="8594"/>
    <cellStyle name="Normal 31 4" xfId="1180"/>
    <cellStyle name="Normal 31 4 2" xfId="3140"/>
    <cellStyle name="Normal 31 4 2 2" xfId="7087"/>
    <cellStyle name="Normal 31 4 2 2 2" xfId="14996"/>
    <cellStyle name="Normal 31 4 2 3" xfId="11050"/>
    <cellStyle name="Normal 31 4 3" xfId="5127"/>
    <cellStyle name="Normal 31 4 3 2" xfId="13036"/>
    <cellStyle name="Normal 31 4 4" xfId="9090"/>
    <cellStyle name="Normal 31 5" xfId="2161"/>
    <cellStyle name="Normal 31 5 2" xfId="6108"/>
    <cellStyle name="Normal 31 5 2 2" xfId="14017"/>
    <cellStyle name="Normal 31 5 3" xfId="10071"/>
    <cellStyle name="Normal 31 6" xfId="4148"/>
    <cellStyle name="Normal 31 6 2" xfId="12057"/>
    <cellStyle name="Normal 31 7" xfId="8111"/>
    <cellStyle name="Normal 32" xfId="202"/>
    <cellStyle name="Normal 32 2" xfId="427"/>
    <cellStyle name="Normal 32 2 2" xfId="910"/>
    <cellStyle name="Normal 32 2 2 2" xfId="1889"/>
    <cellStyle name="Normal 32 2 2 2 2" xfId="3849"/>
    <cellStyle name="Normal 32 2 2 2 2 2" xfId="7796"/>
    <cellStyle name="Normal 32 2 2 2 2 2 2" xfId="15705"/>
    <cellStyle name="Normal 32 2 2 2 2 3" xfId="11759"/>
    <cellStyle name="Normal 32 2 2 2 3" xfId="5836"/>
    <cellStyle name="Normal 32 2 2 2 3 2" xfId="13745"/>
    <cellStyle name="Normal 32 2 2 2 4" xfId="9799"/>
    <cellStyle name="Normal 32 2 2 3" xfId="2870"/>
    <cellStyle name="Normal 32 2 2 3 2" xfId="6817"/>
    <cellStyle name="Normal 32 2 2 3 2 2" xfId="14726"/>
    <cellStyle name="Normal 32 2 2 3 3" xfId="10780"/>
    <cellStyle name="Normal 32 2 2 4" xfId="4857"/>
    <cellStyle name="Normal 32 2 2 4 2" xfId="12766"/>
    <cellStyle name="Normal 32 2 2 5" xfId="8820"/>
    <cellStyle name="Normal 32 2 3" xfId="1406"/>
    <cellStyle name="Normal 32 2 3 2" xfId="3366"/>
    <cellStyle name="Normal 32 2 3 2 2" xfId="7313"/>
    <cellStyle name="Normal 32 2 3 2 2 2" xfId="15222"/>
    <cellStyle name="Normal 32 2 3 2 3" xfId="11276"/>
    <cellStyle name="Normal 32 2 3 3" xfId="5353"/>
    <cellStyle name="Normal 32 2 3 3 2" xfId="13262"/>
    <cellStyle name="Normal 32 2 3 4" xfId="9316"/>
    <cellStyle name="Normal 32 2 4" xfId="2387"/>
    <cellStyle name="Normal 32 2 4 2" xfId="6334"/>
    <cellStyle name="Normal 32 2 4 2 2" xfId="14243"/>
    <cellStyle name="Normal 32 2 4 3" xfId="10297"/>
    <cellStyle name="Normal 32 2 5" xfId="4374"/>
    <cellStyle name="Normal 32 2 5 2" xfId="12283"/>
    <cellStyle name="Normal 32 2 6" xfId="8337"/>
    <cellStyle name="Normal 32 3" xfId="685"/>
    <cellStyle name="Normal 32 3 2" xfId="1664"/>
    <cellStyle name="Normal 32 3 2 2" xfId="3624"/>
    <cellStyle name="Normal 32 3 2 2 2" xfId="7571"/>
    <cellStyle name="Normal 32 3 2 2 2 2" xfId="15480"/>
    <cellStyle name="Normal 32 3 2 2 3" xfId="11534"/>
    <cellStyle name="Normal 32 3 2 3" xfId="5611"/>
    <cellStyle name="Normal 32 3 2 3 2" xfId="13520"/>
    <cellStyle name="Normal 32 3 2 4" xfId="9574"/>
    <cellStyle name="Normal 32 3 3" xfId="2645"/>
    <cellStyle name="Normal 32 3 3 2" xfId="6592"/>
    <cellStyle name="Normal 32 3 3 2 2" xfId="14501"/>
    <cellStyle name="Normal 32 3 3 3" xfId="10555"/>
    <cellStyle name="Normal 32 3 4" xfId="4632"/>
    <cellStyle name="Normal 32 3 4 2" xfId="12541"/>
    <cellStyle name="Normal 32 3 5" xfId="8595"/>
    <cellStyle name="Normal 32 4" xfId="1181"/>
    <cellStyle name="Normal 32 4 2" xfId="3141"/>
    <cellStyle name="Normal 32 4 2 2" xfId="7088"/>
    <cellStyle name="Normal 32 4 2 2 2" xfId="14997"/>
    <cellStyle name="Normal 32 4 2 3" xfId="11051"/>
    <cellStyle name="Normal 32 4 3" xfId="5128"/>
    <cellStyle name="Normal 32 4 3 2" xfId="13037"/>
    <cellStyle name="Normal 32 4 4" xfId="9091"/>
    <cellStyle name="Normal 32 5" xfId="2162"/>
    <cellStyle name="Normal 32 5 2" xfId="6109"/>
    <cellStyle name="Normal 32 5 2 2" xfId="14018"/>
    <cellStyle name="Normal 32 5 3" xfId="10072"/>
    <cellStyle name="Normal 32 6" xfId="4149"/>
    <cellStyle name="Normal 32 6 2" xfId="12058"/>
    <cellStyle name="Normal 32 7" xfId="8112"/>
    <cellStyle name="Normal 33" xfId="203"/>
    <cellStyle name="Normal 33 2" xfId="428"/>
    <cellStyle name="Normal 33 2 2" xfId="911"/>
    <cellStyle name="Normal 33 2 2 2" xfId="1890"/>
    <cellStyle name="Normal 33 2 2 2 2" xfId="3850"/>
    <cellStyle name="Normal 33 2 2 2 2 2" xfId="7797"/>
    <cellStyle name="Normal 33 2 2 2 2 2 2" xfId="15706"/>
    <cellStyle name="Normal 33 2 2 2 2 3" xfId="11760"/>
    <cellStyle name="Normal 33 2 2 2 3" xfId="5837"/>
    <cellStyle name="Normal 33 2 2 2 3 2" xfId="13746"/>
    <cellStyle name="Normal 33 2 2 2 4" xfId="9800"/>
    <cellStyle name="Normal 33 2 2 3" xfId="2871"/>
    <cellStyle name="Normal 33 2 2 3 2" xfId="6818"/>
    <cellStyle name="Normal 33 2 2 3 2 2" xfId="14727"/>
    <cellStyle name="Normal 33 2 2 3 3" xfId="10781"/>
    <cellStyle name="Normal 33 2 2 4" xfId="4858"/>
    <cellStyle name="Normal 33 2 2 4 2" xfId="12767"/>
    <cellStyle name="Normal 33 2 2 5" xfId="8821"/>
    <cellStyle name="Normal 33 2 3" xfId="1407"/>
    <cellStyle name="Normal 33 2 3 2" xfId="3367"/>
    <cellStyle name="Normal 33 2 3 2 2" xfId="7314"/>
    <cellStyle name="Normal 33 2 3 2 2 2" xfId="15223"/>
    <cellStyle name="Normal 33 2 3 2 3" xfId="11277"/>
    <cellStyle name="Normal 33 2 3 3" xfId="5354"/>
    <cellStyle name="Normal 33 2 3 3 2" xfId="13263"/>
    <cellStyle name="Normal 33 2 3 4" xfId="9317"/>
    <cellStyle name="Normal 33 2 4" xfId="2388"/>
    <cellStyle name="Normal 33 2 4 2" xfId="6335"/>
    <cellStyle name="Normal 33 2 4 2 2" xfId="14244"/>
    <cellStyle name="Normal 33 2 4 3" xfId="10298"/>
    <cellStyle name="Normal 33 2 5" xfId="4375"/>
    <cellStyle name="Normal 33 2 5 2" xfId="12284"/>
    <cellStyle name="Normal 33 2 6" xfId="8338"/>
    <cellStyle name="Normal 33 3" xfId="686"/>
    <cellStyle name="Normal 33 3 2" xfId="1665"/>
    <cellStyle name="Normal 33 3 2 2" xfId="3625"/>
    <cellStyle name="Normal 33 3 2 2 2" xfId="7572"/>
    <cellStyle name="Normal 33 3 2 2 2 2" xfId="15481"/>
    <cellStyle name="Normal 33 3 2 2 3" xfId="11535"/>
    <cellStyle name="Normal 33 3 2 3" xfId="5612"/>
    <cellStyle name="Normal 33 3 2 3 2" xfId="13521"/>
    <cellStyle name="Normal 33 3 2 4" xfId="9575"/>
    <cellStyle name="Normal 33 3 3" xfId="2646"/>
    <cellStyle name="Normal 33 3 3 2" xfId="6593"/>
    <cellStyle name="Normal 33 3 3 2 2" xfId="14502"/>
    <cellStyle name="Normal 33 3 3 3" xfId="10556"/>
    <cellStyle name="Normal 33 3 4" xfId="4633"/>
    <cellStyle name="Normal 33 3 4 2" xfId="12542"/>
    <cellStyle name="Normal 33 3 5" xfId="8596"/>
    <cellStyle name="Normal 33 4" xfId="1182"/>
    <cellStyle name="Normal 33 4 2" xfId="3142"/>
    <cellStyle name="Normal 33 4 2 2" xfId="7089"/>
    <cellStyle name="Normal 33 4 2 2 2" xfId="14998"/>
    <cellStyle name="Normal 33 4 2 3" xfId="11052"/>
    <cellStyle name="Normal 33 4 3" xfId="5129"/>
    <cellStyle name="Normal 33 4 3 2" xfId="13038"/>
    <cellStyle name="Normal 33 4 4" xfId="9092"/>
    <cellStyle name="Normal 33 5" xfId="2163"/>
    <cellStyle name="Normal 33 5 2" xfId="6110"/>
    <cellStyle name="Normal 33 5 2 2" xfId="14019"/>
    <cellStyle name="Normal 33 5 3" xfId="10073"/>
    <cellStyle name="Normal 33 6" xfId="4150"/>
    <cellStyle name="Normal 33 6 2" xfId="12059"/>
    <cellStyle name="Normal 33 7" xfId="8113"/>
    <cellStyle name="Normal 34" xfId="204"/>
    <cellStyle name="Normal 34 2" xfId="429"/>
    <cellStyle name="Normal 34 2 2" xfId="912"/>
    <cellStyle name="Normal 34 2 2 2" xfId="1891"/>
    <cellStyle name="Normal 34 2 2 2 2" xfId="3851"/>
    <cellStyle name="Normal 34 2 2 2 2 2" xfId="7798"/>
    <cellStyle name="Normal 34 2 2 2 2 2 2" xfId="15707"/>
    <cellStyle name="Normal 34 2 2 2 2 3" xfId="11761"/>
    <cellStyle name="Normal 34 2 2 2 3" xfId="5838"/>
    <cellStyle name="Normal 34 2 2 2 3 2" xfId="13747"/>
    <cellStyle name="Normal 34 2 2 2 4" xfId="9801"/>
    <cellStyle name="Normal 34 2 2 3" xfId="2872"/>
    <cellStyle name="Normal 34 2 2 3 2" xfId="6819"/>
    <cellStyle name="Normal 34 2 2 3 2 2" xfId="14728"/>
    <cellStyle name="Normal 34 2 2 3 3" xfId="10782"/>
    <cellStyle name="Normal 34 2 2 4" xfId="4859"/>
    <cellStyle name="Normal 34 2 2 4 2" xfId="12768"/>
    <cellStyle name="Normal 34 2 2 5" xfId="8822"/>
    <cellStyle name="Normal 34 2 3" xfId="1408"/>
    <cellStyle name="Normal 34 2 3 2" xfId="3368"/>
    <cellStyle name="Normal 34 2 3 2 2" xfId="7315"/>
    <cellStyle name="Normal 34 2 3 2 2 2" xfId="15224"/>
    <cellStyle name="Normal 34 2 3 2 3" xfId="11278"/>
    <cellStyle name="Normal 34 2 3 3" xfId="5355"/>
    <cellStyle name="Normal 34 2 3 3 2" xfId="13264"/>
    <cellStyle name="Normal 34 2 3 4" xfId="9318"/>
    <cellStyle name="Normal 34 2 4" xfId="2389"/>
    <cellStyle name="Normal 34 2 4 2" xfId="6336"/>
    <cellStyle name="Normal 34 2 4 2 2" xfId="14245"/>
    <cellStyle name="Normal 34 2 4 3" xfId="10299"/>
    <cellStyle name="Normal 34 2 5" xfId="4376"/>
    <cellStyle name="Normal 34 2 5 2" xfId="12285"/>
    <cellStyle name="Normal 34 2 6" xfId="8339"/>
    <cellStyle name="Normal 34 3" xfId="687"/>
    <cellStyle name="Normal 34 3 2" xfId="1666"/>
    <cellStyle name="Normal 34 3 2 2" xfId="3626"/>
    <cellStyle name="Normal 34 3 2 2 2" xfId="7573"/>
    <cellStyle name="Normal 34 3 2 2 2 2" xfId="15482"/>
    <cellStyle name="Normal 34 3 2 2 3" xfId="11536"/>
    <cellStyle name="Normal 34 3 2 3" xfId="5613"/>
    <cellStyle name="Normal 34 3 2 3 2" xfId="13522"/>
    <cellStyle name="Normal 34 3 2 4" xfId="9576"/>
    <cellStyle name="Normal 34 3 3" xfId="2647"/>
    <cellStyle name="Normal 34 3 3 2" xfId="6594"/>
    <cellStyle name="Normal 34 3 3 2 2" xfId="14503"/>
    <cellStyle name="Normal 34 3 3 3" xfId="10557"/>
    <cellStyle name="Normal 34 3 4" xfId="4634"/>
    <cellStyle name="Normal 34 3 4 2" xfId="12543"/>
    <cellStyle name="Normal 34 3 5" xfId="8597"/>
    <cellStyle name="Normal 34 4" xfId="1183"/>
    <cellStyle name="Normal 34 4 2" xfId="3143"/>
    <cellStyle name="Normal 34 4 2 2" xfId="7090"/>
    <cellStyle name="Normal 34 4 2 2 2" xfId="14999"/>
    <cellStyle name="Normal 34 4 2 3" xfId="11053"/>
    <cellStyle name="Normal 34 4 3" xfId="5130"/>
    <cellStyle name="Normal 34 4 3 2" xfId="13039"/>
    <cellStyle name="Normal 34 4 4" xfId="9093"/>
    <cellStyle name="Normal 34 5" xfId="2164"/>
    <cellStyle name="Normal 34 5 2" xfId="6111"/>
    <cellStyle name="Normal 34 5 2 2" xfId="14020"/>
    <cellStyle name="Normal 34 5 3" xfId="10074"/>
    <cellStyle name="Normal 34 6" xfId="4151"/>
    <cellStyle name="Normal 34 6 2" xfId="12060"/>
    <cellStyle name="Normal 34 7" xfId="8114"/>
    <cellStyle name="Normal 35" xfId="205"/>
    <cellStyle name="Normal 35 2" xfId="430"/>
    <cellStyle name="Normal 35 2 2" xfId="913"/>
    <cellStyle name="Normal 35 2 2 2" xfId="1892"/>
    <cellStyle name="Normal 35 2 2 2 2" xfId="3852"/>
    <cellStyle name="Normal 35 2 2 2 2 2" xfId="7799"/>
    <cellStyle name="Normal 35 2 2 2 2 2 2" xfId="15708"/>
    <cellStyle name="Normal 35 2 2 2 2 3" xfId="11762"/>
    <cellStyle name="Normal 35 2 2 2 3" xfId="5839"/>
    <cellStyle name="Normal 35 2 2 2 3 2" xfId="13748"/>
    <cellStyle name="Normal 35 2 2 2 4" xfId="9802"/>
    <cellStyle name="Normal 35 2 2 3" xfId="2873"/>
    <cellStyle name="Normal 35 2 2 3 2" xfId="6820"/>
    <cellStyle name="Normal 35 2 2 3 2 2" xfId="14729"/>
    <cellStyle name="Normal 35 2 2 3 3" xfId="10783"/>
    <cellStyle name="Normal 35 2 2 4" xfId="4860"/>
    <cellStyle name="Normal 35 2 2 4 2" xfId="12769"/>
    <cellStyle name="Normal 35 2 2 5" xfId="8823"/>
    <cellStyle name="Normal 35 2 3" xfId="1409"/>
    <cellStyle name="Normal 35 2 3 2" xfId="3369"/>
    <cellStyle name="Normal 35 2 3 2 2" xfId="7316"/>
    <cellStyle name="Normal 35 2 3 2 2 2" xfId="15225"/>
    <cellStyle name="Normal 35 2 3 2 3" xfId="11279"/>
    <cellStyle name="Normal 35 2 3 3" xfId="5356"/>
    <cellStyle name="Normal 35 2 3 3 2" xfId="13265"/>
    <cellStyle name="Normal 35 2 3 4" xfId="9319"/>
    <cellStyle name="Normal 35 2 4" xfId="2390"/>
    <cellStyle name="Normal 35 2 4 2" xfId="6337"/>
    <cellStyle name="Normal 35 2 4 2 2" xfId="14246"/>
    <cellStyle name="Normal 35 2 4 3" xfId="10300"/>
    <cellStyle name="Normal 35 2 5" xfId="4377"/>
    <cellStyle name="Normal 35 2 5 2" xfId="12286"/>
    <cellStyle name="Normal 35 2 6" xfId="8340"/>
    <cellStyle name="Normal 35 3" xfId="688"/>
    <cellStyle name="Normal 35 3 2" xfId="1667"/>
    <cellStyle name="Normal 35 3 2 2" xfId="3627"/>
    <cellStyle name="Normal 35 3 2 2 2" xfId="7574"/>
    <cellStyle name="Normal 35 3 2 2 2 2" xfId="15483"/>
    <cellStyle name="Normal 35 3 2 2 3" xfId="11537"/>
    <cellStyle name="Normal 35 3 2 3" xfId="5614"/>
    <cellStyle name="Normal 35 3 2 3 2" xfId="13523"/>
    <cellStyle name="Normal 35 3 2 4" xfId="9577"/>
    <cellStyle name="Normal 35 3 3" xfId="2648"/>
    <cellStyle name="Normal 35 3 3 2" xfId="6595"/>
    <cellStyle name="Normal 35 3 3 2 2" xfId="14504"/>
    <cellStyle name="Normal 35 3 3 3" xfId="10558"/>
    <cellStyle name="Normal 35 3 4" xfId="4635"/>
    <cellStyle name="Normal 35 3 4 2" xfId="12544"/>
    <cellStyle name="Normal 35 3 5" xfId="8598"/>
    <cellStyle name="Normal 35 4" xfId="1184"/>
    <cellStyle name="Normal 35 4 2" xfId="3144"/>
    <cellStyle name="Normal 35 4 2 2" xfId="7091"/>
    <cellStyle name="Normal 35 4 2 2 2" xfId="15000"/>
    <cellStyle name="Normal 35 4 2 3" xfId="11054"/>
    <cellStyle name="Normal 35 4 3" xfId="5131"/>
    <cellStyle name="Normal 35 4 3 2" xfId="13040"/>
    <cellStyle name="Normal 35 4 4" xfId="9094"/>
    <cellStyle name="Normal 35 5" xfId="2165"/>
    <cellStyle name="Normal 35 5 2" xfId="6112"/>
    <cellStyle name="Normal 35 5 2 2" xfId="14021"/>
    <cellStyle name="Normal 35 5 3" xfId="10075"/>
    <cellStyle name="Normal 35 6" xfId="4152"/>
    <cellStyle name="Normal 35 6 2" xfId="12061"/>
    <cellStyle name="Normal 35 7" xfId="8115"/>
    <cellStyle name="Normal 36" xfId="206"/>
    <cellStyle name="Normal 36 2" xfId="431"/>
    <cellStyle name="Normal 36 2 2" xfId="914"/>
    <cellStyle name="Normal 36 2 2 2" xfId="1893"/>
    <cellStyle name="Normal 36 2 2 2 2" xfId="3853"/>
    <cellStyle name="Normal 36 2 2 2 2 2" xfId="7800"/>
    <cellStyle name="Normal 36 2 2 2 2 2 2" xfId="15709"/>
    <cellStyle name="Normal 36 2 2 2 2 3" xfId="11763"/>
    <cellStyle name="Normal 36 2 2 2 3" xfId="5840"/>
    <cellStyle name="Normal 36 2 2 2 3 2" xfId="13749"/>
    <cellStyle name="Normal 36 2 2 2 4" xfId="9803"/>
    <cellStyle name="Normal 36 2 2 3" xfId="2874"/>
    <cellStyle name="Normal 36 2 2 3 2" xfId="6821"/>
    <cellStyle name="Normal 36 2 2 3 2 2" xfId="14730"/>
    <cellStyle name="Normal 36 2 2 3 3" xfId="10784"/>
    <cellStyle name="Normal 36 2 2 4" xfId="4861"/>
    <cellStyle name="Normal 36 2 2 4 2" xfId="12770"/>
    <cellStyle name="Normal 36 2 2 5" xfId="8824"/>
    <cellStyle name="Normal 36 2 3" xfId="1410"/>
    <cellStyle name="Normal 36 2 3 2" xfId="3370"/>
    <cellStyle name="Normal 36 2 3 2 2" xfId="7317"/>
    <cellStyle name="Normal 36 2 3 2 2 2" xfId="15226"/>
    <cellStyle name="Normal 36 2 3 2 3" xfId="11280"/>
    <cellStyle name="Normal 36 2 3 3" xfId="5357"/>
    <cellStyle name="Normal 36 2 3 3 2" xfId="13266"/>
    <cellStyle name="Normal 36 2 3 4" xfId="9320"/>
    <cellStyle name="Normal 36 2 4" xfId="2391"/>
    <cellStyle name="Normal 36 2 4 2" xfId="6338"/>
    <cellStyle name="Normal 36 2 4 2 2" xfId="14247"/>
    <cellStyle name="Normal 36 2 4 3" xfId="10301"/>
    <cellStyle name="Normal 36 2 5" xfId="4378"/>
    <cellStyle name="Normal 36 2 5 2" xfId="12287"/>
    <cellStyle name="Normal 36 2 6" xfId="8341"/>
    <cellStyle name="Normal 36 3" xfId="689"/>
    <cellStyle name="Normal 36 3 2" xfId="1668"/>
    <cellStyle name="Normal 36 3 2 2" xfId="3628"/>
    <cellStyle name="Normal 36 3 2 2 2" xfId="7575"/>
    <cellStyle name="Normal 36 3 2 2 2 2" xfId="15484"/>
    <cellStyle name="Normal 36 3 2 2 3" xfId="11538"/>
    <cellStyle name="Normal 36 3 2 3" xfId="5615"/>
    <cellStyle name="Normal 36 3 2 3 2" xfId="13524"/>
    <cellStyle name="Normal 36 3 2 4" xfId="9578"/>
    <cellStyle name="Normal 36 3 3" xfId="2649"/>
    <cellStyle name="Normal 36 3 3 2" xfId="6596"/>
    <cellStyle name="Normal 36 3 3 2 2" xfId="14505"/>
    <cellStyle name="Normal 36 3 3 3" xfId="10559"/>
    <cellStyle name="Normal 36 3 4" xfId="4636"/>
    <cellStyle name="Normal 36 3 4 2" xfId="12545"/>
    <cellStyle name="Normal 36 3 5" xfId="8599"/>
    <cellStyle name="Normal 36 4" xfId="1185"/>
    <cellStyle name="Normal 36 4 2" xfId="3145"/>
    <cellStyle name="Normal 36 4 2 2" xfId="7092"/>
    <cellStyle name="Normal 36 4 2 2 2" xfId="15001"/>
    <cellStyle name="Normal 36 4 2 3" xfId="11055"/>
    <cellStyle name="Normal 36 4 3" xfId="5132"/>
    <cellStyle name="Normal 36 4 3 2" xfId="13041"/>
    <cellStyle name="Normal 36 4 4" xfId="9095"/>
    <cellStyle name="Normal 36 5" xfId="2166"/>
    <cellStyle name="Normal 36 5 2" xfId="6113"/>
    <cellStyle name="Normal 36 5 2 2" xfId="14022"/>
    <cellStyle name="Normal 36 5 3" xfId="10076"/>
    <cellStyle name="Normal 36 6" xfId="4153"/>
    <cellStyle name="Normal 36 6 2" xfId="12062"/>
    <cellStyle name="Normal 36 7" xfId="8116"/>
    <cellStyle name="Normal 37" xfId="207"/>
    <cellStyle name="Normal 37 2" xfId="432"/>
    <cellStyle name="Normal 37 2 2" xfId="915"/>
    <cellStyle name="Normal 37 2 2 2" xfId="1894"/>
    <cellStyle name="Normal 37 2 2 2 2" xfId="3854"/>
    <cellStyle name="Normal 37 2 2 2 2 2" xfId="7801"/>
    <cellStyle name="Normal 37 2 2 2 2 2 2" xfId="15710"/>
    <cellStyle name="Normal 37 2 2 2 2 3" xfId="11764"/>
    <cellStyle name="Normal 37 2 2 2 3" xfId="5841"/>
    <cellStyle name="Normal 37 2 2 2 3 2" xfId="13750"/>
    <cellStyle name="Normal 37 2 2 2 4" xfId="9804"/>
    <cellStyle name="Normal 37 2 2 3" xfId="2875"/>
    <cellStyle name="Normal 37 2 2 3 2" xfId="6822"/>
    <cellStyle name="Normal 37 2 2 3 2 2" xfId="14731"/>
    <cellStyle name="Normal 37 2 2 3 3" xfId="10785"/>
    <cellStyle name="Normal 37 2 2 4" xfId="4862"/>
    <cellStyle name="Normal 37 2 2 4 2" xfId="12771"/>
    <cellStyle name="Normal 37 2 2 5" xfId="8825"/>
    <cellStyle name="Normal 37 2 3" xfId="1411"/>
    <cellStyle name="Normal 37 2 3 2" xfId="3371"/>
    <cellStyle name="Normal 37 2 3 2 2" xfId="7318"/>
    <cellStyle name="Normal 37 2 3 2 2 2" xfId="15227"/>
    <cellStyle name="Normal 37 2 3 2 3" xfId="11281"/>
    <cellStyle name="Normal 37 2 3 3" xfId="5358"/>
    <cellStyle name="Normal 37 2 3 3 2" xfId="13267"/>
    <cellStyle name="Normal 37 2 3 4" xfId="9321"/>
    <cellStyle name="Normal 37 2 4" xfId="2392"/>
    <cellStyle name="Normal 37 2 4 2" xfId="6339"/>
    <cellStyle name="Normal 37 2 4 2 2" xfId="14248"/>
    <cellStyle name="Normal 37 2 4 3" xfId="10302"/>
    <cellStyle name="Normal 37 2 5" xfId="4379"/>
    <cellStyle name="Normal 37 2 5 2" xfId="12288"/>
    <cellStyle name="Normal 37 2 6" xfId="8342"/>
    <cellStyle name="Normal 37 3" xfId="690"/>
    <cellStyle name="Normal 37 3 2" xfId="1669"/>
    <cellStyle name="Normal 37 3 2 2" xfId="3629"/>
    <cellStyle name="Normal 37 3 2 2 2" xfId="7576"/>
    <cellStyle name="Normal 37 3 2 2 2 2" xfId="15485"/>
    <cellStyle name="Normal 37 3 2 2 3" xfId="11539"/>
    <cellStyle name="Normal 37 3 2 3" xfId="5616"/>
    <cellStyle name="Normal 37 3 2 3 2" xfId="13525"/>
    <cellStyle name="Normal 37 3 2 4" xfId="9579"/>
    <cellStyle name="Normal 37 3 3" xfId="2650"/>
    <cellStyle name="Normal 37 3 3 2" xfId="6597"/>
    <cellStyle name="Normal 37 3 3 2 2" xfId="14506"/>
    <cellStyle name="Normal 37 3 3 3" xfId="10560"/>
    <cellStyle name="Normal 37 3 4" xfId="4637"/>
    <cellStyle name="Normal 37 3 4 2" xfId="12546"/>
    <cellStyle name="Normal 37 3 5" xfId="8600"/>
    <cellStyle name="Normal 37 4" xfId="1186"/>
    <cellStyle name="Normal 37 4 2" xfId="3146"/>
    <cellStyle name="Normal 37 4 2 2" xfId="7093"/>
    <cellStyle name="Normal 37 4 2 2 2" xfId="15002"/>
    <cellStyle name="Normal 37 4 2 3" xfId="11056"/>
    <cellStyle name="Normal 37 4 3" xfId="5133"/>
    <cellStyle name="Normal 37 4 3 2" xfId="13042"/>
    <cellStyle name="Normal 37 4 4" xfId="9096"/>
    <cellStyle name="Normal 37 5" xfId="2167"/>
    <cellStyle name="Normal 37 5 2" xfId="6114"/>
    <cellStyle name="Normal 37 5 2 2" xfId="14023"/>
    <cellStyle name="Normal 37 5 3" xfId="10077"/>
    <cellStyle name="Normal 37 6" xfId="4154"/>
    <cellStyle name="Normal 37 6 2" xfId="12063"/>
    <cellStyle name="Normal 37 7" xfId="8117"/>
    <cellStyle name="Normal 38" xfId="208"/>
    <cellStyle name="Normal 38 2" xfId="433"/>
    <cellStyle name="Normal 38 2 2" xfId="916"/>
    <cellStyle name="Normal 38 2 2 2" xfId="1895"/>
    <cellStyle name="Normal 38 2 2 2 2" xfId="3855"/>
    <cellStyle name="Normal 38 2 2 2 2 2" xfId="7802"/>
    <cellStyle name="Normal 38 2 2 2 2 2 2" xfId="15711"/>
    <cellStyle name="Normal 38 2 2 2 2 3" xfId="11765"/>
    <cellStyle name="Normal 38 2 2 2 3" xfId="5842"/>
    <cellStyle name="Normal 38 2 2 2 3 2" xfId="13751"/>
    <cellStyle name="Normal 38 2 2 2 4" xfId="9805"/>
    <cellStyle name="Normal 38 2 2 3" xfId="2876"/>
    <cellStyle name="Normal 38 2 2 3 2" xfId="6823"/>
    <cellStyle name="Normal 38 2 2 3 2 2" xfId="14732"/>
    <cellStyle name="Normal 38 2 2 3 3" xfId="10786"/>
    <cellStyle name="Normal 38 2 2 4" xfId="4863"/>
    <cellStyle name="Normal 38 2 2 4 2" xfId="12772"/>
    <cellStyle name="Normal 38 2 2 5" xfId="8826"/>
    <cellStyle name="Normal 38 2 3" xfId="1412"/>
    <cellStyle name="Normal 38 2 3 2" xfId="3372"/>
    <cellStyle name="Normal 38 2 3 2 2" xfId="7319"/>
    <cellStyle name="Normal 38 2 3 2 2 2" xfId="15228"/>
    <cellStyle name="Normal 38 2 3 2 3" xfId="11282"/>
    <cellStyle name="Normal 38 2 3 3" xfId="5359"/>
    <cellStyle name="Normal 38 2 3 3 2" xfId="13268"/>
    <cellStyle name="Normal 38 2 3 4" xfId="9322"/>
    <cellStyle name="Normal 38 2 4" xfId="2393"/>
    <cellStyle name="Normal 38 2 4 2" xfId="6340"/>
    <cellStyle name="Normal 38 2 4 2 2" xfId="14249"/>
    <cellStyle name="Normal 38 2 4 3" xfId="10303"/>
    <cellStyle name="Normal 38 2 5" xfId="4380"/>
    <cellStyle name="Normal 38 2 5 2" xfId="12289"/>
    <cellStyle name="Normal 38 2 6" xfId="8343"/>
    <cellStyle name="Normal 38 3" xfId="691"/>
    <cellStyle name="Normal 38 3 2" xfId="1670"/>
    <cellStyle name="Normal 38 3 2 2" xfId="3630"/>
    <cellStyle name="Normal 38 3 2 2 2" xfId="7577"/>
    <cellStyle name="Normal 38 3 2 2 2 2" xfId="15486"/>
    <cellStyle name="Normal 38 3 2 2 3" xfId="11540"/>
    <cellStyle name="Normal 38 3 2 3" xfId="5617"/>
    <cellStyle name="Normal 38 3 2 3 2" xfId="13526"/>
    <cellStyle name="Normal 38 3 2 4" xfId="9580"/>
    <cellStyle name="Normal 38 3 3" xfId="2651"/>
    <cellStyle name="Normal 38 3 3 2" xfId="6598"/>
    <cellStyle name="Normal 38 3 3 2 2" xfId="14507"/>
    <cellStyle name="Normal 38 3 3 3" xfId="10561"/>
    <cellStyle name="Normal 38 3 4" xfId="4638"/>
    <cellStyle name="Normal 38 3 4 2" xfId="12547"/>
    <cellStyle name="Normal 38 3 5" xfId="8601"/>
    <cellStyle name="Normal 38 4" xfId="1187"/>
    <cellStyle name="Normal 38 4 2" xfId="3147"/>
    <cellStyle name="Normal 38 4 2 2" xfId="7094"/>
    <cellStyle name="Normal 38 4 2 2 2" xfId="15003"/>
    <cellStyle name="Normal 38 4 2 3" xfId="11057"/>
    <cellStyle name="Normal 38 4 3" xfId="5134"/>
    <cellStyle name="Normal 38 4 3 2" xfId="13043"/>
    <cellStyle name="Normal 38 4 4" xfId="9097"/>
    <cellStyle name="Normal 38 5" xfId="2168"/>
    <cellStyle name="Normal 38 5 2" xfId="6115"/>
    <cellStyle name="Normal 38 5 2 2" xfId="14024"/>
    <cellStyle name="Normal 38 5 3" xfId="10078"/>
    <cellStyle name="Normal 38 6" xfId="4155"/>
    <cellStyle name="Normal 38 6 2" xfId="12064"/>
    <cellStyle name="Normal 38 7" xfId="8118"/>
    <cellStyle name="Normal 39" xfId="209"/>
    <cellStyle name="Normal 39 2" xfId="434"/>
    <cellStyle name="Normal 39 2 2" xfId="917"/>
    <cellStyle name="Normal 39 2 2 2" xfId="1896"/>
    <cellStyle name="Normal 39 2 2 2 2" xfId="3856"/>
    <cellStyle name="Normal 39 2 2 2 2 2" xfId="7803"/>
    <cellStyle name="Normal 39 2 2 2 2 2 2" xfId="15712"/>
    <cellStyle name="Normal 39 2 2 2 2 3" xfId="11766"/>
    <cellStyle name="Normal 39 2 2 2 3" xfId="5843"/>
    <cellStyle name="Normal 39 2 2 2 3 2" xfId="13752"/>
    <cellStyle name="Normal 39 2 2 2 4" xfId="9806"/>
    <cellStyle name="Normal 39 2 2 3" xfId="2877"/>
    <cellStyle name="Normal 39 2 2 3 2" xfId="6824"/>
    <cellStyle name="Normal 39 2 2 3 2 2" xfId="14733"/>
    <cellStyle name="Normal 39 2 2 3 3" xfId="10787"/>
    <cellStyle name="Normal 39 2 2 4" xfId="4864"/>
    <cellStyle name="Normal 39 2 2 4 2" xfId="12773"/>
    <cellStyle name="Normal 39 2 2 5" xfId="8827"/>
    <cellStyle name="Normal 39 2 3" xfId="1413"/>
    <cellStyle name="Normal 39 2 3 2" xfId="3373"/>
    <cellStyle name="Normal 39 2 3 2 2" xfId="7320"/>
    <cellStyle name="Normal 39 2 3 2 2 2" xfId="15229"/>
    <cellStyle name="Normal 39 2 3 2 3" xfId="11283"/>
    <cellStyle name="Normal 39 2 3 3" xfId="5360"/>
    <cellStyle name="Normal 39 2 3 3 2" xfId="13269"/>
    <cellStyle name="Normal 39 2 3 4" xfId="9323"/>
    <cellStyle name="Normal 39 2 4" xfId="2394"/>
    <cellStyle name="Normal 39 2 4 2" xfId="6341"/>
    <cellStyle name="Normal 39 2 4 2 2" xfId="14250"/>
    <cellStyle name="Normal 39 2 4 3" xfId="10304"/>
    <cellStyle name="Normal 39 2 5" xfId="4381"/>
    <cellStyle name="Normal 39 2 5 2" xfId="12290"/>
    <cellStyle name="Normal 39 2 6" xfId="8344"/>
    <cellStyle name="Normal 39 3" xfId="692"/>
    <cellStyle name="Normal 39 3 2" xfId="1671"/>
    <cellStyle name="Normal 39 3 2 2" xfId="3631"/>
    <cellStyle name="Normal 39 3 2 2 2" xfId="7578"/>
    <cellStyle name="Normal 39 3 2 2 2 2" xfId="15487"/>
    <cellStyle name="Normal 39 3 2 2 3" xfId="11541"/>
    <cellStyle name="Normal 39 3 2 3" xfId="5618"/>
    <cellStyle name="Normal 39 3 2 3 2" xfId="13527"/>
    <cellStyle name="Normal 39 3 2 4" xfId="9581"/>
    <cellStyle name="Normal 39 3 3" xfId="2652"/>
    <cellStyle name="Normal 39 3 3 2" xfId="6599"/>
    <cellStyle name="Normal 39 3 3 2 2" xfId="14508"/>
    <cellStyle name="Normal 39 3 3 3" xfId="10562"/>
    <cellStyle name="Normal 39 3 4" xfId="4639"/>
    <cellStyle name="Normal 39 3 4 2" xfId="12548"/>
    <cellStyle name="Normal 39 3 5" xfId="8602"/>
    <cellStyle name="Normal 39 4" xfId="1188"/>
    <cellStyle name="Normal 39 4 2" xfId="3148"/>
    <cellStyle name="Normal 39 4 2 2" xfId="7095"/>
    <cellStyle name="Normal 39 4 2 2 2" xfId="15004"/>
    <cellStyle name="Normal 39 4 2 3" xfId="11058"/>
    <cellStyle name="Normal 39 4 3" xfId="5135"/>
    <cellStyle name="Normal 39 4 3 2" xfId="13044"/>
    <cellStyle name="Normal 39 4 4" xfId="9098"/>
    <cellStyle name="Normal 39 5" xfId="2169"/>
    <cellStyle name="Normal 39 5 2" xfId="6116"/>
    <cellStyle name="Normal 39 5 2 2" xfId="14025"/>
    <cellStyle name="Normal 39 5 3" xfId="10079"/>
    <cellStyle name="Normal 39 6" xfId="4156"/>
    <cellStyle name="Normal 39 6 2" xfId="12065"/>
    <cellStyle name="Normal 39 7" xfId="8119"/>
    <cellStyle name="Normal 4" xfId="12"/>
    <cellStyle name="Normal 4 10" xfId="3959"/>
    <cellStyle name="Normal 4 10 2" xfId="11868"/>
    <cellStyle name="Normal 4 11" xfId="7922"/>
    <cellStyle name="Normal 4 2" xfId="27"/>
    <cellStyle name="Normal 4 2 10" xfId="7937"/>
    <cellStyle name="Normal 4 2 2" xfId="86"/>
    <cellStyle name="Normal 4 2 2 2" xfId="175"/>
    <cellStyle name="Normal 4 2 2 2 2" xfId="400"/>
    <cellStyle name="Normal 4 2 2 2 2 2" xfId="883"/>
    <cellStyle name="Normal 4 2 2 2 2 2 2" xfId="1862"/>
    <cellStyle name="Normal 4 2 2 2 2 2 2 2" xfId="3822"/>
    <cellStyle name="Normal 4 2 2 2 2 2 2 2 2" xfId="7769"/>
    <cellStyle name="Normal 4 2 2 2 2 2 2 2 2 2" xfId="15678"/>
    <cellStyle name="Normal 4 2 2 2 2 2 2 2 3" xfId="11732"/>
    <cellStyle name="Normal 4 2 2 2 2 2 2 3" xfId="5809"/>
    <cellStyle name="Normal 4 2 2 2 2 2 2 3 2" xfId="13718"/>
    <cellStyle name="Normal 4 2 2 2 2 2 2 4" xfId="9772"/>
    <cellStyle name="Normal 4 2 2 2 2 2 3" xfId="2843"/>
    <cellStyle name="Normal 4 2 2 2 2 2 3 2" xfId="6790"/>
    <cellStyle name="Normal 4 2 2 2 2 2 3 2 2" xfId="14699"/>
    <cellStyle name="Normal 4 2 2 2 2 2 3 3" xfId="10753"/>
    <cellStyle name="Normal 4 2 2 2 2 2 4" xfId="4830"/>
    <cellStyle name="Normal 4 2 2 2 2 2 4 2" xfId="12739"/>
    <cellStyle name="Normal 4 2 2 2 2 2 5" xfId="8793"/>
    <cellStyle name="Normal 4 2 2 2 2 3" xfId="1379"/>
    <cellStyle name="Normal 4 2 2 2 2 3 2" xfId="3339"/>
    <cellStyle name="Normal 4 2 2 2 2 3 2 2" xfId="7286"/>
    <cellStyle name="Normal 4 2 2 2 2 3 2 2 2" xfId="15195"/>
    <cellStyle name="Normal 4 2 2 2 2 3 2 3" xfId="11249"/>
    <cellStyle name="Normal 4 2 2 2 2 3 3" xfId="5326"/>
    <cellStyle name="Normal 4 2 2 2 2 3 3 2" xfId="13235"/>
    <cellStyle name="Normal 4 2 2 2 2 3 4" xfId="9289"/>
    <cellStyle name="Normal 4 2 2 2 2 4" xfId="2360"/>
    <cellStyle name="Normal 4 2 2 2 2 4 2" xfId="6307"/>
    <cellStyle name="Normal 4 2 2 2 2 4 2 2" xfId="14216"/>
    <cellStyle name="Normal 4 2 2 2 2 4 3" xfId="10270"/>
    <cellStyle name="Normal 4 2 2 2 2 5" xfId="4347"/>
    <cellStyle name="Normal 4 2 2 2 2 5 2" xfId="12256"/>
    <cellStyle name="Normal 4 2 2 2 2 6" xfId="8310"/>
    <cellStyle name="Normal 4 2 2 2 3" xfId="658"/>
    <cellStyle name="Normal 4 2 2 2 3 2" xfId="1637"/>
    <cellStyle name="Normal 4 2 2 2 3 2 2" xfId="3597"/>
    <cellStyle name="Normal 4 2 2 2 3 2 2 2" xfId="7544"/>
    <cellStyle name="Normal 4 2 2 2 3 2 2 2 2" xfId="15453"/>
    <cellStyle name="Normal 4 2 2 2 3 2 2 3" xfId="11507"/>
    <cellStyle name="Normal 4 2 2 2 3 2 3" xfId="5584"/>
    <cellStyle name="Normal 4 2 2 2 3 2 3 2" xfId="13493"/>
    <cellStyle name="Normal 4 2 2 2 3 2 4" xfId="9547"/>
    <cellStyle name="Normal 4 2 2 2 3 3" xfId="2618"/>
    <cellStyle name="Normal 4 2 2 2 3 3 2" xfId="6565"/>
    <cellStyle name="Normal 4 2 2 2 3 3 2 2" xfId="14474"/>
    <cellStyle name="Normal 4 2 2 2 3 3 3" xfId="10528"/>
    <cellStyle name="Normal 4 2 2 2 3 4" xfId="4605"/>
    <cellStyle name="Normal 4 2 2 2 3 4 2" xfId="12514"/>
    <cellStyle name="Normal 4 2 2 2 3 5" xfId="8568"/>
    <cellStyle name="Normal 4 2 2 2 4" xfId="1154"/>
    <cellStyle name="Normal 4 2 2 2 4 2" xfId="3114"/>
    <cellStyle name="Normal 4 2 2 2 4 2 2" xfId="7061"/>
    <cellStyle name="Normal 4 2 2 2 4 2 2 2" xfId="14970"/>
    <cellStyle name="Normal 4 2 2 2 4 2 3" xfId="11024"/>
    <cellStyle name="Normal 4 2 2 2 4 3" xfId="5101"/>
    <cellStyle name="Normal 4 2 2 2 4 3 2" xfId="13010"/>
    <cellStyle name="Normal 4 2 2 2 4 4" xfId="9064"/>
    <cellStyle name="Normal 4 2 2 2 5" xfId="2135"/>
    <cellStyle name="Normal 4 2 2 2 5 2" xfId="6082"/>
    <cellStyle name="Normal 4 2 2 2 5 2 2" xfId="13991"/>
    <cellStyle name="Normal 4 2 2 2 5 3" xfId="10045"/>
    <cellStyle name="Normal 4 2 2 2 6" xfId="4122"/>
    <cellStyle name="Normal 4 2 2 2 6 2" xfId="12031"/>
    <cellStyle name="Normal 4 2 2 2 7" xfId="8085"/>
    <cellStyle name="Normal 4 2 2 3" xfId="311"/>
    <cellStyle name="Normal 4 2 2 3 2" xfId="794"/>
    <cellStyle name="Normal 4 2 2 3 2 2" xfId="1773"/>
    <cellStyle name="Normal 4 2 2 3 2 2 2" xfId="3733"/>
    <cellStyle name="Normal 4 2 2 3 2 2 2 2" xfId="7680"/>
    <cellStyle name="Normal 4 2 2 3 2 2 2 2 2" xfId="15589"/>
    <cellStyle name="Normal 4 2 2 3 2 2 2 3" xfId="11643"/>
    <cellStyle name="Normal 4 2 2 3 2 2 3" xfId="5720"/>
    <cellStyle name="Normal 4 2 2 3 2 2 3 2" xfId="13629"/>
    <cellStyle name="Normal 4 2 2 3 2 2 4" xfId="9683"/>
    <cellStyle name="Normal 4 2 2 3 2 3" xfId="2754"/>
    <cellStyle name="Normal 4 2 2 3 2 3 2" xfId="6701"/>
    <cellStyle name="Normal 4 2 2 3 2 3 2 2" xfId="14610"/>
    <cellStyle name="Normal 4 2 2 3 2 3 3" xfId="10664"/>
    <cellStyle name="Normal 4 2 2 3 2 4" xfId="4741"/>
    <cellStyle name="Normal 4 2 2 3 2 4 2" xfId="12650"/>
    <cellStyle name="Normal 4 2 2 3 2 5" xfId="8704"/>
    <cellStyle name="Normal 4 2 2 3 3" xfId="1290"/>
    <cellStyle name="Normal 4 2 2 3 3 2" xfId="3250"/>
    <cellStyle name="Normal 4 2 2 3 3 2 2" xfId="7197"/>
    <cellStyle name="Normal 4 2 2 3 3 2 2 2" xfId="15106"/>
    <cellStyle name="Normal 4 2 2 3 3 2 3" xfId="11160"/>
    <cellStyle name="Normal 4 2 2 3 3 3" xfId="5237"/>
    <cellStyle name="Normal 4 2 2 3 3 3 2" xfId="13146"/>
    <cellStyle name="Normal 4 2 2 3 3 4" xfId="9200"/>
    <cellStyle name="Normal 4 2 2 3 4" xfId="2271"/>
    <cellStyle name="Normal 4 2 2 3 4 2" xfId="6218"/>
    <cellStyle name="Normal 4 2 2 3 4 2 2" xfId="14127"/>
    <cellStyle name="Normal 4 2 2 3 4 3" xfId="10181"/>
    <cellStyle name="Normal 4 2 2 3 5" xfId="4258"/>
    <cellStyle name="Normal 4 2 2 3 5 2" xfId="12167"/>
    <cellStyle name="Normal 4 2 2 3 6" xfId="8221"/>
    <cellStyle name="Normal 4 2 2 4" xfId="569"/>
    <cellStyle name="Normal 4 2 2 4 2" xfId="1548"/>
    <cellStyle name="Normal 4 2 2 4 2 2" xfId="3508"/>
    <cellStyle name="Normal 4 2 2 4 2 2 2" xfId="7455"/>
    <cellStyle name="Normal 4 2 2 4 2 2 2 2" xfId="15364"/>
    <cellStyle name="Normal 4 2 2 4 2 2 3" xfId="11418"/>
    <cellStyle name="Normal 4 2 2 4 2 3" xfId="5495"/>
    <cellStyle name="Normal 4 2 2 4 2 3 2" xfId="13404"/>
    <cellStyle name="Normal 4 2 2 4 2 4" xfId="9458"/>
    <cellStyle name="Normal 4 2 2 4 3" xfId="2529"/>
    <cellStyle name="Normal 4 2 2 4 3 2" xfId="6476"/>
    <cellStyle name="Normal 4 2 2 4 3 2 2" xfId="14385"/>
    <cellStyle name="Normal 4 2 2 4 3 3" xfId="10439"/>
    <cellStyle name="Normal 4 2 2 4 4" xfId="4516"/>
    <cellStyle name="Normal 4 2 2 4 4 2" xfId="12425"/>
    <cellStyle name="Normal 4 2 2 4 5" xfId="8479"/>
    <cellStyle name="Normal 4 2 2 5" xfId="1065"/>
    <cellStyle name="Normal 4 2 2 5 2" xfId="3025"/>
    <cellStyle name="Normal 4 2 2 5 2 2" xfId="6972"/>
    <cellStyle name="Normal 4 2 2 5 2 2 2" xfId="14881"/>
    <cellStyle name="Normal 4 2 2 5 2 3" xfId="10935"/>
    <cellStyle name="Normal 4 2 2 5 3" xfId="5012"/>
    <cellStyle name="Normal 4 2 2 5 3 2" xfId="12921"/>
    <cellStyle name="Normal 4 2 2 5 4" xfId="8975"/>
    <cellStyle name="Normal 4 2 2 6" xfId="2046"/>
    <cellStyle name="Normal 4 2 2 6 2" xfId="5993"/>
    <cellStyle name="Normal 4 2 2 6 2 2" xfId="13902"/>
    <cellStyle name="Normal 4 2 2 6 3" xfId="9956"/>
    <cellStyle name="Normal 4 2 2 7" xfId="4033"/>
    <cellStyle name="Normal 4 2 2 7 2" xfId="11942"/>
    <cellStyle name="Normal 4 2 2 8" xfId="7996"/>
    <cellStyle name="Normal 4 2 3" xfId="57"/>
    <cellStyle name="Normal 4 2 3 2" xfId="146"/>
    <cellStyle name="Normal 4 2 3 2 2" xfId="371"/>
    <cellStyle name="Normal 4 2 3 2 2 2" xfId="854"/>
    <cellStyle name="Normal 4 2 3 2 2 2 2" xfId="1833"/>
    <cellStyle name="Normal 4 2 3 2 2 2 2 2" xfId="3793"/>
    <cellStyle name="Normal 4 2 3 2 2 2 2 2 2" xfId="7740"/>
    <cellStyle name="Normal 4 2 3 2 2 2 2 2 2 2" xfId="15649"/>
    <cellStyle name="Normal 4 2 3 2 2 2 2 2 3" xfId="11703"/>
    <cellStyle name="Normal 4 2 3 2 2 2 2 3" xfId="5780"/>
    <cellStyle name="Normal 4 2 3 2 2 2 2 3 2" xfId="13689"/>
    <cellStyle name="Normal 4 2 3 2 2 2 2 4" xfId="9743"/>
    <cellStyle name="Normal 4 2 3 2 2 2 3" xfId="2814"/>
    <cellStyle name="Normal 4 2 3 2 2 2 3 2" xfId="6761"/>
    <cellStyle name="Normal 4 2 3 2 2 2 3 2 2" xfId="14670"/>
    <cellStyle name="Normal 4 2 3 2 2 2 3 3" xfId="10724"/>
    <cellStyle name="Normal 4 2 3 2 2 2 4" xfId="4801"/>
    <cellStyle name="Normal 4 2 3 2 2 2 4 2" xfId="12710"/>
    <cellStyle name="Normal 4 2 3 2 2 2 5" xfId="8764"/>
    <cellStyle name="Normal 4 2 3 2 2 3" xfId="1350"/>
    <cellStyle name="Normal 4 2 3 2 2 3 2" xfId="3310"/>
    <cellStyle name="Normal 4 2 3 2 2 3 2 2" xfId="7257"/>
    <cellStyle name="Normal 4 2 3 2 2 3 2 2 2" xfId="15166"/>
    <cellStyle name="Normal 4 2 3 2 2 3 2 3" xfId="11220"/>
    <cellStyle name="Normal 4 2 3 2 2 3 3" xfId="5297"/>
    <cellStyle name="Normal 4 2 3 2 2 3 3 2" xfId="13206"/>
    <cellStyle name="Normal 4 2 3 2 2 3 4" xfId="9260"/>
    <cellStyle name="Normal 4 2 3 2 2 4" xfId="2331"/>
    <cellStyle name="Normal 4 2 3 2 2 4 2" xfId="6278"/>
    <cellStyle name="Normal 4 2 3 2 2 4 2 2" xfId="14187"/>
    <cellStyle name="Normal 4 2 3 2 2 4 3" xfId="10241"/>
    <cellStyle name="Normal 4 2 3 2 2 5" xfId="4318"/>
    <cellStyle name="Normal 4 2 3 2 2 5 2" xfId="12227"/>
    <cellStyle name="Normal 4 2 3 2 2 6" xfId="8281"/>
    <cellStyle name="Normal 4 2 3 2 3" xfId="629"/>
    <cellStyle name="Normal 4 2 3 2 3 2" xfId="1608"/>
    <cellStyle name="Normal 4 2 3 2 3 2 2" xfId="3568"/>
    <cellStyle name="Normal 4 2 3 2 3 2 2 2" xfId="7515"/>
    <cellStyle name="Normal 4 2 3 2 3 2 2 2 2" xfId="15424"/>
    <cellStyle name="Normal 4 2 3 2 3 2 2 3" xfId="11478"/>
    <cellStyle name="Normal 4 2 3 2 3 2 3" xfId="5555"/>
    <cellStyle name="Normal 4 2 3 2 3 2 3 2" xfId="13464"/>
    <cellStyle name="Normal 4 2 3 2 3 2 4" xfId="9518"/>
    <cellStyle name="Normal 4 2 3 2 3 3" xfId="2589"/>
    <cellStyle name="Normal 4 2 3 2 3 3 2" xfId="6536"/>
    <cellStyle name="Normal 4 2 3 2 3 3 2 2" xfId="14445"/>
    <cellStyle name="Normal 4 2 3 2 3 3 3" xfId="10499"/>
    <cellStyle name="Normal 4 2 3 2 3 4" xfId="4576"/>
    <cellStyle name="Normal 4 2 3 2 3 4 2" xfId="12485"/>
    <cellStyle name="Normal 4 2 3 2 3 5" xfId="8539"/>
    <cellStyle name="Normal 4 2 3 2 4" xfId="1125"/>
    <cellStyle name="Normal 4 2 3 2 4 2" xfId="3085"/>
    <cellStyle name="Normal 4 2 3 2 4 2 2" xfId="7032"/>
    <cellStyle name="Normal 4 2 3 2 4 2 2 2" xfId="14941"/>
    <cellStyle name="Normal 4 2 3 2 4 2 3" xfId="10995"/>
    <cellStyle name="Normal 4 2 3 2 4 3" xfId="5072"/>
    <cellStyle name="Normal 4 2 3 2 4 3 2" xfId="12981"/>
    <cellStyle name="Normal 4 2 3 2 4 4" xfId="9035"/>
    <cellStyle name="Normal 4 2 3 2 5" xfId="2106"/>
    <cellStyle name="Normal 4 2 3 2 5 2" xfId="6053"/>
    <cellStyle name="Normal 4 2 3 2 5 2 2" xfId="13962"/>
    <cellStyle name="Normal 4 2 3 2 5 3" xfId="10016"/>
    <cellStyle name="Normal 4 2 3 2 6" xfId="4093"/>
    <cellStyle name="Normal 4 2 3 2 6 2" xfId="12002"/>
    <cellStyle name="Normal 4 2 3 2 7" xfId="8056"/>
    <cellStyle name="Normal 4 2 3 3" xfId="282"/>
    <cellStyle name="Normal 4 2 3 3 2" xfId="765"/>
    <cellStyle name="Normal 4 2 3 3 2 2" xfId="1744"/>
    <cellStyle name="Normal 4 2 3 3 2 2 2" xfId="3704"/>
    <cellStyle name="Normal 4 2 3 3 2 2 2 2" xfId="7651"/>
    <cellStyle name="Normal 4 2 3 3 2 2 2 2 2" xfId="15560"/>
    <cellStyle name="Normal 4 2 3 3 2 2 2 3" xfId="11614"/>
    <cellStyle name="Normal 4 2 3 3 2 2 3" xfId="5691"/>
    <cellStyle name="Normal 4 2 3 3 2 2 3 2" xfId="13600"/>
    <cellStyle name="Normal 4 2 3 3 2 2 4" xfId="9654"/>
    <cellStyle name="Normal 4 2 3 3 2 3" xfId="2725"/>
    <cellStyle name="Normal 4 2 3 3 2 3 2" xfId="6672"/>
    <cellStyle name="Normal 4 2 3 3 2 3 2 2" xfId="14581"/>
    <cellStyle name="Normal 4 2 3 3 2 3 3" xfId="10635"/>
    <cellStyle name="Normal 4 2 3 3 2 4" xfId="4712"/>
    <cellStyle name="Normal 4 2 3 3 2 4 2" xfId="12621"/>
    <cellStyle name="Normal 4 2 3 3 2 5" xfId="8675"/>
    <cellStyle name="Normal 4 2 3 3 3" xfId="1261"/>
    <cellStyle name="Normal 4 2 3 3 3 2" xfId="3221"/>
    <cellStyle name="Normal 4 2 3 3 3 2 2" xfId="7168"/>
    <cellStyle name="Normal 4 2 3 3 3 2 2 2" xfId="15077"/>
    <cellStyle name="Normal 4 2 3 3 3 2 3" xfId="11131"/>
    <cellStyle name="Normal 4 2 3 3 3 3" xfId="5208"/>
    <cellStyle name="Normal 4 2 3 3 3 3 2" xfId="13117"/>
    <cellStyle name="Normal 4 2 3 3 3 4" xfId="9171"/>
    <cellStyle name="Normal 4 2 3 3 4" xfId="2242"/>
    <cellStyle name="Normal 4 2 3 3 4 2" xfId="6189"/>
    <cellStyle name="Normal 4 2 3 3 4 2 2" xfId="14098"/>
    <cellStyle name="Normal 4 2 3 3 4 3" xfId="10152"/>
    <cellStyle name="Normal 4 2 3 3 5" xfId="4229"/>
    <cellStyle name="Normal 4 2 3 3 5 2" xfId="12138"/>
    <cellStyle name="Normal 4 2 3 3 6" xfId="8192"/>
    <cellStyle name="Normal 4 2 3 4" xfId="540"/>
    <cellStyle name="Normal 4 2 3 4 2" xfId="1519"/>
    <cellStyle name="Normal 4 2 3 4 2 2" xfId="3479"/>
    <cellStyle name="Normal 4 2 3 4 2 2 2" xfId="7426"/>
    <cellStyle name="Normal 4 2 3 4 2 2 2 2" xfId="15335"/>
    <cellStyle name="Normal 4 2 3 4 2 2 3" xfId="11389"/>
    <cellStyle name="Normal 4 2 3 4 2 3" xfId="5466"/>
    <cellStyle name="Normal 4 2 3 4 2 3 2" xfId="13375"/>
    <cellStyle name="Normal 4 2 3 4 2 4" xfId="9429"/>
    <cellStyle name="Normal 4 2 3 4 3" xfId="2500"/>
    <cellStyle name="Normal 4 2 3 4 3 2" xfId="6447"/>
    <cellStyle name="Normal 4 2 3 4 3 2 2" xfId="14356"/>
    <cellStyle name="Normal 4 2 3 4 3 3" xfId="10410"/>
    <cellStyle name="Normal 4 2 3 4 4" xfId="4487"/>
    <cellStyle name="Normal 4 2 3 4 4 2" xfId="12396"/>
    <cellStyle name="Normal 4 2 3 4 5" xfId="8450"/>
    <cellStyle name="Normal 4 2 3 5" xfId="1036"/>
    <cellStyle name="Normal 4 2 3 5 2" xfId="2996"/>
    <cellStyle name="Normal 4 2 3 5 2 2" xfId="6943"/>
    <cellStyle name="Normal 4 2 3 5 2 2 2" xfId="14852"/>
    <cellStyle name="Normal 4 2 3 5 2 3" xfId="10906"/>
    <cellStyle name="Normal 4 2 3 5 3" xfId="4983"/>
    <cellStyle name="Normal 4 2 3 5 3 2" xfId="12892"/>
    <cellStyle name="Normal 4 2 3 5 4" xfId="8946"/>
    <cellStyle name="Normal 4 2 3 6" xfId="2017"/>
    <cellStyle name="Normal 4 2 3 6 2" xfId="5964"/>
    <cellStyle name="Normal 4 2 3 6 2 2" xfId="13873"/>
    <cellStyle name="Normal 4 2 3 6 3" xfId="9927"/>
    <cellStyle name="Normal 4 2 3 7" xfId="4004"/>
    <cellStyle name="Normal 4 2 3 7 2" xfId="11913"/>
    <cellStyle name="Normal 4 2 3 8" xfId="7967"/>
    <cellStyle name="Normal 4 2 4" xfId="116"/>
    <cellStyle name="Normal 4 2 4 2" xfId="341"/>
    <cellStyle name="Normal 4 2 4 2 2" xfId="824"/>
    <cellStyle name="Normal 4 2 4 2 2 2" xfId="1803"/>
    <cellStyle name="Normal 4 2 4 2 2 2 2" xfId="3763"/>
    <cellStyle name="Normal 4 2 4 2 2 2 2 2" xfId="7710"/>
    <cellStyle name="Normal 4 2 4 2 2 2 2 2 2" xfId="15619"/>
    <cellStyle name="Normal 4 2 4 2 2 2 2 3" xfId="11673"/>
    <cellStyle name="Normal 4 2 4 2 2 2 3" xfId="5750"/>
    <cellStyle name="Normal 4 2 4 2 2 2 3 2" xfId="13659"/>
    <cellStyle name="Normal 4 2 4 2 2 2 4" xfId="9713"/>
    <cellStyle name="Normal 4 2 4 2 2 3" xfId="2784"/>
    <cellStyle name="Normal 4 2 4 2 2 3 2" xfId="6731"/>
    <cellStyle name="Normal 4 2 4 2 2 3 2 2" xfId="14640"/>
    <cellStyle name="Normal 4 2 4 2 2 3 3" xfId="10694"/>
    <cellStyle name="Normal 4 2 4 2 2 4" xfId="4771"/>
    <cellStyle name="Normal 4 2 4 2 2 4 2" xfId="12680"/>
    <cellStyle name="Normal 4 2 4 2 2 5" xfId="8734"/>
    <cellStyle name="Normal 4 2 4 2 3" xfId="1320"/>
    <cellStyle name="Normal 4 2 4 2 3 2" xfId="3280"/>
    <cellStyle name="Normal 4 2 4 2 3 2 2" xfId="7227"/>
    <cellStyle name="Normal 4 2 4 2 3 2 2 2" xfId="15136"/>
    <cellStyle name="Normal 4 2 4 2 3 2 3" xfId="11190"/>
    <cellStyle name="Normal 4 2 4 2 3 3" xfId="5267"/>
    <cellStyle name="Normal 4 2 4 2 3 3 2" xfId="13176"/>
    <cellStyle name="Normal 4 2 4 2 3 4" xfId="9230"/>
    <cellStyle name="Normal 4 2 4 2 4" xfId="2301"/>
    <cellStyle name="Normal 4 2 4 2 4 2" xfId="6248"/>
    <cellStyle name="Normal 4 2 4 2 4 2 2" xfId="14157"/>
    <cellStyle name="Normal 4 2 4 2 4 3" xfId="10211"/>
    <cellStyle name="Normal 4 2 4 2 5" xfId="4288"/>
    <cellStyle name="Normal 4 2 4 2 5 2" xfId="12197"/>
    <cellStyle name="Normal 4 2 4 2 6" xfId="8251"/>
    <cellStyle name="Normal 4 2 4 3" xfId="599"/>
    <cellStyle name="Normal 4 2 4 3 2" xfId="1578"/>
    <cellStyle name="Normal 4 2 4 3 2 2" xfId="3538"/>
    <cellStyle name="Normal 4 2 4 3 2 2 2" xfId="7485"/>
    <cellStyle name="Normal 4 2 4 3 2 2 2 2" xfId="15394"/>
    <cellStyle name="Normal 4 2 4 3 2 2 3" xfId="11448"/>
    <cellStyle name="Normal 4 2 4 3 2 3" xfId="5525"/>
    <cellStyle name="Normal 4 2 4 3 2 3 2" xfId="13434"/>
    <cellStyle name="Normal 4 2 4 3 2 4" xfId="9488"/>
    <cellStyle name="Normal 4 2 4 3 3" xfId="2559"/>
    <cellStyle name="Normal 4 2 4 3 3 2" xfId="6506"/>
    <cellStyle name="Normal 4 2 4 3 3 2 2" xfId="14415"/>
    <cellStyle name="Normal 4 2 4 3 3 3" xfId="10469"/>
    <cellStyle name="Normal 4 2 4 3 4" xfId="4546"/>
    <cellStyle name="Normal 4 2 4 3 4 2" xfId="12455"/>
    <cellStyle name="Normal 4 2 4 3 5" xfId="8509"/>
    <cellStyle name="Normal 4 2 4 4" xfId="1095"/>
    <cellStyle name="Normal 4 2 4 4 2" xfId="3055"/>
    <cellStyle name="Normal 4 2 4 4 2 2" xfId="7002"/>
    <cellStyle name="Normal 4 2 4 4 2 2 2" xfId="14911"/>
    <cellStyle name="Normal 4 2 4 4 2 3" xfId="10965"/>
    <cellStyle name="Normal 4 2 4 4 3" xfId="5042"/>
    <cellStyle name="Normal 4 2 4 4 3 2" xfId="12951"/>
    <cellStyle name="Normal 4 2 4 4 4" xfId="9005"/>
    <cellStyle name="Normal 4 2 4 5" xfId="2076"/>
    <cellStyle name="Normal 4 2 4 5 2" xfId="6023"/>
    <cellStyle name="Normal 4 2 4 5 2 2" xfId="13932"/>
    <cellStyle name="Normal 4 2 4 5 3" xfId="9986"/>
    <cellStyle name="Normal 4 2 4 6" xfId="4063"/>
    <cellStyle name="Normal 4 2 4 6 2" xfId="11972"/>
    <cellStyle name="Normal 4 2 4 7" xfId="8026"/>
    <cellStyle name="Normal 4 2 5" xfId="252"/>
    <cellStyle name="Normal 4 2 5 2" xfId="735"/>
    <cellStyle name="Normal 4 2 5 2 2" xfId="1714"/>
    <cellStyle name="Normal 4 2 5 2 2 2" xfId="3674"/>
    <cellStyle name="Normal 4 2 5 2 2 2 2" xfId="7621"/>
    <cellStyle name="Normal 4 2 5 2 2 2 2 2" xfId="15530"/>
    <cellStyle name="Normal 4 2 5 2 2 2 3" xfId="11584"/>
    <cellStyle name="Normal 4 2 5 2 2 3" xfId="5661"/>
    <cellStyle name="Normal 4 2 5 2 2 3 2" xfId="13570"/>
    <cellStyle name="Normal 4 2 5 2 2 4" xfId="9624"/>
    <cellStyle name="Normal 4 2 5 2 3" xfId="2695"/>
    <cellStyle name="Normal 4 2 5 2 3 2" xfId="6642"/>
    <cellStyle name="Normal 4 2 5 2 3 2 2" xfId="14551"/>
    <cellStyle name="Normal 4 2 5 2 3 3" xfId="10605"/>
    <cellStyle name="Normal 4 2 5 2 4" xfId="4682"/>
    <cellStyle name="Normal 4 2 5 2 4 2" xfId="12591"/>
    <cellStyle name="Normal 4 2 5 2 5" xfId="8645"/>
    <cellStyle name="Normal 4 2 5 3" xfId="1231"/>
    <cellStyle name="Normal 4 2 5 3 2" xfId="3191"/>
    <cellStyle name="Normal 4 2 5 3 2 2" xfId="7138"/>
    <cellStyle name="Normal 4 2 5 3 2 2 2" xfId="15047"/>
    <cellStyle name="Normal 4 2 5 3 2 3" xfId="11101"/>
    <cellStyle name="Normal 4 2 5 3 3" xfId="5178"/>
    <cellStyle name="Normal 4 2 5 3 3 2" xfId="13087"/>
    <cellStyle name="Normal 4 2 5 3 4" xfId="9141"/>
    <cellStyle name="Normal 4 2 5 4" xfId="2212"/>
    <cellStyle name="Normal 4 2 5 4 2" xfId="6159"/>
    <cellStyle name="Normal 4 2 5 4 2 2" xfId="14068"/>
    <cellStyle name="Normal 4 2 5 4 3" xfId="10122"/>
    <cellStyle name="Normal 4 2 5 5" xfId="4199"/>
    <cellStyle name="Normal 4 2 5 5 2" xfId="12108"/>
    <cellStyle name="Normal 4 2 5 6" xfId="8162"/>
    <cellStyle name="Normal 4 2 6" xfId="510"/>
    <cellStyle name="Normal 4 2 6 2" xfId="1489"/>
    <cellStyle name="Normal 4 2 6 2 2" xfId="3449"/>
    <cellStyle name="Normal 4 2 6 2 2 2" xfId="7396"/>
    <cellStyle name="Normal 4 2 6 2 2 2 2" xfId="15305"/>
    <cellStyle name="Normal 4 2 6 2 2 3" xfId="11359"/>
    <cellStyle name="Normal 4 2 6 2 3" xfId="5436"/>
    <cellStyle name="Normal 4 2 6 2 3 2" xfId="13345"/>
    <cellStyle name="Normal 4 2 6 2 4" xfId="9399"/>
    <cellStyle name="Normal 4 2 6 3" xfId="2470"/>
    <cellStyle name="Normal 4 2 6 3 2" xfId="6417"/>
    <cellStyle name="Normal 4 2 6 3 2 2" xfId="14326"/>
    <cellStyle name="Normal 4 2 6 3 3" xfId="10380"/>
    <cellStyle name="Normal 4 2 6 4" xfId="4457"/>
    <cellStyle name="Normal 4 2 6 4 2" xfId="12366"/>
    <cellStyle name="Normal 4 2 6 5" xfId="8420"/>
    <cellStyle name="Normal 4 2 7" xfId="1006"/>
    <cellStyle name="Normal 4 2 7 2" xfId="2966"/>
    <cellStyle name="Normal 4 2 7 2 2" xfId="6913"/>
    <cellStyle name="Normal 4 2 7 2 2 2" xfId="14822"/>
    <cellStyle name="Normal 4 2 7 2 3" xfId="10876"/>
    <cellStyle name="Normal 4 2 7 3" xfId="4953"/>
    <cellStyle name="Normal 4 2 7 3 2" xfId="12862"/>
    <cellStyle name="Normal 4 2 7 4" xfId="8916"/>
    <cellStyle name="Normal 4 2 8" xfId="1987"/>
    <cellStyle name="Normal 4 2 8 2" xfId="5934"/>
    <cellStyle name="Normal 4 2 8 2 2" xfId="13843"/>
    <cellStyle name="Normal 4 2 8 3" xfId="9897"/>
    <cellStyle name="Normal 4 2 9" xfId="3974"/>
    <cellStyle name="Normal 4 2 9 2" xfId="11883"/>
    <cellStyle name="Normal 4 3" xfId="71"/>
    <cellStyle name="Normal 4 3 2" xfId="160"/>
    <cellStyle name="Normal 4 3 2 2" xfId="385"/>
    <cellStyle name="Normal 4 3 2 2 2" xfId="868"/>
    <cellStyle name="Normal 4 3 2 2 2 2" xfId="1847"/>
    <cellStyle name="Normal 4 3 2 2 2 2 2" xfId="3807"/>
    <cellStyle name="Normal 4 3 2 2 2 2 2 2" xfId="7754"/>
    <cellStyle name="Normal 4 3 2 2 2 2 2 2 2" xfId="15663"/>
    <cellStyle name="Normal 4 3 2 2 2 2 2 3" xfId="11717"/>
    <cellStyle name="Normal 4 3 2 2 2 2 3" xfId="5794"/>
    <cellStyle name="Normal 4 3 2 2 2 2 3 2" xfId="13703"/>
    <cellStyle name="Normal 4 3 2 2 2 2 4" xfId="9757"/>
    <cellStyle name="Normal 4 3 2 2 2 3" xfId="2828"/>
    <cellStyle name="Normal 4 3 2 2 2 3 2" xfId="6775"/>
    <cellStyle name="Normal 4 3 2 2 2 3 2 2" xfId="14684"/>
    <cellStyle name="Normal 4 3 2 2 2 3 3" xfId="10738"/>
    <cellStyle name="Normal 4 3 2 2 2 4" xfId="4815"/>
    <cellStyle name="Normal 4 3 2 2 2 4 2" xfId="12724"/>
    <cellStyle name="Normal 4 3 2 2 2 5" xfId="8778"/>
    <cellStyle name="Normal 4 3 2 2 3" xfId="1364"/>
    <cellStyle name="Normal 4 3 2 2 3 2" xfId="3324"/>
    <cellStyle name="Normal 4 3 2 2 3 2 2" xfId="7271"/>
    <cellStyle name="Normal 4 3 2 2 3 2 2 2" xfId="15180"/>
    <cellStyle name="Normal 4 3 2 2 3 2 3" xfId="11234"/>
    <cellStyle name="Normal 4 3 2 2 3 3" xfId="5311"/>
    <cellStyle name="Normal 4 3 2 2 3 3 2" xfId="13220"/>
    <cellStyle name="Normal 4 3 2 2 3 4" xfId="9274"/>
    <cellStyle name="Normal 4 3 2 2 4" xfId="2345"/>
    <cellStyle name="Normal 4 3 2 2 4 2" xfId="6292"/>
    <cellStyle name="Normal 4 3 2 2 4 2 2" xfId="14201"/>
    <cellStyle name="Normal 4 3 2 2 4 3" xfId="10255"/>
    <cellStyle name="Normal 4 3 2 2 5" xfId="4332"/>
    <cellStyle name="Normal 4 3 2 2 5 2" xfId="12241"/>
    <cellStyle name="Normal 4 3 2 2 6" xfId="8295"/>
    <cellStyle name="Normal 4 3 2 3" xfId="643"/>
    <cellStyle name="Normal 4 3 2 3 2" xfId="1622"/>
    <cellStyle name="Normal 4 3 2 3 2 2" xfId="3582"/>
    <cellStyle name="Normal 4 3 2 3 2 2 2" xfId="7529"/>
    <cellStyle name="Normal 4 3 2 3 2 2 2 2" xfId="15438"/>
    <cellStyle name="Normal 4 3 2 3 2 2 3" xfId="11492"/>
    <cellStyle name="Normal 4 3 2 3 2 3" xfId="5569"/>
    <cellStyle name="Normal 4 3 2 3 2 3 2" xfId="13478"/>
    <cellStyle name="Normal 4 3 2 3 2 4" xfId="9532"/>
    <cellStyle name="Normal 4 3 2 3 3" xfId="2603"/>
    <cellStyle name="Normal 4 3 2 3 3 2" xfId="6550"/>
    <cellStyle name="Normal 4 3 2 3 3 2 2" xfId="14459"/>
    <cellStyle name="Normal 4 3 2 3 3 3" xfId="10513"/>
    <cellStyle name="Normal 4 3 2 3 4" xfId="4590"/>
    <cellStyle name="Normal 4 3 2 3 4 2" xfId="12499"/>
    <cellStyle name="Normal 4 3 2 3 5" xfId="8553"/>
    <cellStyle name="Normal 4 3 2 4" xfId="1139"/>
    <cellStyle name="Normal 4 3 2 4 2" xfId="3099"/>
    <cellStyle name="Normal 4 3 2 4 2 2" xfId="7046"/>
    <cellStyle name="Normal 4 3 2 4 2 2 2" xfId="14955"/>
    <cellStyle name="Normal 4 3 2 4 2 3" xfId="11009"/>
    <cellStyle name="Normal 4 3 2 4 3" xfId="5086"/>
    <cellStyle name="Normal 4 3 2 4 3 2" xfId="12995"/>
    <cellStyle name="Normal 4 3 2 4 4" xfId="9049"/>
    <cellStyle name="Normal 4 3 2 5" xfId="2120"/>
    <cellStyle name="Normal 4 3 2 5 2" xfId="6067"/>
    <cellStyle name="Normal 4 3 2 5 2 2" xfId="13976"/>
    <cellStyle name="Normal 4 3 2 5 3" xfId="10030"/>
    <cellStyle name="Normal 4 3 2 6" xfId="4107"/>
    <cellStyle name="Normal 4 3 2 6 2" xfId="12016"/>
    <cellStyle name="Normal 4 3 2 7" xfId="8070"/>
    <cellStyle name="Normal 4 3 3" xfId="296"/>
    <cellStyle name="Normal 4 3 3 2" xfId="779"/>
    <cellStyle name="Normal 4 3 3 2 2" xfId="1758"/>
    <cellStyle name="Normal 4 3 3 2 2 2" xfId="3718"/>
    <cellStyle name="Normal 4 3 3 2 2 2 2" xfId="7665"/>
    <cellStyle name="Normal 4 3 3 2 2 2 2 2" xfId="15574"/>
    <cellStyle name="Normal 4 3 3 2 2 2 3" xfId="11628"/>
    <cellStyle name="Normal 4 3 3 2 2 3" xfId="5705"/>
    <cellStyle name="Normal 4 3 3 2 2 3 2" xfId="13614"/>
    <cellStyle name="Normal 4 3 3 2 2 4" xfId="9668"/>
    <cellStyle name="Normal 4 3 3 2 3" xfId="2739"/>
    <cellStyle name="Normal 4 3 3 2 3 2" xfId="6686"/>
    <cellStyle name="Normal 4 3 3 2 3 2 2" xfId="14595"/>
    <cellStyle name="Normal 4 3 3 2 3 3" xfId="10649"/>
    <cellStyle name="Normal 4 3 3 2 4" xfId="4726"/>
    <cellStyle name="Normal 4 3 3 2 4 2" xfId="12635"/>
    <cellStyle name="Normal 4 3 3 2 5" xfId="8689"/>
    <cellStyle name="Normal 4 3 3 3" xfId="1275"/>
    <cellStyle name="Normal 4 3 3 3 2" xfId="3235"/>
    <cellStyle name="Normal 4 3 3 3 2 2" xfId="7182"/>
    <cellStyle name="Normal 4 3 3 3 2 2 2" xfId="15091"/>
    <cellStyle name="Normal 4 3 3 3 2 3" xfId="11145"/>
    <cellStyle name="Normal 4 3 3 3 3" xfId="5222"/>
    <cellStyle name="Normal 4 3 3 3 3 2" xfId="13131"/>
    <cellStyle name="Normal 4 3 3 3 4" xfId="9185"/>
    <cellStyle name="Normal 4 3 3 4" xfId="2256"/>
    <cellStyle name="Normal 4 3 3 4 2" xfId="6203"/>
    <cellStyle name="Normal 4 3 3 4 2 2" xfId="14112"/>
    <cellStyle name="Normal 4 3 3 4 3" xfId="10166"/>
    <cellStyle name="Normal 4 3 3 5" xfId="4243"/>
    <cellStyle name="Normal 4 3 3 5 2" xfId="12152"/>
    <cellStyle name="Normal 4 3 3 6" xfId="8206"/>
    <cellStyle name="Normal 4 3 4" xfId="554"/>
    <cellStyle name="Normal 4 3 4 2" xfId="1533"/>
    <cellStyle name="Normal 4 3 4 2 2" xfId="3493"/>
    <cellStyle name="Normal 4 3 4 2 2 2" xfId="7440"/>
    <cellStyle name="Normal 4 3 4 2 2 2 2" xfId="15349"/>
    <cellStyle name="Normal 4 3 4 2 2 3" xfId="11403"/>
    <cellStyle name="Normal 4 3 4 2 3" xfId="5480"/>
    <cellStyle name="Normal 4 3 4 2 3 2" xfId="13389"/>
    <cellStyle name="Normal 4 3 4 2 4" xfId="9443"/>
    <cellStyle name="Normal 4 3 4 3" xfId="2514"/>
    <cellStyle name="Normal 4 3 4 3 2" xfId="6461"/>
    <cellStyle name="Normal 4 3 4 3 2 2" xfId="14370"/>
    <cellStyle name="Normal 4 3 4 3 3" xfId="10424"/>
    <cellStyle name="Normal 4 3 4 4" xfId="4501"/>
    <cellStyle name="Normal 4 3 4 4 2" xfId="12410"/>
    <cellStyle name="Normal 4 3 4 5" xfId="8464"/>
    <cellStyle name="Normal 4 3 5" xfId="1050"/>
    <cellStyle name="Normal 4 3 5 2" xfId="3010"/>
    <cellStyle name="Normal 4 3 5 2 2" xfId="6957"/>
    <cellStyle name="Normal 4 3 5 2 2 2" xfId="14866"/>
    <cellStyle name="Normal 4 3 5 2 3" xfId="10920"/>
    <cellStyle name="Normal 4 3 5 3" xfId="4997"/>
    <cellStyle name="Normal 4 3 5 3 2" xfId="12906"/>
    <cellStyle name="Normal 4 3 5 4" xfId="8960"/>
    <cellStyle name="Normal 4 3 6" xfId="2031"/>
    <cellStyle name="Normal 4 3 6 2" xfId="5978"/>
    <cellStyle name="Normal 4 3 6 2 2" xfId="13887"/>
    <cellStyle name="Normal 4 3 6 3" xfId="9941"/>
    <cellStyle name="Normal 4 3 7" xfId="4018"/>
    <cellStyle name="Normal 4 3 7 2" xfId="11927"/>
    <cellStyle name="Normal 4 3 8" xfId="7981"/>
    <cellStyle name="Normal 4 4" xfId="42"/>
    <cellStyle name="Normal 4 4 2" xfId="131"/>
    <cellStyle name="Normal 4 4 2 2" xfId="356"/>
    <cellStyle name="Normal 4 4 2 2 2" xfId="839"/>
    <cellStyle name="Normal 4 4 2 2 2 2" xfId="1818"/>
    <cellStyle name="Normal 4 4 2 2 2 2 2" xfId="3778"/>
    <cellStyle name="Normal 4 4 2 2 2 2 2 2" xfId="7725"/>
    <cellStyle name="Normal 4 4 2 2 2 2 2 2 2" xfId="15634"/>
    <cellStyle name="Normal 4 4 2 2 2 2 2 3" xfId="11688"/>
    <cellStyle name="Normal 4 4 2 2 2 2 3" xfId="5765"/>
    <cellStyle name="Normal 4 4 2 2 2 2 3 2" xfId="13674"/>
    <cellStyle name="Normal 4 4 2 2 2 2 4" xfId="9728"/>
    <cellStyle name="Normal 4 4 2 2 2 3" xfId="2799"/>
    <cellStyle name="Normal 4 4 2 2 2 3 2" xfId="6746"/>
    <cellStyle name="Normal 4 4 2 2 2 3 2 2" xfId="14655"/>
    <cellStyle name="Normal 4 4 2 2 2 3 3" xfId="10709"/>
    <cellStyle name="Normal 4 4 2 2 2 4" xfId="4786"/>
    <cellStyle name="Normal 4 4 2 2 2 4 2" xfId="12695"/>
    <cellStyle name="Normal 4 4 2 2 2 5" xfId="8749"/>
    <cellStyle name="Normal 4 4 2 2 3" xfId="1335"/>
    <cellStyle name="Normal 4 4 2 2 3 2" xfId="3295"/>
    <cellStyle name="Normal 4 4 2 2 3 2 2" xfId="7242"/>
    <cellStyle name="Normal 4 4 2 2 3 2 2 2" xfId="15151"/>
    <cellStyle name="Normal 4 4 2 2 3 2 3" xfId="11205"/>
    <cellStyle name="Normal 4 4 2 2 3 3" xfId="5282"/>
    <cellStyle name="Normal 4 4 2 2 3 3 2" xfId="13191"/>
    <cellStyle name="Normal 4 4 2 2 3 4" xfId="9245"/>
    <cellStyle name="Normal 4 4 2 2 4" xfId="2316"/>
    <cellStyle name="Normal 4 4 2 2 4 2" xfId="6263"/>
    <cellStyle name="Normal 4 4 2 2 4 2 2" xfId="14172"/>
    <cellStyle name="Normal 4 4 2 2 4 3" xfId="10226"/>
    <cellStyle name="Normal 4 4 2 2 5" xfId="4303"/>
    <cellStyle name="Normal 4 4 2 2 5 2" xfId="12212"/>
    <cellStyle name="Normal 4 4 2 2 6" xfId="8266"/>
    <cellStyle name="Normal 4 4 2 3" xfId="614"/>
    <cellStyle name="Normal 4 4 2 3 2" xfId="1593"/>
    <cellStyle name="Normal 4 4 2 3 2 2" xfId="3553"/>
    <cellStyle name="Normal 4 4 2 3 2 2 2" xfId="7500"/>
    <cellStyle name="Normal 4 4 2 3 2 2 2 2" xfId="15409"/>
    <cellStyle name="Normal 4 4 2 3 2 2 3" xfId="11463"/>
    <cellStyle name="Normal 4 4 2 3 2 3" xfId="5540"/>
    <cellStyle name="Normal 4 4 2 3 2 3 2" xfId="13449"/>
    <cellStyle name="Normal 4 4 2 3 2 4" xfId="9503"/>
    <cellStyle name="Normal 4 4 2 3 3" xfId="2574"/>
    <cellStyle name="Normal 4 4 2 3 3 2" xfId="6521"/>
    <cellStyle name="Normal 4 4 2 3 3 2 2" xfId="14430"/>
    <cellStyle name="Normal 4 4 2 3 3 3" xfId="10484"/>
    <cellStyle name="Normal 4 4 2 3 4" xfId="4561"/>
    <cellStyle name="Normal 4 4 2 3 4 2" xfId="12470"/>
    <cellStyle name="Normal 4 4 2 3 5" xfId="8524"/>
    <cellStyle name="Normal 4 4 2 4" xfId="1110"/>
    <cellStyle name="Normal 4 4 2 4 2" xfId="3070"/>
    <cellStyle name="Normal 4 4 2 4 2 2" xfId="7017"/>
    <cellStyle name="Normal 4 4 2 4 2 2 2" xfId="14926"/>
    <cellStyle name="Normal 4 4 2 4 2 3" xfId="10980"/>
    <cellStyle name="Normal 4 4 2 4 3" xfId="5057"/>
    <cellStyle name="Normal 4 4 2 4 3 2" xfId="12966"/>
    <cellStyle name="Normal 4 4 2 4 4" xfId="9020"/>
    <cellStyle name="Normal 4 4 2 5" xfId="2091"/>
    <cellStyle name="Normal 4 4 2 5 2" xfId="6038"/>
    <cellStyle name="Normal 4 4 2 5 2 2" xfId="13947"/>
    <cellStyle name="Normal 4 4 2 5 3" xfId="10001"/>
    <cellStyle name="Normal 4 4 2 6" xfId="4078"/>
    <cellStyle name="Normal 4 4 2 6 2" xfId="11987"/>
    <cellStyle name="Normal 4 4 2 7" xfId="8041"/>
    <cellStyle name="Normal 4 4 3" xfId="267"/>
    <cellStyle name="Normal 4 4 3 2" xfId="750"/>
    <cellStyle name="Normal 4 4 3 2 2" xfId="1729"/>
    <cellStyle name="Normal 4 4 3 2 2 2" xfId="3689"/>
    <cellStyle name="Normal 4 4 3 2 2 2 2" xfId="7636"/>
    <cellStyle name="Normal 4 4 3 2 2 2 2 2" xfId="15545"/>
    <cellStyle name="Normal 4 4 3 2 2 2 3" xfId="11599"/>
    <cellStyle name="Normal 4 4 3 2 2 3" xfId="5676"/>
    <cellStyle name="Normal 4 4 3 2 2 3 2" xfId="13585"/>
    <cellStyle name="Normal 4 4 3 2 2 4" xfId="9639"/>
    <cellStyle name="Normal 4 4 3 2 3" xfId="2710"/>
    <cellStyle name="Normal 4 4 3 2 3 2" xfId="6657"/>
    <cellStyle name="Normal 4 4 3 2 3 2 2" xfId="14566"/>
    <cellStyle name="Normal 4 4 3 2 3 3" xfId="10620"/>
    <cellStyle name="Normal 4 4 3 2 4" xfId="4697"/>
    <cellStyle name="Normal 4 4 3 2 4 2" xfId="12606"/>
    <cellStyle name="Normal 4 4 3 2 5" xfId="8660"/>
    <cellStyle name="Normal 4 4 3 3" xfId="1246"/>
    <cellStyle name="Normal 4 4 3 3 2" xfId="3206"/>
    <cellStyle name="Normal 4 4 3 3 2 2" xfId="7153"/>
    <cellStyle name="Normal 4 4 3 3 2 2 2" xfId="15062"/>
    <cellStyle name="Normal 4 4 3 3 2 3" xfId="11116"/>
    <cellStyle name="Normal 4 4 3 3 3" xfId="5193"/>
    <cellStyle name="Normal 4 4 3 3 3 2" xfId="13102"/>
    <cellStyle name="Normal 4 4 3 3 4" xfId="9156"/>
    <cellStyle name="Normal 4 4 3 4" xfId="2227"/>
    <cellStyle name="Normal 4 4 3 4 2" xfId="6174"/>
    <cellStyle name="Normal 4 4 3 4 2 2" xfId="14083"/>
    <cellStyle name="Normal 4 4 3 4 3" xfId="10137"/>
    <cellStyle name="Normal 4 4 3 5" xfId="4214"/>
    <cellStyle name="Normal 4 4 3 5 2" xfId="12123"/>
    <cellStyle name="Normal 4 4 3 6" xfId="8177"/>
    <cellStyle name="Normal 4 4 4" xfId="525"/>
    <cellStyle name="Normal 4 4 4 2" xfId="1504"/>
    <cellStyle name="Normal 4 4 4 2 2" xfId="3464"/>
    <cellStyle name="Normal 4 4 4 2 2 2" xfId="7411"/>
    <cellStyle name="Normal 4 4 4 2 2 2 2" xfId="15320"/>
    <cellStyle name="Normal 4 4 4 2 2 3" xfId="11374"/>
    <cellStyle name="Normal 4 4 4 2 3" xfId="5451"/>
    <cellStyle name="Normal 4 4 4 2 3 2" xfId="13360"/>
    <cellStyle name="Normal 4 4 4 2 4" xfId="9414"/>
    <cellStyle name="Normal 4 4 4 3" xfId="2485"/>
    <cellStyle name="Normal 4 4 4 3 2" xfId="6432"/>
    <cellStyle name="Normal 4 4 4 3 2 2" xfId="14341"/>
    <cellStyle name="Normal 4 4 4 3 3" xfId="10395"/>
    <cellStyle name="Normal 4 4 4 4" xfId="4472"/>
    <cellStyle name="Normal 4 4 4 4 2" xfId="12381"/>
    <cellStyle name="Normal 4 4 4 5" xfId="8435"/>
    <cellStyle name="Normal 4 4 5" xfId="1021"/>
    <cellStyle name="Normal 4 4 5 2" xfId="2981"/>
    <cellStyle name="Normal 4 4 5 2 2" xfId="6928"/>
    <cellStyle name="Normal 4 4 5 2 2 2" xfId="14837"/>
    <cellStyle name="Normal 4 4 5 2 3" xfId="10891"/>
    <cellStyle name="Normal 4 4 5 3" xfId="4968"/>
    <cellStyle name="Normal 4 4 5 3 2" xfId="12877"/>
    <cellStyle name="Normal 4 4 5 4" xfId="8931"/>
    <cellStyle name="Normal 4 4 6" xfId="2002"/>
    <cellStyle name="Normal 4 4 6 2" xfId="5949"/>
    <cellStyle name="Normal 4 4 6 2 2" xfId="13858"/>
    <cellStyle name="Normal 4 4 6 3" xfId="9912"/>
    <cellStyle name="Normal 4 4 7" xfId="3989"/>
    <cellStyle name="Normal 4 4 7 2" xfId="11898"/>
    <cellStyle name="Normal 4 4 8" xfId="7952"/>
    <cellStyle name="Normal 4 5" xfId="101"/>
    <cellStyle name="Normal 4 5 2" xfId="326"/>
    <cellStyle name="Normal 4 5 2 2" xfId="809"/>
    <cellStyle name="Normal 4 5 2 2 2" xfId="1788"/>
    <cellStyle name="Normal 4 5 2 2 2 2" xfId="3748"/>
    <cellStyle name="Normal 4 5 2 2 2 2 2" xfId="7695"/>
    <cellStyle name="Normal 4 5 2 2 2 2 2 2" xfId="15604"/>
    <cellStyle name="Normal 4 5 2 2 2 2 3" xfId="11658"/>
    <cellStyle name="Normal 4 5 2 2 2 3" xfId="5735"/>
    <cellStyle name="Normal 4 5 2 2 2 3 2" xfId="13644"/>
    <cellStyle name="Normal 4 5 2 2 2 4" xfId="9698"/>
    <cellStyle name="Normal 4 5 2 2 3" xfId="2769"/>
    <cellStyle name="Normal 4 5 2 2 3 2" xfId="6716"/>
    <cellStyle name="Normal 4 5 2 2 3 2 2" xfId="14625"/>
    <cellStyle name="Normal 4 5 2 2 3 3" xfId="10679"/>
    <cellStyle name="Normal 4 5 2 2 4" xfId="4756"/>
    <cellStyle name="Normal 4 5 2 2 4 2" xfId="12665"/>
    <cellStyle name="Normal 4 5 2 2 5" xfId="8719"/>
    <cellStyle name="Normal 4 5 2 3" xfId="1305"/>
    <cellStyle name="Normal 4 5 2 3 2" xfId="3265"/>
    <cellStyle name="Normal 4 5 2 3 2 2" xfId="7212"/>
    <cellStyle name="Normal 4 5 2 3 2 2 2" xfId="15121"/>
    <cellStyle name="Normal 4 5 2 3 2 3" xfId="11175"/>
    <cellStyle name="Normal 4 5 2 3 3" xfId="5252"/>
    <cellStyle name="Normal 4 5 2 3 3 2" xfId="13161"/>
    <cellStyle name="Normal 4 5 2 3 4" xfId="9215"/>
    <cellStyle name="Normal 4 5 2 4" xfId="2286"/>
    <cellStyle name="Normal 4 5 2 4 2" xfId="6233"/>
    <cellStyle name="Normal 4 5 2 4 2 2" xfId="14142"/>
    <cellStyle name="Normal 4 5 2 4 3" xfId="10196"/>
    <cellStyle name="Normal 4 5 2 5" xfId="4273"/>
    <cellStyle name="Normal 4 5 2 5 2" xfId="12182"/>
    <cellStyle name="Normal 4 5 2 6" xfId="8236"/>
    <cellStyle name="Normal 4 5 3" xfId="584"/>
    <cellStyle name="Normal 4 5 3 2" xfId="1563"/>
    <cellStyle name="Normal 4 5 3 2 2" xfId="3523"/>
    <cellStyle name="Normal 4 5 3 2 2 2" xfId="7470"/>
    <cellStyle name="Normal 4 5 3 2 2 2 2" xfId="15379"/>
    <cellStyle name="Normal 4 5 3 2 2 3" xfId="11433"/>
    <cellStyle name="Normal 4 5 3 2 3" xfId="5510"/>
    <cellStyle name="Normal 4 5 3 2 3 2" xfId="13419"/>
    <cellStyle name="Normal 4 5 3 2 4" xfId="9473"/>
    <cellStyle name="Normal 4 5 3 3" xfId="2544"/>
    <cellStyle name="Normal 4 5 3 3 2" xfId="6491"/>
    <cellStyle name="Normal 4 5 3 3 2 2" xfId="14400"/>
    <cellStyle name="Normal 4 5 3 3 3" xfId="10454"/>
    <cellStyle name="Normal 4 5 3 4" xfId="4531"/>
    <cellStyle name="Normal 4 5 3 4 2" xfId="12440"/>
    <cellStyle name="Normal 4 5 3 5" xfId="8494"/>
    <cellStyle name="Normal 4 5 4" xfId="1080"/>
    <cellStyle name="Normal 4 5 4 2" xfId="3040"/>
    <cellStyle name="Normal 4 5 4 2 2" xfId="6987"/>
    <cellStyle name="Normal 4 5 4 2 2 2" xfId="14896"/>
    <cellStyle name="Normal 4 5 4 2 3" xfId="10950"/>
    <cellStyle name="Normal 4 5 4 3" xfId="5027"/>
    <cellStyle name="Normal 4 5 4 3 2" xfId="12936"/>
    <cellStyle name="Normal 4 5 4 4" xfId="8990"/>
    <cellStyle name="Normal 4 5 5" xfId="2061"/>
    <cellStyle name="Normal 4 5 5 2" xfId="6008"/>
    <cellStyle name="Normal 4 5 5 2 2" xfId="13917"/>
    <cellStyle name="Normal 4 5 5 3" xfId="9971"/>
    <cellStyle name="Normal 4 5 6" xfId="4048"/>
    <cellStyle name="Normal 4 5 6 2" xfId="11957"/>
    <cellStyle name="Normal 4 5 7" xfId="8011"/>
    <cellStyle name="Normal 4 6" xfId="237"/>
    <cellStyle name="Normal 4 6 2" xfId="720"/>
    <cellStyle name="Normal 4 6 2 2" xfId="1699"/>
    <cellStyle name="Normal 4 6 2 2 2" xfId="3659"/>
    <cellStyle name="Normal 4 6 2 2 2 2" xfId="7606"/>
    <cellStyle name="Normal 4 6 2 2 2 2 2" xfId="15515"/>
    <cellStyle name="Normal 4 6 2 2 2 3" xfId="11569"/>
    <cellStyle name="Normal 4 6 2 2 3" xfId="5646"/>
    <cellStyle name="Normal 4 6 2 2 3 2" xfId="13555"/>
    <cellStyle name="Normal 4 6 2 2 4" xfId="9609"/>
    <cellStyle name="Normal 4 6 2 3" xfId="2680"/>
    <cellStyle name="Normal 4 6 2 3 2" xfId="6627"/>
    <cellStyle name="Normal 4 6 2 3 2 2" xfId="14536"/>
    <cellStyle name="Normal 4 6 2 3 3" xfId="10590"/>
    <cellStyle name="Normal 4 6 2 4" xfId="4667"/>
    <cellStyle name="Normal 4 6 2 4 2" xfId="12576"/>
    <cellStyle name="Normal 4 6 2 5" xfId="8630"/>
    <cellStyle name="Normal 4 6 3" xfId="1216"/>
    <cellStyle name="Normal 4 6 3 2" xfId="3176"/>
    <cellStyle name="Normal 4 6 3 2 2" xfId="7123"/>
    <cellStyle name="Normal 4 6 3 2 2 2" xfId="15032"/>
    <cellStyle name="Normal 4 6 3 2 3" xfId="11086"/>
    <cellStyle name="Normal 4 6 3 3" xfId="5163"/>
    <cellStyle name="Normal 4 6 3 3 2" xfId="13072"/>
    <cellStyle name="Normal 4 6 3 4" xfId="9126"/>
    <cellStyle name="Normal 4 6 4" xfId="2197"/>
    <cellStyle name="Normal 4 6 4 2" xfId="6144"/>
    <cellStyle name="Normal 4 6 4 2 2" xfId="14053"/>
    <cellStyle name="Normal 4 6 4 3" xfId="10107"/>
    <cellStyle name="Normal 4 6 5" xfId="4184"/>
    <cellStyle name="Normal 4 6 5 2" xfId="12093"/>
    <cellStyle name="Normal 4 6 6" xfId="8147"/>
    <cellStyle name="Normal 4 7" xfId="495"/>
    <cellStyle name="Normal 4 7 2" xfId="1474"/>
    <cellStyle name="Normal 4 7 2 2" xfId="3434"/>
    <cellStyle name="Normal 4 7 2 2 2" xfId="7381"/>
    <cellStyle name="Normal 4 7 2 2 2 2" xfId="15290"/>
    <cellStyle name="Normal 4 7 2 2 3" xfId="11344"/>
    <cellStyle name="Normal 4 7 2 3" xfId="5421"/>
    <cellStyle name="Normal 4 7 2 3 2" xfId="13330"/>
    <cellStyle name="Normal 4 7 2 4" xfId="9384"/>
    <cellStyle name="Normal 4 7 3" xfId="2455"/>
    <cellStyle name="Normal 4 7 3 2" xfId="6402"/>
    <cellStyle name="Normal 4 7 3 2 2" xfId="14311"/>
    <cellStyle name="Normal 4 7 3 3" xfId="10365"/>
    <cellStyle name="Normal 4 7 4" xfId="4442"/>
    <cellStyle name="Normal 4 7 4 2" xfId="12351"/>
    <cellStyle name="Normal 4 7 5" xfId="8405"/>
    <cellStyle name="Normal 4 8" xfId="991"/>
    <cellStyle name="Normal 4 8 2" xfId="2951"/>
    <cellStyle name="Normal 4 8 2 2" xfId="6898"/>
    <cellStyle name="Normal 4 8 2 2 2" xfId="14807"/>
    <cellStyle name="Normal 4 8 2 3" xfId="10861"/>
    <cellStyle name="Normal 4 8 3" xfId="4938"/>
    <cellStyle name="Normal 4 8 3 2" xfId="12847"/>
    <cellStyle name="Normal 4 8 4" xfId="8901"/>
    <cellStyle name="Normal 4 9" xfId="1972"/>
    <cellStyle name="Normal 4 9 2" xfId="5919"/>
    <cellStyle name="Normal 4 9 2 2" xfId="13828"/>
    <cellStyle name="Normal 4 9 3" xfId="9882"/>
    <cellStyle name="Normal 40" xfId="210"/>
    <cellStyle name="Normal 40 2" xfId="435"/>
    <cellStyle name="Normal 40 2 2" xfId="918"/>
    <cellStyle name="Normal 40 2 2 2" xfId="1897"/>
    <cellStyle name="Normal 40 2 2 2 2" xfId="3857"/>
    <cellStyle name="Normal 40 2 2 2 2 2" xfId="7804"/>
    <cellStyle name="Normal 40 2 2 2 2 2 2" xfId="15713"/>
    <cellStyle name="Normal 40 2 2 2 2 3" xfId="11767"/>
    <cellStyle name="Normal 40 2 2 2 3" xfId="5844"/>
    <cellStyle name="Normal 40 2 2 2 3 2" xfId="13753"/>
    <cellStyle name="Normal 40 2 2 2 4" xfId="9807"/>
    <cellStyle name="Normal 40 2 2 3" xfId="2878"/>
    <cellStyle name="Normal 40 2 2 3 2" xfId="6825"/>
    <cellStyle name="Normal 40 2 2 3 2 2" xfId="14734"/>
    <cellStyle name="Normal 40 2 2 3 3" xfId="10788"/>
    <cellStyle name="Normal 40 2 2 4" xfId="4865"/>
    <cellStyle name="Normal 40 2 2 4 2" xfId="12774"/>
    <cellStyle name="Normal 40 2 2 5" xfId="8828"/>
    <cellStyle name="Normal 40 2 3" xfId="1414"/>
    <cellStyle name="Normal 40 2 3 2" xfId="3374"/>
    <cellStyle name="Normal 40 2 3 2 2" xfId="7321"/>
    <cellStyle name="Normal 40 2 3 2 2 2" xfId="15230"/>
    <cellStyle name="Normal 40 2 3 2 3" xfId="11284"/>
    <cellStyle name="Normal 40 2 3 3" xfId="5361"/>
    <cellStyle name="Normal 40 2 3 3 2" xfId="13270"/>
    <cellStyle name="Normal 40 2 3 4" xfId="9324"/>
    <cellStyle name="Normal 40 2 4" xfId="2395"/>
    <cellStyle name="Normal 40 2 4 2" xfId="6342"/>
    <cellStyle name="Normal 40 2 4 2 2" xfId="14251"/>
    <cellStyle name="Normal 40 2 4 3" xfId="10305"/>
    <cellStyle name="Normal 40 2 5" xfId="4382"/>
    <cellStyle name="Normal 40 2 5 2" xfId="12291"/>
    <cellStyle name="Normal 40 2 6" xfId="8345"/>
    <cellStyle name="Normal 40 3" xfId="693"/>
    <cellStyle name="Normal 40 3 2" xfId="1672"/>
    <cellStyle name="Normal 40 3 2 2" xfId="3632"/>
    <cellStyle name="Normal 40 3 2 2 2" xfId="7579"/>
    <cellStyle name="Normal 40 3 2 2 2 2" xfId="15488"/>
    <cellStyle name="Normal 40 3 2 2 3" xfId="11542"/>
    <cellStyle name="Normal 40 3 2 3" xfId="5619"/>
    <cellStyle name="Normal 40 3 2 3 2" xfId="13528"/>
    <cellStyle name="Normal 40 3 2 4" xfId="9582"/>
    <cellStyle name="Normal 40 3 3" xfId="2653"/>
    <cellStyle name="Normal 40 3 3 2" xfId="6600"/>
    <cellStyle name="Normal 40 3 3 2 2" xfId="14509"/>
    <cellStyle name="Normal 40 3 3 3" xfId="10563"/>
    <cellStyle name="Normal 40 3 4" xfId="4640"/>
    <cellStyle name="Normal 40 3 4 2" xfId="12549"/>
    <cellStyle name="Normal 40 3 5" xfId="8603"/>
    <cellStyle name="Normal 40 4" xfId="1189"/>
    <cellStyle name="Normal 40 4 2" xfId="3149"/>
    <cellStyle name="Normal 40 4 2 2" xfId="7096"/>
    <cellStyle name="Normal 40 4 2 2 2" xfId="15005"/>
    <cellStyle name="Normal 40 4 2 3" xfId="11059"/>
    <cellStyle name="Normal 40 4 3" xfId="5136"/>
    <cellStyle name="Normal 40 4 3 2" xfId="13045"/>
    <cellStyle name="Normal 40 4 4" xfId="9099"/>
    <cellStyle name="Normal 40 5" xfId="2170"/>
    <cellStyle name="Normal 40 5 2" xfId="6117"/>
    <cellStyle name="Normal 40 5 2 2" xfId="14026"/>
    <cellStyle name="Normal 40 5 3" xfId="10080"/>
    <cellStyle name="Normal 40 6" xfId="4157"/>
    <cellStyle name="Normal 40 6 2" xfId="12066"/>
    <cellStyle name="Normal 40 7" xfId="8120"/>
    <cellStyle name="Normal 41" xfId="211"/>
    <cellStyle name="Normal 41 2" xfId="436"/>
    <cellStyle name="Normal 41 2 2" xfId="919"/>
    <cellStyle name="Normal 41 2 2 2" xfId="1898"/>
    <cellStyle name="Normal 41 2 2 2 2" xfId="3858"/>
    <cellStyle name="Normal 41 2 2 2 2 2" xfId="7805"/>
    <cellStyle name="Normal 41 2 2 2 2 2 2" xfId="15714"/>
    <cellStyle name="Normal 41 2 2 2 2 3" xfId="11768"/>
    <cellStyle name="Normal 41 2 2 2 3" xfId="5845"/>
    <cellStyle name="Normal 41 2 2 2 3 2" xfId="13754"/>
    <cellStyle name="Normal 41 2 2 2 4" xfId="9808"/>
    <cellStyle name="Normal 41 2 2 3" xfId="2879"/>
    <cellStyle name="Normal 41 2 2 3 2" xfId="6826"/>
    <cellStyle name="Normal 41 2 2 3 2 2" xfId="14735"/>
    <cellStyle name="Normal 41 2 2 3 3" xfId="10789"/>
    <cellStyle name="Normal 41 2 2 4" xfId="4866"/>
    <cellStyle name="Normal 41 2 2 4 2" xfId="12775"/>
    <cellStyle name="Normal 41 2 2 5" xfId="8829"/>
    <cellStyle name="Normal 41 2 3" xfId="1415"/>
    <cellStyle name="Normal 41 2 3 2" xfId="3375"/>
    <cellStyle name="Normal 41 2 3 2 2" xfId="7322"/>
    <cellStyle name="Normal 41 2 3 2 2 2" xfId="15231"/>
    <cellStyle name="Normal 41 2 3 2 3" xfId="11285"/>
    <cellStyle name="Normal 41 2 3 3" xfId="5362"/>
    <cellStyle name="Normal 41 2 3 3 2" xfId="13271"/>
    <cellStyle name="Normal 41 2 3 4" xfId="9325"/>
    <cellStyle name="Normal 41 2 4" xfId="2396"/>
    <cellStyle name="Normal 41 2 4 2" xfId="6343"/>
    <cellStyle name="Normal 41 2 4 2 2" xfId="14252"/>
    <cellStyle name="Normal 41 2 4 3" xfId="10306"/>
    <cellStyle name="Normal 41 2 5" xfId="4383"/>
    <cellStyle name="Normal 41 2 5 2" xfId="12292"/>
    <cellStyle name="Normal 41 2 6" xfId="8346"/>
    <cellStyle name="Normal 41 3" xfId="694"/>
    <cellStyle name="Normal 41 3 2" xfId="1673"/>
    <cellStyle name="Normal 41 3 2 2" xfId="3633"/>
    <cellStyle name="Normal 41 3 2 2 2" xfId="7580"/>
    <cellStyle name="Normal 41 3 2 2 2 2" xfId="15489"/>
    <cellStyle name="Normal 41 3 2 2 3" xfId="11543"/>
    <cellStyle name="Normal 41 3 2 3" xfId="5620"/>
    <cellStyle name="Normal 41 3 2 3 2" xfId="13529"/>
    <cellStyle name="Normal 41 3 2 4" xfId="9583"/>
    <cellStyle name="Normal 41 3 3" xfId="2654"/>
    <cellStyle name="Normal 41 3 3 2" xfId="6601"/>
    <cellStyle name="Normal 41 3 3 2 2" xfId="14510"/>
    <cellStyle name="Normal 41 3 3 3" xfId="10564"/>
    <cellStyle name="Normal 41 3 4" xfId="4641"/>
    <cellStyle name="Normal 41 3 4 2" xfId="12550"/>
    <cellStyle name="Normal 41 3 5" xfId="8604"/>
    <cellStyle name="Normal 41 4" xfId="1190"/>
    <cellStyle name="Normal 41 4 2" xfId="3150"/>
    <cellStyle name="Normal 41 4 2 2" xfId="7097"/>
    <cellStyle name="Normal 41 4 2 2 2" xfId="15006"/>
    <cellStyle name="Normal 41 4 2 3" xfId="11060"/>
    <cellStyle name="Normal 41 4 3" xfId="5137"/>
    <cellStyle name="Normal 41 4 3 2" xfId="13046"/>
    <cellStyle name="Normal 41 4 4" xfId="9100"/>
    <cellStyle name="Normal 41 5" xfId="2171"/>
    <cellStyle name="Normal 41 5 2" xfId="6118"/>
    <cellStyle name="Normal 41 5 2 2" xfId="14027"/>
    <cellStyle name="Normal 41 5 3" xfId="10081"/>
    <cellStyle name="Normal 41 6" xfId="4158"/>
    <cellStyle name="Normal 41 6 2" xfId="12067"/>
    <cellStyle name="Normal 41 7" xfId="8121"/>
    <cellStyle name="Normal 42" xfId="212"/>
    <cellStyle name="Normal 42 2" xfId="437"/>
    <cellStyle name="Normal 42 2 2" xfId="920"/>
    <cellStyle name="Normal 42 2 2 2" xfId="1899"/>
    <cellStyle name="Normal 42 2 2 2 2" xfId="3859"/>
    <cellStyle name="Normal 42 2 2 2 2 2" xfId="7806"/>
    <cellStyle name="Normal 42 2 2 2 2 2 2" xfId="15715"/>
    <cellStyle name="Normal 42 2 2 2 2 3" xfId="11769"/>
    <cellStyle name="Normal 42 2 2 2 3" xfId="5846"/>
    <cellStyle name="Normal 42 2 2 2 3 2" xfId="13755"/>
    <cellStyle name="Normal 42 2 2 2 4" xfId="9809"/>
    <cellStyle name="Normal 42 2 2 3" xfId="2880"/>
    <cellStyle name="Normal 42 2 2 3 2" xfId="6827"/>
    <cellStyle name="Normal 42 2 2 3 2 2" xfId="14736"/>
    <cellStyle name="Normal 42 2 2 3 3" xfId="10790"/>
    <cellStyle name="Normal 42 2 2 4" xfId="4867"/>
    <cellStyle name="Normal 42 2 2 4 2" xfId="12776"/>
    <cellStyle name="Normal 42 2 2 5" xfId="8830"/>
    <cellStyle name="Normal 42 2 3" xfId="1416"/>
    <cellStyle name="Normal 42 2 3 2" xfId="3376"/>
    <cellStyle name="Normal 42 2 3 2 2" xfId="7323"/>
    <cellStyle name="Normal 42 2 3 2 2 2" xfId="15232"/>
    <cellStyle name="Normal 42 2 3 2 3" xfId="11286"/>
    <cellStyle name="Normal 42 2 3 3" xfId="5363"/>
    <cellStyle name="Normal 42 2 3 3 2" xfId="13272"/>
    <cellStyle name="Normal 42 2 3 4" xfId="9326"/>
    <cellStyle name="Normal 42 2 4" xfId="2397"/>
    <cellStyle name="Normal 42 2 4 2" xfId="6344"/>
    <cellStyle name="Normal 42 2 4 2 2" xfId="14253"/>
    <cellStyle name="Normal 42 2 4 3" xfId="10307"/>
    <cellStyle name="Normal 42 2 5" xfId="4384"/>
    <cellStyle name="Normal 42 2 5 2" xfId="12293"/>
    <cellStyle name="Normal 42 2 6" xfId="8347"/>
    <cellStyle name="Normal 42 3" xfId="695"/>
    <cellStyle name="Normal 42 3 2" xfId="1674"/>
    <cellStyle name="Normal 42 3 2 2" xfId="3634"/>
    <cellStyle name="Normal 42 3 2 2 2" xfId="7581"/>
    <cellStyle name="Normal 42 3 2 2 2 2" xfId="15490"/>
    <cellStyle name="Normal 42 3 2 2 3" xfId="11544"/>
    <cellStyle name="Normal 42 3 2 3" xfId="5621"/>
    <cellStyle name="Normal 42 3 2 3 2" xfId="13530"/>
    <cellStyle name="Normal 42 3 2 4" xfId="9584"/>
    <cellStyle name="Normal 42 3 3" xfId="2655"/>
    <cellStyle name="Normal 42 3 3 2" xfId="6602"/>
    <cellStyle name="Normal 42 3 3 2 2" xfId="14511"/>
    <cellStyle name="Normal 42 3 3 3" xfId="10565"/>
    <cellStyle name="Normal 42 3 4" xfId="4642"/>
    <cellStyle name="Normal 42 3 4 2" xfId="12551"/>
    <cellStyle name="Normal 42 3 5" xfId="8605"/>
    <cellStyle name="Normal 42 4" xfId="1191"/>
    <cellStyle name="Normal 42 4 2" xfId="3151"/>
    <cellStyle name="Normal 42 4 2 2" xfId="7098"/>
    <cellStyle name="Normal 42 4 2 2 2" xfId="15007"/>
    <cellStyle name="Normal 42 4 2 3" xfId="11061"/>
    <cellStyle name="Normal 42 4 3" xfId="5138"/>
    <cellStyle name="Normal 42 4 3 2" xfId="13047"/>
    <cellStyle name="Normal 42 4 4" xfId="9101"/>
    <cellStyle name="Normal 42 5" xfId="2172"/>
    <cellStyle name="Normal 42 5 2" xfId="6119"/>
    <cellStyle name="Normal 42 5 2 2" xfId="14028"/>
    <cellStyle name="Normal 42 5 3" xfId="10082"/>
    <cellStyle name="Normal 42 6" xfId="4159"/>
    <cellStyle name="Normal 42 6 2" xfId="12068"/>
    <cellStyle name="Normal 42 7" xfId="8122"/>
    <cellStyle name="Normal 43" xfId="213"/>
    <cellStyle name="Normal 43 2" xfId="438"/>
    <cellStyle name="Normal 43 2 2" xfId="921"/>
    <cellStyle name="Normal 43 2 2 2" xfId="1900"/>
    <cellStyle name="Normal 43 2 2 2 2" xfId="3860"/>
    <cellStyle name="Normal 43 2 2 2 2 2" xfId="7807"/>
    <cellStyle name="Normal 43 2 2 2 2 2 2" xfId="15716"/>
    <cellStyle name="Normal 43 2 2 2 2 3" xfId="11770"/>
    <cellStyle name="Normal 43 2 2 2 3" xfId="5847"/>
    <cellStyle name="Normal 43 2 2 2 3 2" xfId="13756"/>
    <cellStyle name="Normal 43 2 2 2 4" xfId="9810"/>
    <cellStyle name="Normal 43 2 2 3" xfId="2881"/>
    <cellStyle name="Normal 43 2 2 3 2" xfId="6828"/>
    <cellStyle name="Normal 43 2 2 3 2 2" xfId="14737"/>
    <cellStyle name="Normal 43 2 2 3 3" xfId="10791"/>
    <cellStyle name="Normal 43 2 2 4" xfId="4868"/>
    <cellStyle name="Normal 43 2 2 4 2" xfId="12777"/>
    <cellStyle name="Normal 43 2 2 5" xfId="8831"/>
    <cellStyle name="Normal 43 2 3" xfId="1417"/>
    <cellStyle name="Normal 43 2 3 2" xfId="3377"/>
    <cellStyle name="Normal 43 2 3 2 2" xfId="7324"/>
    <cellStyle name="Normal 43 2 3 2 2 2" xfId="15233"/>
    <cellStyle name="Normal 43 2 3 2 3" xfId="11287"/>
    <cellStyle name="Normal 43 2 3 3" xfId="5364"/>
    <cellStyle name="Normal 43 2 3 3 2" xfId="13273"/>
    <cellStyle name="Normal 43 2 3 4" xfId="9327"/>
    <cellStyle name="Normal 43 2 4" xfId="2398"/>
    <cellStyle name="Normal 43 2 4 2" xfId="6345"/>
    <cellStyle name="Normal 43 2 4 2 2" xfId="14254"/>
    <cellStyle name="Normal 43 2 4 3" xfId="10308"/>
    <cellStyle name="Normal 43 2 5" xfId="4385"/>
    <cellStyle name="Normal 43 2 5 2" xfId="12294"/>
    <cellStyle name="Normal 43 2 6" xfId="8348"/>
    <cellStyle name="Normal 43 3" xfId="696"/>
    <cellStyle name="Normal 43 3 2" xfId="1675"/>
    <cellStyle name="Normal 43 3 2 2" xfId="3635"/>
    <cellStyle name="Normal 43 3 2 2 2" xfId="7582"/>
    <cellStyle name="Normal 43 3 2 2 2 2" xfId="15491"/>
    <cellStyle name="Normal 43 3 2 2 3" xfId="11545"/>
    <cellStyle name="Normal 43 3 2 3" xfId="5622"/>
    <cellStyle name="Normal 43 3 2 3 2" xfId="13531"/>
    <cellStyle name="Normal 43 3 2 4" xfId="9585"/>
    <cellStyle name="Normal 43 3 3" xfId="2656"/>
    <cellStyle name="Normal 43 3 3 2" xfId="6603"/>
    <cellStyle name="Normal 43 3 3 2 2" xfId="14512"/>
    <cellStyle name="Normal 43 3 3 3" xfId="10566"/>
    <cellStyle name="Normal 43 3 4" xfId="4643"/>
    <cellStyle name="Normal 43 3 4 2" xfId="12552"/>
    <cellStyle name="Normal 43 3 5" xfId="8606"/>
    <cellStyle name="Normal 43 4" xfId="1192"/>
    <cellStyle name="Normal 43 4 2" xfId="3152"/>
    <cellStyle name="Normal 43 4 2 2" xfId="7099"/>
    <cellStyle name="Normal 43 4 2 2 2" xfId="15008"/>
    <cellStyle name="Normal 43 4 2 3" xfId="11062"/>
    <cellStyle name="Normal 43 4 3" xfId="5139"/>
    <cellStyle name="Normal 43 4 3 2" xfId="13048"/>
    <cellStyle name="Normal 43 4 4" xfId="9102"/>
    <cellStyle name="Normal 43 5" xfId="2173"/>
    <cellStyle name="Normal 43 5 2" xfId="6120"/>
    <cellStyle name="Normal 43 5 2 2" xfId="14029"/>
    <cellStyle name="Normal 43 5 3" xfId="10083"/>
    <cellStyle name="Normal 43 6" xfId="4160"/>
    <cellStyle name="Normal 43 6 2" xfId="12069"/>
    <cellStyle name="Normal 43 7" xfId="8123"/>
    <cellStyle name="Normal 44" xfId="214"/>
    <cellStyle name="Normal 44 2" xfId="439"/>
    <cellStyle name="Normal 44 2 2" xfId="922"/>
    <cellStyle name="Normal 44 2 2 2" xfId="1901"/>
    <cellStyle name="Normal 44 2 2 2 2" xfId="3861"/>
    <cellStyle name="Normal 44 2 2 2 2 2" xfId="7808"/>
    <cellStyle name="Normal 44 2 2 2 2 2 2" xfId="15717"/>
    <cellStyle name="Normal 44 2 2 2 2 3" xfId="11771"/>
    <cellStyle name="Normal 44 2 2 2 3" xfId="5848"/>
    <cellStyle name="Normal 44 2 2 2 3 2" xfId="13757"/>
    <cellStyle name="Normal 44 2 2 2 4" xfId="9811"/>
    <cellStyle name="Normal 44 2 2 3" xfId="2882"/>
    <cellStyle name="Normal 44 2 2 3 2" xfId="6829"/>
    <cellStyle name="Normal 44 2 2 3 2 2" xfId="14738"/>
    <cellStyle name="Normal 44 2 2 3 3" xfId="10792"/>
    <cellStyle name="Normal 44 2 2 4" xfId="4869"/>
    <cellStyle name="Normal 44 2 2 4 2" xfId="12778"/>
    <cellStyle name="Normal 44 2 2 5" xfId="8832"/>
    <cellStyle name="Normal 44 2 3" xfId="1418"/>
    <cellStyle name="Normal 44 2 3 2" xfId="3378"/>
    <cellStyle name="Normal 44 2 3 2 2" xfId="7325"/>
    <cellStyle name="Normal 44 2 3 2 2 2" xfId="15234"/>
    <cellStyle name="Normal 44 2 3 2 3" xfId="11288"/>
    <cellStyle name="Normal 44 2 3 3" xfId="5365"/>
    <cellStyle name="Normal 44 2 3 3 2" xfId="13274"/>
    <cellStyle name="Normal 44 2 3 4" xfId="9328"/>
    <cellStyle name="Normal 44 2 4" xfId="2399"/>
    <cellStyle name="Normal 44 2 4 2" xfId="6346"/>
    <cellStyle name="Normal 44 2 4 2 2" xfId="14255"/>
    <cellStyle name="Normal 44 2 4 3" xfId="10309"/>
    <cellStyle name="Normal 44 2 5" xfId="4386"/>
    <cellStyle name="Normal 44 2 5 2" xfId="12295"/>
    <cellStyle name="Normal 44 2 6" xfId="8349"/>
    <cellStyle name="Normal 44 3" xfId="697"/>
    <cellStyle name="Normal 44 3 2" xfId="1676"/>
    <cellStyle name="Normal 44 3 2 2" xfId="3636"/>
    <cellStyle name="Normal 44 3 2 2 2" xfId="7583"/>
    <cellStyle name="Normal 44 3 2 2 2 2" xfId="15492"/>
    <cellStyle name="Normal 44 3 2 2 3" xfId="11546"/>
    <cellStyle name="Normal 44 3 2 3" xfId="5623"/>
    <cellStyle name="Normal 44 3 2 3 2" xfId="13532"/>
    <cellStyle name="Normal 44 3 2 4" xfId="9586"/>
    <cellStyle name="Normal 44 3 3" xfId="2657"/>
    <cellStyle name="Normal 44 3 3 2" xfId="6604"/>
    <cellStyle name="Normal 44 3 3 2 2" xfId="14513"/>
    <cellStyle name="Normal 44 3 3 3" xfId="10567"/>
    <cellStyle name="Normal 44 3 4" xfId="4644"/>
    <cellStyle name="Normal 44 3 4 2" xfId="12553"/>
    <cellStyle name="Normal 44 3 5" xfId="8607"/>
    <cellStyle name="Normal 44 4" xfId="1193"/>
    <cellStyle name="Normal 44 4 2" xfId="3153"/>
    <cellStyle name="Normal 44 4 2 2" xfId="7100"/>
    <cellStyle name="Normal 44 4 2 2 2" xfId="15009"/>
    <cellStyle name="Normal 44 4 2 3" xfId="11063"/>
    <cellStyle name="Normal 44 4 3" xfId="5140"/>
    <cellStyle name="Normal 44 4 3 2" xfId="13049"/>
    <cellStyle name="Normal 44 4 4" xfId="9103"/>
    <cellStyle name="Normal 44 5" xfId="2174"/>
    <cellStyle name="Normal 44 5 2" xfId="6121"/>
    <cellStyle name="Normal 44 5 2 2" xfId="14030"/>
    <cellStyle name="Normal 44 5 3" xfId="10084"/>
    <cellStyle name="Normal 44 6" xfId="4161"/>
    <cellStyle name="Normal 44 6 2" xfId="12070"/>
    <cellStyle name="Normal 44 7" xfId="8124"/>
    <cellStyle name="Normal 45" xfId="215"/>
    <cellStyle name="Normal 45 2" xfId="440"/>
    <cellStyle name="Normal 45 2 2" xfId="923"/>
    <cellStyle name="Normal 45 2 2 2" xfId="1902"/>
    <cellStyle name="Normal 45 2 2 2 2" xfId="3862"/>
    <cellStyle name="Normal 45 2 2 2 2 2" xfId="7809"/>
    <cellStyle name="Normal 45 2 2 2 2 2 2" xfId="15718"/>
    <cellStyle name="Normal 45 2 2 2 2 3" xfId="11772"/>
    <cellStyle name="Normal 45 2 2 2 3" xfId="5849"/>
    <cellStyle name="Normal 45 2 2 2 3 2" xfId="13758"/>
    <cellStyle name="Normal 45 2 2 2 4" xfId="9812"/>
    <cellStyle name="Normal 45 2 2 3" xfId="2883"/>
    <cellStyle name="Normal 45 2 2 3 2" xfId="6830"/>
    <cellStyle name="Normal 45 2 2 3 2 2" xfId="14739"/>
    <cellStyle name="Normal 45 2 2 3 3" xfId="10793"/>
    <cellStyle name="Normal 45 2 2 4" xfId="4870"/>
    <cellStyle name="Normal 45 2 2 4 2" xfId="12779"/>
    <cellStyle name="Normal 45 2 2 5" xfId="8833"/>
    <cellStyle name="Normal 45 2 3" xfId="1419"/>
    <cellStyle name="Normal 45 2 3 2" xfId="3379"/>
    <cellStyle name="Normal 45 2 3 2 2" xfId="7326"/>
    <cellStyle name="Normal 45 2 3 2 2 2" xfId="15235"/>
    <cellStyle name="Normal 45 2 3 2 3" xfId="11289"/>
    <cellStyle name="Normal 45 2 3 3" xfId="5366"/>
    <cellStyle name="Normal 45 2 3 3 2" xfId="13275"/>
    <cellStyle name="Normal 45 2 3 4" xfId="9329"/>
    <cellStyle name="Normal 45 2 4" xfId="2400"/>
    <cellStyle name="Normal 45 2 4 2" xfId="6347"/>
    <cellStyle name="Normal 45 2 4 2 2" xfId="14256"/>
    <cellStyle name="Normal 45 2 4 3" xfId="10310"/>
    <cellStyle name="Normal 45 2 5" xfId="4387"/>
    <cellStyle name="Normal 45 2 5 2" xfId="12296"/>
    <cellStyle name="Normal 45 2 6" xfId="8350"/>
    <cellStyle name="Normal 45 3" xfId="698"/>
    <cellStyle name="Normal 45 3 2" xfId="1677"/>
    <cellStyle name="Normal 45 3 2 2" xfId="3637"/>
    <cellStyle name="Normal 45 3 2 2 2" xfId="7584"/>
    <cellStyle name="Normal 45 3 2 2 2 2" xfId="15493"/>
    <cellStyle name="Normal 45 3 2 2 3" xfId="11547"/>
    <cellStyle name="Normal 45 3 2 3" xfId="5624"/>
    <cellStyle name="Normal 45 3 2 3 2" xfId="13533"/>
    <cellStyle name="Normal 45 3 2 4" xfId="9587"/>
    <cellStyle name="Normal 45 3 3" xfId="2658"/>
    <cellStyle name="Normal 45 3 3 2" xfId="6605"/>
    <cellStyle name="Normal 45 3 3 2 2" xfId="14514"/>
    <cellStyle name="Normal 45 3 3 3" xfId="10568"/>
    <cellStyle name="Normal 45 3 4" xfId="4645"/>
    <cellStyle name="Normal 45 3 4 2" xfId="12554"/>
    <cellStyle name="Normal 45 3 5" xfId="8608"/>
    <cellStyle name="Normal 45 4" xfId="1194"/>
    <cellStyle name="Normal 45 4 2" xfId="3154"/>
    <cellStyle name="Normal 45 4 2 2" xfId="7101"/>
    <cellStyle name="Normal 45 4 2 2 2" xfId="15010"/>
    <cellStyle name="Normal 45 4 2 3" xfId="11064"/>
    <cellStyle name="Normal 45 4 3" xfId="5141"/>
    <cellStyle name="Normal 45 4 3 2" xfId="13050"/>
    <cellStyle name="Normal 45 4 4" xfId="9104"/>
    <cellStyle name="Normal 45 5" xfId="2175"/>
    <cellStyle name="Normal 45 5 2" xfId="6122"/>
    <cellStyle name="Normal 45 5 2 2" xfId="14031"/>
    <cellStyle name="Normal 45 5 3" xfId="10085"/>
    <cellStyle name="Normal 45 6" xfId="4162"/>
    <cellStyle name="Normal 45 6 2" xfId="12071"/>
    <cellStyle name="Normal 45 7" xfId="8125"/>
    <cellStyle name="Normal 46" xfId="216"/>
    <cellStyle name="Normal 46 2" xfId="441"/>
    <cellStyle name="Normal 46 2 2" xfId="924"/>
    <cellStyle name="Normal 46 2 2 2" xfId="1903"/>
    <cellStyle name="Normal 46 2 2 2 2" xfId="3863"/>
    <cellStyle name="Normal 46 2 2 2 2 2" xfId="7810"/>
    <cellStyle name="Normal 46 2 2 2 2 2 2" xfId="15719"/>
    <cellStyle name="Normal 46 2 2 2 2 3" xfId="11773"/>
    <cellStyle name="Normal 46 2 2 2 3" xfId="5850"/>
    <cellStyle name="Normal 46 2 2 2 3 2" xfId="13759"/>
    <cellStyle name="Normal 46 2 2 2 4" xfId="9813"/>
    <cellStyle name="Normal 46 2 2 3" xfId="2884"/>
    <cellStyle name="Normal 46 2 2 3 2" xfId="6831"/>
    <cellStyle name="Normal 46 2 2 3 2 2" xfId="14740"/>
    <cellStyle name="Normal 46 2 2 3 3" xfId="10794"/>
    <cellStyle name="Normal 46 2 2 4" xfId="4871"/>
    <cellStyle name="Normal 46 2 2 4 2" xfId="12780"/>
    <cellStyle name="Normal 46 2 2 5" xfId="8834"/>
    <cellStyle name="Normal 46 2 3" xfId="1420"/>
    <cellStyle name="Normal 46 2 3 2" xfId="3380"/>
    <cellStyle name="Normal 46 2 3 2 2" xfId="7327"/>
    <cellStyle name="Normal 46 2 3 2 2 2" xfId="15236"/>
    <cellStyle name="Normal 46 2 3 2 3" xfId="11290"/>
    <cellStyle name="Normal 46 2 3 3" xfId="5367"/>
    <cellStyle name="Normal 46 2 3 3 2" xfId="13276"/>
    <cellStyle name="Normal 46 2 3 4" xfId="9330"/>
    <cellStyle name="Normal 46 2 4" xfId="2401"/>
    <cellStyle name="Normal 46 2 4 2" xfId="6348"/>
    <cellStyle name="Normal 46 2 4 2 2" xfId="14257"/>
    <cellStyle name="Normal 46 2 4 3" xfId="10311"/>
    <cellStyle name="Normal 46 2 5" xfId="4388"/>
    <cellStyle name="Normal 46 2 5 2" xfId="12297"/>
    <cellStyle name="Normal 46 2 6" xfId="8351"/>
    <cellStyle name="Normal 46 3" xfId="699"/>
    <cellStyle name="Normal 46 3 2" xfId="1678"/>
    <cellStyle name="Normal 46 3 2 2" xfId="3638"/>
    <cellStyle name="Normal 46 3 2 2 2" xfId="7585"/>
    <cellStyle name="Normal 46 3 2 2 2 2" xfId="15494"/>
    <cellStyle name="Normal 46 3 2 2 3" xfId="11548"/>
    <cellStyle name="Normal 46 3 2 3" xfId="5625"/>
    <cellStyle name="Normal 46 3 2 3 2" xfId="13534"/>
    <cellStyle name="Normal 46 3 2 4" xfId="9588"/>
    <cellStyle name="Normal 46 3 3" xfId="2659"/>
    <cellStyle name="Normal 46 3 3 2" xfId="6606"/>
    <cellStyle name="Normal 46 3 3 2 2" xfId="14515"/>
    <cellStyle name="Normal 46 3 3 3" xfId="10569"/>
    <cellStyle name="Normal 46 3 4" xfId="4646"/>
    <cellStyle name="Normal 46 3 4 2" xfId="12555"/>
    <cellStyle name="Normal 46 3 5" xfId="8609"/>
    <cellStyle name="Normal 46 4" xfId="1195"/>
    <cellStyle name="Normal 46 4 2" xfId="3155"/>
    <cellStyle name="Normal 46 4 2 2" xfId="7102"/>
    <cellStyle name="Normal 46 4 2 2 2" xfId="15011"/>
    <cellStyle name="Normal 46 4 2 3" xfId="11065"/>
    <cellStyle name="Normal 46 4 3" xfId="5142"/>
    <cellStyle name="Normal 46 4 3 2" xfId="13051"/>
    <cellStyle name="Normal 46 4 4" xfId="9105"/>
    <cellStyle name="Normal 46 5" xfId="2176"/>
    <cellStyle name="Normal 46 5 2" xfId="6123"/>
    <cellStyle name="Normal 46 5 2 2" xfId="14032"/>
    <cellStyle name="Normal 46 5 3" xfId="10086"/>
    <cellStyle name="Normal 46 6" xfId="4163"/>
    <cellStyle name="Normal 46 6 2" xfId="12072"/>
    <cellStyle name="Normal 46 7" xfId="8126"/>
    <cellStyle name="Normal 47" xfId="217"/>
    <cellStyle name="Normal 47 2" xfId="442"/>
    <cellStyle name="Normal 47 2 2" xfId="925"/>
    <cellStyle name="Normal 47 2 2 2" xfId="1904"/>
    <cellStyle name="Normal 47 2 2 2 2" xfId="3864"/>
    <cellStyle name="Normal 47 2 2 2 2 2" xfId="7811"/>
    <cellStyle name="Normal 47 2 2 2 2 2 2" xfId="15720"/>
    <cellStyle name="Normal 47 2 2 2 2 3" xfId="11774"/>
    <cellStyle name="Normal 47 2 2 2 3" xfId="5851"/>
    <cellStyle name="Normal 47 2 2 2 3 2" xfId="13760"/>
    <cellStyle name="Normal 47 2 2 2 4" xfId="9814"/>
    <cellStyle name="Normal 47 2 2 3" xfId="2885"/>
    <cellStyle name="Normal 47 2 2 3 2" xfId="6832"/>
    <cellStyle name="Normal 47 2 2 3 2 2" xfId="14741"/>
    <cellStyle name="Normal 47 2 2 3 3" xfId="10795"/>
    <cellStyle name="Normal 47 2 2 4" xfId="4872"/>
    <cellStyle name="Normal 47 2 2 4 2" xfId="12781"/>
    <cellStyle name="Normal 47 2 2 5" xfId="8835"/>
    <cellStyle name="Normal 47 2 3" xfId="1421"/>
    <cellStyle name="Normal 47 2 3 2" xfId="3381"/>
    <cellStyle name="Normal 47 2 3 2 2" xfId="7328"/>
    <cellStyle name="Normal 47 2 3 2 2 2" xfId="15237"/>
    <cellStyle name="Normal 47 2 3 2 3" xfId="11291"/>
    <cellStyle name="Normal 47 2 3 3" xfId="5368"/>
    <cellStyle name="Normal 47 2 3 3 2" xfId="13277"/>
    <cellStyle name="Normal 47 2 3 4" xfId="9331"/>
    <cellStyle name="Normal 47 2 4" xfId="2402"/>
    <cellStyle name="Normal 47 2 4 2" xfId="6349"/>
    <cellStyle name="Normal 47 2 4 2 2" xfId="14258"/>
    <cellStyle name="Normal 47 2 4 3" xfId="10312"/>
    <cellStyle name="Normal 47 2 5" xfId="4389"/>
    <cellStyle name="Normal 47 2 5 2" xfId="12298"/>
    <cellStyle name="Normal 47 2 6" xfId="8352"/>
    <cellStyle name="Normal 47 3" xfId="700"/>
    <cellStyle name="Normal 47 3 2" xfId="1679"/>
    <cellStyle name="Normal 47 3 2 2" xfId="3639"/>
    <cellStyle name="Normal 47 3 2 2 2" xfId="7586"/>
    <cellStyle name="Normal 47 3 2 2 2 2" xfId="15495"/>
    <cellStyle name="Normal 47 3 2 2 3" xfId="11549"/>
    <cellStyle name="Normal 47 3 2 3" xfId="5626"/>
    <cellStyle name="Normal 47 3 2 3 2" xfId="13535"/>
    <cellStyle name="Normal 47 3 2 4" xfId="9589"/>
    <cellStyle name="Normal 47 3 3" xfId="2660"/>
    <cellStyle name="Normal 47 3 3 2" xfId="6607"/>
    <cellStyle name="Normal 47 3 3 2 2" xfId="14516"/>
    <cellStyle name="Normal 47 3 3 3" xfId="10570"/>
    <cellStyle name="Normal 47 3 4" xfId="4647"/>
    <cellStyle name="Normal 47 3 4 2" xfId="12556"/>
    <cellStyle name="Normal 47 3 5" xfId="8610"/>
    <cellStyle name="Normal 47 4" xfId="1196"/>
    <cellStyle name="Normal 47 4 2" xfId="3156"/>
    <cellStyle name="Normal 47 4 2 2" xfId="7103"/>
    <cellStyle name="Normal 47 4 2 2 2" xfId="15012"/>
    <cellStyle name="Normal 47 4 2 3" xfId="11066"/>
    <cellStyle name="Normal 47 4 3" xfId="5143"/>
    <cellStyle name="Normal 47 4 3 2" xfId="13052"/>
    <cellStyle name="Normal 47 4 4" xfId="9106"/>
    <cellStyle name="Normal 47 5" xfId="2177"/>
    <cellStyle name="Normal 47 5 2" xfId="6124"/>
    <cellStyle name="Normal 47 5 2 2" xfId="14033"/>
    <cellStyle name="Normal 47 5 3" xfId="10087"/>
    <cellStyle name="Normal 47 6" xfId="4164"/>
    <cellStyle name="Normal 47 6 2" xfId="12073"/>
    <cellStyle name="Normal 47 7" xfId="8127"/>
    <cellStyle name="Normal 48" xfId="218"/>
    <cellStyle name="Normal 48 2" xfId="443"/>
    <cellStyle name="Normal 48 2 2" xfId="926"/>
    <cellStyle name="Normal 48 2 2 2" xfId="1905"/>
    <cellStyle name="Normal 48 2 2 2 2" xfId="3865"/>
    <cellStyle name="Normal 48 2 2 2 2 2" xfId="7812"/>
    <cellStyle name="Normal 48 2 2 2 2 2 2" xfId="15721"/>
    <cellStyle name="Normal 48 2 2 2 2 3" xfId="11775"/>
    <cellStyle name="Normal 48 2 2 2 3" xfId="5852"/>
    <cellStyle name="Normal 48 2 2 2 3 2" xfId="13761"/>
    <cellStyle name="Normal 48 2 2 2 4" xfId="9815"/>
    <cellStyle name="Normal 48 2 2 3" xfId="2886"/>
    <cellStyle name="Normal 48 2 2 3 2" xfId="6833"/>
    <cellStyle name="Normal 48 2 2 3 2 2" xfId="14742"/>
    <cellStyle name="Normal 48 2 2 3 3" xfId="10796"/>
    <cellStyle name="Normal 48 2 2 4" xfId="4873"/>
    <cellStyle name="Normal 48 2 2 4 2" xfId="12782"/>
    <cellStyle name="Normal 48 2 2 5" xfId="8836"/>
    <cellStyle name="Normal 48 2 3" xfId="1422"/>
    <cellStyle name="Normal 48 2 3 2" xfId="3382"/>
    <cellStyle name="Normal 48 2 3 2 2" xfId="7329"/>
    <cellStyle name="Normal 48 2 3 2 2 2" xfId="15238"/>
    <cellStyle name="Normal 48 2 3 2 3" xfId="11292"/>
    <cellStyle name="Normal 48 2 3 3" xfId="5369"/>
    <cellStyle name="Normal 48 2 3 3 2" xfId="13278"/>
    <cellStyle name="Normal 48 2 3 4" xfId="9332"/>
    <cellStyle name="Normal 48 2 4" xfId="2403"/>
    <cellStyle name="Normal 48 2 4 2" xfId="6350"/>
    <cellStyle name="Normal 48 2 4 2 2" xfId="14259"/>
    <cellStyle name="Normal 48 2 4 3" xfId="10313"/>
    <cellStyle name="Normal 48 2 5" xfId="4390"/>
    <cellStyle name="Normal 48 2 5 2" xfId="12299"/>
    <cellStyle name="Normal 48 2 6" xfId="8353"/>
    <cellStyle name="Normal 48 3" xfId="701"/>
    <cellStyle name="Normal 48 3 2" xfId="1680"/>
    <cellStyle name="Normal 48 3 2 2" xfId="3640"/>
    <cellStyle name="Normal 48 3 2 2 2" xfId="7587"/>
    <cellStyle name="Normal 48 3 2 2 2 2" xfId="15496"/>
    <cellStyle name="Normal 48 3 2 2 3" xfId="11550"/>
    <cellStyle name="Normal 48 3 2 3" xfId="5627"/>
    <cellStyle name="Normal 48 3 2 3 2" xfId="13536"/>
    <cellStyle name="Normal 48 3 2 4" xfId="9590"/>
    <cellStyle name="Normal 48 3 3" xfId="2661"/>
    <cellStyle name="Normal 48 3 3 2" xfId="6608"/>
    <cellStyle name="Normal 48 3 3 2 2" xfId="14517"/>
    <cellStyle name="Normal 48 3 3 3" xfId="10571"/>
    <cellStyle name="Normal 48 3 4" xfId="4648"/>
    <cellStyle name="Normal 48 3 4 2" xfId="12557"/>
    <cellStyle name="Normal 48 3 5" xfId="8611"/>
    <cellStyle name="Normal 48 4" xfId="1197"/>
    <cellStyle name="Normal 48 4 2" xfId="3157"/>
    <cellStyle name="Normal 48 4 2 2" xfId="7104"/>
    <cellStyle name="Normal 48 4 2 2 2" xfId="15013"/>
    <cellStyle name="Normal 48 4 2 3" xfId="11067"/>
    <cellStyle name="Normal 48 4 3" xfId="5144"/>
    <cellStyle name="Normal 48 4 3 2" xfId="13053"/>
    <cellStyle name="Normal 48 4 4" xfId="9107"/>
    <cellStyle name="Normal 48 5" xfId="2178"/>
    <cellStyle name="Normal 48 5 2" xfId="6125"/>
    <cellStyle name="Normal 48 5 2 2" xfId="14034"/>
    <cellStyle name="Normal 48 5 3" xfId="10088"/>
    <cellStyle name="Normal 48 6" xfId="4165"/>
    <cellStyle name="Normal 48 6 2" xfId="12074"/>
    <cellStyle name="Normal 48 7" xfId="8128"/>
    <cellStyle name="Normal 49" xfId="219"/>
    <cellStyle name="Normal 49 2" xfId="444"/>
    <cellStyle name="Normal 49 2 2" xfId="927"/>
    <cellStyle name="Normal 49 2 2 2" xfId="1906"/>
    <cellStyle name="Normal 49 2 2 2 2" xfId="3866"/>
    <cellStyle name="Normal 49 2 2 2 2 2" xfId="7813"/>
    <cellStyle name="Normal 49 2 2 2 2 2 2" xfId="15722"/>
    <cellStyle name="Normal 49 2 2 2 2 3" xfId="11776"/>
    <cellStyle name="Normal 49 2 2 2 3" xfId="5853"/>
    <cellStyle name="Normal 49 2 2 2 3 2" xfId="13762"/>
    <cellStyle name="Normal 49 2 2 2 4" xfId="9816"/>
    <cellStyle name="Normal 49 2 2 3" xfId="2887"/>
    <cellStyle name="Normal 49 2 2 3 2" xfId="6834"/>
    <cellStyle name="Normal 49 2 2 3 2 2" xfId="14743"/>
    <cellStyle name="Normal 49 2 2 3 3" xfId="10797"/>
    <cellStyle name="Normal 49 2 2 4" xfId="4874"/>
    <cellStyle name="Normal 49 2 2 4 2" xfId="12783"/>
    <cellStyle name="Normal 49 2 2 5" xfId="8837"/>
    <cellStyle name="Normal 49 2 3" xfId="1423"/>
    <cellStyle name="Normal 49 2 3 2" xfId="3383"/>
    <cellStyle name="Normal 49 2 3 2 2" xfId="7330"/>
    <cellStyle name="Normal 49 2 3 2 2 2" xfId="15239"/>
    <cellStyle name="Normal 49 2 3 2 3" xfId="11293"/>
    <cellStyle name="Normal 49 2 3 3" xfId="5370"/>
    <cellStyle name="Normal 49 2 3 3 2" xfId="13279"/>
    <cellStyle name="Normal 49 2 3 4" xfId="9333"/>
    <cellStyle name="Normal 49 2 4" xfId="2404"/>
    <cellStyle name="Normal 49 2 4 2" xfId="6351"/>
    <cellStyle name="Normal 49 2 4 2 2" xfId="14260"/>
    <cellStyle name="Normal 49 2 4 3" xfId="10314"/>
    <cellStyle name="Normal 49 2 5" xfId="4391"/>
    <cellStyle name="Normal 49 2 5 2" xfId="12300"/>
    <cellStyle name="Normal 49 2 6" xfId="8354"/>
    <cellStyle name="Normal 49 3" xfId="702"/>
    <cellStyle name="Normal 49 3 2" xfId="1681"/>
    <cellStyle name="Normal 49 3 2 2" xfId="3641"/>
    <cellStyle name="Normal 49 3 2 2 2" xfId="7588"/>
    <cellStyle name="Normal 49 3 2 2 2 2" xfId="15497"/>
    <cellStyle name="Normal 49 3 2 2 3" xfId="11551"/>
    <cellStyle name="Normal 49 3 2 3" xfId="5628"/>
    <cellStyle name="Normal 49 3 2 3 2" xfId="13537"/>
    <cellStyle name="Normal 49 3 2 4" xfId="9591"/>
    <cellStyle name="Normal 49 3 3" xfId="2662"/>
    <cellStyle name="Normal 49 3 3 2" xfId="6609"/>
    <cellStyle name="Normal 49 3 3 2 2" xfId="14518"/>
    <cellStyle name="Normal 49 3 3 3" xfId="10572"/>
    <cellStyle name="Normal 49 3 4" xfId="4649"/>
    <cellStyle name="Normal 49 3 4 2" xfId="12558"/>
    <cellStyle name="Normal 49 3 5" xfId="8612"/>
    <cellStyle name="Normal 49 4" xfId="1198"/>
    <cellStyle name="Normal 49 4 2" xfId="3158"/>
    <cellStyle name="Normal 49 4 2 2" xfId="7105"/>
    <cellStyle name="Normal 49 4 2 2 2" xfId="15014"/>
    <cellStyle name="Normal 49 4 2 3" xfId="11068"/>
    <cellStyle name="Normal 49 4 3" xfId="5145"/>
    <cellStyle name="Normal 49 4 3 2" xfId="13054"/>
    <cellStyle name="Normal 49 4 4" xfId="9108"/>
    <cellStyle name="Normal 49 5" xfId="2179"/>
    <cellStyle name="Normal 49 5 2" xfId="6126"/>
    <cellStyle name="Normal 49 5 2 2" xfId="14035"/>
    <cellStyle name="Normal 49 5 3" xfId="10089"/>
    <cellStyle name="Normal 49 6" xfId="4166"/>
    <cellStyle name="Normal 49 6 2" xfId="12075"/>
    <cellStyle name="Normal 49 7" xfId="8129"/>
    <cellStyle name="Normal 5" xfId="13"/>
    <cellStyle name="Normal 5 10" xfId="3960"/>
    <cellStyle name="Normal 5 10 2" xfId="11869"/>
    <cellStyle name="Normal 5 11" xfId="7923"/>
    <cellStyle name="Normal 5 2" xfId="28"/>
    <cellStyle name="Normal 5 2 10" xfId="7938"/>
    <cellStyle name="Normal 5 2 2" xfId="87"/>
    <cellStyle name="Normal 5 2 2 2" xfId="176"/>
    <cellStyle name="Normal 5 2 2 2 2" xfId="401"/>
    <cellStyle name="Normal 5 2 2 2 2 2" xfId="884"/>
    <cellStyle name="Normal 5 2 2 2 2 2 2" xfId="1863"/>
    <cellStyle name="Normal 5 2 2 2 2 2 2 2" xfId="3823"/>
    <cellStyle name="Normal 5 2 2 2 2 2 2 2 2" xfId="7770"/>
    <cellStyle name="Normal 5 2 2 2 2 2 2 2 2 2" xfId="15679"/>
    <cellStyle name="Normal 5 2 2 2 2 2 2 2 3" xfId="11733"/>
    <cellStyle name="Normal 5 2 2 2 2 2 2 3" xfId="5810"/>
    <cellStyle name="Normal 5 2 2 2 2 2 2 3 2" xfId="13719"/>
    <cellStyle name="Normal 5 2 2 2 2 2 2 4" xfId="9773"/>
    <cellStyle name="Normal 5 2 2 2 2 2 3" xfId="2844"/>
    <cellStyle name="Normal 5 2 2 2 2 2 3 2" xfId="6791"/>
    <cellStyle name="Normal 5 2 2 2 2 2 3 2 2" xfId="14700"/>
    <cellStyle name="Normal 5 2 2 2 2 2 3 3" xfId="10754"/>
    <cellStyle name="Normal 5 2 2 2 2 2 4" xfId="4831"/>
    <cellStyle name="Normal 5 2 2 2 2 2 4 2" xfId="12740"/>
    <cellStyle name="Normal 5 2 2 2 2 2 5" xfId="8794"/>
    <cellStyle name="Normal 5 2 2 2 2 3" xfId="1380"/>
    <cellStyle name="Normal 5 2 2 2 2 3 2" xfId="3340"/>
    <cellStyle name="Normal 5 2 2 2 2 3 2 2" xfId="7287"/>
    <cellStyle name="Normal 5 2 2 2 2 3 2 2 2" xfId="15196"/>
    <cellStyle name="Normal 5 2 2 2 2 3 2 3" xfId="11250"/>
    <cellStyle name="Normal 5 2 2 2 2 3 3" xfId="5327"/>
    <cellStyle name="Normal 5 2 2 2 2 3 3 2" xfId="13236"/>
    <cellStyle name="Normal 5 2 2 2 2 3 4" xfId="9290"/>
    <cellStyle name="Normal 5 2 2 2 2 4" xfId="2361"/>
    <cellStyle name="Normal 5 2 2 2 2 4 2" xfId="6308"/>
    <cellStyle name="Normal 5 2 2 2 2 4 2 2" xfId="14217"/>
    <cellStyle name="Normal 5 2 2 2 2 4 3" xfId="10271"/>
    <cellStyle name="Normal 5 2 2 2 2 5" xfId="4348"/>
    <cellStyle name="Normal 5 2 2 2 2 5 2" xfId="12257"/>
    <cellStyle name="Normal 5 2 2 2 2 6" xfId="8311"/>
    <cellStyle name="Normal 5 2 2 2 3" xfId="659"/>
    <cellStyle name="Normal 5 2 2 2 3 2" xfId="1638"/>
    <cellStyle name="Normal 5 2 2 2 3 2 2" xfId="3598"/>
    <cellStyle name="Normal 5 2 2 2 3 2 2 2" xfId="7545"/>
    <cellStyle name="Normal 5 2 2 2 3 2 2 2 2" xfId="15454"/>
    <cellStyle name="Normal 5 2 2 2 3 2 2 3" xfId="11508"/>
    <cellStyle name="Normal 5 2 2 2 3 2 3" xfId="5585"/>
    <cellStyle name="Normal 5 2 2 2 3 2 3 2" xfId="13494"/>
    <cellStyle name="Normal 5 2 2 2 3 2 4" xfId="9548"/>
    <cellStyle name="Normal 5 2 2 2 3 3" xfId="2619"/>
    <cellStyle name="Normal 5 2 2 2 3 3 2" xfId="6566"/>
    <cellStyle name="Normal 5 2 2 2 3 3 2 2" xfId="14475"/>
    <cellStyle name="Normal 5 2 2 2 3 3 3" xfId="10529"/>
    <cellStyle name="Normal 5 2 2 2 3 4" xfId="4606"/>
    <cellStyle name="Normal 5 2 2 2 3 4 2" xfId="12515"/>
    <cellStyle name="Normal 5 2 2 2 3 5" xfId="8569"/>
    <cellStyle name="Normal 5 2 2 2 4" xfId="1155"/>
    <cellStyle name="Normal 5 2 2 2 4 2" xfId="3115"/>
    <cellStyle name="Normal 5 2 2 2 4 2 2" xfId="7062"/>
    <cellStyle name="Normal 5 2 2 2 4 2 2 2" xfId="14971"/>
    <cellStyle name="Normal 5 2 2 2 4 2 3" xfId="11025"/>
    <cellStyle name="Normal 5 2 2 2 4 3" xfId="5102"/>
    <cellStyle name="Normal 5 2 2 2 4 3 2" xfId="13011"/>
    <cellStyle name="Normal 5 2 2 2 4 4" xfId="9065"/>
    <cellStyle name="Normal 5 2 2 2 5" xfId="2136"/>
    <cellStyle name="Normal 5 2 2 2 5 2" xfId="6083"/>
    <cellStyle name="Normal 5 2 2 2 5 2 2" xfId="13992"/>
    <cellStyle name="Normal 5 2 2 2 5 3" xfId="10046"/>
    <cellStyle name="Normal 5 2 2 2 6" xfId="4123"/>
    <cellStyle name="Normal 5 2 2 2 6 2" xfId="12032"/>
    <cellStyle name="Normal 5 2 2 2 7" xfId="8086"/>
    <cellStyle name="Normal 5 2 2 3" xfId="312"/>
    <cellStyle name="Normal 5 2 2 3 2" xfId="795"/>
    <cellStyle name="Normal 5 2 2 3 2 2" xfId="1774"/>
    <cellStyle name="Normal 5 2 2 3 2 2 2" xfId="3734"/>
    <cellStyle name="Normal 5 2 2 3 2 2 2 2" xfId="7681"/>
    <cellStyle name="Normal 5 2 2 3 2 2 2 2 2" xfId="15590"/>
    <cellStyle name="Normal 5 2 2 3 2 2 2 3" xfId="11644"/>
    <cellStyle name="Normal 5 2 2 3 2 2 3" xfId="5721"/>
    <cellStyle name="Normal 5 2 2 3 2 2 3 2" xfId="13630"/>
    <cellStyle name="Normal 5 2 2 3 2 2 4" xfId="9684"/>
    <cellStyle name="Normal 5 2 2 3 2 3" xfId="2755"/>
    <cellStyle name="Normal 5 2 2 3 2 3 2" xfId="6702"/>
    <cellStyle name="Normal 5 2 2 3 2 3 2 2" xfId="14611"/>
    <cellStyle name="Normal 5 2 2 3 2 3 3" xfId="10665"/>
    <cellStyle name="Normal 5 2 2 3 2 4" xfId="4742"/>
    <cellStyle name="Normal 5 2 2 3 2 4 2" xfId="12651"/>
    <cellStyle name="Normal 5 2 2 3 2 5" xfId="8705"/>
    <cellStyle name="Normal 5 2 2 3 3" xfId="1291"/>
    <cellStyle name="Normal 5 2 2 3 3 2" xfId="3251"/>
    <cellStyle name="Normal 5 2 2 3 3 2 2" xfId="7198"/>
    <cellStyle name="Normal 5 2 2 3 3 2 2 2" xfId="15107"/>
    <cellStyle name="Normal 5 2 2 3 3 2 3" xfId="11161"/>
    <cellStyle name="Normal 5 2 2 3 3 3" xfId="5238"/>
    <cellStyle name="Normal 5 2 2 3 3 3 2" xfId="13147"/>
    <cellStyle name="Normal 5 2 2 3 3 4" xfId="9201"/>
    <cellStyle name="Normal 5 2 2 3 4" xfId="2272"/>
    <cellStyle name="Normal 5 2 2 3 4 2" xfId="6219"/>
    <cellStyle name="Normal 5 2 2 3 4 2 2" xfId="14128"/>
    <cellStyle name="Normal 5 2 2 3 4 3" xfId="10182"/>
    <cellStyle name="Normal 5 2 2 3 5" xfId="4259"/>
    <cellStyle name="Normal 5 2 2 3 5 2" xfId="12168"/>
    <cellStyle name="Normal 5 2 2 3 6" xfId="8222"/>
    <cellStyle name="Normal 5 2 2 4" xfId="570"/>
    <cellStyle name="Normal 5 2 2 4 2" xfId="1549"/>
    <cellStyle name="Normal 5 2 2 4 2 2" xfId="3509"/>
    <cellStyle name="Normal 5 2 2 4 2 2 2" xfId="7456"/>
    <cellStyle name="Normal 5 2 2 4 2 2 2 2" xfId="15365"/>
    <cellStyle name="Normal 5 2 2 4 2 2 3" xfId="11419"/>
    <cellStyle name="Normal 5 2 2 4 2 3" xfId="5496"/>
    <cellStyle name="Normal 5 2 2 4 2 3 2" xfId="13405"/>
    <cellStyle name="Normal 5 2 2 4 2 4" xfId="9459"/>
    <cellStyle name="Normal 5 2 2 4 3" xfId="2530"/>
    <cellStyle name="Normal 5 2 2 4 3 2" xfId="6477"/>
    <cellStyle name="Normal 5 2 2 4 3 2 2" xfId="14386"/>
    <cellStyle name="Normal 5 2 2 4 3 3" xfId="10440"/>
    <cellStyle name="Normal 5 2 2 4 4" xfId="4517"/>
    <cellStyle name="Normal 5 2 2 4 4 2" xfId="12426"/>
    <cellStyle name="Normal 5 2 2 4 5" xfId="8480"/>
    <cellStyle name="Normal 5 2 2 5" xfId="1066"/>
    <cellStyle name="Normal 5 2 2 5 2" xfId="3026"/>
    <cellStyle name="Normal 5 2 2 5 2 2" xfId="6973"/>
    <cellStyle name="Normal 5 2 2 5 2 2 2" xfId="14882"/>
    <cellStyle name="Normal 5 2 2 5 2 3" xfId="10936"/>
    <cellStyle name="Normal 5 2 2 5 3" xfId="5013"/>
    <cellStyle name="Normal 5 2 2 5 3 2" xfId="12922"/>
    <cellStyle name="Normal 5 2 2 5 4" xfId="8976"/>
    <cellStyle name="Normal 5 2 2 6" xfId="2047"/>
    <cellStyle name="Normal 5 2 2 6 2" xfId="5994"/>
    <cellStyle name="Normal 5 2 2 6 2 2" xfId="13903"/>
    <cellStyle name="Normal 5 2 2 6 3" xfId="9957"/>
    <cellStyle name="Normal 5 2 2 7" xfId="4034"/>
    <cellStyle name="Normal 5 2 2 7 2" xfId="11943"/>
    <cellStyle name="Normal 5 2 2 8" xfId="7997"/>
    <cellStyle name="Normal 5 2 3" xfId="58"/>
    <cellStyle name="Normal 5 2 3 2" xfId="147"/>
    <cellStyle name="Normal 5 2 3 2 2" xfId="372"/>
    <cellStyle name="Normal 5 2 3 2 2 2" xfId="855"/>
    <cellStyle name="Normal 5 2 3 2 2 2 2" xfId="1834"/>
    <cellStyle name="Normal 5 2 3 2 2 2 2 2" xfId="3794"/>
    <cellStyle name="Normal 5 2 3 2 2 2 2 2 2" xfId="7741"/>
    <cellStyle name="Normal 5 2 3 2 2 2 2 2 2 2" xfId="15650"/>
    <cellStyle name="Normal 5 2 3 2 2 2 2 2 3" xfId="11704"/>
    <cellStyle name="Normal 5 2 3 2 2 2 2 3" xfId="5781"/>
    <cellStyle name="Normal 5 2 3 2 2 2 2 3 2" xfId="13690"/>
    <cellStyle name="Normal 5 2 3 2 2 2 2 4" xfId="9744"/>
    <cellStyle name="Normal 5 2 3 2 2 2 3" xfId="2815"/>
    <cellStyle name="Normal 5 2 3 2 2 2 3 2" xfId="6762"/>
    <cellStyle name="Normal 5 2 3 2 2 2 3 2 2" xfId="14671"/>
    <cellStyle name="Normal 5 2 3 2 2 2 3 3" xfId="10725"/>
    <cellStyle name="Normal 5 2 3 2 2 2 4" xfId="4802"/>
    <cellStyle name="Normal 5 2 3 2 2 2 4 2" xfId="12711"/>
    <cellStyle name="Normal 5 2 3 2 2 2 5" xfId="8765"/>
    <cellStyle name="Normal 5 2 3 2 2 3" xfId="1351"/>
    <cellStyle name="Normal 5 2 3 2 2 3 2" xfId="3311"/>
    <cellStyle name="Normal 5 2 3 2 2 3 2 2" xfId="7258"/>
    <cellStyle name="Normal 5 2 3 2 2 3 2 2 2" xfId="15167"/>
    <cellStyle name="Normal 5 2 3 2 2 3 2 3" xfId="11221"/>
    <cellStyle name="Normal 5 2 3 2 2 3 3" xfId="5298"/>
    <cellStyle name="Normal 5 2 3 2 2 3 3 2" xfId="13207"/>
    <cellStyle name="Normal 5 2 3 2 2 3 4" xfId="9261"/>
    <cellStyle name="Normal 5 2 3 2 2 4" xfId="2332"/>
    <cellStyle name="Normal 5 2 3 2 2 4 2" xfId="6279"/>
    <cellStyle name="Normal 5 2 3 2 2 4 2 2" xfId="14188"/>
    <cellStyle name="Normal 5 2 3 2 2 4 3" xfId="10242"/>
    <cellStyle name="Normal 5 2 3 2 2 5" xfId="4319"/>
    <cellStyle name="Normal 5 2 3 2 2 5 2" xfId="12228"/>
    <cellStyle name="Normal 5 2 3 2 2 6" xfId="8282"/>
    <cellStyle name="Normal 5 2 3 2 3" xfId="630"/>
    <cellStyle name="Normal 5 2 3 2 3 2" xfId="1609"/>
    <cellStyle name="Normal 5 2 3 2 3 2 2" xfId="3569"/>
    <cellStyle name="Normal 5 2 3 2 3 2 2 2" xfId="7516"/>
    <cellStyle name="Normal 5 2 3 2 3 2 2 2 2" xfId="15425"/>
    <cellStyle name="Normal 5 2 3 2 3 2 2 3" xfId="11479"/>
    <cellStyle name="Normal 5 2 3 2 3 2 3" xfId="5556"/>
    <cellStyle name="Normal 5 2 3 2 3 2 3 2" xfId="13465"/>
    <cellStyle name="Normal 5 2 3 2 3 2 4" xfId="9519"/>
    <cellStyle name="Normal 5 2 3 2 3 3" xfId="2590"/>
    <cellStyle name="Normal 5 2 3 2 3 3 2" xfId="6537"/>
    <cellStyle name="Normal 5 2 3 2 3 3 2 2" xfId="14446"/>
    <cellStyle name="Normal 5 2 3 2 3 3 3" xfId="10500"/>
    <cellStyle name="Normal 5 2 3 2 3 4" xfId="4577"/>
    <cellStyle name="Normal 5 2 3 2 3 4 2" xfId="12486"/>
    <cellStyle name="Normal 5 2 3 2 3 5" xfId="8540"/>
    <cellStyle name="Normal 5 2 3 2 4" xfId="1126"/>
    <cellStyle name="Normal 5 2 3 2 4 2" xfId="3086"/>
    <cellStyle name="Normal 5 2 3 2 4 2 2" xfId="7033"/>
    <cellStyle name="Normal 5 2 3 2 4 2 2 2" xfId="14942"/>
    <cellStyle name="Normal 5 2 3 2 4 2 3" xfId="10996"/>
    <cellStyle name="Normal 5 2 3 2 4 3" xfId="5073"/>
    <cellStyle name="Normal 5 2 3 2 4 3 2" xfId="12982"/>
    <cellStyle name="Normal 5 2 3 2 4 4" xfId="9036"/>
    <cellStyle name="Normal 5 2 3 2 5" xfId="2107"/>
    <cellStyle name="Normal 5 2 3 2 5 2" xfId="6054"/>
    <cellStyle name="Normal 5 2 3 2 5 2 2" xfId="13963"/>
    <cellStyle name="Normal 5 2 3 2 5 3" xfId="10017"/>
    <cellStyle name="Normal 5 2 3 2 6" xfId="4094"/>
    <cellStyle name="Normal 5 2 3 2 6 2" xfId="12003"/>
    <cellStyle name="Normal 5 2 3 2 7" xfId="8057"/>
    <cellStyle name="Normal 5 2 3 3" xfId="283"/>
    <cellStyle name="Normal 5 2 3 3 2" xfId="766"/>
    <cellStyle name="Normal 5 2 3 3 2 2" xfId="1745"/>
    <cellStyle name="Normal 5 2 3 3 2 2 2" xfId="3705"/>
    <cellStyle name="Normal 5 2 3 3 2 2 2 2" xfId="7652"/>
    <cellStyle name="Normal 5 2 3 3 2 2 2 2 2" xfId="15561"/>
    <cellStyle name="Normal 5 2 3 3 2 2 2 3" xfId="11615"/>
    <cellStyle name="Normal 5 2 3 3 2 2 3" xfId="5692"/>
    <cellStyle name="Normal 5 2 3 3 2 2 3 2" xfId="13601"/>
    <cellStyle name="Normal 5 2 3 3 2 2 4" xfId="9655"/>
    <cellStyle name="Normal 5 2 3 3 2 3" xfId="2726"/>
    <cellStyle name="Normal 5 2 3 3 2 3 2" xfId="6673"/>
    <cellStyle name="Normal 5 2 3 3 2 3 2 2" xfId="14582"/>
    <cellStyle name="Normal 5 2 3 3 2 3 3" xfId="10636"/>
    <cellStyle name="Normal 5 2 3 3 2 4" xfId="4713"/>
    <cellStyle name="Normal 5 2 3 3 2 4 2" xfId="12622"/>
    <cellStyle name="Normal 5 2 3 3 2 5" xfId="8676"/>
    <cellStyle name="Normal 5 2 3 3 3" xfId="1262"/>
    <cellStyle name="Normal 5 2 3 3 3 2" xfId="3222"/>
    <cellStyle name="Normal 5 2 3 3 3 2 2" xfId="7169"/>
    <cellStyle name="Normal 5 2 3 3 3 2 2 2" xfId="15078"/>
    <cellStyle name="Normal 5 2 3 3 3 2 3" xfId="11132"/>
    <cellStyle name="Normal 5 2 3 3 3 3" xfId="5209"/>
    <cellStyle name="Normal 5 2 3 3 3 3 2" xfId="13118"/>
    <cellStyle name="Normal 5 2 3 3 3 4" xfId="9172"/>
    <cellStyle name="Normal 5 2 3 3 4" xfId="2243"/>
    <cellStyle name="Normal 5 2 3 3 4 2" xfId="6190"/>
    <cellStyle name="Normal 5 2 3 3 4 2 2" xfId="14099"/>
    <cellStyle name="Normal 5 2 3 3 4 3" xfId="10153"/>
    <cellStyle name="Normal 5 2 3 3 5" xfId="4230"/>
    <cellStyle name="Normal 5 2 3 3 5 2" xfId="12139"/>
    <cellStyle name="Normal 5 2 3 3 6" xfId="8193"/>
    <cellStyle name="Normal 5 2 3 4" xfId="541"/>
    <cellStyle name="Normal 5 2 3 4 2" xfId="1520"/>
    <cellStyle name="Normal 5 2 3 4 2 2" xfId="3480"/>
    <cellStyle name="Normal 5 2 3 4 2 2 2" xfId="7427"/>
    <cellStyle name="Normal 5 2 3 4 2 2 2 2" xfId="15336"/>
    <cellStyle name="Normal 5 2 3 4 2 2 3" xfId="11390"/>
    <cellStyle name="Normal 5 2 3 4 2 3" xfId="5467"/>
    <cellStyle name="Normal 5 2 3 4 2 3 2" xfId="13376"/>
    <cellStyle name="Normal 5 2 3 4 2 4" xfId="9430"/>
    <cellStyle name="Normal 5 2 3 4 3" xfId="2501"/>
    <cellStyle name="Normal 5 2 3 4 3 2" xfId="6448"/>
    <cellStyle name="Normal 5 2 3 4 3 2 2" xfId="14357"/>
    <cellStyle name="Normal 5 2 3 4 3 3" xfId="10411"/>
    <cellStyle name="Normal 5 2 3 4 4" xfId="4488"/>
    <cellStyle name="Normal 5 2 3 4 4 2" xfId="12397"/>
    <cellStyle name="Normal 5 2 3 4 5" xfId="8451"/>
    <cellStyle name="Normal 5 2 3 5" xfId="1037"/>
    <cellStyle name="Normal 5 2 3 5 2" xfId="2997"/>
    <cellStyle name="Normal 5 2 3 5 2 2" xfId="6944"/>
    <cellStyle name="Normal 5 2 3 5 2 2 2" xfId="14853"/>
    <cellStyle name="Normal 5 2 3 5 2 3" xfId="10907"/>
    <cellStyle name="Normal 5 2 3 5 3" xfId="4984"/>
    <cellStyle name="Normal 5 2 3 5 3 2" xfId="12893"/>
    <cellStyle name="Normal 5 2 3 5 4" xfId="8947"/>
    <cellStyle name="Normal 5 2 3 6" xfId="2018"/>
    <cellStyle name="Normal 5 2 3 6 2" xfId="5965"/>
    <cellStyle name="Normal 5 2 3 6 2 2" xfId="13874"/>
    <cellStyle name="Normal 5 2 3 6 3" xfId="9928"/>
    <cellStyle name="Normal 5 2 3 7" xfId="4005"/>
    <cellStyle name="Normal 5 2 3 7 2" xfId="11914"/>
    <cellStyle name="Normal 5 2 3 8" xfId="7968"/>
    <cellStyle name="Normal 5 2 4" xfId="117"/>
    <cellStyle name="Normal 5 2 4 2" xfId="342"/>
    <cellStyle name="Normal 5 2 4 2 2" xfId="825"/>
    <cellStyle name="Normal 5 2 4 2 2 2" xfId="1804"/>
    <cellStyle name="Normal 5 2 4 2 2 2 2" xfId="3764"/>
    <cellStyle name="Normal 5 2 4 2 2 2 2 2" xfId="7711"/>
    <cellStyle name="Normal 5 2 4 2 2 2 2 2 2" xfId="15620"/>
    <cellStyle name="Normal 5 2 4 2 2 2 2 3" xfId="11674"/>
    <cellStyle name="Normal 5 2 4 2 2 2 3" xfId="5751"/>
    <cellStyle name="Normal 5 2 4 2 2 2 3 2" xfId="13660"/>
    <cellStyle name="Normal 5 2 4 2 2 2 4" xfId="9714"/>
    <cellStyle name="Normal 5 2 4 2 2 3" xfId="2785"/>
    <cellStyle name="Normal 5 2 4 2 2 3 2" xfId="6732"/>
    <cellStyle name="Normal 5 2 4 2 2 3 2 2" xfId="14641"/>
    <cellStyle name="Normal 5 2 4 2 2 3 3" xfId="10695"/>
    <cellStyle name="Normal 5 2 4 2 2 4" xfId="4772"/>
    <cellStyle name="Normal 5 2 4 2 2 4 2" xfId="12681"/>
    <cellStyle name="Normal 5 2 4 2 2 5" xfId="8735"/>
    <cellStyle name="Normal 5 2 4 2 3" xfId="1321"/>
    <cellStyle name="Normal 5 2 4 2 3 2" xfId="3281"/>
    <cellStyle name="Normal 5 2 4 2 3 2 2" xfId="7228"/>
    <cellStyle name="Normal 5 2 4 2 3 2 2 2" xfId="15137"/>
    <cellStyle name="Normal 5 2 4 2 3 2 3" xfId="11191"/>
    <cellStyle name="Normal 5 2 4 2 3 3" xfId="5268"/>
    <cellStyle name="Normal 5 2 4 2 3 3 2" xfId="13177"/>
    <cellStyle name="Normal 5 2 4 2 3 4" xfId="9231"/>
    <cellStyle name="Normal 5 2 4 2 4" xfId="2302"/>
    <cellStyle name="Normal 5 2 4 2 4 2" xfId="6249"/>
    <cellStyle name="Normal 5 2 4 2 4 2 2" xfId="14158"/>
    <cellStyle name="Normal 5 2 4 2 4 3" xfId="10212"/>
    <cellStyle name="Normal 5 2 4 2 5" xfId="4289"/>
    <cellStyle name="Normal 5 2 4 2 5 2" xfId="12198"/>
    <cellStyle name="Normal 5 2 4 2 6" xfId="8252"/>
    <cellStyle name="Normal 5 2 4 3" xfId="600"/>
    <cellStyle name="Normal 5 2 4 3 2" xfId="1579"/>
    <cellStyle name="Normal 5 2 4 3 2 2" xfId="3539"/>
    <cellStyle name="Normal 5 2 4 3 2 2 2" xfId="7486"/>
    <cellStyle name="Normal 5 2 4 3 2 2 2 2" xfId="15395"/>
    <cellStyle name="Normal 5 2 4 3 2 2 3" xfId="11449"/>
    <cellStyle name="Normal 5 2 4 3 2 3" xfId="5526"/>
    <cellStyle name="Normal 5 2 4 3 2 3 2" xfId="13435"/>
    <cellStyle name="Normal 5 2 4 3 2 4" xfId="9489"/>
    <cellStyle name="Normal 5 2 4 3 3" xfId="2560"/>
    <cellStyle name="Normal 5 2 4 3 3 2" xfId="6507"/>
    <cellStyle name="Normal 5 2 4 3 3 2 2" xfId="14416"/>
    <cellStyle name="Normal 5 2 4 3 3 3" xfId="10470"/>
    <cellStyle name="Normal 5 2 4 3 4" xfId="4547"/>
    <cellStyle name="Normal 5 2 4 3 4 2" xfId="12456"/>
    <cellStyle name="Normal 5 2 4 3 5" xfId="8510"/>
    <cellStyle name="Normal 5 2 4 4" xfId="1096"/>
    <cellStyle name="Normal 5 2 4 4 2" xfId="3056"/>
    <cellStyle name="Normal 5 2 4 4 2 2" xfId="7003"/>
    <cellStyle name="Normal 5 2 4 4 2 2 2" xfId="14912"/>
    <cellStyle name="Normal 5 2 4 4 2 3" xfId="10966"/>
    <cellStyle name="Normal 5 2 4 4 3" xfId="5043"/>
    <cellStyle name="Normal 5 2 4 4 3 2" xfId="12952"/>
    <cellStyle name="Normal 5 2 4 4 4" xfId="9006"/>
    <cellStyle name="Normal 5 2 4 5" xfId="2077"/>
    <cellStyle name="Normal 5 2 4 5 2" xfId="6024"/>
    <cellStyle name="Normal 5 2 4 5 2 2" xfId="13933"/>
    <cellStyle name="Normal 5 2 4 5 3" xfId="9987"/>
    <cellStyle name="Normal 5 2 4 6" xfId="4064"/>
    <cellStyle name="Normal 5 2 4 6 2" xfId="11973"/>
    <cellStyle name="Normal 5 2 4 7" xfId="8027"/>
    <cellStyle name="Normal 5 2 5" xfId="253"/>
    <cellStyle name="Normal 5 2 5 2" xfId="736"/>
    <cellStyle name="Normal 5 2 5 2 2" xfId="1715"/>
    <cellStyle name="Normal 5 2 5 2 2 2" xfId="3675"/>
    <cellStyle name="Normal 5 2 5 2 2 2 2" xfId="7622"/>
    <cellStyle name="Normal 5 2 5 2 2 2 2 2" xfId="15531"/>
    <cellStyle name="Normal 5 2 5 2 2 2 3" xfId="11585"/>
    <cellStyle name="Normal 5 2 5 2 2 3" xfId="5662"/>
    <cellStyle name="Normal 5 2 5 2 2 3 2" xfId="13571"/>
    <cellStyle name="Normal 5 2 5 2 2 4" xfId="9625"/>
    <cellStyle name="Normal 5 2 5 2 3" xfId="2696"/>
    <cellStyle name="Normal 5 2 5 2 3 2" xfId="6643"/>
    <cellStyle name="Normal 5 2 5 2 3 2 2" xfId="14552"/>
    <cellStyle name="Normal 5 2 5 2 3 3" xfId="10606"/>
    <cellStyle name="Normal 5 2 5 2 4" xfId="4683"/>
    <cellStyle name="Normal 5 2 5 2 4 2" xfId="12592"/>
    <cellStyle name="Normal 5 2 5 2 5" xfId="8646"/>
    <cellStyle name="Normal 5 2 5 3" xfId="1232"/>
    <cellStyle name="Normal 5 2 5 3 2" xfId="3192"/>
    <cellStyle name="Normal 5 2 5 3 2 2" xfId="7139"/>
    <cellStyle name="Normal 5 2 5 3 2 2 2" xfId="15048"/>
    <cellStyle name="Normal 5 2 5 3 2 3" xfId="11102"/>
    <cellStyle name="Normal 5 2 5 3 3" xfId="5179"/>
    <cellStyle name="Normal 5 2 5 3 3 2" xfId="13088"/>
    <cellStyle name="Normal 5 2 5 3 4" xfId="9142"/>
    <cellStyle name="Normal 5 2 5 4" xfId="2213"/>
    <cellStyle name="Normal 5 2 5 4 2" xfId="6160"/>
    <cellStyle name="Normal 5 2 5 4 2 2" xfId="14069"/>
    <cellStyle name="Normal 5 2 5 4 3" xfId="10123"/>
    <cellStyle name="Normal 5 2 5 5" xfId="4200"/>
    <cellStyle name="Normal 5 2 5 5 2" xfId="12109"/>
    <cellStyle name="Normal 5 2 5 6" xfId="8163"/>
    <cellStyle name="Normal 5 2 6" xfId="511"/>
    <cellStyle name="Normal 5 2 6 2" xfId="1490"/>
    <cellStyle name="Normal 5 2 6 2 2" xfId="3450"/>
    <cellStyle name="Normal 5 2 6 2 2 2" xfId="7397"/>
    <cellStyle name="Normal 5 2 6 2 2 2 2" xfId="15306"/>
    <cellStyle name="Normal 5 2 6 2 2 3" xfId="11360"/>
    <cellStyle name="Normal 5 2 6 2 3" xfId="5437"/>
    <cellStyle name="Normal 5 2 6 2 3 2" xfId="13346"/>
    <cellStyle name="Normal 5 2 6 2 4" xfId="9400"/>
    <cellStyle name="Normal 5 2 6 3" xfId="2471"/>
    <cellStyle name="Normal 5 2 6 3 2" xfId="6418"/>
    <cellStyle name="Normal 5 2 6 3 2 2" xfId="14327"/>
    <cellStyle name="Normal 5 2 6 3 3" xfId="10381"/>
    <cellStyle name="Normal 5 2 6 4" xfId="4458"/>
    <cellStyle name="Normal 5 2 6 4 2" xfId="12367"/>
    <cellStyle name="Normal 5 2 6 5" xfId="8421"/>
    <cellStyle name="Normal 5 2 7" xfId="1007"/>
    <cellStyle name="Normal 5 2 7 2" xfId="2967"/>
    <cellStyle name="Normal 5 2 7 2 2" xfId="6914"/>
    <cellStyle name="Normal 5 2 7 2 2 2" xfId="14823"/>
    <cellStyle name="Normal 5 2 7 2 3" xfId="10877"/>
    <cellStyle name="Normal 5 2 7 3" xfId="4954"/>
    <cellStyle name="Normal 5 2 7 3 2" xfId="12863"/>
    <cellStyle name="Normal 5 2 7 4" xfId="8917"/>
    <cellStyle name="Normal 5 2 8" xfId="1988"/>
    <cellStyle name="Normal 5 2 8 2" xfId="5935"/>
    <cellStyle name="Normal 5 2 8 2 2" xfId="13844"/>
    <cellStyle name="Normal 5 2 8 3" xfId="9898"/>
    <cellStyle name="Normal 5 2 9" xfId="3975"/>
    <cellStyle name="Normal 5 2 9 2" xfId="11884"/>
    <cellStyle name="Normal 5 3" xfId="72"/>
    <cellStyle name="Normal 5 3 2" xfId="161"/>
    <cellStyle name="Normal 5 3 2 2" xfId="386"/>
    <cellStyle name="Normal 5 3 2 2 2" xfId="869"/>
    <cellStyle name="Normal 5 3 2 2 2 2" xfId="1848"/>
    <cellStyle name="Normal 5 3 2 2 2 2 2" xfId="3808"/>
    <cellStyle name="Normal 5 3 2 2 2 2 2 2" xfId="7755"/>
    <cellStyle name="Normal 5 3 2 2 2 2 2 2 2" xfId="15664"/>
    <cellStyle name="Normal 5 3 2 2 2 2 2 3" xfId="11718"/>
    <cellStyle name="Normal 5 3 2 2 2 2 3" xfId="5795"/>
    <cellStyle name="Normal 5 3 2 2 2 2 3 2" xfId="13704"/>
    <cellStyle name="Normal 5 3 2 2 2 2 4" xfId="9758"/>
    <cellStyle name="Normal 5 3 2 2 2 3" xfId="2829"/>
    <cellStyle name="Normal 5 3 2 2 2 3 2" xfId="6776"/>
    <cellStyle name="Normal 5 3 2 2 2 3 2 2" xfId="14685"/>
    <cellStyle name="Normal 5 3 2 2 2 3 3" xfId="10739"/>
    <cellStyle name="Normal 5 3 2 2 2 4" xfId="4816"/>
    <cellStyle name="Normal 5 3 2 2 2 4 2" xfId="12725"/>
    <cellStyle name="Normal 5 3 2 2 2 5" xfId="8779"/>
    <cellStyle name="Normal 5 3 2 2 3" xfId="1365"/>
    <cellStyle name="Normal 5 3 2 2 3 2" xfId="3325"/>
    <cellStyle name="Normal 5 3 2 2 3 2 2" xfId="7272"/>
    <cellStyle name="Normal 5 3 2 2 3 2 2 2" xfId="15181"/>
    <cellStyle name="Normal 5 3 2 2 3 2 3" xfId="11235"/>
    <cellStyle name="Normal 5 3 2 2 3 3" xfId="5312"/>
    <cellStyle name="Normal 5 3 2 2 3 3 2" xfId="13221"/>
    <cellStyle name="Normal 5 3 2 2 3 4" xfId="9275"/>
    <cellStyle name="Normal 5 3 2 2 4" xfId="2346"/>
    <cellStyle name="Normal 5 3 2 2 4 2" xfId="6293"/>
    <cellStyle name="Normal 5 3 2 2 4 2 2" xfId="14202"/>
    <cellStyle name="Normal 5 3 2 2 4 3" xfId="10256"/>
    <cellStyle name="Normal 5 3 2 2 5" xfId="4333"/>
    <cellStyle name="Normal 5 3 2 2 5 2" xfId="12242"/>
    <cellStyle name="Normal 5 3 2 2 6" xfId="8296"/>
    <cellStyle name="Normal 5 3 2 3" xfId="644"/>
    <cellStyle name="Normal 5 3 2 3 2" xfId="1623"/>
    <cellStyle name="Normal 5 3 2 3 2 2" xfId="3583"/>
    <cellStyle name="Normal 5 3 2 3 2 2 2" xfId="7530"/>
    <cellStyle name="Normal 5 3 2 3 2 2 2 2" xfId="15439"/>
    <cellStyle name="Normal 5 3 2 3 2 2 3" xfId="11493"/>
    <cellStyle name="Normal 5 3 2 3 2 3" xfId="5570"/>
    <cellStyle name="Normal 5 3 2 3 2 3 2" xfId="13479"/>
    <cellStyle name="Normal 5 3 2 3 2 4" xfId="9533"/>
    <cellStyle name="Normal 5 3 2 3 3" xfId="2604"/>
    <cellStyle name="Normal 5 3 2 3 3 2" xfId="6551"/>
    <cellStyle name="Normal 5 3 2 3 3 2 2" xfId="14460"/>
    <cellStyle name="Normal 5 3 2 3 3 3" xfId="10514"/>
    <cellStyle name="Normal 5 3 2 3 4" xfId="4591"/>
    <cellStyle name="Normal 5 3 2 3 4 2" xfId="12500"/>
    <cellStyle name="Normal 5 3 2 3 5" xfId="8554"/>
    <cellStyle name="Normal 5 3 2 4" xfId="1140"/>
    <cellStyle name="Normal 5 3 2 4 2" xfId="3100"/>
    <cellStyle name="Normal 5 3 2 4 2 2" xfId="7047"/>
    <cellStyle name="Normal 5 3 2 4 2 2 2" xfId="14956"/>
    <cellStyle name="Normal 5 3 2 4 2 3" xfId="11010"/>
    <cellStyle name="Normal 5 3 2 4 3" xfId="5087"/>
    <cellStyle name="Normal 5 3 2 4 3 2" xfId="12996"/>
    <cellStyle name="Normal 5 3 2 4 4" xfId="9050"/>
    <cellStyle name="Normal 5 3 2 5" xfId="2121"/>
    <cellStyle name="Normal 5 3 2 5 2" xfId="6068"/>
    <cellStyle name="Normal 5 3 2 5 2 2" xfId="13977"/>
    <cellStyle name="Normal 5 3 2 5 3" xfId="10031"/>
    <cellStyle name="Normal 5 3 2 6" xfId="4108"/>
    <cellStyle name="Normal 5 3 2 6 2" xfId="12017"/>
    <cellStyle name="Normal 5 3 2 7" xfId="8071"/>
    <cellStyle name="Normal 5 3 3" xfId="297"/>
    <cellStyle name="Normal 5 3 3 2" xfId="780"/>
    <cellStyle name="Normal 5 3 3 2 2" xfId="1759"/>
    <cellStyle name="Normal 5 3 3 2 2 2" xfId="3719"/>
    <cellStyle name="Normal 5 3 3 2 2 2 2" xfId="7666"/>
    <cellStyle name="Normal 5 3 3 2 2 2 2 2" xfId="15575"/>
    <cellStyle name="Normal 5 3 3 2 2 2 3" xfId="11629"/>
    <cellStyle name="Normal 5 3 3 2 2 3" xfId="5706"/>
    <cellStyle name="Normal 5 3 3 2 2 3 2" xfId="13615"/>
    <cellStyle name="Normal 5 3 3 2 2 4" xfId="9669"/>
    <cellStyle name="Normal 5 3 3 2 3" xfId="2740"/>
    <cellStyle name="Normal 5 3 3 2 3 2" xfId="6687"/>
    <cellStyle name="Normal 5 3 3 2 3 2 2" xfId="14596"/>
    <cellStyle name="Normal 5 3 3 2 3 3" xfId="10650"/>
    <cellStyle name="Normal 5 3 3 2 4" xfId="4727"/>
    <cellStyle name="Normal 5 3 3 2 4 2" xfId="12636"/>
    <cellStyle name="Normal 5 3 3 2 5" xfId="8690"/>
    <cellStyle name="Normal 5 3 3 3" xfId="1276"/>
    <cellStyle name="Normal 5 3 3 3 2" xfId="3236"/>
    <cellStyle name="Normal 5 3 3 3 2 2" xfId="7183"/>
    <cellStyle name="Normal 5 3 3 3 2 2 2" xfId="15092"/>
    <cellStyle name="Normal 5 3 3 3 2 3" xfId="11146"/>
    <cellStyle name="Normal 5 3 3 3 3" xfId="5223"/>
    <cellStyle name="Normal 5 3 3 3 3 2" xfId="13132"/>
    <cellStyle name="Normal 5 3 3 3 4" xfId="9186"/>
    <cellStyle name="Normal 5 3 3 4" xfId="2257"/>
    <cellStyle name="Normal 5 3 3 4 2" xfId="6204"/>
    <cellStyle name="Normal 5 3 3 4 2 2" xfId="14113"/>
    <cellStyle name="Normal 5 3 3 4 3" xfId="10167"/>
    <cellStyle name="Normal 5 3 3 5" xfId="4244"/>
    <cellStyle name="Normal 5 3 3 5 2" xfId="12153"/>
    <cellStyle name="Normal 5 3 3 6" xfId="8207"/>
    <cellStyle name="Normal 5 3 4" xfId="555"/>
    <cellStyle name="Normal 5 3 4 2" xfId="1534"/>
    <cellStyle name="Normal 5 3 4 2 2" xfId="3494"/>
    <cellStyle name="Normal 5 3 4 2 2 2" xfId="7441"/>
    <cellStyle name="Normal 5 3 4 2 2 2 2" xfId="15350"/>
    <cellStyle name="Normal 5 3 4 2 2 3" xfId="11404"/>
    <cellStyle name="Normal 5 3 4 2 3" xfId="5481"/>
    <cellStyle name="Normal 5 3 4 2 3 2" xfId="13390"/>
    <cellStyle name="Normal 5 3 4 2 4" xfId="9444"/>
    <cellStyle name="Normal 5 3 4 3" xfId="2515"/>
    <cellStyle name="Normal 5 3 4 3 2" xfId="6462"/>
    <cellStyle name="Normal 5 3 4 3 2 2" xfId="14371"/>
    <cellStyle name="Normal 5 3 4 3 3" xfId="10425"/>
    <cellStyle name="Normal 5 3 4 4" xfId="4502"/>
    <cellStyle name="Normal 5 3 4 4 2" xfId="12411"/>
    <cellStyle name="Normal 5 3 4 5" xfId="8465"/>
    <cellStyle name="Normal 5 3 5" xfId="1051"/>
    <cellStyle name="Normal 5 3 5 2" xfId="3011"/>
    <cellStyle name="Normal 5 3 5 2 2" xfId="6958"/>
    <cellStyle name="Normal 5 3 5 2 2 2" xfId="14867"/>
    <cellStyle name="Normal 5 3 5 2 3" xfId="10921"/>
    <cellStyle name="Normal 5 3 5 3" xfId="4998"/>
    <cellStyle name="Normal 5 3 5 3 2" xfId="12907"/>
    <cellStyle name="Normal 5 3 5 4" xfId="8961"/>
    <cellStyle name="Normal 5 3 6" xfId="2032"/>
    <cellStyle name="Normal 5 3 6 2" xfId="5979"/>
    <cellStyle name="Normal 5 3 6 2 2" xfId="13888"/>
    <cellStyle name="Normal 5 3 6 3" xfId="9942"/>
    <cellStyle name="Normal 5 3 7" xfId="4019"/>
    <cellStyle name="Normal 5 3 7 2" xfId="11928"/>
    <cellStyle name="Normal 5 3 8" xfId="7982"/>
    <cellStyle name="Normal 5 4" xfId="43"/>
    <cellStyle name="Normal 5 4 2" xfId="132"/>
    <cellStyle name="Normal 5 4 2 2" xfId="357"/>
    <cellStyle name="Normal 5 4 2 2 2" xfId="840"/>
    <cellStyle name="Normal 5 4 2 2 2 2" xfId="1819"/>
    <cellStyle name="Normal 5 4 2 2 2 2 2" xfId="3779"/>
    <cellStyle name="Normal 5 4 2 2 2 2 2 2" xfId="7726"/>
    <cellStyle name="Normal 5 4 2 2 2 2 2 2 2" xfId="15635"/>
    <cellStyle name="Normal 5 4 2 2 2 2 2 3" xfId="11689"/>
    <cellStyle name="Normal 5 4 2 2 2 2 3" xfId="5766"/>
    <cellStyle name="Normal 5 4 2 2 2 2 3 2" xfId="13675"/>
    <cellStyle name="Normal 5 4 2 2 2 2 4" xfId="9729"/>
    <cellStyle name="Normal 5 4 2 2 2 3" xfId="2800"/>
    <cellStyle name="Normal 5 4 2 2 2 3 2" xfId="6747"/>
    <cellStyle name="Normal 5 4 2 2 2 3 2 2" xfId="14656"/>
    <cellStyle name="Normal 5 4 2 2 2 3 3" xfId="10710"/>
    <cellStyle name="Normal 5 4 2 2 2 4" xfId="4787"/>
    <cellStyle name="Normal 5 4 2 2 2 4 2" xfId="12696"/>
    <cellStyle name="Normal 5 4 2 2 2 5" xfId="8750"/>
    <cellStyle name="Normal 5 4 2 2 3" xfId="1336"/>
    <cellStyle name="Normal 5 4 2 2 3 2" xfId="3296"/>
    <cellStyle name="Normal 5 4 2 2 3 2 2" xfId="7243"/>
    <cellStyle name="Normal 5 4 2 2 3 2 2 2" xfId="15152"/>
    <cellStyle name="Normal 5 4 2 2 3 2 3" xfId="11206"/>
    <cellStyle name="Normal 5 4 2 2 3 3" xfId="5283"/>
    <cellStyle name="Normal 5 4 2 2 3 3 2" xfId="13192"/>
    <cellStyle name="Normal 5 4 2 2 3 4" xfId="9246"/>
    <cellStyle name="Normal 5 4 2 2 4" xfId="2317"/>
    <cellStyle name="Normal 5 4 2 2 4 2" xfId="6264"/>
    <cellStyle name="Normal 5 4 2 2 4 2 2" xfId="14173"/>
    <cellStyle name="Normal 5 4 2 2 4 3" xfId="10227"/>
    <cellStyle name="Normal 5 4 2 2 5" xfId="4304"/>
    <cellStyle name="Normal 5 4 2 2 5 2" xfId="12213"/>
    <cellStyle name="Normal 5 4 2 2 6" xfId="8267"/>
    <cellStyle name="Normal 5 4 2 3" xfId="615"/>
    <cellStyle name="Normal 5 4 2 3 2" xfId="1594"/>
    <cellStyle name="Normal 5 4 2 3 2 2" xfId="3554"/>
    <cellStyle name="Normal 5 4 2 3 2 2 2" xfId="7501"/>
    <cellStyle name="Normal 5 4 2 3 2 2 2 2" xfId="15410"/>
    <cellStyle name="Normal 5 4 2 3 2 2 3" xfId="11464"/>
    <cellStyle name="Normal 5 4 2 3 2 3" xfId="5541"/>
    <cellStyle name="Normal 5 4 2 3 2 3 2" xfId="13450"/>
    <cellStyle name="Normal 5 4 2 3 2 4" xfId="9504"/>
    <cellStyle name="Normal 5 4 2 3 3" xfId="2575"/>
    <cellStyle name="Normal 5 4 2 3 3 2" xfId="6522"/>
    <cellStyle name="Normal 5 4 2 3 3 2 2" xfId="14431"/>
    <cellStyle name="Normal 5 4 2 3 3 3" xfId="10485"/>
    <cellStyle name="Normal 5 4 2 3 4" xfId="4562"/>
    <cellStyle name="Normal 5 4 2 3 4 2" xfId="12471"/>
    <cellStyle name="Normal 5 4 2 3 5" xfId="8525"/>
    <cellStyle name="Normal 5 4 2 4" xfId="1111"/>
    <cellStyle name="Normal 5 4 2 4 2" xfId="3071"/>
    <cellStyle name="Normal 5 4 2 4 2 2" xfId="7018"/>
    <cellStyle name="Normal 5 4 2 4 2 2 2" xfId="14927"/>
    <cellStyle name="Normal 5 4 2 4 2 3" xfId="10981"/>
    <cellStyle name="Normal 5 4 2 4 3" xfId="5058"/>
    <cellStyle name="Normal 5 4 2 4 3 2" xfId="12967"/>
    <cellStyle name="Normal 5 4 2 4 4" xfId="9021"/>
    <cellStyle name="Normal 5 4 2 5" xfId="2092"/>
    <cellStyle name="Normal 5 4 2 5 2" xfId="6039"/>
    <cellStyle name="Normal 5 4 2 5 2 2" xfId="13948"/>
    <cellStyle name="Normal 5 4 2 5 3" xfId="10002"/>
    <cellStyle name="Normal 5 4 2 6" xfId="4079"/>
    <cellStyle name="Normal 5 4 2 6 2" xfId="11988"/>
    <cellStyle name="Normal 5 4 2 7" xfId="8042"/>
    <cellStyle name="Normal 5 4 3" xfId="268"/>
    <cellStyle name="Normal 5 4 3 2" xfId="751"/>
    <cellStyle name="Normal 5 4 3 2 2" xfId="1730"/>
    <cellStyle name="Normal 5 4 3 2 2 2" xfId="3690"/>
    <cellStyle name="Normal 5 4 3 2 2 2 2" xfId="7637"/>
    <cellStyle name="Normal 5 4 3 2 2 2 2 2" xfId="15546"/>
    <cellStyle name="Normal 5 4 3 2 2 2 3" xfId="11600"/>
    <cellStyle name="Normal 5 4 3 2 2 3" xfId="5677"/>
    <cellStyle name="Normal 5 4 3 2 2 3 2" xfId="13586"/>
    <cellStyle name="Normal 5 4 3 2 2 4" xfId="9640"/>
    <cellStyle name="Normal 5 4 3 2 3" xfId="2711"/>
    <cellStyle name="Normal 5 4 3 2 3 2" xfId="6658"/>
    <cellStyle name="Normal 5 4 3 2 3 2 2" xfId="14567"/>
    <cellStyle name="Normal 5 4 3 2 3 3" xfId="10621"/>
    <cellStyle name="Normal 5 4 3 2 4" xfId="4698"/>
    <cellStyle name="Normal 5 4 3 2 4 2" xfId="12607"/>
    <cellStyle name="Normal 5 4 3 2 5" xfId="8661"/>
    <cellStyle name="Normal 5 4 3 3" xfId="1247"/>
    <cellStyle name="Normal 5 4 3 3 2" xfId="3207"/>
    <cellStyle name="Normal 5 4 3 3 2 2" xfId="7154"/>
    <cellStyle name="Normal 5 4 3 3 2 2 2" xfId="15063"/>
    <cellStyle name="Normal 5 4 3 3 2 3" xfId="11117"/>
    <cellStyle name="Normal 5 4 3 3 3" xfId="5194"/>
    <cellStyle name="Normal 5 4 3 3 3 2" xfId="13103"/>
    <cellStyle name="Normal 5 4 3 3 4" xfId="9157"/>
    <cellStyle name="Normal 5 4 3 4" xfId="2228"/>
    <cellStyle name="Normal 5 4 3 4 2" xfId="6175"/>
    <cellStyle name="Normal 5 4 3 4 2 2" xfId="14084"/>
    <cellStyle name="Normal 5 4 3 4 3" xfId="10138"/>
    <cellStyle name="Normal 5 4 3 5" xfId="4215"/>
    <cellStyle name="Normal 5 4 3 5 2" xfId="12124"/>
    <cellStyle name="Normal 5 4 3 6" xfId="8178"/>
    <cellStyle name="Normal 5 4 4" xfId="526"/>
    <cellStyle name="Normal 5 4 4 2" xfId="1505"/>
    <cellStyle name="Normal 5 4 4 2 2" xfId="3465"/>
    <cellStyle name="Normal 5 4 4 2 2 2" xfId="7412"/>
    <cellStyle name="Normal 5 4 4 2 2 2 2" xfId="15321"/>
    <cellStyle name="Normal 5 4 4 2 2 3" xfId="11375"/>
    <cellStyle name="Normal 5 4 4 2 3" xfId="5452"/>
    <cellStyle name="Normal 5 4 4 2 3 2" xfId="13361"/>
    <cellStyle name="Normal 5 4 4 2 4" xfId="9415"/>
    <cellStyle name="Normal 5 4 4 3" xfId="2486"/>
    <cellStyle name="Normal 5 4 4 3 2" xfId="6433"/>
    <cellStyle name="Normal 5 4 4 3 2 2" xfId="14342"/>
    <cellStyle name="Normal 5 4 4 3 3" xfId="10396"/>
    <cellStyle name="Normal 5 4 4 4" xfId="4473"/>
    <cellStyle name="Normal 5 4 4 4 2" xfId="12382"/>
    <cellStyle name="Normal 5 4 4 5" xfId="8436"/>
    <cellStyle name="Normal 5 4 5" xfId="1022"/>
    <cellStyle name="Normal 5 4 5 2" xfId="2982"/>
    <cellStyle name="Normal 5 4 5 2 2" xfId="6929"/>
    <cellStyle name="Normal 5 4 5 2 2 2" xfId="14838"/>
    <cellStyle name="Normal 5 4 5 2 3" xfId="10892"/>
    <cellStyle name="Normal 5 4 5 3" xfId="4969"/>
    <cellStyle name="Normal 5 4 5 3 2" xfId="12878"/>
    <cellStyle name="Normal 5 4 5 4" xfId="8932"/>
    <cellStyle name="Normal 5 4 6" xfId="2003"/>
    <cellStyle name="Normal 5 4 6 2" xfId="5950"/>
    <cellStyle name="Normal 5 4 6 2 2" xfId="13859"/>
    <cellStyle name="Normal 5 4 6 3" xfId="9913"/>
    <cellStyle name="Normal 5 4 7" xfId="3990"/>
    <cellStyle name="Normal 5 4 7 2" xfId="11899"/>
    <cellStyle name="Normal 5 4 8" xfId="7953"/>
    <cellStyle name="Normal 5 5" xfId="102"/>
    <cellStyle name="Normal 5 5 2" xfId="327"/>
    <cellStyle name="Normal 5 5 2 2" xfId="810"/>
    <cellStyle name="Normal 5 5 2 2 2" xfId="1789"/>
    <cellStyle name="Normal 5 5 2 2 2 2" xfId="3749"/>
    <cellStyle name="Normal 5 5 2 2 2 2 2" xfId="7696"/>
    <cellStyle name="Normal 5 5 2 2 2 2 2 2" xfId="15605"/>
    <cellStyle name="Normal 5 5 2 2 2 2 3" xfId="11659"/>
    <cellStyle name="Normal 5 5 2 2 2 3" xfId="5736"/>
    <cellStyle name="Normal 5 5 2 2 2 3 2" xfId="13645"/>
    <cellStyle name="Normal 5 5 2 2 2 4" xfId="9699"/>
    <cellStyle name="Normal 5 5 2 2 3" xfId="2770"/>
    <cellStyle name="Normal 5 5 2 2 3 2" xfId="6717"/>
    <cellStyle name="Normal 5 5 2 2 3 2 2" xfId="14626"/>
    <cellStyle name="Normal 5 5 2 2 3 3" xfId="10680"/>
    <cellStyle name="Normal 5 5 2 2 4" xfId="4757"/>
    <cellStyle name="Normal 5 5 2 2 4 2" xfId="12666"/>
    <cellStyle name="Normal 5 5 2 2 5" xfId="8720"/>
    <cellStyle name="Normal 5 5 2 3" xfId="1306"/>
    <cellStyle name="Normal 5 5 2 3 2" xfId="3266"/>
    <cellStyle name="Normal 5 5 2 3 2 2" xfId="7213"/>
    <cellStyle name="Normal 5 5 2 3 2 2 2" xfId="15122"/>
    <cellStyle name="Normal 5 5 2 3 2 3" xfId="11176"/>
    <cellStyle name="Normal 5 5 2 3 3" xfId="5253"/>
    <cellStyle name="Normal 5 5 2 3 3 2" xfId="13162"/>
    <cellStyle name="Normal 5 5 2 3 4" xfId="9216"/>
    <cellStyle name="Normal 5 5 2 4" xfId="2287"/>
    <cellStyle name="Normal 5 5 2 4 2" xfId="6234"/>
    <cellStyle name="Normal 5 5 2 4 2 2" xfId="14143"/>
    <cellStyle name="Normal 5 5 2 4 3" xfId="10197"/>
    <cellStyle name="Normal 5 5 2 5" xfId="4274"/>
    <cellStyle name="Normal 5 5 2 5 2" xfId="12183"/>
    <cellStyle name="Normal 5 5 2 6" xfId="8237"/>
    <cellStyle name="Normal 5 5 3" xfId="585"/>
    <cellStyle name="Normal 5 5 3 2" xfId="1564"/>
    <cellStyle name="Normal 5 5 3 2 2" xfId="3524"/>
    <cellStyle name="Normal 5 5 3 2 2 2" xfId="7471"/>
    <cellStyle name="Normal 5 5 3 2 2 2 2" xfId="15380"/>
    <cellStyle name="Normal 5 5 3 2 2 3" xfId="11434"/>
    <cellStyle name="Normal 5 5 3 2 3" xfId="5511"/>
    <cellStyle name="Normal 5 5 3 2 3 2" xfId="13420"/>
    <cellStyle name="Normal 5 5 3 2 4" xfId="9474"/>
    <cellStyle name="Normal 5 5 3 3" xfId="2545"/>
    <cellStyle name="Normal 5 5 3 3 2" xfId="6492"/>
    <cellStyle name="Normal 5 5 3 3 2 2" xfId="14401"/>
    <cellStyle name="Normal 5 5 3 3 3" xfId="10455"/>
    <cellStyle name="Normal 5 5 3 4" xfId="4532"/>
    <cellStyle name="Normal 5 5 3 4 2" xfId="12441"/>
    <cellStyle name="Normal 5 5 3 5" xfId="8495"/>
    <cellStyle name="Normal 5 5 4" xfId="1081"/>
    <cellStyle name="Normal 5 5 4 2" xfId="3041"/>
    <cellStyle name="Normal 5 5 4 2 2" xfId="6988"/>
    <cellStyle name="Normal 5 5 4 2 2 2" xfId="14897"/>
    <cellStyle name="Normal 5 5 4 2 3" xfId="10951"/>
    <cellStyle name="Normal 5 5 4 3" xfId="5028"/>
    <cellStyle name="Normal 5 5 4 3 2" xfId="12937"/>
    <cellStyle name="Normal 5 5 4 4" xfId="8991"/>
    <cellStyle name="Normal 5 5 5" xfId="2062"/>
    <cellStyle name="Normal 5 5 5 2" xfId="6009"/>
    <cellStyle name="Normal 5 5 5 2 2" xfId="13918"/>
    <cellStyle name="Normal 5 5 5 3" xfId="9972"/>
    <cellStyle name="Normal 5 5 6" xfId="4049"/>
    <cellStyle name="Normal 5 5 6 2" xfId="11958"/>
    <cellStyle name="Normal 5 5 7" xfId="8012"/>
    <cellStyle name="Normal 5 6" xfId="238"/>
    <cellStyle name="Normal 5 6 2" xfId="721"/>
    <cellStyle name="Normal 5 6 2 2" xfId="1700"/>
    <cellStyle name="Normal 5 6 2 2 2" xfId="3660"/>
    <cellStyle name="Normal 5 6 2 2 2 2" xfId="7607"/>
    <cellStyle name="Normal 5 6 2 2 2 2 2" xfId="15516"/>
    <cellStyle name="Normal 5 6 2 2 2 3" xfId="11570"/>
    <cellStyle name="Normal 5 6 2 2 3" xfId="5647"/>
    <cellStyle name="Normal 5 6 2 2 3 2" xfId="13556"/>
    <cellStyle name="Normal 5 6 2 2 4" xfId="9610"/>
    <cellStyle name="Normal 5 6 2 3" xfId="2681"/>
    <cellStyle name="Normal 5 6 2 3 2" xfId="6628"/>
    <cellStyle name="Normal 5 6 2 3 2 2" xfId="14537"/>
    <cellStyle name="Normal 5 6 2 3 3" xfId="10591"/>
    <cellStyle name="Normal 5 6 2 4" xfId="4668"/>
    <cellStyle name="Normal 5 6 2 4 2" xfId="12577"/>
    <cellStyle name="Normal 5 6 2 5" xfId="8631"/>
    <cellStyle name="Normal 5 6 3" xfId="1217"/>
    <cellStyle name="Normal 5 6 3 2" xfId="3177"/>
    <cellStyle name="Normal 5 6 3 2 2" xfId="7124"/>
    <cellStyle name="Normal 5 6 3 2 2 2" xfId="15033"/>
    <cellStyle name="Normal 5 6 3 2 3" xfId="11087"/>
    <cellStyle name="Normal 5 6 3 3" xfId="5164"/>
    <cellStyle name="Normal 5 6 3 3 2" xfId="13073"/>
    <cellStyle name="Normal 5 6 3 4" xfId="9127"/>
    <cellStyle name="Normal 5 6 4" xfId="2198"/>
    <cellStyle name="Normal 5 6 4 2" xfId="6145"/>
    <cellStyle name="Normal 5 6 4 2 2" xfId="14054"/>
    <cellStyle name="Normal 5 6 4 3" xfId="10108"/>
    <cellStyle name="Normal 5 6 5" xfId="4185"/>
    <cellStyle name="Normal 5 6 5 2" xfId="12094"/>
    <cellStyle name="Normal 5 6 6" xfId="8148"/>
    <cellStyle name="Normal 5 7" xfId="496"/>
    <cellStyle name="Normal 5 7 2" xfId="1475"/>
    <cellStyle name="Normal 5 7 2 2" xfId="3435"/>
    <cellStyle name="Normal 5 7 2 2 2" xfId="7382"/>
    <cellStyle name="Normal 5 7 2 2 2 2" xfId="15291"/>
    <cellStyle name="Normal 5 7 2 2 3" xfId="11345"/>
    <cellStyle name="Normal 5 7 2 3" xfId="5422"/>
    <cellStyle name="Normal 5 7 2 3 2" xfId="13331"/>
    <cellStyle name="Normal 5 7 2 4" xfId="9385"/>
    <cellStyle name="Normal 5 7 3" xfId="2456"/>
    <cellStyle name="Normal 5 7 3 2" xfId="6403"/>
    <cellStyle name="Normal 5 7 3 2 2" xfId="14312"/>
    <cellStyle name="Normal 5 7 3 3" xfId="10366"/>
    <cellStyle name="Normal 5 7 4" xfId="4443"/>
    <cellStyle name="Normal 5 7 4 2" xfId="12352"/>
    <cellStyle name="Normal 5 7 5" xfId="8406"/>
    <cellStyle name="Normal 5 8" xfId="992"/>
    <cellStyle name="Normal 5 8 2" xfId="2952"/>
    <cellStyle name="Normal 5 8 2 2" xfId="6899"/>
    <cellStyle name="Normal 5 8 2 2 2" xfId="14808"/>
    <cellStyle name="Normal 5 8 2 3" xfId="10862"/>
    <cellStyle name="Normal 5 8 3" xfId="4939"/>
    <cellStyle name="Normal 5 8 3 2" xfId="12848"/>
    <cellStyle name="Normal 5 8 4" xfId="8902"/>
    <cellStyle name="Normal 5 9" xfId="1973"/>
    <cellStyle name="Normal 5 9 2" xfId="5920"/>
    <cellStyle name="Normal 5 9 2 2" xfId="13829"/>
    <cellStyle name="Normal 5 9 3" xfId="9883"/>
    <cellStyle name="Normal 50" xfId="220"/>
    <cellStyle name="Normal 50 2" xfId="445"/>
    <cellStyle name="Normal 50 2 2" xfId="928"/>
    <cellStyle name="Normal 50 2 2 2" xfId="1907"/>
    <cellStyle name="Normal 50 2 2 2 2" xfId="3867"/>
    <cellStyle name="Normal 50 2 2 2 2 2" xfId="7814"/>
    <cellStyle name="Normal 50 2 2 2 2 2 2" xfId="15723"/>
    <cellStyle name="Normal 50 2 2 2 2 3" xfId="11777"/>
    <cellStyle name="Normal 50 2 2 2 3" xfId="5854"/>
    <cellStyle name="Normal 50 2 2 2 3 2" xfId="13763"/>
    <cellStyle name="Normal 50 2 2 2 4" xfId="9817"/>
    <cellStyle name="Normal 50 2 2 3" xfId="2888"/>
    <cellStyle name="Normal 50 2 2 3 2" xfId="6835"/>
    <cellStyle name="Normal 50 2 2 3 2 2" xfId="14744"/>
    <cellStyle name="Normal 50 2 2 3 3" xfId="10798"/>
    <cellStyle name="Normal 50 2 2 4" xfId="4875"/>
    <cellStyle name="Normal 50 2 2 4 2" xfId="12784"/>
    <cellStyle name="Normal 50 2 2 5" xfId="8838"/>
    <cellStyle name="Normal 50 2 3" xfId="1424"/>
    <cellStyle name="Normal 50 2 3 2" xfId="3384"/>
    <cellStyle name="Normal 50 2 3 2 2" xfId="7331"/>
    <cellStyle name="Normal 50 2 3 2 2 2" xfId="15240"/>
    <cellStyle name="Normal 50 2 3 2 3" xfId="11294"/>
    <cellStyle name="Normal 50 2 3 3" xfId="5371"/>
    <cellStyle name="Normal 50 2 3 3 2" xfId="13280"/>
    <cellStyle name="Normal 50 2 3 4" xfId="9334"/>
    <cellStyle name="Normal 50 2 4" xfId="2405"/>
    <cellStyle name="Normal 50 2 4 2" xfId="6352"/>
    <cellStyle name="Normal 50 2 4 2 2" xfId="14261"/>
    <cellStyle name="Normal 50 2 4 3" xfId="10315"/>
    <cellStyle name="Normal 50 2 5" xfId="4392"/>
    <cellStyle name="Normal 50 2 5 2" xfId="12301"/>
    <cellStyle name="Normal 50 2 6" xfId="8355"/>
    <cellStyle name="Normal 50 3" xfId="703"/>
    <cellStyle name="Normal 50 3 2" xfId="1682"/>
    <cellStyle name="Normal 50 3 2 2" xfId="3642"/>
    <cellStyle name="Normal 50 3 2 2 2" xfId="7589"/>
    <cellStyle name="Normal 50 3 2 2 2 2" xfId="15498"/>
    <cellStyle name="Normal 50 3 2 2 3" xfId="11552"/>
    <cellStyle name="Normal 50 3 2 3" xfId="5629"/>
    <cellStyle name="Normal 50 3 2 3 2" xfId="13538"/>
    <cellStyle name="Normal 50 3 2 4" xfId="9592"/>
    <cellStyle name="Normal 50 3 3" xfId="2663"/>
    <cellStyle name="Normal 50 3 3 2" xfId="6610"/>
    <cellStyle name="Normal 50 3 3 2 2" xfId="14519"/>
    <cellStyle name="Normal 50 3 3 3" xfId="10573"/>
    <cellStyle name="Normal 50 3 4" xfId="4650"/>
    <cellStyle name="Normal 50 3 4 2" xfId="12559"/>
    <cellStyle name="Normal 50 3 5" xfId="8613"/>
    <cellStyle name="Normal 50 4" xfId="1199"/>
    <cellStyle name="Normal 50 4 2" xfId="3159"/>
    <cellStyle name="Normal 50 4 2 2" xfId="7106"/>
    <cellStyle name="Normal 50 4 2 2 2" xfId="15015"/>
    <cellStyle name="Normal 50 4 2 3" xfId="11069"/>
    <cellStyle name="Normal 50 4 3" xfId="5146"/>
    <cellStyle name="Normal 50 4 3 2" xfId="13055"/>
    <cellStyle name="Normal 50 4 4" xfId="9109"/>
    <cellStyle name="Normal 50 5" xfId="2180"/>
    <cellStyle name="Normal 50 5 2" xfId="6127"/>
    <cellStyle name="Normal 50 5 2 2" xfId="14036"/>
    <cellStyle name="Normal 50 5 3" xfId="10090"/>
    <cellStyle name="Normal 50 6" xfId="4167"/>
    <cellStyle name="Normal 50 6 2" xfId="12076"/>
    <cellStyle name="Normal 50 7" xfId="8130"/>
    <cellStyle name="Normal 51" xfId="221"/>
    <cellStyle name="Normal 51 2" xfId="446"/>
    <cellStyle name="Normal 51 2 2" xfId="929"/>
    <cellStyle name="Normal 51 2 2 2" xfId="1908"/>
    <cellStyle name="Normal 51 2 2 2 2" xfId="3868"/>
    <cellStyle name="Normal 51 2 2 2 2 2" xfId="7815"/>
    <cellStyle name="Normal 51 2 2 2 2 2 2" xfId="15724"/>
    <cellStyle name="Normal 51 2 2 2 2 3" xfId="11778"/>
    <cellStyle name="Normal 51 2 2 2 3" xfId="5855"/>
    <cellStyle name="Normal 51 2 2 2 3 2" xfId="13764"/>
    <cellStyle name="Normal 51 2 2 2 4" xfId="9818"/>
    <cellStyle name="Normal 51 2 2 3" xfId="2889"/>
    <cellStyle name="Normal 51 2 2 3 2" xfId="6836"/>
    <cellStyle name="Normal 51 2 2 3 2 2" xfId="14745"/>
    <cellStyle name="Normal 51 2 2 3 3" xfId="10799"/>
    <cellStyle name="Normal 51 2 2 4" xfId="4876"/>
    <cellStyle name="Normal 51 2 2 4 2" xfId="12785"/>
    <cellStyle name="Normal 51 2 2 5" xfId="8839"/>
    <cellStyle name="Normal 51 2 3" xfId="1425"/>
    <cellStyle name="Normal 51 2 3 2" xfId="3385"/>
    <cellStyle name="Normal 51 2 3 2 2" xfId="7332"/>
    <cellStyle name="Normal 51 2 3 2 2 2" xfId="15241"/>
    <cellStyle name="Normal 51 2 3 2 3" xfId="11295"/>
    <cellStyle name="Normal 51 2 3 3" xfId="5372"/>
    <cellStyle name="Normal 51 2 3 3 2" xfId="13281"/>
    <cellStyle name="Normal 51 2 3 4" xfId="9335"/>
    <cellStyle name="Normal 51 2 4" xfId="2406"/>
    <cellStyle name="Normal 51 2 4 2" xfId="6353"/>
    <cellStyle name="Normal 51 2 4 2 2" xfId="14262"/>
    <cellStyle name="Normal 51 2 4 3" xfId="10316"/>
    <cellStyle name="Normal 51 2 5" xfId="4393"/>
    <cellStyle name="Normal 51 2 5 2" xfId="12302"/>
    <cellStyle name="Normal 51 2 6" xfId="8356"/>
    <cellStyle name="Normal 51 3" xfId="704"/>
    <cellStyle name="Normal 51 3 2" xfId="1683"/>
    <cellStyle name="Normal 51 3 2 2" xfId="3643"/>
    <cellStyle name="Normal 51 3 2 2 2" xfId="7590"/>
    <cellStyle name="Normal 51 3 2 2 2 2" xfId="15499"/>
    <cellStyle name="Normal 51 3 2 2 3" xfId="11553"/>
    <cellStyle name="Normal 51 3 2 3" xfId="5630"/>
    <cellStyle name="Normal 51 3 2 3 2" xfId="13539"/>
    <cellStyle name="Normal 51 3 2 4" xfId="9593"/>
    <cellStyle name="Normal 51 3 3" xfId="2664"/>
    <cellStyle name="Normal 51 3 3 2" xfId="6611"/>
    <cellStyle name="Normal 51 3 3 2 2" xfId="14520"/>
    <cellStyle name="Normal 51 3 3 3" xfId="10574"/>
    <cellStyle name="Normal 51 3 4" xfId="4651"/>
    <cellStyle name="Normal 51 3 4 2" xfId="12560"/>
    <cellStyle name="Normal 51 3 5" xfId="8614"/>
    <cellStyle name="Normal 51 4" xfId="1200"/>
    <cellStyle name="Normal 51 4 2" xfId="3160"/>
    <cellStyle name="Normal 51 4 2 2" xfId="7107"/>
    <cellStyle name="Normal 51 4 2 2 2" xfId="15016"/>
    <cellStyle name="Normal 51 4 2 3" xfId="11070"/>
    <cellStyle name="Normal 51 4 3" xfId="5147"/>
    <cellStyle name="Normal 51 4 3 2" xfId="13056"/>
    <cellStyle name="Normal 51 4 4" xfId="9110"/>
    <cellStyle name="Normal 51 5" xfId="2181"/>
    <cellStyle name="Normal 51 5 2" xfId="6128"/>
    <cellStyle name="Normal 51 5 2 2" xfId="14037"/>
    <cellStyle name="Normal 51 5 3" xfId="10091"/>
    <cellStyle name="Normal 51 6" xfId="4168"/>
    <cellStyle name="Normal 51 6 2" xfId="12077"/>
    <cellStyle name="Normal 51 7" xfId="8131"/>
    <cellStyle name="Normal 52" xfId="222"/>
    <cellStyle name="Normal 52 2" xfId="447"/>
    <cellStyle name="Normal 52 2 2" xfId="930"/>
    <cellStyle name="Normal 52 2 2 2" xfId="1909"/>
    <cellStyle name="Normal 52 2 2 2 2" xfId="3869"/>
    <cellStyle name="Normal 52 2 2 2 2 2" xfId="7816"/>
    <cellStyle name="Normal 52 2 2 2 2 2 2" xfId="15725"/>
    <cellStyle name="Normal 52 2 2 2 2 3" xfId="11779"/>
    <cellStyle name="Normal 52 2 2 2 3" xfId="5856"/>
    <cellStyle name="Normal 52 2 2 2 3 2" xfId="13765"/>
    <cellStyle name="Normal 52 2 2 2 4" xfId="9819"/>
    <cellStyle name="Normal 52 2 2 3" xfId="2890"/>
    <cellStyle name="Normal 52 2 2 3 2" xfId="6837"/>
    <cellStyle name="Normal 52 2 2 3 2 2" xfId="14746"/>
    <cellStyle name="Normal 52 2 2 3 3" xfId="10800"/>
    <cellStyle name="Normal 52 2 2 4" xfId="4877"/>
    <cellStyle name="Normal 52 2 2 4 2" xfId="12786"/>
    <cellStyle name="Normal 52 2 2 5" xfId="8840"/>
    <cellStyle name="Normal 52 2 3" xfId="1426"/>
    <cellStyle name="Normal 52 2 3 2" xfId="3386"/>
    <cellStyle name="Normal 52 2 3 2 2" xfId="7333"/>
    <cellStyle name="Normal 52 2 3 2 2 2" xfId="15242"/>
    <cellStyle name="Normal 52 2 3 2 3" xfId="11296"/>
    <cellStyle name="Normal 52 2 3 3" xfId="5373"/>
    <cellStyle name="Normal 52 2 3 3 2" xfId="13282"/>
    <cellStyle name="Normal 52 2 3 4" xfId="9336"/>
    <cellStyle name="Normal 52 2 4" xfId="2407"/>
    <cellStyle name="Normal 52 2 4 2" xfId="6354"/>
    <cellStyle name="Normal 52 2 4 2 2" xfId="14263"/>
    <cellStyle name="Normal 52 2 4 3" xfId="10317"/>
    <cellStyle name="Normal 52 2 5" xfId="4394"/>
    <cellStyle name="Normal 52 2 5 2" xfId="12303"/>
    <cellStyle name="Normal 52 2 6" xfId="8357"/>
    <cellStyle name="Normal 52 3" xfId="705"/>
    <cellStyle name="Normal 52 3 2" xfId="1684"/>
    <cellStyle name="Normal 52 3 2 2" xfId="3644"/>
    <cellStyle name="Normal 52 3 2 2 2" xfId="7591"/>
    <cellStyle name="Normal 52 3 2 2 2 2" xfId="15500"/>
    <cellStyle name="Normal 52 3 2 2 3" xfId="11554"/>
    <cellStyle name="Normal 52 3 2 3" xfId="5631"/>
    <cellStyle name="Normal 52 3 2 3 2" xfId="13540"/>
    <cellStyle name="Normal 52 3 2 4" xfId="9594"/>
    <cellStyle name="Normal 52 3 3" xfId="2665"/>
    <cellStyle name="Normal 52 3 3 2" xfId="6612"/>
    <cellStyle name="Normal 52 3 3 2 2" xfId="14521"/>
    <cellStyle name="Normal 52 3 3 3" xfId="10575"/>
    <cellStyle name="Normal 52 3 4" xfId="4652"/>
    <cellStyle name="Normal 52 3 4 2" xfId="12561"/>
    <cellStyle name="Normal 52 3 5" xfId="8615"/>
    <cellStyle name="Normal 52 4" xfId="1201"/>
    <cellStyle name="Normal 52 4 2" xfId="3161"/>
    <cellStyle name="Normal 52 4 2 2" xfId="7108"/>
    <cellStyle name="Normal 52 4 2 2 2" xfId="15017"/>
    <cellStyle name="Normal 52 4 2 3" xfId="11071"/>
    <cellStyle name="Normal 52 4 3" xfId="5148"/>
    <cellStyle name="Normal 52 4 3 2" xfId="13057"/>
    <cellStyle name="Normal 52 4 4" xfId="9111"/>
    <cellStyle name="Normal 52 5" xfId="2182"/>
    <cellStyle name="Normal 52 5 2" xfId="6129"/>
    <cellStyle name="Normal 52 5 2 2" xfId="14038"/>
    <cellStyle name="Normal 52 5 3" xfId="10092"/>
    <cellStyle name="Normal 52 6" xfId="4169"/>
    <cellStyle name="Normal 52 6 2" xfId="12078"/>
    <cellStyle name="Normal 52 7" xfId="8132"/>
    <cellStyle name="Normal 53" xfId="223"/>
    <cellStyle name="Normal 53 2" xfId="448"/>
    <cellStyle name="Normal 53 2 2" xfId="931"/>
    <cellStyle name="Normal 53 2 2 2" xfId="1910"/>
    <cellStyle name="Normal 53 2 2 2 2" xfId="3870"/>
    <cellStyle name="Normal 53 2 2 2 2 2" xfId="7817"/>
    <cellStyle name="Normal 53 2 2 2 2 2 2" xfId="15726"/>
    <cellStyle name="Normal 53 2 2 2 2 3" xfId="11780"/>
    <cellStyle name="Normal 53 2 2 2 3" xfId="5857"/>
    <cellStyle name="Normal 53 2 2 2 3 2" xfId="13766"/>
    <cellStyle name="Normal 53 2 2 2 4" xfId="9820"/>
    <cellStyle name="Normal 53 2 2 3" xfId="2891"/>
    <cellStyle name="Normal 53 2 2 3 2" xfId="6838"/>
    <cellStyle name="Normal 53 2 2 3 2 2" xfId="14747"/>
    <cellStyle name="Normal 53 2 2 3 3" xfId="10801"/>
    <cellStyle name="Normal 53 2 2 4" xfId="4878"/>
    <cellStyle name="Normal 53 2 2 4 2" xfId="12787"/>
    <cellStyle name="Normal 53 2 2 5" xfId="8841"/>
    <cellStyle name="Normal 53 2 3" xfId="1427"/>
    <cellStyle name="Normal 53 2 3 2" xfId="3387"/>
    <cellStyle name="Normal 53 2 3 2 2" xfId="7334"/>
    <cellStyle name="Normal 53 2 3 2 2 2" xfId="15243"/>
    <cellStyle name="Normal 53 2 3 2 3" xfId="11297"/>
    <cellStyle name="Normal 53 2 3 3" xfId="5374"/>
    <cellStyle name="Normal 53 2 3 3 2" xfId="13283"/>
    <cellStyle name="Normal 53 2 3 4" xfId="9337"/>
    <cellStyle name="Normal 53 2 4" xfId="2408"/>
    <cellStyle name="Normal 53 2 4 2" xfId="6355"/>
    <cellStyle name="Normal 53 2 4 2 2" xfId="14264"/>
    <cellStyle name="Normal 53 2 4 3" xfId="10318"/>
    <cellStyle name="Normal 53 2 5" xfId="4395"/>
    <cellStyle name="Normal 53 2 5 2" xfId="12304"/>
    <cellStyle name="Normal 53 2 6" xfId="8358"/>
    <cellStyle name="Normal 53 3" xfId="706"/>
    <cellStyle name="Normal 53 3 2" xfId="1685"/>
    <cellStyle name="Normal 53 3 2 2" xfId="3645"/>
    <cellStyle name="Normal 53 3 2 2 2" xfId="7592"/>
    <cellStyle name="Normal 53 3 2 2 2 2" xfId="15501"/>
    <cellStyle name="Normal 53 3 2 2 3" xfId="11555"/>
    <cellStyle name="Normal 53 3 2 3" xfId="5632"/>
    <cellStyle name="Normal 53 3 2 3 2" xfId="13541"/>
    <cellStyle name="Normal 53 3 2 4" xfId="9595"/>
    <cellStyle name="Normal 53 3 3" xfId="2666"/>
    <cellStyle name="Normal 53 3 3 2" xfId="6613"/>
    <cellStyle name="Normal 53 3 3 2 2" xfId="14522"/>
    <cellStyle name="Normal 53 3 3 3" xfId="10576"/>
    <cellStyle name="Normal 53 3 4" xfId="4653"/>
    <cellStyle name="Normal 53 3 4 2" xfId="12562"/>
    <cellStyle name="Normal 53 3 5" xfId="8616"/>
    <cellStyle name="Normal 53 4" xfId="1202"/>
    <cellStyle name="Normal 53 4 2" xfId="3162"/>
    <cellStyle name="Normal 53 4 2 2" xfId="7109"/>
    <cellStyle name="Normal 53 4 2 2 2" xfId="15018"/>
    <cellStyle name="Normal 53 4 2 3" xfId="11072"/>
    <cellStyle name="Normal 53 4 3" xfId="5149"/>
    <cellStyle name="Normal 53 4 3 2" xfId="13058"/>
    <cellStyle name="Normal 53 4 4" xfId="9112"/>
    <cellStyle name="Normal 53 5" xfId="2183"/>
    <cellStyle name="Normal 53 5 2" xfId="6130"/>
    <cellStyle name="Normal 53 5 2 2" xfId="14039"/>
    <cellStyle name="Normal 53 5 3" xfId="10093"/>
    <cellStyle name="Normal 53 6" xfId="4170"/>
    <cellStyle name="Normal 53 6 2" xfId="12079"/>
    <cellStyle name="Normal 53 7" xfId="8133"/>
    <cellStyle name="Normal 54" xfId="224"/>
    <cellStyle name="Normal 54 2" xfId="449"/>
    <cellStyle name="Normal 54 2 2" xfId="932"/>
    <cellStyle name="Normal 54 2 2 2" xfId="1911"/>
    <cellStyle name="Normal 54 2 2 2 2" xfId="3871"/>
    <cellStyle name="Normal 54 2 2 2 2 2" xfId="7818"/>
    <cellStyle name="Normal 54 2 2 2 2 2 2" xfId="15727"/>
    <cellStyle name="Normal 54 2 2 2 2 3" xfId="11781"/>
    <cellStyle name="Normal 54 2 2 2 3" xfId="5858"/>
    <cellStyle name="Normal 54 2 2 2 3 2" xfId="13767"/>
    <cellStyle name="Normal 54 2 2 2 4" xfId="9821"/>
    <cellStyle name="Normal 54 2 2 3" xfId="2892"/>
    <cellStyle name="Normal 54 2 2 3 2" xfId="6839"/>
    <cellStyle name="Normal 54 2 2 3 2 2" xfId="14748"/>
    <cellStyle name="Normal 54 2 2 3 3" xfId="10802"/>
    <cellStyle name="Normal 54 2 2 4" xfId="4879"/>
    <cellStyle name="Normal 54 2 2 4 2" xfId="12788"/>
    <cellStyle name="Normal 54 2 2 5" xfId="8842"/>
    <cellStyle name="Normal 54 2 3" xfId="1428"/>
    <cellStyle name="Normal 54 2 3 2" xfId="3388"/>
    <cellStyle name="Normal 54 2 3 2 2" xfId="7335"/>
    <cellStyle name="Normal 54 2 3 2 2 2" xfId="15244"/>
    <cellStyle name="Normal 54 2 3 2 3" xfId="11298"/>
    <cellStyle name="Normal 54 2 3 3" xfId="5375"/>
    <cellStyle name="Normal 54 2 3 3 2" xfId="13284"/>
    <cellStyle name="Normal 54 2 3 4" xfId="9338"/>
    <cellStyle name="Normal 54 2 4" xfId="2409"/>
    <cellStyle name="Normal 54 2 4 2" xfId="6356"/>
    <cellStyle name="Normal 54 2 4 2 2" xfId="14265"/>
    <cellStyle name="Normal 54 2 4 3" xfId="10319"/>
    <cellStyle name="Normal 54 2 5" xfId="4396"/>
    <cellStyle name="Normal 54 2 5 2" xfId="12305"/>
    <cellStyle name="Normal 54 2 6" xfId="8359"/>
    <cellStyle name="Normal 54 3" xfId="707"/>
    <cellStyle name="Normal 54 3 2" xfId="1686"/>
    <cellStyle name="Normal 54 3 2 2" xfId="3646"/>
    <cellStyle name="Normal 54 3 2 2 2" xfId="7593"/>
    <cellStyle name="Normal 54 3 2 2 2 2" xfId="15502"/>
    <cellStyle name="Normal 54 3 2 2 3" xfId="11556"/>
    <cellStyle name="Normal 54 3 2 3" xfId="5633"/>
    <cellStyle name="Normal 54 3 2 3 2" xfId="13542"/>
    <cellStyle name="Normal 54 3 2 4" xfId="9596"/>
    <cellStyle name="Normal 54 3 3" xfId="2667"/>
    <cellStyle name="Normal 54 3 3 2" xfId="6614"/>
    <cellStyle name="Normal 54 3 3 2 2" xfId="14523"/>
    <cellStyle name="Normal 54 3 3 3" xfId="10577"/>
    <cellStyle name="Normal 54 3 4" xfId="4654"/>
    <cellStyle name="Normal 54 3 4 2" xfId="12563"/>
    <cellStyle name="Normal 54 3 5" xfId="8617"/>
    <cellStyle name="Normal 54 4" xfId="1203"/>
    <cellStyle name="Normal 54 4 2" xfId="3163"/>
    <cellStyle name="Normal 54 4 2 2" xfId="7110"/>
    <cellStyle name="Normal 54 4 2 2 2" xfId="15019"/>
    <cellStyle name="Normal 54 4 2 3" xfId="11073"/>
    <cellStyle name="Normal 54 4 3" xfId="5150"/>
    <cellStyle name="Normal 54 4 3 2" xfId="13059"/>
    <cellStyle name="Normal 54 4 4" xfId="9113"/>
    <cellStyle name="Normal 54 5" xfId="2184"/>
    <cellStyle name="Normal 54 5 2" xfId="6131"/>
    <cellStyle name="Normal 54 5 2 2" xfId="14040"/>
    <cellStyle name="Normal 54 5 3" xfId="10094"/>
    <cellStyle name="Normal 54 6" xfId="4171"/>
    <cellStyle name="Normal 54 6 2" xfId="12080"/>
    <cellStyle name="Normal 54 7" xfId="8134"/>
    <cellStyle name="Normal 55" xfId="225"/>
    <cellStyle name="Normal 55 2" xfId="450"/>
    <cellStyle name="Normal 55 2 2" xfId="933"/>
    <cellStyle name="Normal 55 2 2 2" xfId="1912"/>
    <cellStyle name="Normal 55 2 2 2 2" xfId="3872"/>
    <cellStyle name="Normal 55 2 2 2 2 2" xfId="7819"/>
    <cellStyle name="Normal 55 2 2 2 2 2 2" xfId="15728"/>
    <cellStyle name="Normal 55 2 2 2 2 3" xfId="11782"/>
    <cellStyle name="Normal 55 2 2 2 3" xfId="5859"/>
    <cellStyle name="Normal 55 2 2 2 3 2" xfId="13768"/>
    <cellStyle name="Normal 55 2 2 2 4" xfId="9822"/>
    <cellStyle name="Normal 55 2 2 3" xfId="2893"/>
    <cellStyle name="Normal 55 2 2 3 2" xfId="6840"/>
    <cellStyle name="Normal 55 2 2 3 2 2" xfId="14749"/>
    <cellStyle name="Normal 55 2 2 3 3" xfId="10803"/>
    <cellStyle name="Normal 55 2 2 4" xfId="4880"/>
    <cellStyle name="Normal 55 2 2 4 2" xfId="12789"/>
    <cellStyle name="Normal 55 2 2 5" xfId="8843"/>
    <cellStyle name="Normal 55 2 3" xfId="1429"/>
    <cellStyle name="Normal 55 2 3 2" xfId="3389"/>
    <cellStyle name="Normal 55 2 3 2 2" xfId="7336"/>
    <cellStyle name="Normal 55 2 3 2 2 2" xfId="15245"/>
    <cellStyle name="Normal 55 2 3 2 3" xfId="11299"/>
    <cellStyle name="Normal 55 2 3 3" xfId="5376"/>
    <cellStyle name="Normal 55 2 3 3 2" xfId="13285"/>
    <cellStyle name="Normal 55 2 3 4" xfId="9339"/>
    <cellStyle name="Normal 55 2 4" xfId="2410"/>
    <cellStyle name="Normal 55 2 4 2" xfId="6357"/>
    <cellStyle name="Normal 55 2 4 2 2" xfId="14266"/>
    <cellStyle name="Normal 55 2 4 3" xfId="10320"/>
    <cellStyle name="Normal 55 2 5" xfId="4397"/>
    <cellStyle name="Normal 55 2 5 2" xfId="12306"/>
    <cellStyle name="Normal 55 2 6" xfId="8360"/>
    <cellStyle name="Normal 55 3" xfId="708"/>
    <cellStyle name="Normal 55 3 2" xfId="1687"/>
    <cellStyle name="Normal 55 3 2 2" xfId="3647"/>
    <cellStyle name="Normal 55 3 2 2 2" xfId="7594"/>
    <cellStyle name="Normal 55 3 2 2 2 2" xfId="15503"/>
    <cellStyle name="Normal 55 3 2 2 3" xfId="11557"/>
    <cellStyle name="Normal 55 3 2 3" xfId="5634"/>
    <cellStyle name="Normal 55 3 2 3 2" xfId="13543"/>
    <cellStyle name="Normal 55 3 2 4" xfId="9597"/>
    <cellStyle name="Normal 55 3 3" xfId="2668"/>
    <cellStyle name="Normal 55 3 3 2" xfId="6615"/>
    <cellStyle name="Normal 55 3 3 2 2" xfId="14524"/>
    <cellStyle name="Normal 55 3 3 3" xfId="10578"/>
    <cellStyle name="Normal 55 3 4" xfId="4655"/>
    <cellStyle name="Normal 55 3 4 2" xfId="12564"/>
    <cellStyle name="Normal 55 3 5" xfId="8618"/>
    <cellStyle name="Normal 55 4" xfId="1204"/>
    <cellStyle name="Normal 55 4 2" xfId="3164"/>
    <cellStyle name="Normal 55 4 2 2" xfId="7111"/>
    <cellStyle name="Normal 55 4 2 2 2" xfId="15020"/>
    <cellStyle name="Normal 55 4 2 3" xfId="11074"/>
    <cellStyle name="Normal 55 4 3" xfId="5151"/>
    <cellStyle name="Normal 55 4 3 2" xfId="13060"/>
    <cellStyle name="Normal 55 4 4" xfId="9114"/>
    <cellStyle name="Normal 55 5" xfId="2185"/>
    <cellStyle name="Normal 55 5 2" xfId="6132"/>
    <cellStyle name="Normal 55 5 2 2" xfId="14041"/>
    <cellStyle name="Normal 55 5 3" xfId="10095"/>
    <cellStyle name="Normal 55 6" xfId="4172"/>
    <cellStyle name="Normal 55 6 2" xfId="12081"/>
    <cellStyle name="Normal 55 7" xfId="8135"/>
    <cellStyle name="Normal 56" xfId="226"/>
    <cellStyle name="Normal 56 2" xfId="451"/>
    <cellStyle name="Normal 56 2 2" xfId="934"/>
    <cellStyle name="Normal 56 2 2 2" xfId="1913"/>
    <cellStyle name="Normal 56 2 2 2 2" xfId="3873"/>
    <cellStyle name="Normal 56 2 2 2 2 2" xfId="7820"/>
    <cellStyle name="Normal 56 2 2 2 2 2 2" xfId="15729"/>
    <cellStyle name="Normal 56 2 2 2 2 3" xfId="11783"/>
    <cellStyle name="Normal 56 2 2 2 3" xfId="5860"/>
    <cellStyle name="Normal 56 2 2 2 3 2" xfId="13769"/>
    <cellStyle name="Normal 56 2 2 2 4" xfId="9823"/>
    <cellStyle name="Normal 56 2 2 3" xfId="2894"/>
    <cellStyle name="Normal 56 2 2 3 2" xfId="6841"/>
    <cellStyle name="Normal 56 2 2 3 2 2" xfId="14750"/>
    <cellStyle name="Normal 56 2 2 3 3" xfId="10804"/>
    <cellStyle name="Normal 56 2 2 4" xfId="4881"/>
    <cellStyle name="Normal 56 2 2 4 2" xfId="12790"/>
    <cellStyle name="Normal 56 2 2 5" xfId="8844"/>
    <cellStyle name="Normal 56 2 3" xfId="1430"/>
    <cellStyle name="Normal 56 2 3 2" xfId="3390"/>
    <cellStyle name="Normal 56 2 3 2 2" xfId="7337"/>
    <cellStyle name="Normal 56 2 3 2 2 2" xfId="15246"/>
    <cellStyle name="Normal 56 2 3 2 3" xfId="11300"/>
    <cellStyle name="Normal 56 2 3 3" xfId="5377"/>
    <cellStyle name="Normal 56 2 3 3 2" xfId="13286"/>
    <cellStyle name="Normal 56 2 3 4" xfId="9340"/>
    <cellStyle name="Normal 56 2 4" xfId="2411"/>
    <cellStyle name="Normal 56 2 4 2" xfId="6358"/>
    <cellStyle name="Normal 56 2 4 2 2" xfId="14267"/>
    <cellStyle name="Normal 56 2 4 3" xfId="10321"/>
    <cellStyle name="Normal 56 2 5" xfId="4398"/>
    <cellStyle name="Normal 56 2 5 2" xfId="12307"/>
    <cellStyle name="Normal 56 2 6" xfId="8361"/>
    <cellStyle name="Normal 56 3" xfId="709"/>
    <cellStyle name="Normal 56 3 2" xfId="1688"/>
    <cellStyle name="Normal 56 3 2 2" xfId="3648"/>
    <cellStyle name="Normal 56 3 2 2 2" xfId="7595"/>
    <cellStyle name="Normal 56 3 2 2 2 2" xfId="15504"/>
    <cellStyle name="Normal 56 3 2 2 3" xfId="11558"/>
    <cellStyle name="Normal 56 3 2 3" xfId="5635"/>
    <cellStyle name="Normal 56 3 2 3 2" xfId="13544"/>
    <cellStyle name="Normal 56 3 2 4" xfId="9598"/>
    <cellStyle name="Normal 56 3 3" xfId="2669"/>
    <cellStyle name="Normal 56 3 3 2" xfId="6616"/>
    <cellStyle name="Normal 56 3 3 2 2" xfId="14525"/>
    <cellStyle name="Normal 56 3 3 3" xfId="10579"/>
    <cellStyle name="Normal 56 3 4" xfId="4656"/>
    <cellStyle name="Normal 56 3 4 2" xfId="12565"/>
    <cellStyle name="Normal 56 3 5" xfId="8619"/>
    <cellStyle name="Normal 56 4" xfId="1205"/>
    <cellStyle name="Normal 56 4 2" xfId="3165"/>
    <cellStyle name="Normal 56 4 2 2" xfId="7112"/>
    <cellStyle name="Normal 56 4 2 2 2" xfId="15021"/>
    <cellStyle name="Normal 56 4 2 3" xfId="11075"/>
    <cellStyle name="Normal 56 4 3" xfId="5152"/>
    <cellStyle name="Normal 56 4 3 2" xfId="13061"/>
    <cellStyle name="Normal 56 4 4" xfId="9115"/>
    <cellStyle name="Normal 56 5" xfId="2186"/>
    <cellStyle name="Normal 56 5 2" xfId="6133"/>
    <cellStyle name="Normal 56 5 2 2" xfId="14042"/>
    <cellStyle name="Normal 56 5 3" xfId="10096"/>
    <cellStyle name="Normal 56 6" xfId="4173"/>
    <cellStyle name="Normal 56 6 2" xfId="12082"/>
    <cellStyle name="Normal 56 7" xfId="8136"/>
    <cellStyle name="Normal 57" xfId="227"/>
    <cellStyle name="Normal 57 2" xfId="452"/>
    <cellStyle name="Normal 57 2 2" xfId="935"/>
    <cellStyle name="Normal 57 2 2 2" xfId="1914"/>
    <cellStyle name="Normal 57 2 2 2 2" xfId="3874"/>
    <cellStyle name="Normal 57 2 2 2 2 2" xfId="7821"/>
    <cellStyle name="Normal 57 2 2 2 2 2 2" xfId="15730"/>
    <cellStyle name="Normal 57 2 2 2 2 3" xfId="11784"/>
    <cellStyle name="Normal 57 2 2 2 3" xfId="5861"/>
    <cellStyle name="Normal 57 2 2 2 3 2" xfId="13770"/>
    <cellStyle name="Normal 57 2 2 2 4" xfId="9824"/>
    <cellStyle name="Normal 57 2 2 3" xfId="2895"/>
    <cellStyle name="Normal 57 2 2 3 2" xfId="6842"/>
    <cellStyle name="Normal 57 2 2 3 2 2" xfId="14751"/>
    <cellStyle name="Normal 57 2 2 3 3" xfId="10805"/>
    <cellStyle name="Normal 57 2 2 4" xfId="4882"/>
    <cellStyle name="Normal 57 2 2 4 2" xfId="12791"/>
    <cellStyle name="Normal 57 2 2 5" xfId="8845"/>
    <cellStyle name="Normal 57 2 3" xfId="1431"/>
    <cellStyle name="Normal 57 2 3 2" xfId="3391"/>
    <cellStyle name="Normal 57 2 3 2 2" xfId="7338"/>
    <cellStyle name="Normal 57 2 3 2 2 2" xfId="15247"/>
    <cellStyle name="Normal 57 2 3 2 3" xfId="11301"/>
    <cellStyle name="Normal 57 2 3 3" xfId="5378"/>
    <cellStyle name="Normal 57 2 3 3 2" xfId="13287"/>
    <cellStyle name="Normal 57 2 3 4" xfId="9341"/>
    <cellStyle name="Normal 57 2 4" xfId="2412"/>
    <cellStyle name="Normal 57 2 4 2" xfId="6359"/>
    <cellStyle name="Normal 57 2 4 2 2" xfId="14268"/>
    <cellStyle name="Normal 57 2 4 3" xfId="10322"/>
    <cellStyle name="Normal 57 2 5" xfId="4399"/>
    <cellStyle name="Normal 57 2 5 2" xfId="12308"/>
    <cellStyle name="Normal 57 2 6" xfId="8362"/>
    <cellStyle name="Normal 57 3" xfId="710"/>
    <cellStyle name="Normal 57 3 2" xfId="1689"/>
    <cellStyle name="Normal 57 3 2 2" xfId="3649"/>
    <cellStyle name="Normal 57 3 2 2 2" xfId="7596"/>
    <cellStyle name="Normal 57 3 2 2 2 2" xfId="15505"/>
    <cellStyle name="Normal 57 3 2 2 3" xfId="11559"/>
    <cellStyle name="Normal 57 3 2 3" xfId="5636"/>
    <cellStyle name="Normal 57 3 2 3 2" xfId="13545"/>
    <cellStyle name="Normal 57 3 2 4" xfId="9599"/>
    <cellStyle name="Normal 57 3 3" xfId="2670"/>
    <cellStyle name="Normal 57 3 3 2" xfId="6617"/>
    <cellStyle name="Normal 57 3 3 2 2" xfId="14526"/>
    <cellStyle name="Normal 57 3 3 3" xfId="10580"/>
    <cellStyle name="Normal 57 3 4" xfId="4657"/>
    <cellStyle name="Normal 57 3 4 2" xfId="12566"/>
    <cellStyle name="Normal 57 3 5" xfId="8620"/>
    <cellStyle name="Normal 57 4" xfId="1206"/>
    <cellStyle name="Normal 57 4 2" xfId="3166"/>
    <cellStyle name="Normal 57 4 2 2" xfId="7113"/>
    <cellStyle name="Normal 57 4 2 2 2" xfId="15022"/>
    <cellStyle name="Normal 57 4 2 3" xfId="11076"/>
    <cellStyle name="Normal 57 4 3" xfId="5153"/>
    <cellStyle name="Normal 57 4 3 2" xfId="13062"/>
    <cellStyle name="Normal 57 4 4" xfId="9116"/>
    <cellStyle name="Normal 57 5" xfId="2187"/>
    <cellStyle name="Normal 57 5 2" xfId="6134"/>
    <cellStyle name="Normal 57 5 2 2" xfId="14043"/>
    <cellStyle name="Normal 57 5 3" xfId="10097"/>
    <cellStyle name="Normal 57 6" xfId="4174"/>
    <cellStyle name="Normal 57 6 2" xfId="12083"/>
    <cellStyle name="Normal 57 7" xfId="8137"/>
    <cellStyle name="Normal 58" xfId="228"/>
    <cellStyle name="Normal 58 2" xfId="453"/>
    <cellStyle name="Normal 58 2 2" xfId="936"/>
    <cellStyle name="Normal 58 2 2 2" xfId="1915"/>
    <cellStyle name="Normal 58 2 2 2 2" xfId="3875"/>
    <cellStyle name="Normal 58 2 2 2 2 2" xfId="7822"/>
    <cellStyle name="Normal 58 2 2 2 2 2 2" xfId="15731"/>
    <cellStyle name="Normal 58 2 2 2 2 3" xfId="11785"/>
    <cellStyle name="Normal 58 2 2 2 3" xfId="5862"/>
    <cellStyle name="Normal 58 2 2 2 3 2" xfId="13771"/>
    <cellStyle name="Normal 58 2 2 2 4" xfId="9825"/>
    <cellStyle name="Normal 58 2 2 3" xfId="2896"/>
    <cellStyle name="Normal 58 2 2 3 2" xfId="6843"/>
    <cellStyle name="Normal 58 2 2 3 2 2" xfId="14752"/>
    <cellStyle name="Normal 58 2 2 3 3" xfId="10806"/>
    <cellStyle name="Normal 58 2 2 4" xfId="4883"/>
    <cellStyle name="Normal 58 2 2 4 2" xfId="12792"/>
    <cellStyle name="Normal 58 2 2 5" xfId="8846"/>
    <cellStyle name="Normal 58 2 3" xfId="1432"/>
    <cellStyle name="Normal 58 2 3 2" xfId="3392"/>
    <cellStyle name="Normal 58 2 3 2 2" xfId="7339"/>
    <cellStyle name="Normal 58 2 3 2 2 2" xfId="15248"/>
    <cellStyle name="Normal 58 2 3 2 3" xfId="11302"/>
    <cellStyle name="Normal 58 2 3 3" xfId="5379"/>
    <cellStyle name="Normal 58 2 3 3 2" xfId="13288"/>
    <cellStyle name="Normal 58 2 3 4" xfId="9342"/>
    <cellStyle name="Normal 58 2 4" xfId="2413"/>
    <cellStyle name="Normal 58 2 4 2" xfId="6360"/>
    <cellStyle name="Normal 58 2 4 2 2" xfId="14269"/>
    <cellStyle name="Normal 58 2 4 3" xfId="10323"/>
    <cellStyle name="Normal 58 2 5" xfId="4400"/>
    <cellStyle name="Normal 58 2 5 2" xfId="12309"/>
    <cellStyle name="Normal 58 2 6" xfId="8363"/>
    <cellStyle name="Normal 58 3" xfId="711"/>
    <cellStyle name="Normal 58 3 2" xfId="1690"/>
    <cellStyle name="Normal 58 3 2 2" xfId="3650"/>
    <cellStyle name="Normal 58 3 2 2 2" xfId="7597"/>
    <cellStyle name="Normal 58 3 2 2 2 2" xfId="15506"/>
    <cellStyle name="Normal 58 3 2 2 3" xfId="11560"/>
    <cellStyle name="Normal 58 3 2 3" xfId="5637"/>
    <cellStyle name="Normal 58 3 2 3 2" xfId="13546"/>
    <cellStyle name="Normal 58 3 2 4" xfId="9600"/>
    <cellStyle name="Normal 58 3 3" xfId="2671"/>
    <cellStyle name="Normal 58 3 3 2" xfId="6618"/>
    <cellStyle name="Normal 58 3 3 2 2" xfId="14527"/>
    <cellStyle name="Normal 58 3 3 3" xfId="10581"/>
    <cellStyle name="Normal 58 3 4" xfId="4658"/>
    <cellStyle name="Normal 58 3 4 2" xfId="12567"/>
    <cellStyle name="Normal 58 3 5" xfId="8621"/>
    <cellStyle name="Normal 58 4" xfId="1207"/>
    <cellStyle name="Normal 58 4 2" xfId="3167"/>
    <cellStyle name="Normal 58 4 2 2" xfId="7114"/>
    <cellStyle name="Normal 58 4 2 2 2" xfId="15023"/>
    <cellStyle name="Normal 58 4 2 3" xfId="11077"/>
    <cellStyle name="Normal 58 4 3" xfId="5154"/>
    <cellStyle name="Normal 58 4 3 2" xfId="13063"/>
    <cellStyle name="Normal 58 4 4" xfId="9117"/>
    <cellStyle name="Normal 58 5" xfId="2188"/>
    <cellStyle name="Normal 58 5 2" xfId="6135"/>
    <cellStyle name="Normal 58 5 2 2" xfId="14044"/>
    <cellStyle name="Normal 58 5 3" xfId="10098"/>
    <cellStyle name="Normal 58 6" xfId="4175"/>
    <cellStyle name="Normal 58 6 2" xfId="12084"/>
    <cellStyle name="Normal 58 7" xfId="8138"/>
    <cellStyle name="Normal 59" xfId="229"/>
    <cellStyle name="Normal 59 2" xfId="454"/>
    <cellStyle name="Normal 59 2 2" xfId="937"/>
    <cellStyle name="Normal 59 2 2 2" xfId="1916"/>
    <cellStyle name="Normal 59 2 2 2 2" xfId="3876"/>
    <cellStyle name="Normal 59 2 2 2 2 2" xfId="7823"/>
    <cellStyle name="Normal 59 2 2 2 2 2 2" xfId="15732"/>
    <cellStyle name="Normal 59 2 2 2 2 3" xfId="11786"/>
    <cellStyle name="Normal 59 2 2 2 3" xfId="5863"/>
    <cellStyle name="Normal 59 2 2 2 3 2" xfId="13772"/>
    <cellStyle name="Normal 59 2 2 2 4" xfId="9826"/>
    <cellStyle name="Normal 59 2 2 3" xfId="2897"/>
    <cellStyle name="Normal 59 2 2 3 2" xfId="6844"/>
    <cellStyle name="Normal 59 2 2 3 2 2" xfId="14753"/>
    <cellStyle name="Normal 59 2 2 3 3" xfId="10807"/>
    <cellStyle name="Normal 59 2 2 4" xfId="4884"/>
    <cellStyle name="Normal 59 2 2 4 2" xfId="12793"/>
    <cellStyle name="Normal 59 2 2 5" xfId="8847"/>
    <cellStyle name="Normal 59 2 3" xfId="1433"/>
    <cellStyle name="Normal 59 2 3 2" xfId="3393"/>
    <cellStyle name="Normal 59 2 3 2 2" xfId="7340"/>
    <cellStyle name="Normal 59 2 3 2 2 2" xfId="15249"/>
    <cellStyle name="Normal 59 2 3 2 3" xfId="11303"/>
    <cellStyle name="Normal 59 2 3 3" xfId="5380"/>
    <cellStyle name="Normal 59 2 3 3 2" xfId="13289"/>
    <cellStyle name="Normal 59 2 3 4" xfId="9343"/>
    <cellStyle name="Normal 59 2 4" xfId="2414"/>
    <cellStyle name="Normal 59 2 4 2" xfId="6361"/>
    <cellStyle name="Normal 59 2 4 2 2" xfId="14270"/>
    <cellStyle name="Normal 59 2 4 3" xfId="10324"/>
    <cellStyle name="Normal 59 2 5" xfId="4401"/>
    <cellStyle name="Normal 59 2 5 2" xfId="12310"/>
    <cellStyle name="Normal 59 2 6" xfId="8364"/>
    <cellStyle name="Normal 59 3" xfId="712"/>
    <cellStyle name="Normal 59 3 2" xfId="1691"/>
    <cellStyle name="Normal 59 3 2 2" xfId="3651"/>
    <cellStyle name="Normal 59 3 2 2 2" xfId="7598"/>
    <cellStyle name="Normal 59 3 2 2 2 2" xfId="15507"/>
    <cellStyle name="Normal 59 3 2 2 3" xfId="11561"/>
    <cellStyle name="Normal 59 3 2 3" xfId="5638"/>
    <cellStyle name="Normal 59 3 2 3 2" xfId="13547"/>
    <cellStyle name="Normal 59 3 2 4" xfId="9601"/>
    <cellStyle name="Normal 59 3 3" xfId="2672"/>
    <cellStyle name="Normal 59 3 3 2" xfId="6619"/>
    <cellStyle name="Normal 59 3 3 2 2" xfId="14528"/>
    <cellStyle name="Normal 59 3 3 3" xfId="10582"/>
    <cellStyle name="Normal 59 3 4" xfId="4659"/>
    <cellStyle name="Normal 59 3 4 2" xfId="12568"/>
    <cellStyle name="Normal 59 3 5" xfId="8622"/>
    <cellStyle name="Normal 59 4" xfId="1208"/>
    <cellStyle name="Normal 59 4 2" xfId="3168"/>
    <cellStyle name="Normal 59 4 2 2" xfId="7115"/>
    <cellStyle name="Normal 59 4 2 2 2" xfId="15024"/>
    <cellStyle name="Normal 59 4 2 3" xfId="11078"/>
    <cellStyle name="Normal 59 4 3" xfId="5155"/>
    <cellStyle name="Normal 59 4 3 2" xfId="13064"/>
    <cellStyle name="Normal 59 4 4" xfId="9118"/>
    <cellStyle name="Normal 59 5" xfId="2189"/>
    <cellStyle name="Normal 59 5 2" xfId="6136"/>
    <cellStyle name="Normal 59 5 2 2" xfId="14045"/>
    <cellStyle name="Normal 59 5 3" xfId="10099"/>
    <cellStyle name="Normal 59 6" xfId="4176"/>
    <cellStyle name="Normal 59 6 2" xfId="12085"/>
    <cellStyle name="Normal 59 7" xfId="8139"/>
    <cellStyle name="Normal 6" xfId="14"/>
    <cellStyle name="Normal 6 10" xfId="3961"/>
    <cellStyle name="Normal 6 10 2" xfId="11870"/>
    <cellStyle name="Normal 6 11" xfId="7924"/>
    <cellStyle name="Normal 6 2" xfId="29"/>
    <cellStyle name="Normal 6 2 10" xfId="7939"/>
    <cellStyle name="Normal 6 2 2" xfId="88"/>
    <cellStyle name="Normal 6 2 2 2" xfId="177"/>
    <cellStyle name="Normal 6 2 2 2 2" xfId="402"/>
    <cellStyle name="Normal 6 2 2 2 2 2" xfId="885"/>
    <cellStyle name="Normal 6 2 2 2 2 2 2" xfId="1864"/>
    <cellStyle name="Normal 6 2 2 2 2 2 2 2" xfId="3824"/>
    <cellStyle name="Normal 6 2 2 2 2 2 2 2 2" xfId="7771"/>
    <cellStyle name="Normal 6 2 2 2 2 2 2 2 2 2" xfId="15680"/>
    <cellStyle name="Normal 6 2 2 2 2 2 2 2 3" xfId="11734"/>
    <cellStyle name="Normal 6 2 2 2 2 2 2 3" xfId="5811"/>
    <cellStyle name="Normal 6 2 2 2 2 2 2 3 2" xfId="13720"/>
    <cellStyle name="Normal 6 2 2 2 2 2 2 4" xfId="9774"/>
    <cellStyle name="Normal 6 2 2 2 2 2 3" xfId="2845"/>
    <cellStyle name="Normal 6 2 2 2 2 2 3 2" xfId="6792"/>
    <cellStyle name="Normal 6 2 2 2 2 2 3 2 2" xfId="14701"/>
    <cellStyle name="Normal 6 2 2 2 2 2 3 3" xfId="10755"/>
    <cellStyle name="Normal 6 2 2 2 2 2 4" xfId="4832"/>
    <cellStyle name="Normal 6 2 2 2 2 2 4 2" xfId="12741"/>
    <cellStyle name="Normal 6 2 2 2 2 2 5" xfId="8795"/>
    <cellStyle name="Normal 6 2 2 2 2 3" xfId="1381"/>
    <cellStyle name="Normal 6 2 2 2 2 3 2" xfId="3341"/>
    <cellStyle name="Normal 6 2 2 2 2 3 2 2" xfId="7288"/>
    <cellStyle name="Normal 6 2 2 2 2 3 2 2 2" xfId="15197"/>
    <cellStyle name="Normal 6 2 2 2 2 3 2 3" xfId="11251"/>
    <cellStyle name="Normal 6 2 2 2 2 3 3" xfId="5328"/>
    <cellStyle name="Normal 6 2 2 2 2 3 3 2" xfId="13237"/>
    <cellStyle name="Normal 6 2 2 2 2 3 4" xfId="9291"/>
    <cellStyle name="Normal 6 2 2 2 2 4" xfId="2362"/>
    <cellStyle name="Normal 6 2 2 2 2 4 2" xfId="6309"/>
    <cellStyle name="Normal 6 2 2 2 2 4 2 2" xfId="14218"/>
    <cellStyle name="Normal 6 2 2 2 2 4 3" xfId="10272"/>
    <cellStyle name="Normal 6 2 2 2 2 5" xfId="4349"/>
    <cellStyle name="Normal 6 2 2 2 2 5 2" xfId="12258"/>
    <cellStyle name="Normal 6 2 2 2 2 6" xfId="8312"/>
    <cellStyle name="Normal 6 2 2 2 3" xfId="660"/>
    <cellStyle name="Normal 6 2 2 2 3 2" xfId="1639"/>
    <cellStyle name="Normal 6 2 2 2 3 2 2" xfId="3599"/>
    <cellStyle name="Normal 6 2 2 2 3 2 2 2" xfId="7546"/>
    <cellStyle name="Normal 6 2 2 2 3 2 2 2 2" xfId="15455"/>
    <cellStyle name="Normal 6 2 2 2 3 2 2 3" xfId="11509"/>
    <cellStyle name="Normal 6 2 2 2 3 2 3" xfId="5586"/>
    <cellStyle name="Normal 6 2 2 2 3 2 3 2" xfId="13495"/>
    <cellStyle name="Normal 6 2 2 2 3 2 4" xfId="9549"/>
    <cellStyle name="Normal 6 2 2 2 3 3" xfId="2620"/>
    <cellStyle name="Normal 6 2 2 2 3 3 2" xfId="6567"/>
    <cellStyle name="Normal 6 2 2 2 3 3 2 2" xfId="14476"/>
    <cellStyle name="Normal 6 2 2 2 3 3 3" xfId="10530"/>
    <cellStyle name="Normal 6 2 2 2 3 4" xfId="4607"/>
    <cellStyle name="Normal 6 2 2 2 3 4 2" xfId="12516"/>
    <cellStyle name="Normal 6 2 2 2 3 5" xfId="8570"/>
    <cellStyle name="Normal 6 2 2 2 4" xfId="1156"/>
    <cellStyle name="Normal 6 2 2 2 4 2" xfId="3116"/>
    <cellStyle name="Normal 6 2 2 2 4 2 2" xfId="7063"/>
    <cellStyle name="Normal 6 2 2 2 4 2 2 2" xfId="14972"/>
    <cellStyle name="Normal 6 2 2 2 4 2 3" xfId="11026"/>
    <cellStyle name="Normal 6 2 2 2 4 3" xfId="5103"/>
    <cellStyle name="Normal 6 2 2 2 4 3 2" xfId="13012"/>
    <cellStyle name="Normal 6 2 2 2 4 4" xfId="9066"/>
    <cellStyle name="Normal 6 2 2 2 5" xfId="2137"/>
    <cellStyle name="Normal 6 2 2 2 5 2" xfId="6084"/>
    <cellStyle name="Normal 6 2 2 2 5 2 2" xfId="13993"/>
    <cellStyle name="Normal 6 2 2 2 5 3" xfId="10047"/>
    <cellStyle name="Normal 6 2 2 2 6" xfId="4124"/>
    <cellStyle name="Normal 6 2 2 2 6 2" xfId="12033"/>
    <cellStyle name="Normal 6 2 2 2 7" xfId="8087"/>
    <cellStyle name="Normal 6 2 2 3" xfId="313"/>
    <cellStyle name="Normal 6 2 2 3 2" xfId="796"/>
    <cellStyle name="Normal 6 2 2 3 2 2" xfId="1775"/>
    <cellStyle name="Normal 6 2 2 3 2 2 2" xfId="3735"/>
    <cellStyle name="Normal 6 2 2 3 2 2 2 2" xfId="7682"/>
    <cellStyle name="Normal 6 2 2 3 2 2 2 2 2" xfId="15591"/>
    <cellStyle name="Normal 6 2 2 3 2 2 2 3" xfId="11645"/>
    <cellStyle name="Normal 6 2 2 3 2 2 3" xfId="5722"/>
    <cellStyle name="Normal 6 2 2 3 2 2 3 2" xfId="13631"/>
    <cellStyle name="Normal 6 2 2 3 2 2 4" xfId="9685"/>
    <cellStyle name="Normal 6 2 2 3 2 3" xfId="2756"/>
    <cellStyle name="Normal 6 2 2 3 2 3 2" xfId="6703"/>
    <cellStyle name="Normal 6 2 2 3 2 3 2 2" xfId="14612"/>
    <cellStyle name="Normal 6 2 2 3 2 3 3" xfId="10666"/>
    <cellStyle name="Normal 6 2 2 3 2 4" xfId="4743"/>
    <cellStyle name="Normal 6 2 2 3 2 4 2" xfId="12652"/>
    <cellStyle name="Normal 6 2 2 3 2 5" xfId="8706"/>
    <cellStyle name="Normal 6 2 2 3 3" xfId="1292"/>
    <cellStyle name="Normal 6 2 2 3 3 2" xfId="3252"/>
    <cellStyle name="Normal 6 2 2 3 3 2 2" xfId="7199"/>
    <cellStyle name="Normal 6 2 2 3 3 2 2 2" xfId="15108"/>
    <cellStyle name="Normal 6 2 2 3 3 2 3" xfId="11162"/>
    <cellStyle name="Normal 6 2 2 3 3 3" xfId="5239"/>
    <cellStyle name="Normal 6 2 2 3 3 3 2" xfId="13148"/>
    <cellStyle name="Normal 6 2 2 3 3 4" xfId="9202"/>
    <cellStyle name="Normal 6 2 2 3 4" xfId="2273"/>
    <cellStyle name="Normal 6 2 2 3 4 2" xfId="6220"/>
    <cellStyle name="Normal 6 2 2 3 4 2 2" xfId="14129"/>
    <cellStyle name="Normal 6 2 2 3 4 3" xfId="10183"/>
    <cellStyle name="Normal 6 2 2 3 5" xfId="4260"/>
    <cellStyle name="Normal 6 2 2 3 5 2" xfId="12169"/>
    <cellStyle name="Normal 6 2 2 3 6" xfId="8223"/>
    <cellStyle name="Normal 6 2 2 4" xfId="571"/>
    <cellStyle name="Normal 6 2 2 4 2" xfId="1550"/>
    <cellStyle name="Normal 6 2 2 4 2 2" xfId="3510"/>
    <cellStyle name="Normal 6 2 2 4 2 2 2" xfId="7457"/>
    <cellStyle name="Normal 6 2 2 4 2 2 2 2" xfId="15366"/>
    <cellStyle name="Normal 6 2 2 4 2 2 3" xfId="11420"/>
    <cellStyle name="Normal 6 2 2 4 2 3" xfId="5497"/>
    <cellStyle name="Normal 6 2 2 4 2 3 2" xfId="13406"/>
    <cellStyle name="Normal 6 2 2 4 2 4" xfId="9460"/>
    <cellStyle name="Normal 6 2 2 4 3" xfId="2531"/>
    <cellStyle name="Normal 6 2 2 4 3 2" xfId="6478"/>
    <cellStyle name="Normal 6 2 2 4 3 2 2" xfId="14387"/>
    <cellStyle name="Normal 6 2 2 4 3 3" xfId="10441"/>
    <cellStyle name="Normal 6 2 2 4 4" xfId="4518"/>
    <cellStyle name="Normal 6 2 2 4 4 2" xfId="12427"/>
    <cellStyle name="Normal 6 2 2 4 5" xfId="8481"/>
    <cellStyle name="Normal 6 2 2 5" xfId="1067"/>
    <cellStyle name="Normal 6 2 2 5 2" xfId="3027"/>
    <cellStyle name="Normal 6 2 2 5 2 2" xfId="6974"/>
    <cellStyle name="Normal 6 2 2 5 2 2 2" xfId="14883"/>
    <cellStyle name="Normal 6 2 2 5 2 3" xfId="10937"/>
    <cellStyle name="Normal 6 2 2 5 3" xfId="5014"/>
    <cellStyle name="Normal 6 2 2 5 3 2" xfId="12923"/>
    <cellStyle name="Normal 6 2 2 5 4" xfId="8977"/>
    <cellStyle name="Normal 6 2 2 6" xfId="2048"/>
    <cellStyle name="Normal 6 2 2 6 2" xfId="5995"/>
    <cellStyle name="Normal 6 2 2 6 2 2" xfId="13904"/>
    <cellStyle name="Normal 6 2 2 6 3" xfId="9958"/>
    <cellStyle name="Normal 6 2 2 7" xfId="4035"/>
    <cellStyle name="Normal 6 2 2 7 2" xfId="11944"/>
    <cellStyle name="Normal 6 2 2 8" xfId="7998"/>
    <cellStyle name="Normal 6 2 3" xfId="59"/>
    <cellStyle name="Normal 6 2 3 2" xfId="148"/>
    <cellStyle name="Normal 6 2 3 2 2" xfId="373"/>
    <cellStyle name="Normal 6 2 3 2 2 2" xfId="856"/>
    <cellStyle name="Normal 6 2 3 2 2 2 2" xfId="1835"/>
    <cellStyle name="Normal 6 2 3 2 2 2 2 2" xfId="3795"/>
    <cellStyle name="Normal 6 2 3 2 2 2 2 2 2" xfId="7742"/>
    <cellStyle name="Normal 6 2 3 2 2 2 2 2 2 2" xfId="15651"/>
    <cellStyle name="Normal 6 2 3 2 2 2 2 2 3" xfId="11705"/>
    <cellStyle name="Normal 6 2 3 2 2 2 2 3" xfId="5782"/>
    <cellStyle name="Normal 6 2 3 2 2 2 2 3 2" xfId="13691"/>
    <cellStyle name="Normal 6 2 3 2 2 2 2 4" xfId="9745"/>
    <cellStyle name="Normal 6 2 3 2 2 2 3" xfId="2816"/>
    <cellStyle name="Normal 6 2 3 2 2 2 3 2" xfId="6763"/>
    <cellStyle name="Normal 6 2 3 2 2 2 3 2 2" xfId="14672"/>
    <cellStyle name="Normal 6 2 3 2 2 2 3 3" xfId="10726"/>
    <cellStyle name="Normal 6 2 3 2 2 2 4" xfId="4803"/>
    <cellStyle name="Normal 6 2 3 2 2 2 4 2" xfId="12712"/>
    <cellStyle name="Normal 6 2 3 2 2 2 5" xfId="8766"/>
    <cellStyle name="Normal 6 2 3 2 2 3" xfId="1352"/>
    <cellStyle name="Normal 6 2 3 2 2 3 2" xfId="3312"/>
    <cellStyle name="Normal 6 2 3 2 2 3 2 2" xfId="7259"/>
    <cellStyle name="Normal 6 2 3 2 2 3 2 2 2" xfId="15168"/>
    <cellStyle name="Normal 6 2 3 2 2 3 2 3" xfId="11222"/>
    <cellStyle name="Normal 6 2 3 2 2 3 3" xfId="5299"/>
    <cellStyle name="Normal 6 2 3 2 2 3 3 2" xfId="13208"/>
    <cellStyle name="Normal 6 2 3 2 2 3 4" xfId="9262"/>
    <cellStyle name="Normal 6 2 3 2 2 4" xfId="2333"/>
    <cellStyle name="Normal 6 2 3 2 2 4 2" xfId="6280"/>
    <cellStyle name="Normal 6 2 3 2 2 4 2 2" xfId="14189"/>
    <cellStyle name="Normal 6 2 3 2 2 4 3" xfId="10243"/>
    <cellStyle name="Normal 6 2 3 2 2 5" xfId="4320"/>
    <cellStyle name="Normal 6 2 3 2 2 5 2" xfId="12229"/>
    <cellStyle name="Normal 6 2 3 2 2 6" xfId="8283"/>
    <cellStyle name="Normal 6 2 3 2 3" xfId="631"/>
    <cellStyle name="Normal 6 2 3 2 3 2" xfId="1610"/>
    <cellStyle name="Normal 6 2 3 2 3 2 2" xfId="3570"/>
    <cellStyle name="Normal 6 2 3 2 3 2 2 2" xfId="7517"/>
    <cellStyle name="Normal 6 2 3 2 3 2 2 2 2" xfId="15426"/>
    <cellStyle name="Normal 6 2 3 2 3 2 2 3" xfId="11480"/>
    <cellStyle name="Normal 6 2 3 2 3 2 3" xfId="5557"/>
    <cellStyle name="Normal 6 2 3 2 3 2 3 2" xfId="13466"/>
    <cellStyle name="Normal 6 2 3 2 3 2 4" xfId="9520"/>
    <cellStyle name="Normal 6 2 3 2 3 3" xfId="2591"/>
    <cellStyle name="Normal 6 2 3 2 3 3 2" xfId="6538"/>
    <cellStyle name="Normal 6 2 3 2 3 3 2 2" xfId="14447"/>
    <cellStyle name="Normal 6 2 3 2 3 3 3" xfId="10501"/>
    <cellStyle name="Normal 6 2 3 2 3 4" xfId="4578"/>
    <cellStyle name="Normal 6 2 3 2 3 4 2" xfId="12487"/>
    <cellStyle name="Normal 6 2 3 2 3 5" xfId="8541"/>
    <cellStyle name="Normal 6 2 3 2 4" xfId="1127"/>
    <cellStyle name="Normal 6 2 3 2 4 2" xfId="3087"/>
    <cellStyle name="Normal 6 2 3 2 4 2 2" xfId="7034"/>
    <cellStyle name="Normal 6 2 3 2 4 2 2 2" xfId="14943"/>
    <cellStyle name="Normal 6 2 3 2 4 2 3" xfId="10997"/>
    <cellStyle name="Normal 6 2 3 2 4 3" xfId="5074"/>
    <cellStyle name="Normal 6 2 3 2 4 3 2" xfId="12983"/>
    <cellStyle name="Normal 6 2 3 2 4 4" xfId="9037"/>
    <cellStyle name="Normal 6 2 3 2 5" xfId="2108"/>
    <cellStyle name="Normal 6 2 3 2 5 2" xfId="6055"/>
    <cellStyle name="Normal 6 2 3 2 5 2 2" xfId="13964"/>
    <cellStyle name="Normal 6 2 3 2 5 3" xfId="10018"/>
    <cellStyle name="Normal 6 2 3 2 6" xfId="4095"/>
    <cellStyle name="Normal 6 2 3 2 6 2" xfId="12004"/>
    <cellStyle name="Normal 6 2 3 2 7" xfId="8058"/>
    <cellStyle name="Normal 6 2 3 3" xfId="284"/>
    <cellStyle name="Normal 6 2 3 3 2" xfId="767"/>
    <cellStyle name="Normal 6 2 3 3 2 2" xfId="1746"/>
    <cellStyle name="Normal 6 2 3 3 2 2 2" xfId="3706"/>
    <cellStyle name="Normal 6 2 3 3 2 2 2 2" xfId="7653"/>
    <cellStyle name="Normal 6 2 3 3 2 2 2 2 2" xfId="15562"/>
    <cellStyle name="Normal 6 2 3 3 2 2 2 3" xfId="11616"/>
    <cellStyle name="Normal 6 2 3 3 2 2 3" xfId="5693"/>
    <cellStyle name="Normal 6 2 3 3 2 2 3 2" xfId="13602"/>
    <cellStyle name="Normal 6 2 3 3 2 2 4" xfId="9656"/>
    <cellStyle name="Normal 6 2 3 3 2 3" xfId="2727"/>
    <cellStyle name="Normal 6 2 3 3 2 3 2" xfId="6674"/>
    <cellStyle name="Normal 6 2 3 3 2 3 2 2" xfId="14583"/>
    <cellStyle name="Normal 6 2 3 3 2 3 3" xfId="10637"/>
    <cellStyle name="Normal 6 2 3 3 2 4" xfId="4714"/>
    <cellStyle name="Normal 6 2 3 3 2 4 2" xfId="12623"/>
    <cellStyle name="Normal 6 2 3 3 2 5" xfId="8677"/>
    <cellStyle name="Normal 6 2 3 3 3" xfId="1263"/>
    <cellStyle name="Normal 6 2 3 3 3 2" xfId="3223"/>
    <cellStyle name="Normal 6 2 3 3 3 2 2" xfId="7170"/>
    <cellStyle name="Normal 6 2 3 3 3 2 2 2" xfId="15079"/>
    <cellStyle name="Normal 6 2 3 3 3 2 3" xfId="11133"/>
    <cellStyle name="Normal 6 2 3 3 3 3" xfId="5210"/>
    <cellStyle name="Normal 6 2 3 3 3 3 2" xfId="13119"/>
    <cellStyle name="Normal 6 2 3 3 3 4" xfId="9173"/>
    <cellStyle name="Normal 6 2 3 3 4" xfId="2244"/>
    <cellStyle name="Normal 6 2 3 3 4 2" xfId="6191"/>
    <cellStyle name="Normal 6 2 3 3 4 2 2" xfId="14100"/>
    <cellStyle name="Normal 6 2 3 3 4 3" xfId="10154"/>
    <cellStyle name="Normal 6 2 3 3 5" xfId="4231"/>
    <cellStyle name="Normal 6 2 3 3 5 2" xfId="12140"/>
    <cellStyle name="Normal 6 2 3 3 6" xfId="8194"/>
    <cellStyle name="Normal 6 2 3 4" xfId="542"/>
    <cellStyle name="Normal 6 2 3 4 2" xfId="1521"/>
    <cellStyle name="Normal 6 2 3 4 2 2" xfId="3481"/>
    <cellStyle name="Normal 6 2 3 4 2 2 2" xfId="7428"/>
    <cellStyle name="Normal 6 2 3 4 2 2 2 2" xfId="15337"/>
    <cellStyle name="Normal 6 2 3 4 2 2 3" xfId="11391"/>
    <cellStyle name="Normal 6 2 3 4 2 3" xfId="5468"/>
    <cellStyle name="Normal 6 2 3 4 2 3 2" xfId="13377"/>
    <cellStyle name="Normal 6 2 3 4 2 4" xfId="9431"/>
    <cellStyle name="Normal 6 2 3 4 3" xfId="2502"/>
    <cellStyle name="Normal 6 2 3 4 3 2" xfId="6449"/>
    <cellStyle name="Normal 6 2 3 4 3 2 2" xfId="14358"/>
    <cellStyle name="Normal 6 2 3 4 3 3" xfId="10412"/>
    <cellStyle name="Normal 6 2 3 4 4" xfId="4489"/>
    <cellStyle name="Normal 6 2 3 4 4 2" xfId="12398"/>
    <cellStyle name="Normal 6 2 3 4 5" xfId="8452"/>
    <cellStyle name="Normal 6 2 3 5" xfId="1038"/>
    <cellStyle name="Normal 6 2 3 5 2" xfId="2998"/>
    <cellStyle name="Normal 6 2 3 5 2 2" xfId="6945"/>
    <cellStyle name="Normal 6 2 3 5 2 2 2" xfId="14854"/>
    <cellStyle name="Normal 6 2 3 5 2 3" xfId="10908"/>
    <cellStyle name="Normal 6 2 3 5 3" xfId="4985"/>
    <cellStyle name="Normal 6 2 3 5 3 2" xfId="12894"/>
    <cellStyle name="Normal 6 2 3 5 4" xfId="8948"/>
    <cellStyle name="Normal 6 2 3 6" xfId="2019"/>
    <cellStyle name="Normal 6 2 3 6 2" xfId="5966"/>
    <cellStyle name="Normal 6 2 3 6 2 2" xfId="13875"/>
    <cellStyle name="Normal 6 2 3 6 3" xfId="9929"/>
    <cellStyle name="Normal 6 2 3 7" xfId="4006"/>
    <cellStyle name="Normal 6 2 3 7 2" xfId="11915"/>
    <cellStyle name="Normal 6 2 3 8" xfId="7969"/>
    <cellStyle name="Normal 6 2 4" xfId="118"/>
    <cellStyle name="Normal 6 2 4 2" xfId="343"/>
    <cellStyle name="Normal 6 2 4 2 2" xfId="826"/>
    <cellStyle name="Normal 6 2 4 2 2 2" xfId="1805"/>
    <cellStyle name="Normal 6 2 4 2 2 2 2" xfId="3765"/>
    <cellStyle name="Normal 6 2 4 2 2 2 2 2" xfId="7712"/>
    <cellStyle name="Normal 6 2 4 2 2 2 2 2 2" xfId="15621"/>
    <cellStyle name="Normal 6 2 4 2 2 2 2 3" xfId="11675"/>
    <cellStyle name="Normal 6 2 4 2 2 2 3" xfId="5752"/>
    <cellStyle name="Normal 6 2 4 2 2 2 3 2" xfId="13661"/>
    <cellStyle name="Normal 6 2 4 2 2 2 4" xfId="9715"/>
    <cellStyle name="Normal 6 2 4 2 2 3" xfId="2786"/>
    <cellStyle name="Normal 6 2 4 2 2 3 2" xfId="6733"/>
    <cellStyle name="Normal 6 2 4 2 2 3 2 2" xfId="14642"/>
    <cellStyle name="Normal 6 2 4 2 2 3 3" xfId="10696"/>
    <cellStyle name="Normal 6 2 4 2 2 4" xfId="4773"/>
    <cellStyle name="Normal 6 2 4 2 2 4 2" xfId="12682"/>
    <cellStyle name="Normal 6 2 4 2 2 5" xfId="8736"/>
    <cellStyle name="Normal 6 2 4 2 3" xfId="1322"/>
    <cellStyle name="Normal 6 2 4 2 3 2" xfId="3282"/>
    <cellStyle name="Normal 6 2 4 2 3 2 2" xfId="7229"/>
    <cellStyle name="Normal 6 2 4 2 3 2 2 2" xfId="15138"/>
    <cellStyle name="Normal 6 2 4 2 3 2 3" xfId="11192"/>
    <cellStyle name="Normal 6 2 4 2 3 3" xfId="5269"/>
    <cellStyle name="Normal 6 2 4 2 3 3 2" xfId="13178"/>
    <cellStyle name="Normal 6 2 4 2 3 4" xfId="9232"/>
    <cellStyle name="Normal 6 2 4 2 4" xfId="2303"/>
    <cellStyle name="Normal 6 2 4 2 4 2" xfId="6250"/>
    <cellStyle name="Normal 6 2 4 2 4 2 2" xfId="14159"/>
    <cellStyle name="Normal 6 2 4 2 4 3" xfId="10213"/>
    <cellStyle name="Normal 6 2 4 2 5" xfId="4290"/>
    <cellStyle name="Normal 6 2 4 2 5 2" xfId="12199"/>
    <cellStyle name="Normal 6 2 4 2 6" xfId="8253"/>
    <cellStyle name="Normal 6 2 4 3" xfId="601"/>
    <cellStyle name="Normal 6 2 4 3 2" xfId="1580"/>
    <cellStyle name="Normal 6 2 4 3 2 2" xfId="3540"/>
    <cellStyle name="Normal 6 2 4 3 2 2 2" xfId="7487"/>
    <cellStyle name="Normal 6 2 4 3 2 2 2 2" xfId="15396"/>
    <cellStyle name="Normal 6 2 4 3 2 2 3" xfId="11450"/>
    <cellStyle name="Normal 6 2 4 3 2 3" xfId="5527"/>
    <cellStyle name="Normal 6 2 4 3 2 3 2" xfId="13436"/>
    <cellStyle name="Normal 6 2 4 3 2 4" xfId="9490"/>
    <cellStyle name="Normal 6 2 4 3 3" xfId="2561"/>
    <cellStyle name="Normal 6 2 4 3 3 2" xfId="6508"/>
    <cellStyle name="Normal 6 2 4 3 3 2 2" xfId="14417"/>
    <cellStyle name="Normal 6 2 4 3 3 3" xfId="10471"/>
    <cellStyle name="Normal 6 2 4 3 4" xfId="4548"/>
    <cellStyle name="Normal 6 2 4 3 4 2" xfId="12457"/>
    <cellStyle name="Normal 6 2 4 3 5" xfId="8511"/>
    <cellStyle name="Normal 6 2 4 4" xfId="1097"/>
    <cellStyle name="Normal 6 2 4 4 2" xfId="3057"/>
    <cellStyle name="Normal 6 2 4 4 2 2" xfId="7004"/>
    <cellStyle name="Normal 6 2 4 4 2 2 2" xfId="14913"/>
    <cellStyle name="Normal 6 2 4 4 2 3" xfId="10967"/>
    <cellStyle name="Normal 6 2 4 4 3" xfId="5044"/>
    <cellStyle name="Normal 6 2 4 4 3 2" xfId="12953"/>
    <cellStyle name="Normal 6 2 4 4 4" xfId="9007"/>
    <cellStyle name="Normal 6 2 4 5" xfId="2078"/>
    <cellStyle name="Normal 6 2 4 5 2" xfId="6025"/>
    <cellStyle name="Normal 6 2 4 5 2 2" xfId="13934"/>
    <cellStyle name="Normal 6 2 4 5 3" xfId="9988"/>
    <cellStyle name="Normal 6 2 4 6" xfId="4065"/>
    <cellStyle name="Normal 6 2 4 6 2" xfId="11974"/>
    <cellStyle name="Normal 6 2 4 7" xfId="8028"/>
    <cellStyle name="Normal 6 2 5" xfId="254"/>
    <cellStyle name="Normal 6 2 5 2" xfId="737"/>
    <cellStyle name="Normal 6 2 5 2 2" xfId="1716"/>
    <cellStyle name="Normal 6 2 5 2 2 2" xfId="3676"/>
    <cellStyle name="Normal 6 2 5 2 2 2 2" xfId="7623"/>
    <cellStyle name="Normal 6 2 5 2 2 2 2 2" xfId="15532"/>
    <cellStyle name="Normal 6 2 5 2 2 2 3" xfId="11586"/>
    <cellStyle name="Normal 6 2 5 2 2 3" xfId="5663"/>
    <cellStyle name="Normal 6 2 5 2 2 3 2" xfId="13572"/>
    <cellStyle name="Normal 6 2 5 2 2 4" xfId="9626"/>
    <cellStyle name="Normal 6 2 5 2 3" xfId="2697"/>
    <cellStyle name="Normal 6 2 5 2 3 2" xfId="6644"/>
    <cellStyle name="Normal 6 2 5 2 3 2 2" xfId="14553"/>
    <cellStyle name="Normal 6 2 5 2 3 3" xfId="10607"/>
    <cellStyle name="Normal 6 2 5 2 4" xfId="4684"/>
    <cellStyle name="Normal 6 2 5 2 4 2" xfId="12593"/>
    <cellStyle name="Normal 6 2 5 2 5" xfId="8647"/>
    <cellStyle name="Normal 6 2 5 3" xfId="1233"/>
    <cellStyle name="Normal 6 2 5 3 2" xfId="3193"/>
    <cellStyle name="Normal 6 2 5 3 2 2" xfId="7140"/>
    <cellStyle name="Normal 6 2 5 3 2 2 2" xfId="15049"/>
    <cellStyle name="Normal 6 2 5 3 2 3" xfId="11103"/>
    <cellStyle name="Normal 6 2 5 3 3" xfId="5180"/>
    <cellStyle name="Normal 6 2 5 3 3 2" xfId="13089"/>
    <cellStyle name="Normal 6 2 5 3 4" xfId="9143"/>
    <cellStyle name="Normal 6 2 5 4" xfId="2214"/>
    <cellStyle name="Normal 6 2 5 4 2" xfId="6161"/>
    <cellStyle name="Normal 6 2 5 4 2 2" xfId="14070"/>
    <cellStyle name="Normal 6 2 5 4 3" xfId="10124"/>
    <cellStyle name="Normal 6 2 5 5" xfId="4201"/>
    <cellStyle name="Normal 6 2 5 5 2" xfId="12110"/>
    <cellStyle name="Normal 6 2 5 6" xfId="8164"/>
    <cellStyle name="Normal 6 2 6" xfId="512"/>
    <cellStyle name="Normal 6 2 6 2" xfId="1491"/>
    <cellStyle name="Normal 6 2 6 2 2" xfId="3451"/>
    <cellStyle name="Normal 6 2 6 2 2 2" xfId="7398"/>
    <cellStyle name="Normal 6 2 6 2 2 2 2" xfId="15307"/>
    <cellStyle name="Normal 6 2 6 2 2 3" xfId="11361"/>
    <cellStyle name="Normal 6 2 6 2 3" xfId="5438"/>
    <cellStyle name="Normal 6 2 6 2 3 2" xfId="13347"/>
    <cellStyle name="Normal 6 2 6 2 4" xfId="9401"/>
    <cellStyle name="Normal 6 2 6 3" xfId="2472"/>
    <cellStyle name="Normal 6 2 6 3 2" xfId="6419"/>
    <cellStyle name="Normal 6 2 6 3 2 2" xfId="14328"/>
    <cellStyle name="Normal 6 2 6 3 3" xfId="10382"/>
    <cellStyle name="Normal 6 2 6 4" xfId="4459"/>
    <cellStyle name="Normal 6 2 6 4 2" xfId="12368"/>
    <cellStyle name="Normal 6 2 6 5" xfId="8422"/>
    <cellStyle name="Normal 6 2 7" xfId="1008"/>
    <cellStyle name="Normal 6 2 7 2" xfId="2968"/>
    <cellStyle name="Normal 6 2 7 2 2" xfId="6915"/>
    <cellStyle name="Normal 6 2 7 2 2 2" xfId="14824"/>
    <cellStyle name="Normal 6 2 7 2 3" xfId="10878"/>
    <cellStyle name="Normal 6 2 7 3" xfId="4955"/>
    <cellStyle name="Normal 6 2 7 3 2" xfId="12864"/>
    <cellStyle name="Normal 6 2 7 4" xfId="8918"/>
    <cellStyle name="Normal 6 2 8" xfId="1989"/>
    <cellStyle name="Normal 6 2 8 2" xfId="5936"/>
    <cellStyle name="Normal 6 2 8 2 2" xfId="13845"/>
    <cellStyle name="Normal 6 2 8 3" xfId="9899"/>
    <cellStyle name="Normal 6 2 9" xfId="3976"/>
    <cellStyle name="Normal 6 2 9 2" xfId="11885"/>
    <cellStyle name="Normal 6 3" xfId="73"/>
    <cellStyle name="Normal 6 3 2" xfId="162"/>
    <cellStyle name="Normal 6 3 2 2" xfId="387"/>
    <cellStyle name="Normal 6 3 2 2 2" xfId="870"/>
    <cellStyle name="Normal 6 3 2 2 2 2" xfId="1849"/>
    <cellStyle name="Normal 6 3 2 2 2 2 2" xfId="3809"/>
    <cellStyle name="Normal 6 3 2 2 2 2 2 2" xfId="7756"/>
    <cellStyle name="Normal 6 3 2 2 2 2 2 2 2" xfId="15665"/>
    <cellStyle name="Normal 6 3 2 2 2 2 2 3" xfId="11719"/>
    <cellStyle name="Normal 6 3 2 2 2 2 3" xfId="5796"/>
    <cellStyle name="Normal 6 3 2 2 2 2 3 2" xfId="13705"/>
    <cellStyle name="Normal 6 3 2 2 2 2 4" xfId="9759"/>
    <cellStyle name="Normal 6 3 2 2 2 3" xfId="2830"/>
    <cellStyle name="Normal 6 3 2 2 2 3 2" xfId="6777"/>
    <cellStyle name="Normal 6 3 2 2 2 3 2 2" xfId="14686"/>
    <cellStyle name="Normal 6 3 2 2 2 3 3" xfId="10740"/>
    <cellStyle name="Normal 6 3 2 2 2 4" xfId="4817"/>
    <cellStyle name="Normal 6 3 2 2 2 4 2" xfId="12726"/>
    <cellStyle name="Normal 6 3 2 2 2 5" xfId="8780"/>
    <cellStyle name="Normal 6 3 2 2 3" xfId="1366"/>
    <cellStyle name="Normal 6 3 2 2 3 2" xfId="3326"/>
    <cellStyle name="Normal 6 3 2 2 3 2 2" xfId="7273"/>
    <cellStyle name="Normal 6 3 2 2 3 2 2 2" xfId="15182"/>
    <cellStyle name="Normal 6 3 2 2 3 2 3" xfId="11236"/>
    <cellStyle name="Normal 6 3 2 2 3 3" xfId="5313"/>
    <cellStyle name="Normal 6 3 2 2 3 3 2" xfId="13222"/>
    <cellStyle name="Normal 6 3 2 2 3 4" xfId="9276"/>
    <cellStyle name="Normal 6 3 2 2 4" xfId="2347"/>
    <cellStyle name="Normal 6 3 2 2 4 2" xfId="6294"/>
    <cellStyle name="Normal 6 3 2 2 4 2 2" xfId="14203"/>
    <cellStyle name="Normal 6 3 2 2 4 3" xfId="10257"/>
    <cellStyle name="Normal 6 3 2 2 5" xfId="4334"/>
    <cellStyle name="Normal 6 3 2 2 5 2" xfId="12243"/>
    <cellStyle name="Normal 6 3 2 2 6" xfId="8297"/>
    <cellStyle name="Normal 6 3 2 3" xfId="645"/>
    <cellStyle name="Normal 6 3 2 3 2" xfId="1624"/>
    <cellStyle name="Normal 6 3 2 3 2 2" xfId="3584"/>
    <cellStyle name="Normal 6 3 2 3 2 2 2" xfId="7531"/>
    <cellStyle name="Normal 6 3 2 3 2 2 2 2" xfId="15440"/>
    <cellStyle name="Normal 6 3 2 3 2 2 3" xfId="11494"/>
    <cellStyle name="Normal 6 3 2 3 2 3" xfId="5571"/>
    <cellStyle name="Normal 6 3 2 3 2 3 2" xfId="13480"/>
    <cellStyle name="Normal 6 3 2 3 2 4" xfId="9534"/>
    <cellStyle name="Normal 6 3 2 3 3" xfId="2605"/>
    <cellStyle name="Normal 6 3 2 3 3 2" xfId="6552"/>
    <cellStyle name="Normal 6 3 2 3 3 2 2" xfId="14461"/>
    <cellStyle name="Normal 6 3 2 3 3 3" xfId="10515"/>
    <cellStyle name="Normal 6 3 2 3 4" xfId="4592"/>
    <cellStyle name="Normal 6 3 2 3 4 2" xfId="12501"/>
    <cellStyle name="Normal 6 3 2 3 5" xfId="8555"/>
    <cellStyle name="Normal 6 3 2 4" xfId="1141"/>
    <cellStyle name="Normal 6 3 2 4 2" xfId="3101"/>
    <cellStyle name="Normal 6 3 2 4 2 2" xfId="7048"/>
    <cellStyle name="Normal 6 3 2 4 2 2 2" xfId="14957"/>
    <cellStyle name="Normal 6 3 2 4 2 3" xfId="11011"/>
    <cellStyle name="Normal 6 3 2 4 3" xfId="5088"/>
    <cellStyle name="Normal 6 3 2 4 3 2" xfId="12997"/>
    <cellStyle name="Normal 6 3 2 4 4" xfId="9051"/>
    <cellStyle name="Normal 6 3 2 5" xfId="2122"/>
    <cellStyle name="Normal 6 3 2 5 2" xfId="6069"/>
    <cellStyle name="Normal 6 3 2 5 2 2" xfId="13978"/>
    <cellStyle name="Normal 6 3 2 5 3" xfId="10032"/>
    <cellStyle name="Normal 6 3 2 6" xfId="4109"/>
    <cellStyle name="Normal 6 3 2 6 2" xfId="12018"/>
    <cellStyle name="Normal 6 3 2 7" xfId="8072"/>
    <cellStyle name="Normal 6 3 3" xfId="298"/>
    <cellStyle name="Normal 6 3 3 2" xfId="781"/>
    <cellStyle name="Normal 6 3 3 2 2" xfId="1760"/>
    <cellStyle name="Normal 6 3 3 2 2 2" xfId="3720"/>
    <cellStyle name="Normal 6 3 3 2 2 2 2" xfId="7667"/>
    <cellStyle name="Normal 6 3 3 2 2 2 2 2" xfId="15576"/>
    <cellStyle name="Normal 6 3 3 2 2 2 3" xfId="11630"/>
    <cellStyle name="Normal 6 3 3 2 2 3" xfId="5707"/>
    <cellStyle name="Normal 6 3 3 2 2 3 2" xfId="13616"/>
    <cellStyle name="Normal 6 3 3 2 2 4" xfId="9670"/>
    <cellStyle name="Normal 6 3 3 2 3" xfId="2741"/>
    <cellStyle name="Normal 6 3 3 2 3 2" xfId="6688"/>
    <cellStyle name="Normal 6 3 3 2 3 2 2" xfId="14597"/>
    <cellStyle name="Normal 6 3 3 2 3 3" xfId="10651"/>
    <cellStyle name="Normal 6 3 3 2 4" xfId="4728"/>
    <cellStyle name="Normal 6 3 3 2 4 2" xfId="12637"/>
    <cellStyle name="Normal 6 3 3 2 5" xfId="8691"/>
    <cellStyle name="Normal 6 3 3 3" xfId="1277"/>
    <cellStyle name="Normal 6 3 3 3 2" xfId="3237"/>
    <cellStyle name="Normal 6 3 3 3 2 2" xfId="7184"/>
    <cellStyle name="Normal 6 3 3 3 2 2 2" xfId="15093"/>
    <cellStyle name="Normal 6 3 3 3 2 3" xfId="11147"/>
    <cellStyle name="Normal 6 3 3 3 3" xfId="5224"/>
    <cellStyle name="Normal 6 3 3 3 3 2" xfId="13133"/>
    <cellStyle name="Normal 6 3 3 3 4" xfId="9187"/>
    <cellStyle name="Normal 6 3 3 4" xfId="2258"/>
    <cellStyle name="Normal 6 3 3 4 2" xfId="6205"/>
    <cellStyle name="Normal 6 3 3 4 2 2" xfId="14114"/>
    <cellStyle name="Normal 6 3 3 4 3" xfId="10168"/>
    <cellStyle name="Normal 6 3 3 5" xfId="4245"/>
    <cellStyle name="Normal 6 3 3 5 2" xfId="12154"/>
    <cellStyle name="Normal 6 3 3 6" xfId="8208"/>
    <cellStyle name="Normal 6 3 4" xfId="556"/>
    <cellStyle name="Normal 6 3 4 2" xfId="1535"/>
    <cellStyle name="Normal 6 3 4 2 2" xfId="3495"/>
    <cellStyle name="Normal 6 3 4 2 2 2" xfId="7442"/>
    <cellStyle name="Normal 6 3 4 2 2 2 2" xfId="15351"/>
    <cellStyle name="Normal 6 3 4 2 2 3" xfId="11405"/>
    <cellStyle name="Normal 6 3 4 2 3" xfId="5482"/>
    <cellStyle name="Normal 6 3 4 2 3 2" xfId="13391"/>
    <cellStyle name="Normal 6 3 4 2 4" xfId="9445"/>
    <cellStyle name="Normal 6 3 4 3" xfId="2516"/>
    <cellStyle name="Normal 6 3 4 3 2" xfId="6463"/>
    <cellStyle name="Normal 6 3 4 3 2 2" xfId="14372"/>
    <cellStyle name="Normal 6 3 4 3 3" xfId="10426"/>
    <cellStyle name="Normal 6 3 4 4" xfId="4503"/>
    <cellStyle name="Normal 6 3 4 4 2" xfId="12412"/>
    <cellStyle name="Normal 6 3 4 5" xfId="8466"/>
    <cellStyle name="Normal 6 3 5" xfId="1052"/>
    <cellStyle name="Normal 6 3 5 2" xfId="3012"/>
    <cellStyle name="Normal 6 3 5 2 2" xfId="6959"/>
    <cellStyle name="Normal 6 3 5 2 2 2" xfId="14868"/>
    <cellStyle name="Normal 6 3 5 2 3" xfId="10922"/>
    <cellStyle name="Normal 6 3 5 3" xfId="4999"/>
    <cellStyle name="Normal 6 3 5 3 2" xfId="12908"/>
    <cellStyle name="Normal 6 3 5 4" xfId="8962"/>
    <cellStyle name="Normal 6 3 6" xfId="2033"/>
    <cellStyle name="Normal 6 3 6 2" xfId="5980"/>
    <cellStyle name="Normal 6 3 6 2 2" xfId="13889"/>
    <cellStyle name="Normal 6 3 6 3" xfId="9943"/>
    <cellStyle name="Normal 6 3 7" xfId="4020"/>
    <cellStyle name="Normal 6 3 7 2" xfId="11929"/>
    <cellStyle name="Normal 6 3 8" xfId="7983"/>
    <cellStyle name="Normal 6 4" xfId="44"/>
    <cellStyle name="Normal 6 4 2" xfId="133"/>
    <cellStyle name="Normal 6 4 2 2" xfId="358"/>
    <cellStyle name="Normal 6 4 2 2 2" xfId="841"/>
    <cellStyle name="Normal 6 4 2 2 2 2" xfId="1820"/>
    <cellStyle name="Normal 6 4 2 2 2 2 2" xfId="3780"/>
    <cellStyle name="Normal 6 4 2 2 2 2 2 2" xfId="7727"/>
    <cellStyle name="Normal 6 4 2 2 2 2 2 2 2" xfId="15636"/>
    <cellStyle name="Normal 6 4 2 2 2 2 2 3" xfId="11690"/>
    <cellStyle name="Normal 6 4 2 2 2 2 3" xfId="5767"/>
    <cellStyle name="Normal 6 4 2 2 2 2 3 2" xfId="13676"/>
    <cellStyle name="Normal 6 4 2 2 2 2 4" xfId="9730"/>
    <cellStyle name="Normal 6 4 2 2 2 3" xfId="2801"/>
    <cellStyle name="Normal 6 4 2 2 2 3 2" xfId="6748"/>
    <cellStyle name="Normal 6 4 2 2 2 3 2 2" xfId="14657"/>
    <cellStyle name="Normal 6 4 2 2 2 3 3" xfId="10711"/>
    <cellStyle name="Normal 6 4 2 2 2 4" xfId="4788"/>
    <cellStyle name="Normal 6 4 2 2 2 4 2" xfId="12697"/>
    <cellStyle name="Normal 6 4 2 2 2 5" xfId="8751"/>
    <cellStyle name="Normal 6 4 2 2 3" xfId="1337"/>
    <cellStyle name="Normal 6 4 2 2 3 2" xfId="3297"/>
    <cellStyle name="Normal 6 4 2 2 3 2 2" xfId="7244"/>
    <cellStyle name="Normal 6 4 2 2 3 2 2 2" xfId="15153"/>
    <cellStyle name="Normal 6 4 2 2 3 2 3" xfId="11207"/>
    <cellStyle name="Normal 6 4 2 2 3 3" xfId="5284"/>
    <cellStyle name="Normal 6 4 2 2 3 3 2" xfId="13193"/>
    <cellStyle name="Normal 6 4 2 2 3 4" xfId="9247"/>
    <cellStyle name="Normal 6 4 2 2 4" xfId="2318"/>
    <cellStyle name="Normal 6 4 2 2 4 2" xfId="6265"/>
    <cellStyle name="Normal 6 4 2 2 4 2 2" xfId="14174"/>
    <cellStyle name="Normal 6 4 2 2 4 3" xfId="10228"/>
    <cellStyle name="Normal 6 4 2 2 5" xfId="4305"/>
    <cellStyle name="Normal 6 4 2 2 5 2" xfId="12214"/>
    <cellStyle name="Normal 6 4 2 2 6" xfId="8268"/>
    <cellStyle name="Normal 6 4 2 3" xfId="616"/>
    <cellStyle name="Normal 6 4 2 3 2" xfId="1595"/>
    <cellStyle name="Normal 6 4 2 3 2 2" xfId="3555"/>
    <cellStyle name="Normal 6 4 2 3 2 2 2" xfId="7502"/>
    <cellStyle name="Normal 6 4 2 3 2 2 2 2" xfId="15411"/>
    <cellStyle name="Normal 6 4 2 3 2 2 3" xfId="11465"/>
    <cellStyle name="Normal 6 4 2 3 2 3" xfId="5542"/>
    <cellStyle name="Normal 6 4 2 3 2 3 2" xfId="13451"/>
    <cellStyle name="Normal 6 4 2 3 2 4" xfId="9505"/>
    <cellStyle name="Normal 6 4 2 3 3" xfId="2576"/>
    <cellStyle name="Normal 6 4 2 3 3 2" xfId="6523"/>
    <cellStyle name="Normal 6 4 2 3 3 2 2" xfId="14432"/>
    <cellStyle name="Normal 6 4 2 3 3 3" xfId="10486"/>
    <cellStyle name="Normal 6 4 2 3 4" xfId="4563"/>
    <cellStyle name="Normal 6 4 2 3 4 2" xfId="12472"/>
    <cellStyle name="Normal 6 4 2 3 5" xfId="8526"/>
    <cellStyle name="Normal 6 4 2 4" xfId="1112"/>
    <cellStyle name="Normal 6 4 2 4 2" xfId="3072"/>
    <cellStyle name="Normal 6 4 2 4 2 2" xfId="7019"/>
    <cellStyle name="Normal 6 4 2 4 2 2 2" xfId="14928"/>
    <cellStyle name="Normal 6 4 2 4 2 3" xfId="10982"/>
    <cellStyle name="Normal 6 4 2 4 3" xfId="5059"/>
    <cellStyle name="Normal 6 4 2 4 3 2" xfId="12968"/>
    <cellStyle name="Normal 6 4 2 4 4" xfId="9022"/>
    <cellStyle name="Normal 6 4 2 5" xfId="2093"/>
    <cellStyle name="Normal 6 4 2 5 2" xfId="6040"/>
    <cellStyle name="Normal 6 4 2 5 2 2" xfId="13949"/>
    <cellStyle name="Normal 6 4 2 5 3" xfId="10003"/>
    <cellStyle name="Normal 6 4 2 6" xfId="4080"/>
    <cellStyle name="Normal 6 4 2 6 2" xfId="11989"/>
    <cellStyle name="Normal 6 4 2 7" xfId="8043"/>
    <cellStyle name="Normal 6 4 3" xfId="269"/>
    <cellStyle name="Normal 6 4 3 2" xfId="752"/>
    <cellStyle name="Normal 6 4 3 2 2" xfId="1731"/>
    <cellStyle name="Normal 6 4 3 2 2 2" xfId="3691"/>
    <cellStyle name="Normal 6 4 3 2 2 2 2" xfId="7638"/>
    <cellStyle name="Normal 6 4 3 2 2 2 2 2" xfId="15547"/>
    <cellStyle name="Normal 6 4 3 2 2 2 3" xfId="11601"/>
    <cellStyle name="Normal 6 4 3 2 2 3" xfId="5678"/>
    <cellStyle name="Normal 6 4 3 2 2 3 2" xfId="13587"/>
    <cellStyle name="Normal 6 4 3 2 2 4" xfId="9641"/>
    <cellStyle name="Normal 6 4 3 2 3" xfId="2712"/>
    <cellStyle name="Normal 6 4 3 2 3 2" xfId="6659"/>
    <cellStyle name="Normal 6 4 3 2 3 2 2" xfId="14568"/>
    <cellStyle name="Normal 6 4 3 2 3 3" xfId="10622"/>
    <cellStyle name="Normal 6 4 3 2 4" xfId="4699"/>
    <cellStyle name="Normal 6 4 3 2 4 2" xfId="12608"/>
    <cellStyle name="Normal 6 4 3 2 5" xfId="8662"/>
    <cellStyle name="Normal 6 4 3 3" xfId="1248"/>
    <cellStyle name="Normal 6 4 3 3 2" xfId="3208"/>
    <cellStyle name="Normal 6 4 3 3 2 2" xfId="7155"/>
    <cellStyle name="Normal 6 4 3 3 2 2 2" xfId="15064"/>
    <cellStyle name="Normal 6 4 3 3 2 3" xfId="11118"/>
    <cellStyle name="Normal 6 4 3 3 3" xfId="5195"/>
    <cellStyle name="Normal 6 4 3 3 3 2" xfId="13104"/>
    <cellStyle name="Normal 6 4 3 3 4" xfId="9158"/>
    <cellStyle name="Normal 6 4 3 4" xfId="2229"/>
    <cellStyle name="Normal 6 4 3 4 2" xfId="6176"/>
    <cellStyle name="Normal 6 4 3 4 2 2" xfId="14085"/>
    <cellStyle name="Normal 6 4 3 4 3" xfId="10139"/>
    <cellStyle name="Normal 6 4 3 5" xfId="4216"/>
    <cellStyle name="Normal 6 4 3 5 2" xfId="12125"/>
    <cellStyle name="Normal 6 4 3 6" xfId="8179"/>
    <cellStyle name="Normal 6 4 4" xfId="527"/>
    <cellStyle name="Normal 6 4 4 2" xfId="1506"/>
    <cellStyle name="Normal 6 4 4 2 2" xfId="3466"/>
    <cellStyle name="Normal 6 4 4 2 2 2" xfId="7413"/>
    <cellStyle name="Normal 6 4 4 2 2 2 2" xfId="15322"/>
    <cellStyle name="Normal 6 4 4 2 2 3" xfId="11376"/>
    <cellStyle name="Normal 6 4 4 2 3" xfId="5453"/>
    <cellStyle name="Normal 6 4 4 2 3 2" xfId="13362"/>
    <cellStyle name="Normal 6 4 4 2 4" xfId="9416"/>
    <cellStyle name="Normal 6 4 4 3" xfId="2487"/>
    <cellStyle name="Normal 6 4 4 3 2" xfId="6434"/>
    <cellStyle name="Normal 6 4 4 3 2 2" xfId="14343"/>
    <cellStyle name="Normal 6 4 4 3 3" xfId="10397"/>
    <cellStyle name="Normal 6 4 4 4" xfId="4474"/>
    <cellStyle name="Normal 6 4 4 4 2" xfId="12383"/>
    <cellStyle name="Normal 6 4 4 5" xfId="8437"/>
    <cellStyle name="Normal 6 4 5" xfId="1023"/>
    <cellStyle name="Normal 6 4 5 2" xfId="2983"/>
    <cellStyle name="Normal 6 4 5 2 2" xfId="6930"/>
    <cellStyle name="Normal 6 4 5 2 2 2" xfId="14839"/>
    <cellStyle name="Normal 6 4 5 2 3" xfId="10893"/>
    <cellStyle name="Normal 6 4 5 3" xfId="4970"/>
    <cellStyle name="Normal 6 4 5 3 2" xfId="12879"/>
    <cellStyle name="Normal 6 4 5 4" xfId="8933"/>
    <cellStyle name="Normal 6 4 6" xfId="2004"/>
    <cellStyle name="Normal 6 4 6 2" xfId="5951"/>
    <cellStyle name="Normal 6 4 6 2 2" xfId="13860"/>
    <cellStyle name="Normal 6 4 6 3" xfId="9914"/>
    <cellStyle name="Normal 6 4 7" xfId="3991"/>
    <cellStyle name="Normal 6 4 7 2" xfId="11900"/>
    <cellStyle name="Normal 6 4 8" xfId="7954"/>
    <cellStyle name="Normal 6 5" xfId="103"/>
    <cellStyle name="Normal 6 5 2" xfId="328"/>
    <cellStyle name="Normal 6 5 2 2" xfId="811"/>
    <cellStyle name="Normal 6 5 2 2 2" xfId="1790"/>
    <cellStyle name="Normal 6 5 2 2 2 2" xfId="3750"/>
    <cellStyle name="Normal 6 5 2 2 2 2 2" xfId="7697"/>
    <cellStyle name="Normal 6 5 2 2 2 2 2 2" xfId="15606"/>
    <cellStyle name="Normal 6 5 2 2 2 2 3" xfId="11660"/>
    <cellStyle name="Normal 6 5 2 2 2 3" xfId="5737"/>
    <cellStyle name="Normal 6 5 2 2 2 3 2" xfId="13646"/>
    <cellStyle name="Normal 6 5 2 2 2 4" xfId="9700"/>
    <cellStyle name="Normal 6 5 2 2 3" xfId="2771"/>
    <cellStyle name="Normal 6 5 2 2 3 2" xfId="6718"/>
    <cellStyle name="Normal 6 5 2 2 3 2 2" xfId="14627"/>
    <cellStyle name="Normal 6 5 2 2 3 3" xfId="10681"/>
    <cellStyle name="Normal 6 5 2 2 4" xfId="4758"/>
    <cellStyle name="Normal 6 5 2 2 4 2" xfId="12667"/>
    <cellStyle name="Normal 6 5 2 2 5" xfId="8721"/>
    <cellStyle name="Normal 6 5 2 3" xfId="1307"/>
    <cellStyle name="Normal 6 5 2 3 2" xfId="3267"/>
    <cellStyle name="Normal 6 5 2 3 2 2" xfId="7214"/>
    <cellStyle name="Normal 6 5 2 3 2 2 2" xfId="15123"/>
    <cellStyle name="Normal 6 5 2 3 2 3" xfId="11177"/>
    <cellStyle name="Normal 6 5 2 3 3" xfId="5254"/>
    <cellStyle name="Normal 6 5 2 3 3 2" xfId="13163"/>
    <cellStyle name="Normal 6 5 2 3 4" xfId="9217"/>
    <cellStyle name="Normal 6 5 2 4" xfId="2288"/>
    <cellStyle name="Normal 6 5 2 4 2" xfId="6235"/>
    <cellStyle name="Normal 6 5 2 4 2 2" xfId="14144"/>
    <cellStyle name="Normal 6 5 2 4 3" xfId="10198"/>
    <cellStyle name="Normal 6 5 2 5" xfId="4275"/>
    <cellStyle name="Normal 6 5 2 5 2" xfId="12184"/>
    <cellStyle name="Normal 6 5 2 6" xfId="8238"/>
    <cellStyle name="Normal 6 5 3" xfId="586"/>
    <cellStyle name="Normal 6 5 3 2" xfId="1565"/>
    <cellStyle name="Normal 6 5 3 2 2" xfId="3525"/>
    <cellStyle name="Normal 6 5 3 2 2 2" xfId="7472"/>
    <cellStyle name="Normal 6 5 3 2 2 2 2" xfId="15381"/>
    <cellStyle name="Normal 6 5 3 2 2 3" xfId="11435"/>
    <cellStyle name="Normal 6 5 3 2 3" xfId="5512"/>
    <cellStyle name="Normal 6 5 3 2 3 2" xfId="13421"/>
    <cellStyle name="Normal 6 5 3 2 4" xfId="9475"/>
    <cellStyle name="Normal 6 5 3 3" xfId="2546"/>
    <cellStyle name="Normal 6 5 3 3 2" xfId="6493"/>
    <cellStyle name="Normal 6 5 3 3 2 2" xfId="14402"/>
    <cellStyle name="Normal 6 5 3 3 3" xfId="10456"/>
    <cellStyle name="Normal 6 5 3 4" xfId="4533"/>
    <cellStyle name="Normal 6 5 3 4 2" xfId="12442"/>
    <cellStyle name="Normal 6 5 3 5" xfId="8496"/>
    <cellStyle name="Normal 6 5 4" xfId="1082"/>
    <cellStyle name="Normal 6 5 4 2" xfId="3042"/>
    <cellStyle name="Normal 6 5 4 2 2" xfId="6989"/>
    <cellStyle name="Normal 6 5 4 2 2 2" xfId="14898"/>
    <cellStyle name="Normal 6 5 4 2 3" xfId="10952"/>
    <cellStyle name="Normal 6 5 4 3" xfId="5029"/>
    <cellStyle name="Normal 6 5 4 3 2" xfId="12938"/>
    <cellStyle name="Normal 6 5 4 4" xfId="8992"/>
    <cellStyle name="Normal 6 5 5" xfId="2063"/>
    <cellStyle name="Normal 6 5 5 2" xfId="6010"/>
    <cellStyle name="Normal 6 5 5 2 2" xfId="13919"/>
    <cellStyle name="Normal 6 5 5 3" xfId="9973"/>
    <cellStyle name="Normal 6 5 6" xfId="4050"/>
    <cellStyle name="Normal 6 5 6 2" xfId="11959"/>
    <cellStyle name="Normal 6 5 7" xfId="8013"/>
    <cellStyle name="Normal 6 6" xfId="239"/>
    <cellStyle name="Normal 6 6 2" xfId="722"/>
    <cellStyle name="Normal 6 6 2 2" xfId="1701"/>
    <cellStyle name="Normal 6 6 2 2 2" xfId="3661"/>
    <cellStyle name="Normal 6 6 2 2 2 2" xfId="7608"/>
    <cellStyle name="Normal 6 6 2 2 2 2 2" xfId="15517"/>
    <cellStyle name="Normal 6 6 2 2 2 3" xfId="11571"/>
    <cellStyle name="Normal 6 6 2 2 3" xfId="5648"/>
    <cellStyle name="Normal 6 6 2 2 3 2" xfId="13557"/>
    <cellStyle name="Normal 6 6 2 2 4" xfId="9611"/>
    <cellStyle name="Normal 6 6 2 3" xfId="2682"/>
    <cellStyle name="Normal 6 6 2 3 2" xfId="6629"/>
    <cellStyle name="Normal 6 6 2 3 2 2" xfId="14538"/>
    <cellStyle name="Normal 6 6 2 3 3" xfId="10592"/>
    <cellStyle name="Normal 6 6 2 4" xfId="4669"/>
    <cellStyle name="Normal 6 6 2 4 2" xfId="12578"/>
    <cellStyle name="Normal 6 6 2 5" xfId="8632"/>
    <cellStyle name="Normal 6 6 3" xfId="1218"/>
    <cellStyle name="Normal 6 6 3 2" xfId="3178"/>
    <cellStyle name="Normal 6 6 3 2 2" xfId="7125"/>
    <cellStyle name="Normal 6 6 3 2 2 2" xfId="15034"/>
    <cellStyle name="Normal 6 6 3 2 3" xfId="11088"/>
    <cellStyle name="Normal 6 6 3 3" xfId="5165"/>
    <cellStyle name="Normal 6 6 3 3 2" xfId="13074"/>
    <cellStyle name="Normal 6 6 3 4" xfId="9128"/>
    <cellStyle name="Normal 6 6 4" xfId="2199"/>
    <cellStyle name="Normal 6 6 4 2" xfId="6146"/>
    <cellStyle name="Normal 6 6 4 2 2" xfId="14055"/>
    <cellStyle name="Normal 6 6 4 3" xfId="10109"/>
    <cellStyle name="Normal 6 6 5" xfId="4186"/>
    <cellStyle name="Normal 6 6 5 2" xfId="12095"/>
    <cellStyle name="Normal 6 6 6" xfId="8149"/>
    <cellStyle name="Normal 6 7" xfId="497"/>
    <cellStyle name="Normal 6 7 2" xfId="1476"/>
    <cellStyle name="Normal 6 7 2 2" xfId="3436"/>
    <cellStyle name="Normal 6 7 2 2 2" xfId="7383"/>
    <cellStyle name="Normal 6 7 2 2 2 2" xfId="15292"/>
    <cellStyle name="Normal 6 7 2 2 3" xfId="11346"/>
    <cellStyle name="Normal 6 7 2 3" xfId="5423"/>
    <cellStyle name="Normal 6 7 2 3 2" xfId="13332"/>
    <cellStyle name="Normal 6 7 2 4" xfId="9386"/>
    <cellStyle name="Normal 6 7 3" xfId="2457"/>
    <cellStyle name="Normal 6 7 3 2" xfId="6404"/>
    <cellStyle name="Normal 6 7 3 2 2" xfId="14313"/>
    <cellStyle name="Normal 6 7 3 3" xfId="10367"/>
    <cellStyle name="Normal 6 7 4" xfId="4444"/>
    <cellStyle name="Normal 6 7 4 2" xfId="12353"/>
    <cellStyle name="Normal 6 7 5" xfId="8407"/>
    <cellStyle name="Normal 6 8" xfId="993"/>
    <cellStyle name="Normal 6 8 2" xfId="2953"/>
    <cellStyle name="Normal 6 8 2 2" xfId="6900"/>
    <cellStyle name="Normal 6 8 2 2 2" xfId="14809"/>
    <cellStyle name="Normal 6 8 2 3" xfId="10863"/>
    <cellStyle name="Normal 6 8 3" xfId="4940"/>
    <cellStyle name="Normal 6 8 3 2" xfId="12849"/>
    <cellStyle name="Normal 6 8 4" xfId="8903"/>
    <cellStyle name="Normal 6 9" xfId="1974"/>
    <cellStyle name="Normal 6 9 2" xfId="5921"/>
    <cellStyle name="Normal 6 9 2 2" xfId="13830"/>
    <cellStyle name="Normal 6 9 3" xfId="9884"/>
    <cellStyle name="Normal 60" xfId="230"/>
    <cellStyle name="Normal 60 2" xfId="455"/>
    <cellStyle name="Normal 60 2 2" xfId="938"/>
    <cellStyle name="Normal 60 2 2 2" xfId="1917"/>
    <cellStyle name="Normal 60 2 2 2 2" xfId="3877"/>
    <cellStyle name="Normal 60 2 2 2 2 2" xfId="7824"/>
    <cellStyle name="Normal 60 2 2 2 2 2 2" xfId="15733"/>
    <cellStyle name="Normal 60 2 2 2 2 3" xfId="11787"/>
    <cellStyle name="Normal 60 2 2 2 3" xfId="5864"/>
    <cellStyle name="Normal 60 2 2 2 3 2" xfId="13773"/>
    <cellStyle name="Normal 60 2 2 2 4" xfId="9827"/>
    <cellStyle name="Normal 60 2 2 3" xfId="2898"/>
    <cellStyle name="Normal 60 2 2 3 2" xfId="6845"/>
    <cellStyle name="Normal 60 2 2 3 2 2" xfId="14754"/>
    <cellStyle name="Normal 60 2 2 3 3" xfId="10808"/>
    <cellStyle name="Normal 60 2 2 4" xfId="4885"/>
    <cellStyle name="Normal 60 2 2 4 2" xfId="12794"/>
    <cellStyle name="Normal 60 2 2 5" xfId="8848"/>
    <cellStyle name="Normal 60 2 3" xfId="1434"/>
    <cellStyle name="Normal 60 2 3 2" xfId="3394"/>
    <cellStyle name="Normal 60 2 3 2 2" xfId="7341"/>
    <cellStyle name="Normal 60 2 3 2 2 2" xfId="15250"/>
    <cellStyle name="Normal 60 2 3 2 3" xfId="11304"/>
    <cellStyle name="Normal 60 2 3 3" xfId="5381"/>
    <cellStyle name="Normal 60 2 3 3 2" xfId="13290"/>
    <cellStyle name="Normal 60 2 3 4" xfId="9344"/>
    <cellStyle name="Normal 60 2 4" xfId="2415"/>
    <cellStyle name="Normal 60 2 4 2" xfId="6362"/>
    <cellStyle name="Normal 60 2 4 2 2" xfId="14271"/>
    <cellStyle name="Normal 60 2 4 3" xfId="10325"/>
    <cellStyle name="Normal 60 2 5" xfId="4402"/>
    <cellStyle name="Normal 60 2 5 2" xfId="12311"/>
    <cellStyle name="Normal 60 2 6" xfId="8365"/>
    <cellStyle name="Normal 60 3" xfId="713"/>
    <cellStyle name="Normal 60 3 2" xfId="1692"/>
    <cellStyle name="Normal 60 3 2 2" xfId="3652"/>
    <cellStyle name="Normal 60 3 2 2 2" xfId="7599"/>
    <cellStyle name="Normal 60 3 2 2 2 2" xfId="15508"/>
    <cellStyle name="Normal 60 3 2 2 3" xfId="11562"/>
    <cellStyle name="Normal 60 3 2 3" xfId="5639"/>
    <cellStyle name="Normal 60 3 2 3 2" xfId="13548"/>
    <cellStyle name="Normal 60 3 2 4" xfId="9602"/>
    <cellStyle name="Normal 60 3 3" xfId="2673"/>
    <cellStyle name="Normal 60 3 3 2" xfId="6620"/>
    <cellStyle name="Normal 60 3 3 2 2" xfId="14529"/>
    <cellStyle name="Normal 60 3 3 3" xfId="10583"/>
    <cellStyle name="Normal 60 3 4" xfId="4660"/>
    <cellStyle name="Normal 60 3 4 2" xfId="12569"/>
    <cellStyle name="Normal 60 3 5" xfId="8623"/>
    <cellStyle name="Normal 60 4" xfId="1209"/>
    <cellStyle name="Normal 60 4 2" xfId="3169"/>
    <cellStyle name="Normal 60 4 2 2" xfId="7116"/>
    <cellStyle name="Normal 60 4 2 2 2" xfId="15025"/>
    <cellStyle name="Normal 60 4 2 3" xfId="11079"/>
    <cellStyle name="Normal 60 4 3" xfId="5156"/>
    <cellStyle name="Normal 60 4 3 2" xfId="13065"/>
    <cellStyle name="Normal 60 4 4" xfId="9119"/>
    <cellStyle name="Normal 60 5" xfId="2190"/>
    <cellStyle name="Normal 60 5 2" xfId="6137"/>
    <cellStyle name="Normal 60 5 2 2" xfId="14046"/>
    <cellStyle name="Normal 60 5 3" xfId="10100"/>
    <cellStyle name="Normal 60 6" xfId="4177"/>
    <cellStyle name="Normal 60 6 2" xfId="12086"/>
    <cellStyle name="Normal 60 7" xfId="8140"/>
    <cellStyle name="Normal 61" xfId="231"/>
    <cellStyle name="Normal 61 2" xfId="456"/>
    <cellStyle name="Normal 61 2 2" xfId="939"/>
    <cellStyle name="Normal 61 2 2 2" xfId="1918"/>
    <cellStyle name="Normal 61 2 2 2 2" xfId="3878"/>
    <cellStyle name="Normal 61 2 2 2 2 2" xfId="7825"/>
    <cellStyle name="Normal 61 2 2 2 2 2 2" xfId="15734"/>
    <cellStyle name="Normal 61 2 2 2 2 3" xfId="11788"/>
    <cellStyle name="Normal 61 2 2 2 3" xfId="5865"/>
    <cellStyle name="Normal 61 2 2 2 3 2" xfId="13774"/>
    <cellStyle name="Normal 61 2 2 2 4" xfId="9828"/>
    <cellStyle name="Normal 61 2 2 3" xfId="2899"/>
    <cellStyle name="Normal 61 2 2 3 2" xfId="6846"/>
    <cellStyle name="Normal 61 2 2 3 2 2" xfId="14755"/>
    <cellStyle name="Normal 61 2 2 3 3" xfId="10809"/>
    <cellStyle name="Normal 61 2 2 4" xfId="4886"/>
    <cellStyle name="Normal 61 2 2 4 2" xfId="12795"/>
    <cellStyle name="Normal 61 2 2 5" xfId="8849"/>
    <cellStyle name="Normal 61 2 3" xfId="1435"/>
    <cellStyle name="Normal 61 2 3 2" xfId="3395"/>
    <cellStyle name="Normal 61 2 3 2 2" xfId="7342"/>
    <cellStyle name="Normal 61 2 3 2 2 2" xfId="15251"/>
    <cellStyle name="Normal 61 2 3 2 3" xfId="11305"/>
    <cellStyle name="Normal 61 2 3 3" xfId="5382"/>
    <cellStyle name="Normal 61 2 3 3 2" xfId="13291"/>
    <cellStyle name="Normal 61 2 3 4" xfId="9345"/>
    <cellStyle name="Normal 61 2 4" xfId="2416"/>
    <cellStyle name="Normal 61 2 4 2" xfId="6363"/>
    <cellStyle name="Normal 61 2 4 2 2" xfId="14272"/>
    <cellStyle name="Normal 61 2 4 3" xfId="10326"/>
    <cellStyle name="Normal 61 2 5" xfId="4403"/>
    <cellStyle name="Normal 61 2 5 2" xfId="12312"/>
    <cellStyle name="Normal 61 2 6" xfId="8366"/>
    <cellStyle name="Normal 61 3" xfId="714"/>
    <cellStyle name="Normal 61 3 2" xfId="1693"/>
    <cellStyle name="Normal 61 3 2 2" xfId="3653"/>
    <cellStyle name="Normal 61 3 2 2 2" xfId="7600"/>
    <cellStyle name="Normal 61 3 2 2 2 2" xfId="15509"/>
    <cellStyle name="Normal 61 3 2 2 3" xfId="11563"/>
    <cellStyle name="Normal 61 3 2 3" xfId="5640"/>
    <cellStyle name="Normal 61 3 2 3 2" xfId="13549"/>
    <cellStyle name="Normal 61 3 2 4" xfId="9603"/>
    <cellStyle name="Normal 61 3 3" xfId="2674"/>
    <cellStyle name="Normal 61 3 3 2" xfId="6621"/>
    <cellStyle name="Normal 61 3 3 2 2" xfId="14530"/>
    <cellStyle name="Normal 61 3 3 3" xfId="10584"/>
    <cellStyle name="Normal 61 3 4" xfId="4661"/>
    <cellStyle name="Normal 61 3 4 2" xfId="12570"/>
    <cellStyle name="Normal 61 3 5" xfId="8624"/>
    <cellStyle name="Normal 61 4" xfId="1210"/>
    <cellStyle name="Normal 61 4 2" xfId="3170"/>
    <cellStyle name="Normal 61 4 2 2" xfId="7117"/>
    <cellStyle name="Normal 61 4 2 2 2" xfId="15026"/>
    <cellStyle name="Normal 61 4 2 3" xfId="11080"/>
    <cellStyle name="Normal 61 4 3" xfId="5157"/>
    <cellStyle name="Normal 61 4 3 2" xfId="13066"/>
    <cellStyle name="Normal 61 4 4" xfId="9120"/>
    <cellStyle name="Normal 61 5" xfId="2191"/>
    <cellStyle name="Normal 61 5 2" xfId="6138"/>
    <cellStyle name="Normal 61 5 2 2" xfId="14047"/>
    <cellStyle name="Normal 61 5 3" xfId="10101"/>
    <cellStyle name="Normal 61 6" xfId="4178"/>
    <cellStyle name="Normal 61 6 2" xfId="12087"/>
    <cellStyle name="Normal 61 7" xfId="8141"/>
    <cellStyle name="Normal 62" xfId="232"/>
    <cellStyle name="Normal 62 2" xfId="457"/>
    <cellStyle name="Normal 62 2 2" xfId="940"/>
    <cellStyle name="Normal 62 2 2 2" xfId="1919"/>
    <cellStyle name="Normal 62 2 2 2 2" xfId="3879"/>
    <cellStyle name="Normal 62 2 2 2 2 2" xfId="7826"/>
    <cellStyle name="Normal 62 2 2 2 2 2 2" xfId="15735"/>
    <cellStyle name="Normal 62 2 2 2 2 3" xfId="11789"/>
    <cellStyle name="Normal 62 2 2 2 3" xfId="5866"/>
    <cellStyle name="Normal 62 2 2 2 3 2" xfId="13775"/>
    <cellStyle name="Normal 62 2 2 2 4" xfId="9829"/>
    <cellStyle name="Normal 62 2 2 3" xfId="2900"/>
    <cellStyle name="Normal 62 2 2 3 2" xfId="6847"/>
    <cellStyle name="Normal 62 2 2 3 2 2" xfId="14756"/>
    <cellStyle name="Normal 62 2 2 3 3" xfId="10810"/>
    <cellStyle name="Normal 62 2 2 4" xfId="4887"/>
    <cellStyle name="Normal 62 2 2 4 2" xfId="12796"/>
    <cellStyle name="Normal 62 2 2 5" xfId="8850"/>
    <cellStyle name="Normal 62 2 3" xfId="1436"/>
    <cellStyle name="Normal 62 2 3 2" xfId="3396"/>
    <cellStyle name="Normal 62 2 3 2 2" xfId="7343"/>
    <cellStyle name="Normal 62 2 3 2 2 2" xfId="15252"/>
    <cellStyle name="Normal 62 2 3 2 3" xfId="11306"/>
    <cellStyle name="Normal 62 2 3 3" xfId="5383"/>
    <cellStyle name="Normal 62 2 3 3 2" xfId="13292"/>
    <cellStyle name="Normal 62 2 3 4" xfId="9346"/>
    <cellStyle name="Normal 62 2 4" xfId="2417"/>
    <cellStyle name="Normal 62 2 4 2" xfId="6364"/>
    <cellStyle name="Normal 62 2 4 2 2" xfId="14273"/>
    <cellStyle name="Normal 62 2 4 3" xfId="10327"/>
    <cellStyle name="Normal 62 2 5" xfId="4404"/>
    <cellStyle name="Normal 62 2 5 2" xfId="12313"/>
    <cellStyle name="Normal 62 2 6" xfId="8367"/>
    <cellStyle name="Normal 62 3" xfId="715"/>
    <cellStyle name="Normal 62 3 2" xfId="1694"/>
    <cellStyle name="Normal 62 3 2 2" xfId="3654"/>
    <cellStyle name="Normal 62 3 2 2 2" xfId="7601"/>
    <cellStyle name="Normal 62 3 2 2 2 2" xfId="15510"/>
    <cellStyle name="Normal 62 3 2 2 3" xfId="11564"/>
    <cellStyle name="Normal 62 3 2 3" xfId="5641"/>
    <cellStyle name="Normal 62 3 2 3 2" xfId="13550"/>
    <cellStyle name="Normal 62 3 2 4" xfId="9604"/>
    <cellStyle name="Normal 62 3 3" xfId="2675"/>
    <cellStyle name="Normal 62 3 3 2" xfId="6622"/>
    <cellStyle name="Normal 62 3 3 2 2" xfId="14531"/>
    <cellStyle name="Normal 62 3 3 3" xfId="10585"/>
    <cellStyle name="Normal 62 3 4" xfId="4662"/>
    <cellStyle name="Normal 62 3 4 2" xfId="12571"/>
    <cellStyle name="Normal 62 3 5" xfId="8625"/>
    <cellStyle name="Normal 62 4" xfId="1211"/>
    <cellStyle name="Normal 62 4 2" xfId="3171"/>
    <cellStyle name="Normal 62 4 2 2" xfId="7118"/>
    <cellStyle name="Normal 62 4 2 2 2" xfId="15027"/>
    <cellStyle name="Normal 62 4 2 3" xfId="11081"/>
    <cellStyle name="Normal 62 4 3" xfId="5158"/>
    <cellStyle name="Normal 62 4 3 2" xfId="13067"/>
    <cellStyle name="Normal 62 4 4" xfId="9121"/>
    <cellStyle name="Normal 62 5" xfId="2192"/>
    <cellStyle name="Normal 62 5 2" xfId="6139"/>
    <cellStyle name="Normal 62 5 2 2" xfId="14048"/>
    <cellStyle name="Normal 62 5 3" xfId="10102"/>
    <cellStyle name="Normal 62 6" xfId="4179"/>
    <cellStyle name="Normal 62 6 2" xfId="12088"/>
    <cellStyle name="Normal 62 7" xfId="8142"/>
    <cellStyle name="Normal 63" xfId="233"/>
    <cellStyle name="Normal 63 2" xfId="458"/>
    <cellStyle name="Normal 63 2 2" xfId="941"/>
    <cellStyle name="Normal 63 2 2 2" xfId="1920"/>
    <cellStyle name="Normal 63 2 2 2 2" xfId="3880"/>
    <cellStyle name="Normal 63 2 2 2 2 2" xfId="7827"/>
    <cellStyle name="Normal 63 2 2 2 2 2 2" xfId="15736"/>
    <cellStyle name="Normal 63 2 2 2 2 3" xfId="11790"/>
    <cellStyle name="Normal 63 2 2 2 3" xfId="5867"/>
    <cellStyle name="Normal 63 2 2 2 3 2" xfId="13776"/>
    <cellStyle name="Normal 63 2 2 2 4" xfId="9830"/>
    <cellStyle name="Normal 63 2 2 3" xfId="2901"/>
    <cellStyle name="Normal 63 2 2 3 2" xfId="6848"/>
    <cellStyle name="Normal 63 2 2 3 2 2" xfId="14757"/>
    <cellStyle name="Normal 63 2 2 3 3" xfId="10811"/>
    <cellStyle name="Normal 63 2 2 4" xfId="4888"/>
    <cellStyle name="Normal 63 2 2 4 2" xfId="12797"/>
    <cellStyle name="Normal 63 2 2 5" xfId="8851"/>
    <cellStyle name="Normal 63 2 3" xfId="1437"/>
    <cellStyle name="Normal 63 2 3 2" xfId="3397"/>
    <cellStyle name="Normal 63 2 3 2 2" xfId="7344"/>
    <cellStyle name="Normal 63 2 3 2 2 2" xfId="15253"/>
    <cellStyle name="Normal 63 2 3 2 3" xfId="11307"/>
    <cellStyle name="Normal 63 2 3 3" xfId="5384"/>
    <cellStyle name="Normal 63 2 3 3 2" xfId="13293"/>
    <cellStyle name="Normal 63 2 3 4" xfId="9347"/>
    <cellStyle name="Normal 63 2 4" xfId="2418"/>
    <cellStyle name="Normal 63 2 4 2" xfId="6365"/>
    <cellStyle name="Normal 63 2 4 2 2" xfId="14274"/>
    <cellStyle name="Normal 63 2 4 3" xfId="10328"/>
    <cellStyle name="Normal 63 2 5" xfId="4405"/>
    <cellStyle name="Normal 63 2 5 2" xfId="12314"/>
    <cellStyle name="Normal 63 2 6" xfId="8368"/>
    <cellStyle name="Normal 63 3" xfId="716"/>
    <cellStyle name="Normal 63 3 2" xfId="1695"/>
    <cellStyle name="Normal 63 3 2 2" xfId="3655"/>
    <cellStyle name="Normal 63 3 2 2 2" xfId="7602"/>
    <cellStyle name="Normal 63 3 2 2 2 2" xfId="15511"/>
    <cellStyle name="Normal 63 3 2 2 3" xfId="11565"/>
    <cellStyle name="Normal 63 3 2 3" xfId="5642"/>
    <cellStyle name="Normal 63 3 2 3 2" xfId="13551"/>
    <cellStyle name="Normal 63 3 2 4" xfId="9605"/>
    <cellStyle name="Normal 63 3 3" xfId="2676"/>
    <cellStyle name="Normal 63 3 3 2" xfId="6623"/>
    <cellStyle name="Normal 63 3 3 2 2" xfId="14532"/>
    <cellStyle name="Normal 63 3 3 3" xfId="10586"/>
    <cellStyle name="Normal 63 3 4" xfId="4663"/>
    <cellStyle name="Normal 63 3 4 2" xfId="12572"/>
    <cellStyle name="Normal 63 3 5" xfId="8626"/>
    <cellStyle name="Normal 63 4" xfId="1212"/>
    <cellStyle name="Normal 63 4 2" xfId="3172"/>
    <cellStyle name="Normal 63 4 2 2" xfId="7119"/>
    <cellStyle name="Normal 63 4 2 2 2" xfId="15028"/>
    <cellStyle name="Normal 63 4 2 3" xfId="11082"/>
    <cellStyle name="Normal 63 4 3" xfId="5159"/>
    <cellStyle name="Normal 63 4 3 2" xfId="13068"/>
    <cellStyle name="Normal 63 4 4" xfId="9122"/>
    <cellStyle name="Normal 63 5" xfId="2193"/>
    <cellStyle name="Normal 63 5 2" xfId="6140"/>
    <cellStyle name="Normal 63 5 2 2" xfId="14049"/>
    <cellStyle name="Normal 63 5 3" xfId="10103"/>
    <cellStyle name="Normal 63 6" xfId="4180"/>
    <cellStyle name="Normal 63 6 2" xfId="12089"/>
    <cellStyle name="Normal 63 7" xfId="8143"/>
    <cellStyle name="Normal 64" xfId="234"/>
    <cellStyle name="Normal 64 2" xfId="459"/>
    <cellStyle name="Normal 64 2 2" xfId="942"/>
    <cellStyle name="Normal 64 2 2 2" xfId="1921"/>
    <cellStyle name="Normal 64 2 2 2 2" xfId="3881"/>
    <cellStyle name="Normal 64 2 2 2 2 2" xfId="7828"/>
    <cellStyle name="Normal 64 2 2 2 2 2 2" xfId="15737"/>
    <cellStyle name="Normal 64 2 2 2 2 3" xfId="11791"/>
    <cellStyle name="Normal 64 2 2 2 3" xfId="5868"/>
    <cellStyle name="Normal 64 2 2 2 3 2" xfId="13777"/>
    <cellStyle name="Normal 64 2 2 2 4" xfId="9831"/>
    <cellStyle name="Normal 64 2 2 3" xfId="2902"/>
    <cellStyle name="Normal 64 2 2 3 2" xfId="6849"/>
    <cellStyle name="Normal 64 2 2 3 2 2" xfId="14758"/>
    <cellStyle name="Normal 64 2 2 3 3" xfId="10812"/>
    <cellStyle name="Normal 64 2 2 4" xfId="4889"/>
    <cellStyle name="Normal 64 2 2 4 2" xfId="12798"/>
    <cellStyle name="Normal 64 2 2 5" xfId="8852"/>
    <cellStyle name="Normal 64 2 3" xfId="1438"/>
    <cellStyle name="Normal 64 2 3 2" xfId="3398"/>
    <cellStyle name="Normal 64 2 3 2 2" xfId="7345"/>
    <cellStyle name="Normal 64 2 3 2 2 2" xfId="15254"/>
    <cellStyle name="Normal 64 2 3 2 3" xfId="11308"/>
    <cellStyle name="Normal 64 2 3 3" xfId="5385"/>
    <cellStyle name="Normal 64 2 3 3 2" xfId="13294"/>
    <cellStyle name="Normal 64 2 3 4" xfId="9348"/>
    <cellStyle name="Normal 64 2 4" xfId="2419"/>
    <cellStyle name="Normal 64 2 4 2" xfId="6366"/>
    <cellStyle name="Normal 64 2 4 2 2" xfId="14275"/>
    <cellStyle name="Normal 64 2 4 3" xfId="10329"/>
    <cellStyle name="Normal 64 2 5" xfId="4406"/>
    <cellStyle name="Normal 64 2 5 2" xfId="12315"/>
    <cellStyle name="Normal 64 2 6" xfId="8369"/>
    <cellStyle name="Normal 64 3" xfId="717"/>
    <cellStyle name="Normal 64 3 2" xfId="1696"/>
    <cellStyle name="Normal 64 3 2 2" xfId="3656"/>
    <cellStyle name="Normal 64 3 2 2 2" xfId="7603"/>
    <cellStyle name="Normal 64 3 2 2 2 2" xfId="15512"/>
    <cellStyle name="Normal 64 3 2 2 3" xfId="11566"/>
    <cellStyle name="Normal 64 3 2 3" xfId="5643"/>
    <cellStyle name="Normal 64 3 2 3 2" xfId="13552"/>
    <cellStyle name="Normal 64 3 2 4" xfId="9606"/>
    <cellStyle name="Normal 64 3 3" xfId="2677"/>
    <cellStyle name="Normal 64 3 3 2" xfId="6624"/>
    <cellStyle name="Normal 64 3 3 2 2" xfId="14533"/>
    <cellStyle name="Normal 64 3 3 3" xfId="10587"/>
    <cellStyle name="Normal 64 3 4" xfId="4664"/>
    <cellStyle name="Normal 64 3 4 2" xfId="12573"/>
    <cellStyle name="Normal 64 3 5" xfId="8627"/>
    <cellStyle name="Normal 64 4" xfId="1213"/>
    <cellStyle name="Normal 64 4 2" xfId="3173"/>
    <cellStyle name="Normal 64 4 2 2" xfId="7120"/>
    <cellStyle name="Normal 64 4 2 2 2" xfId="15029"/>
    <cellStyle name="Normal 64 4 2 3" xfId="11083"/>
    <cellStyle name="Normal 64 4 3" xfId="5160"/>
    <cellStyle name="Normal 64 4 3 2" xfId="13069"/>
    <cellStyle name="Normal 64 4 4" xfId="9123"/>
    <cellStyle name="Normal 64 5" xfId="2194"/>
    <cellStyle name="Normal 64 5 2" xfId="6141"/>
    <cellStyle name="Normal 64 5 2 2" xfId="14050"/>
    <cellStyle name="Normal 64 5 3" xfId="10104"/>
    <cellStyle name="Normal 64 6" xfId="4181"/>
    <cellStyle name="Normal 64 6 2" xfId="12090"/>
    <cellStyle name="Normal 64 7" xfId="8144"/>
    <cellStyle name="Normal 65" xfId="460"/>
    <cellStyle name="Normal 65 2" xfId="943"/>
    <cellStyle name="Normal 65 2 2" xfId="1922"/>
    <cellStyle name="Normal 65 2 2 2" xfId="3882"/>
    <cellStyle name="Normal 65 2 2 2 2" xfId="7829"/>
    <cellStyle name="Normal 65 2 2 2 2 2" xfId="15738"/>
    <cellStyle name="Normal 65 2 2 2 3" xfId="11792"/>
    <cellStyle name="Normal 65 2 2 3" xfId="5869"/>
    <cellStyle name="Normal 65 2 2 3 2" xfId="13778"/>
    <cellStyle name="Normal 65 2 2 4" xfId="9832"/>
    <cellStyle name="Normal 65 2 3" xfId="2903"/>
    <cellStyle name="Normal 65 2 3 2" xfId="6850"/>
    <cellStyle name="Normal 65 2 3 2 2" xfId="14759"/>
    <cellStyle name="Normal 65 2 3 3" xfId="10813"/>
    <cellStyle name="Normal 65 2 4" xfId="4890"/>
    <cellStyle name="Normal 65 2 4 2" xfId="12799"/>
    <cellStyle name="Normal 65 2 5" xfId="8853"/>
    <cellStyle name="Normal 65 3" xfId="1439"/>
    <cellStyle name="Normal 65 3 2" xfId="3399"/>
    <cellStyle name="Normal 65 3 2 2" xfId="7346"/>
    <cellStyle name="Normal 65 3 2 2 2" xfId="15255"/>
    <cellStyle name="Normal 65 3 2 3" xfId="11309"/>
    <cellStyle name="Normal 65 3 3" xfId="5386"/>
    <cellStyle name="Normal 65 3 3 2" xfId="13295"/>
    <cellStyle name="Normal 65 3 4" xfId="9349"/>
    <cellStyle name="Normal 65 4" xfId="2420"/>
    <cellStyle name="Normal 65 4 2" xfId="6367"/>
    <cellStyle name="Normal 65 4 2 2" xfId="14276"/>
    <cellStyle name="Normal 65 4 3" xfId="10330"/>
    <cellStyle name="Normal 65 5" xfId="4407"/>
    <cellStyle name="Normal 65 5 2" xfId="12316"/>
    <cellStyle name="Normal 65 6" xfId="8370"/>
    <cellStyle name="Normal 66" xfId="461"/>
    <cellStyle name="Normal 66 2" xfId="944"/>
    <cellStyle name="Normal 66 2 2" xfId="1923"/>
    <cellStyle name="Normal 66 2 2 2" xfId="3883"/>
    <cellStyle name="Normal 66 2 2 2 2" xfId="7830"/>
    <cellStyle name="Normal 66 2 2 2 2 2" xfId="15739"/>
    <cellStyle name="Normal 66 2 2 2 3" xfId="11793"/>
    <cellStyle name="Normal 66 2 2 3" xfId="5870"/>
    <cellStyle name="Normal 66 2 2 3 2" xfId="13779"/>
    <cellStyle name="Normal 66 2 2 4" xfId="9833"/>
    <cellStyle name="Normal 66 2 3" xfId="2904"/>
    <cellStyle name="Normal 66 2 3 2" xfId="6851"/>
    <cellStyle name="Normal 66 2 3 2 2" xfId="14760"/>
    <cellStyle name="Normal 66 2 3 3" xfId="10814"/>
    <cellStyle name="Normal 66 2 4" xfId="4891"/>
    <cellStyle name="Normal 66 2 4 2" xfId="12800"/>
    <cellStyle name="Normal 66 2 5" xfId="8854"/>
    <cellStyle name="Normal 66 3" xfId="1440"/>
    <cellStyle name="Normal 66 3 2" xfId="3400"/>
    <cellStyle name="Normal 66 3 2 2" xfId="7347"/>
    <cellStyle name="Normal 66 3 2 2 2" xfId="15256"/>
    <cellStyle name="Normal 66 3 2 3" xfId="11310"/>
    <cellStyle name="Normal 66 3 3" xfId="5387"/>
    <cellStyle name="Normal 66 3 3 2" xfId="13296"/>
    <cellStyle name="Normal 66 3 4" xfId="9350"/>
    <cellStyle name="Normal 66 4" xfId="2421"/>
    <cellStyle name="Normal 66 4 2" xfId="6368"/>
    <cellStyle name="Normal 66 4 2 2" xfId="14277"/>
    <cellStyle name="Normal 66 4 3" xfId="10331"/>
    <cellStyle name="Normal 66 5" xfId="4408"/>
    <cellStyle name="Normal 66 5 2" xfId="12317"/>
    <cellStyle name="Normal 66 6" xfId="8371"/>
    <cellStyle name="Normal 67" xfId="462"/>
    <cellStyle name="Normal 67 2" xfId="945"/>
    <cellStyle name="Normal 67 2 2" xfId="1924"/>
    <cellStyle name="Normal 67 2 2 2" xfId="3884"/>
    <cellStyle name="Normal 67 2 2 2 2" xfId="7831"/>
    <cellStyle name="Normal 67 2 2 2 2 2" xfId="15740"/>
    <cellStyle name="Normal 67 2 2 2 3" xfId="11794"/>
    <cellStyle name="Normal 67 2 2 3" xfId="5871"/>
    <cellStyle name="Normal 67 2 2 3 2" xfId="13780"/>
    <cellStyle name="Normal 67 2 2 4" xfId="9834"/>
    <cellStyle name="Normal 67 2 3" xfId="2905"/>
    <cellStyle name="Normal 67 2 3 2" xfId="6852"/>
    <cellStyle name="Normal 67 2 3 2 2" xfId="14761"/>
    <cellStyle name="Normal 67 2 3 3" xfId="10815"/>
    <cellStyle name="Normal 67 2 4" xfId="4892"/>
    <cellStyle name="Normal 67 2 4 2" xfId="12801"/>
    <cellStyle name="Normal 67 2 5" xfId="8855"/>
    <cellStyle name="Normal 67 3" xfId="1441"/>
    <cellStyle name="Normal 67 3 2" xfId="3401"/>
    <cellStyle name="Normal 67 3 2 2" xfId="7348"/>
    <cellStyle name="Normal 67 3 2 2 2" xfId="15257"/>
    <cellStyle name="Normal 67 3 2 3" xfId="11311"/>
    <cellStyle name="Normal 67 3 3" xfId="5388"/>
    <cellStyle name="Normal 67 3 3 2" xfId="13297"/>
    <cellStyle name="Normal 67 3 4" xfId="9351"/>
    <cellStyle name="Normal 67 4" xfId="2422"/>
    <cellStyle name="Normal 67 4 2" xfId="6369"/>
    <cellStyle name="Normal 67 4 2 2" xfId="14278"/>
    <cellStyle name="Normal 67 4 3" xfId="10332"/>
    <cellStyle name="Normal 67 5" xfId="4409"/>
    <cellStyle name="Normal 67 5 2" xfId="12318"/>
    <cellStyle name="Normal 67 6" xfId="8372"/>
    <cellStyle name="Normal 68" xfId="463"/>
    <cellStyle name="Normal 68 2" xfId="946"/>
    <cellStyle name="Normal 68 2 2" xfId="1925"/>
    <cellStyle name="Normal 68 2 2 2" xfId="3885"/>
    <cellStyle name="Normal 68 2 2 2 2" xfId="7832"/>
    <cellStyle name="Normal 68 2 2 2 2 2" xfId="15741"/>
    <cellStyle name="Normal 68 2 2 2 3" xfId="11795"/>
    <cellStyle name="Normal 68 2 2 3" xfId="5872"/>
    <cellStyle name="Normal 68 2 2 3 2" xfId="13781"/>
    <cellStyle name="Normal 68 2 2 4" xfId="9835"/>
    <cellStyle name="Normal 68 2 3" xfId="2906"/>
    <cellStyle name="Normal 68 2 3 2" xfId="6853"/>
    <cellStyle name="Normal 68 2 3 2 2" xfId="14762"/>
    <cellStyle name="Normal 68 2 3 3" xfId="10816"/>
    <cellStyle name="Normal 68 2 4" xfId="4893"/>
    <cellStyle name="Normal 68 2 4 2" xfId="12802"/>
    <cellStyle name="Normal 68 2 5" xfId="8856"/>
    <cellStyle name="Normal 68 3" xfId="1442"/>
    <cellStyle name="Normal 68 3 2" xfId="3402"/>
    <cellStyle name="Normal 68 3 2 2" xfId="7349"/>
    <cellStyle name="Normal 68 3 2 2 2" xfId="15258"/>
    <cellStyle name="Normal 68 3 2 3" xfId="11312"/>
    <cellStyle name="Normal 68 3 3" xfId="5389"/>
    <cellStyle name="Normal 68 3 3 2" xfId="13298"/>
    <cellStyle name="Normal 68 3 4" xfId="9352"/>
    <cellStyle name="Normal 68 4" xfId="2423"/>
    <cellStyle name="Normal 68 4 2" xfId="6370"/>
    <cellStyle name="Normal 68 4 2 2" xfId="14279"/>
    <cellStyle name="Normal 68 4 3" xfId="10333"/>
    <cellStyle name="Normal 68 5" xfId="4410"/>
    <cellStyle name="Normal 68 5 2" xfId="12319"/>
    <cellStyle name="Normal 68 6" xfId="8373"/>
    <cellStyle name="Normal 69" xfId="464"/>
    <cellStyle name="Normal 69 2" xfId="947"/>
    <cellStyle name="Normal 69 2 2" xfId="1926"/>
    <cellStyle name="Normal 69 2 2 2" xfId="3886"/>
    <cellStyle name="Normal 69 2 2 2 2" xfId="7833"/>
    <cellStyle name="Normal 69 2 2 2 2 2" xfId="15742"/>
    <cellStyle name="Normal 69 2 2 2 3" xfId="11796"/>
    <cellStyle name="Normal 69 2 2 3" xfId="5873"/>
    <cellStyle name="Normal 69 2 2 3 2" xfId="13782"/>
    <cellStyle name="Normal 69 2 2 4" xfId="9836"/>
    <cellStyle name="Normal 69 2 3" xfId="2907"/>
    <cellStyle name="Normal 69 2 3 2" xfId="6854"/>
    <cellStyle name="Normal 69 2 3 2 2" xfId="14763"/>
    <cellStyle name="Normal 69 2 3 3" xfId="10817"/>
    <cellStyle name="Normal 69 2 4" xfId="4894"/>
    <cellStyle name="Normal 69 2 4 2" xfId="12803"/>
    <cellStyle name="Normal 69 2 5" xfId="8857"/>
    <cellStyle name="Normal 69 3" xfId="1443"/>
    <cellStyle name="Normal 69 3 2" xfId="3403"/>
    <cellStyle name="Normal 69 3 2 2" xfId="7350"/>
    <cellStyle name="Normal 69 3 2 2 2" xfId="15259"/>
    <cellStyle name="Normal 69 3 2 3" xfId="11313"/>
    <cellStyle name="Normal 69 3 3" xfId="5390"/>
    <cellStyle name="Normal 69 3 3 2" xfId="13299"/>
    <cellStyle name="Normal 69 3 4" xfId="9353"/>
    <cellStyle name="Normal 69 4" xfId="2424"/>
    <cellStyle name="Normal 69 4 2" xfId="6371"/>
    <cellStyle name="Normal 69 4 2 2" xfId="14280"/>
    <cellStyle name="Normal 69 4 3" xfId="10334"/>
    <cellStyle name="Normal 69 5" xfId="4411"/>
    <cellStyle name="Normal 69 5 2" xfId="12320"/>
    <cellStyle name="Normal 69 6" xfId="8374"/>
    <cellStyle name="Normal 7" xfId="15"/>
    <cellStyle name="Normal 7 10" xfId="3962"/>
    <cellStyle name="Normal 7 10 2" xfId="11871"/>
    <cellStyle name="Normal 7 11" xfId="7925"/>
    <cellStyle name="Normal 7 2" xfId="30"/>
    <cellStyle name="Normal 7 2 10" xfId="7940"/>
    <cellStyle name="Normal 7 2 2" xfId="89"/>
    <cellStyle name="Normal 7 2 2 2" xfId="178"/>
    <cellStyle name="Normal 7 2 2 2 2" xfId="403"/>
    <cellStyle name="Normal 7 2 2 2 2 2" xfId="886"/>
    <cellStyle name="Normal 7 2 2 2 2 2 2" xfId="1865"/>
    <cellStyle name="Normal 7 2 2 2 2 2 2 2" xfId="3825"/>
    <cellStyle name="Normal 7 2 2 2 2 2 2 2 2" xfId="7772"/>
    <cellStyle name="Normal 7 2 2 2 2 2 2 2 2 2" xfId="15681"/>
    <cellStyle name="Normal 7 2 2 2 2 2 2 2 3" xfId="11735"/>
    <cellStyle name="Normal 7 2 2 2 2 2 2 3" xfId="5812"/>
    <cellStyle name="Normal 7 2 2 2 2 2 2 3 2" xfId="13721"/>
    <cellStyle name="Normal 7 2 2 2 2 2 2 4" xfId="9775"/>
    <cellStyle name="Normal 7 2 2 2 2 2 3" xfId="2846"/>
    <cellStyle name="Normal 7 2 2 2 2 2 3 2" xfId="6793"/>
    <cellStyle name="Normal 7 2 2 2 2 2 3 2 2" xfId="14702"/>
    <cellStyle name="Normal 7 2 2 2 2 2 3 3" xfId="10756"/>
    <cellStyle name="Normal 7 2 2 2 2 2 4" xfId="4833"/>
    <cellStyle name="Normal 7 2 2 2 2 2 4 2" xfId="12742"/>
    <cellStyle name="Normal 7 2 2 2 2 2 5" xfId="8796"/>
    <cellStyle name="Normal 7 2 2 2 2 3" xfId="1382"/>
    <cellStyle name="Normal 7 2 2 2 2 3 2" xfId="3342"/>
    <cellStyle name="Normal 7 2 2 2 2 3 2 2" xfId="7289"/>
    <cellStyle name="Normal 7 2 2 2 2 3 2 2 2" xfId="15198"/>
    <cellStyle name="Normal 7 2 2 2 2 3 2 3" xfId="11252"/>
    <cellStyle name="Normal 7 2 2 2 2 3 3" xfId="5329"/>
    <cellStyle name="Normal 7 2 2 2 2 3 3 2" xfId="13238"/>
    <cellStyle name="Normal 7 2 2 2 2 3 4" xfId="9292"/>
    <cellStyle name="Normal 7 2 2 2 2 4" xfId="2363"/>
    <cellStyle name="Normal 7 2 2 2 2 4 2" xfId="6310"/>
    <cellStyle name="Normal 7 2 2 2 2 4 2 2" xfId="14219"/>
    <cellStyle name="Normal 7 2 2 2 2 4 3" xfId="10273"/>
    <cellStyle name="Normal 7 2 2 2 2 5" xfId="4350"/>
    <cellStyle name="Normal 7 2 2 2 2 5 2" xfId="12259"/>
    <cellStyle name="Normal 7 2 2 2 2 6" xfId="8313"/>
    <cellStyle name="Normal 7 2 2 2 3" xfId="661"/>
    <cellStyle name="Normal 7 2 2 2 3 2" xfId="1640"/>
    <cellStyle name="Normal 7 2 2 2 3 2 2" xfId="3600"/>
    <cellStyle name="Normal 7 2 2 2 3 2 2 2" xfId="7547"/>
    <cellStyle name="Normal 7 2 2 2 3 2 2 2 2" xfId="15456"/>
    <cellStyle name="Normal 7 2 2 2 3 2 2 3" xfId="11510"/>
    <cellStyle name="Normal 7 2 2 2 3 2 3" xfId="5587"/>
    <cellStyle name="Normal 7 2 2 2 3 2 3 2" xfId="13496"/>
    <cellStyle name="Normal 7 2 2 2 3 2 4" xfId="9550"/>
    <cellStyle name="Normal 7 2 2 2 3 3" xfId="2621"/>
    <cellStyle name="Normal 7 2 2 2 3 3 2" xfId="6568"/>
    <cellStyle name="Normal 7 2 2 2 3 3 2 2" xfId="14477"/>
    <cellStyle name="Normal 7 2 2 2 3 3 3" xfId="10531"/>
    <cellStyle name="Normal 7 2 2 2 3 4" xfId="4608"/>
    <cellStyle name="Normal 7 2 2 2 3 4 2" xfId="12517"/>
    <cellStyle name="Normal 7 2 2 2 3 5" xfId="8571"/>
    <cellStyle name="Normal 7 2 2 2 4" xfId="1157"/>
    <cellStyle name="Normal 7 2 2 2 4 2" xfId="3117"/>
    <cellStyle name="Normal 7 2 2 2 4 2 2" xfId="7064"/>
    <cellStyle name="Normal 7 2 2 2 4 2 2 2" xfId="14973"/>
    <cellStyle name="Normal 7 2 2 2 4 2 3" xfId="11027"/>
    <cellStyle name="Normal 7 2 2 2 4 3" xfId="5104"/>
    <cellStyle name="Normal 7 2 2 2 4 3 2" xfId="13013"/>
    <cellStyle name="Normal 7 2 2 2 4 4" xfId="9067"/>
    <cellStyle name="Normal 7 2 2 2 5" xfId="2138"/>
    <cellStyle name="Normal 7 2 2 2 5 2" xfId="6085"/>
    <cellStyle name="Normal 7 2 2 2 5 2 2" xfId="13994"/>
    <cellStyle name="Normal 7 2 2 2 5 3" xfId="10048"/>
    <cellStyle name="Normal 7 2 2 2 6" xfId="4125"/>
    <cellStyle name="Normal 7 2 2 2 6 2" xfId="12034"/>
    <cellStyle name="Normal 7 2 2 2 7" xfId="8088"/>
    <cellStyle name="Normal 7 2 2 3" xfId="314"/>
    <cellStyle name="Normal 7 2 2 3 2" xfId="797"/>
    <cellStyle name="Normal 7 2 2 3 2 2" xfId="1776"/>
    <cellStyle name="Normal 7 2 2 3 2 2 2" xfId="3736"/>
    <cellStyle name="Normal 7 2 2 3 2 2 2 2" xfId="7683"/>
    <cellStyle name="Normal 7 2 2 3 2 2 2 2 2" xfId="15592"/>
    <cellStyle name="Normal 7 2 2 3 2 2 2 3" xfId="11646"/>
    <cellStyle name="Normal 7 2 2 3 2 2 3" xfId="5723"/>
    <cellStyle name="Normal 7 2 2 3 2 2 3 2" xfId="13632"/>
    <cellStyle name="Normal 7 2 2 3 2 2 4" xfId="9686"/>
    <cellStyle name="Normal 7 2 2 3 2 3" xfId="2757"/>
    <cellStyle name="Normal 7 2 2 3 2 3 2" xfId="6704"/>
    <cellStyle name="Normal 7 2 2 3 2 3 2 2" xfId="14613"/>
    <cellStyle name="Normal 7 2 2 3 2 3 3" xfId="10667"/>
    <cellStyle name="Normal 7 2 2 3 2 4" xfId="4744"/>
    <cellStyle name="Normal 7 2 2 3 2 4 2" xfId="12653"/>
    <cellStyle name="Normal 7 2 2 3 2 5" xfId="8707"/>
    <cellStyle name="Normal 7 2 2 3 3" xfId="1293"/>
    <cellStyle name="Normal 7 2 2 3 3 2" xfId="3253"/>
    <cellStyle name="Normal 7 2 2 3 3 2 2" xfId="7200"/>
    <cellStyle name="Normal 7 2 2 3 3 2 2 2" xfId="15109"/>
    <cellStyle name="Normal 7 2 2 3 3 2 3" xfId="11163"/>
    <cellStyle name="Normal 7 2 2 3 3 3" xfId="5240"/>
    <cellStyle name="Normal 7 2 2 3 3 3 2" xfId="13149"/>
    <cellStyle name="Normal 7 2 2 3 3 4" xfId="9203"/>
    <cellStyle name="Normal 7 2 2 3 4" xfId="2274"/>
    <cellStyle name="Normal 7 2 2 3 4 2" xfId="6221"/>
    <cellStyle name="Normal 7 2 2 3 4 2 2" xfId="14130"/>
    <cellStyle name="Normal 7 2 2 3 4 3" xfId="10184"/>
    <cellStyle name="Normal 7 2 2 3 5" xfId="4261"/>
    <cellStyle name="Normal 7 2 2 3 5 2" xfId="12170"/>
    <cellStyle name="Normal 7 2 2 3 6" xfId="8224"/>
    <cellStyle name="Normal 7 2 2 4" xfId="572"/>
    <cellStyle name="Normal 7 2 2 4 2" xfId="1551"/>
    <cellStyle name="Normal 7 2 2 4 2 2" xfId="3511"/>
    <cellStyle name="Normal 7 2 2 4 2 2 2" xfId="7458"/>
    <cellStyle name="Normal 7 2 2 4 2 2 2 2" xfId="15367"/>
    <cellStyle name="Normal 7 2 2 4 2 2 3" xfId="11421"/>
    <cellStyle name="Normal 7 2 2 4 2 3" xfId="5498"/>
    <cellStyle name="Normal 7 2 2 4 2 3 2" xfId="13407"/>
    <cellStyle name="Normal 7 2 2 4 2 4" xfId="9461"/>
    <cellStyle name="Normal 7 2 2 4 3" xfId="2532"/>
    <cellStyle name="Normal 7 2 2 4 3 2" xfId="6479"/>
    <cellStyle name="Normal 7 2 2 4 3 2 2" xfId="14388"/>
    <cellStyle name="Normal 7 2 2 4 3 3" xfId="10442"/>
    <cellStyle name="Normal 7 2 2 4 4" xfId="4519"/>
    <cellStyle name="Normal 7 2 2 4 4 2" xfId="12428"/>
    <cellStyle name="Normal 7 2 2 4 5" xfId="8482"/>
    <cellStyle name="Normal 7 2 2 5" xfId="1068"/>
    <cellStyle name="Normal 7 2 2 5 2" xfId="3028"/>
    <cellStyle name="Normal 7 2 2 5 2 2" xfId="6975"/>
    <cellStyle name="Normal 7 2 2 5 2 2 2" xfId="14884"/>
    <cellStyle name="Normal 7 2 2 5 2 3" xfId="10938"/>
    <cellStyle name="Normal 7 2 2 5 3" xfId="5015"/>
    <cellStyle name="Normal 7 2 2 5 3 2" xfId="12924"/>
    <cellStyle name="Normal 7 2 2 5 4" xfId="8978"/>
    <cellStyle name="Normal 7 2 2 6" xfId="2049"/>
    <cellStyle name="Normal 7 2 2 6 2" xfId="5996"/>
    <cellStyle name="Normal 7 2 2 6 2 2" xfId="13905"/>
    <cellStyle name="Normal 7 2 2 6 3" xfId="9959"/>
    <cellStyle name="Normal 7 2 2 7" xfId="4036"/>
    <cellStyle name="Normal 7 2 2 7 2" xfId="11945"/>
    <cellStyle name="Normal 7 2 2 8" xfId="7999"/>
    <cellStyle name="Normal 7 2 3" xfId="60"/>
    <cellStyle name="Normal 7 2 3 2" xfId="149"/>
    <cellStyle name="Normal 7 2 3 2 2" xfId="374"/>
    <cellStyle name="Normal 7 2 3 2 2 2" xfId="857"/>
    <cellStyle name="Normal 7 2 3 2 2 2 2" xfId="1836"/>
    <cellStyle name="Normal 7 2 3 2 2 2 2 2" xfId="3796"/>
    <cellStyle name="Normal 7 2 3 2 2 2 2 2 2" xfId="7743"/>
    <cellStyle name="Normal 7 2 3 2 2 2 2 2 2 2" xfId="15652"/>
    <cellStyle name="Normal 7 2 3 2 2 2 2 2 3" xfId="11706"/>
    <cellStyle name="Normal 7 2 3 2 2 2 2 3" xfId="5783"/>
    <cellStyle name="Normal 7 2 3 2 2 2 2 3 2" xfId="13692"/>
    <cellStyle name="Normal 7 2 3 2 2 2 2 4" xfId="9746"/>
    <cellStyle name="Normal 7 2 3 2 2 2 3" xfId="2817"/>
    <cellStyle name="Normal 7 2 3 2 2 2 3 2" xfId="6764"/>
    <cellStyle name="Normal 7 2 3 2 2 2 3 2 2" xfId="14673"/>
    <cellStyle name="Normal 7 2 3 2 2 2 3 3" xfId="10727"/>
    <cellStyle name="Normal 7 2 3 2 2 2 4" xfId="4804"/>
    <cellStyle name="Normal 7 2 3 2 2 2 4 2" xfId="12713"/>
    <cellStyle name="Normal 7 2 3 2 2 2 5" xfId="8767"/>
    <cellStyle name="Normal 7 2 3 2 2 3" xfId="1353"/>
    <cellStyle name="Normal 7 2 3 2 2 3 2" xfId="3313"/>
    <cellStyle name="Normal 7 2 3 2 2 3 2 2" xfId="7260"/>
    <cellStyle name="Normal 7 2 3 2 2 3 2 2 2" xfId="15169"/>
    <cellStyle name="Normal 7 2 3 2 2 3 2 3" xfId="11223"/>
    <cellStyle name="Normal 7 2 3 2 2 3 3" xfId="5300"/>
    <cellStyle name="Normal 7 2 3 2 2 3 3 2" xfId="13209"/>
    <cellStyle name="Normal 7 2 3 2 2 3 4" xfId="9263"/>
    <cellStyle name="Normal 7 2 3 2 2 4" xfId="2334"/>
    <cellStyle name="Normal 7 2 3 2 2 4 2" xfId="6281"/>
    <cellStyle name="Normal 7 2 3 2 2 4 2 2" xfId="14190"/>
    <cellStyle name="Normal 7 2 3 2 2 4 3" xfId="10244"/>
    <cellStyle name="Normal 7 2 3 2 2 5" xfId="4321"/>
    <cellStyle name="Normal 7 2 3 2 2 5 2" xfId="12230"/>
    <cellStyle name="Normal 7 2 3 2 2 6" xfId="8284"/>
    <cellStyle name="Normal 7 2 3 2 3" xfId="632"/>
    <cellStyle name="Normal 7 2 3 2 3 2" xfId="1611"/>
    <cellStyle name="Normal 7 2 3 2 3 2 2" xfId="3571"/>
    <cellStyle name="Normal 7 2 3 2 3 2 2 2" xfId="7518"/>
    <cellStyle name="Normal 7 2 3 2 3 2 2 2 2" xfId="15427"/>
    <cellStyle name="Normal 7 2 3 2 3 2 2 3" xfId="11481"/>
    <cellStyle name="Normal 7 2 3 2 3 2 3" xfId="5558"/>
    <cellStyle name="Normal 7 2 3 2 3 2 3 2" xfId="13467"/>
    <cellStyle name="Normal 7 2 3 2 3 2 4" xfId="9521"/>
    <cellStyle name="Normal 7 2 3 2 3 3" xfId="2592"/>
    <cellStyle name="Normal 7 2 3 2 3 3 2" xfId="6539"/>
    <cellStyle name="Normal 7 2 3 2 3 3 2 2" xfId="14448"/>
    <cellStyle name="Normal 7 2 3 2 3 3 3" xfId="10502"/>
    <cellStyle name="Normal 7 2 3 2 3 4" xfId="4579"/>
    <cellStyle name="Normal 7 2 3 2 3 4 2" xfId="12488"/>
    <cellStyle name="Normal 7 2 3 2 3 5" xfId="8542"/>
    <cellStyle name="Normal 7 2 3 2 4" xfId="1128"/>
    <cellStyle name="Normal 7 2 3 2 4 2" xfId="3088"/>
    <cellStyle name="Normal 7 2 3 2 4 2 2" xfId="7035"/>
    <cellStyle name="Normal 7 2 3 2 4 2 2 2" xfId="14944"/>
    <cellStyle name="Normal 7 2 3 2 4 2 3" xfId="10998"/>
    <cellStyle name="Normal 7 2 3 2 4 3" xfId="5075"/>
    <cellStyle name="Normal 7 2 3 2 4 3 2" xfId="12984"/>
    <cellStyle name="Normal 7 2 3 2 4 4" xfId="9038"/>
    <cellStyle name="Normal 7 2 3 2 5" xfId="2109"/>
    <cellStyle name="Normal 7 2 3 2 5 2" xfId="6056"/>
    <cellStyle name="Normal 7 2 3 2 5 2 2" xfId="13965"/>
    <cellStyle name="Normal 7 2 3 2 5 3" xfId="10019"/>
    <cellStyle name="Normal 7 2 3 2 6" xfId="4096"/>
    <cellStyle name="Normal 7 2 3 2 6 2" xfId="12005"/>
    <cellStyle name="Normal 7 2 3 2 7" xfId="8059"/>
    <cellStyle name="Normal 7 2 3 3" xfId="285"/>
    <cellStyle name="Normal 7 2 3 3 2" xfId="768"/>
    <cellStyle name="Normal 7 2 3 3 2 2" xfId="1747"/>
    <cellStyle name="Normal 7 2 3 3 2 2 2" xfId="3707"/>
    <cellStyle name="Normal 7 2 3 3 2 2 2 2" xfId="7654"/>
    <cellStyle name="Normal 7 2 3 3 2 2 2 2 2" xfId="15563"/>
    <cellStyle name="Normal 7 2 3 3 2 2 2 3" xfId="11617"/>
    <cellStyle name="Normal 7 2 3 3 2 2 3" xfId="5694"/>
    <cellStyle name="Normal 7 2 3 3 2 2 3 2" xfId="13603"/>
    <cellStyle name="Normal 7 2 3 3 2 2 4" xfId="9657"/>
    <cellStyle name="Normal 7 2 3 3 2 3" xfId="2728"/>
    <cellStyle name="Normal 7 2 3 3 2 3 2" xfId="6675"/>
    <cellStyle name="Normal 7 2 3 3 2 3 2 2" xfId="14584"/>
    <cellStyle name="Normal 7 2 3 3 2 3 3" xfId="10638"/>
    <cellStyle name="Normal 7 2 3 3 2 4" xfId="4715"/>
    <cellStyle name="Normal 7 2 3 3 2 4 2" xfId="12624"/>
    <cellStyle name="Normal 7 2 3 3 2 5" xfId="8678"/>
    <cellStyle name="Normal 7 2 3 3 3" xfId="1264"/>
    <cellStyle name="Normal 7 2 3 3 3 2" xfId="3224"/>
    <cellStyle name="Normal 7 2 3 3 3 2 2" xfId="7171"/>
    <cellStyle name="Normal 7 2 3 3 3 2 2 2" xfId="15080"/>
    <cellStyle name="Normal 7 2 3 3 3 2 3" xfId="11134"/>
    <cellStyle name="Normal 7 2 3 3 3 3" xfId="5211"/>
    <cellStyle name="Normal 7 2 3 3 3 3 2" xfId="13120"/>
    <cellStyle name="Normal 7 2 3 3 3 4" xfId="9174"/>
    <cellStyle name="Normal 7 2 3 3 4" xfId="2245"/>
    <cellStyle name="Normal 7 2 3 3 4 2" xfId="6192"/>
    <cellStyle name="Normal 7 2 3 3 4 2 2" xfId="14101"/>
    <cellStyle name="Normal 7 2 3 3 4 3" xfId="10155"/>
    <cellStyle name="Normal 7 2 3 3 5" xfId="4232"/>
    <cellStyle name="Normal 7 2 3 3 5 2" xfId="12141"/>
    <cellStyle name="Normal 7 2 3 3 6" xfId="8195"/>
    <cellStyle name="Normal 7 2 3 4" xfId="543"/>
    <cellStyle name="Normal 7 2 3 4 2" xfId="1522"/>
    <cellStyle name="Normal 7 2 3 4 2 2" xfId="3482"/>
    <cellStyle name="Normal 7 2 3 4 2 2 2" xfId="7429"/>
    <cellStyle name="Normal 7 2 3 4 2 2 2 2" xfId="15338"/>
    <cellStyle name="Normal 7 2 3 4 2 2 3" xfId="11392"/>
    <cellStyle name="Normal 7 2 3 4 2 3" xfId="5469"/>
    <cellStyle name="Normal 7 2 3 4 2 3 2" xfId="13378"/>
    <cellStyle name="Normal 7 2 3 4 2 4" xfId="9432"/>
    <cellStyle name="Normal 7 2 3 4 3" xfId="2503"/>
    <cellStyle name="Normal 7 2 3 4 3 2" xfId="6450"/>
    <cellStyle name="Normal 7 2 3 4 3 2 2" xfId="14359"/>
    <cellStyle name="Normal 7 2 3 4 3 3" xfId="10413"/>
    <cellStyle name="Normal 7 2 3 4 4" xfId="4490"/>
    <cellStyle name="Normal 7 2 3 4 4 2" xfId="12399"/>
    <cellStyle name="Normal 7 2 3 4 5" xfId="8453"/>
    <cellStyle name="Normal 7 2 3 5" xfId="1039"/>
    <cellStyle name="Normal 7 2 3 5 2" xfId="2999"/>
    <cellStyle name="Normal 7 2 3 5 2 2" xfId="6946"/>
    <cellStyle name="Normal 7 2 3 5 2 2 2" xfId="14855"/>
    <cellStyle name="Normal 7 2 3 5 2 3" xfId="10909"/>
    <cellStyle name="Normal 7 2 3 5 3" xfId="4986"/>
    <cellStyle name="Normal 7 2 3 5 3 2" xfId="12895"/>
    <cellStyle name="Normal 7 2 3 5 4" xfId="8949"/>
    <cellStyle name="Normal 7 2 3 6" xfId="2020"/>
    <cellStyle name="Normal 7 2 3 6 2" xfId="5967"/>
    <cellStyle name="Normal 7 2 3 6 2 2" xfId="13876"/>
    <cellStyle name="Normal 7 2 3 6 3" xfId="9930"/>
    <cellStyle name="Normal 7 2 3 7" xfId="4007"/>
    <cellStyle name="Normal 7 2 3 7 2" xfId="11916"/>
    <cellStyle name="Normal 7 2 3 8" xfId="7970"/>
    <cellStyle name="Normal 7 2 4" xfId="119"/>
    <cellStyle name="Normal 7 2 4 2" xfId="344"/>
    <cellStyle name="Normal 7 2 4 2 2" xfId="827"/>
    <cellStyle name="Normal 7 2 4 2 2 2" xfId="1806"/>
    <cellStyle name="Normal 7 2 4 2 2 2 2" xfId="3766"/>
    <cellStyle name="Normal 7 2 4 2 2 2 2 2" xfId="7713"/>
    <cellStyle name="Normal 7 2 4 2 2 2 2 2 2" xfId="15622"/>
    <cellStyle name="Normal 7 2 4 2 2 2 2 3" xfId="11676"/>
    <cellStyle name="Normal 7 2 4 2 2 2 3" xfId="5753"/>
    <cellStyle name="Normal 7 2 4 2 2 2 3 2" xfId="13662"/>
    <cellStyle name="Normal 7 2 4 2 2 2 4" xfId="9716"/>
    <cellStyle name="Normal 7 2 4 2 2 3" xfId="2787"/>
    <cellStyle name="Normal 7 2 4 2 2 3 2" xfId="6734"/>
    <cellStyle name="Normal 7 2 4 2 2 3 2 2" xfId="14643"/>
    <cellStyle name="Normal 7 2 4 2 2 3 3" xfId="10697"/>
    <cellStyle name="Normal 7 2 4 2 2 4" xfId="4774"/>
    <cellStyle name="Normal 7 2 4 2 2 4 2" xfId="12683"/>
    <cellStyle name="Normal 7 2 4 2 2 5" xfId="8737"/>
    <cellStyle name="Normal 7 2 4 2 3" xfId="1323"/>
    <cellStyle name="Normal 7 2 4 2 3 2" xfId="3283"/>
    <cellStyle name="Normal 7 2 4 2 3 2 2" xfId="7230"/>
    <cellStyle name="Normal 7 2 4 2 3 2 2 2" xfId="15139"/>
    <cellStyle name="Normal 7 2 4 2 3 2 3" xfId="11193"/>
    <cellStyle name="Normal 7 2 4 2 3 3" xfId="5270"/>
    <cellStyle name="Normal 7 2 4 2 3 3 2" xfId="13179"/>
    <cellStyle name="Normal 7 2 4 2 3 4" xfId="9233"/>
    <cellStyle name="Normal 7 2 4 2 4" xfId="2304"/>
    <cellStyle name="Normal 7 2 4 2 4 2" xfId="6251"/>
    <cellStyle name="Normal 7 2 4 2 4 2 2" xfId="14160"/>
    <cellStyle name="Normal 7 2 4 2 4 3" xfId="10214"/>
    <cellStyle name="Normal 7 2 4 2 5" xfId="4291"/>
    <cellStyle name="Normal 7 2 4 2 5 2" xfId="12200"/>
    <cellStyle name="Normal 7 2 4 2 6" xfId="8254"/>
    <cellStyle name="Normal 7 2 4 3" xfId="602"/>
    <cellStyle name="Normal 7 2 4 3 2" xfId="1581"/>
    <cellStyle name="Normal 7 2 4 3 2 2" xfId="3541"/>
    <cellStyle name="Normal 7 2 4 3 2 2 2" xfId="7488"/>
    <cellStyle name="Normal 7 2 4 3 2 2 2 2" xfId="15397"/>
    <cellStyle name="Normal 7 2 4 3 2 2 3" xfId="11451"/>
    <cellStyle name="Normal 7 2 4 3 2 3" xfId="5528"/>
    <cellStyle name="Normal 7 2 4 3 2 3 2" xfId="13437"/>
    <cellStyle name="Normal 7 2 4 3 2 4" xfId="9491"/>
    <cellStyle name="Normal 7 2 4 3 3" xfId="2562"/>
    <cellStyle name="Normal 7 2 4 3 3 2" xfId="6509"/>
    <cellStyle name="Normal 7 2 4 3 3 2 2" xfId="14418"/>
    <cellStyle name="Normal 7 2 4 3 3 3" xfId="10472"/>
    <cellStyle name="Normal 7 2 4 3 4" xfId="4549"/>
    <cellStyle name="Normal 7 2 4 3 4 2" xfId="12458"/>
    <cellStyle name="Normal 7 2 4 3 5" xfId="8512"/>
    <cellStyle name="Normal 7 2 4 4" xfId="1098"/>
    <cellStyle name="Normal 7 2 4 4 2" xfId="3058"/>
    <cellStyle name="Normal 7 2 4 4 2 2" xfId="7005"/>
    <cellStyle name="Normal 7 2 4 4 2 2 2" xfId="14914"/>
    <cellStyle name="Normal 7 2 4 4 2 3" xfId="10968"/>
    <cellStyle name="Normal 7 2 4 4 3" xfId="5045"/>
    <cellStyle name="Normal 7 2 4 4 3 2" xfId="12954"/>
    <cellStyle name="Normal 7 2 4 4 4" xfId="9008"/>
    <cellStyle name="Normal 7 2 4 5" xfId="2079"/>
    <cellStyle name="Normal 7 2 4 5 2" xfId="6026"/>
    <cellStyle name="Normal 7 2 4 5 2 2" xfId="13935"/>
    <cellStyle name="Normal 7 2 4 5 3" xfId="9989"/>
    <cellStyle name="Normal 7 2 4 6" xfId="4066"/>
    <cellStyle name="Normal 7 2 4 6 2" xfId="11975"/>
    <cellStyle name="Normal 7 2 4 7" xfId="8029"/>
    <cellStyle name="Normal 7 2 5" xfId="255"/>
    <cellStyle name="Normal 7 2 5 2" xfId="738"/>
    <cellStyle name="Normal 7 2 5 2 2" xfId="1717"/>
    <cellStyle name="Normal 7 2 5 2 2 2" xfId="3677"/>
    <cellStyle name="Normal 7 2 5 2 2 2 2" xfId="7624"/>
    <cellStyle name="Normal 7 2 5 2 2 2 2 2" xfId="15533"/>
    <cellStyle name="Normal 7 2 5 2 2 2 3" xfId="11587"/>
    <cellStyle name="Normal 7 2 5 2 2 3" xfId="5664"/>
    <cellStyle name="Normal 7 2 5 2 2 3 2" xfId="13573"/>
    <cellStyle name="Normal 7 2 5 2 2 4" xfId="9627"/>
    <cellStyle name="Normal 7 2 5 2 3" xfId="2698"/>
    <cellStyle name="Normal 7 2 5 2 3 2" xfId="6645"/>
    <cellStyle name="Normal 7 2 5 2 3 2 2" xfId="14554"/>
    <cellStyle name="Normal 7 2 5 2 3 3" xfId="10608"/>
    <cellStyle name="Normal 7 2 5 2 4" xfId="4685"/>
    <cellStyle name="Normal 7 2 5 2 4 2" xfId="12594"/>
    <cellStyle name="Normal 7 2 5 2 5" xfId="8648"/>
    <cellStyle name="Normal 7 2 5 3" xfId="1234"/>
    <cellStyle name="Normal 7 2 5 3 2" xfId="3194"/>
    <cellStyle name="Normal 7 2 5 3 2 2" xfId="7141"/>
    <cellStyle name="Normal 7 2 5 3 2 2 2" xfId="15050"/>
    <cellStyle name="Normal 7 2 5 3 2 3" xfId="11104"/>
    <cellStyle name="Normal 7 2 5 3 3" xfId="5181"/>
    <cellStyle name="Normal 7 2 5 3 3 2" xfId="13090"/>
    <cellStyle name="Normal 7 2 5 3 4" xfId="9144"/>
    <cellStyle name="Normal 7 2 5 4" xfId="2215"/>
    <cellStyle name="Normal 7 2 5 4 2" xfId="6162"/>
    <cellStyle name="Normal 7 2 5 4 2 2" xfId="14071"/>
    <cellStyle name="Normal 7 2 5 4 3" xfId="10125"/>
    <cellStyle name="Normal 7 2 5 5" xfId="4202"/>
    <cellStyle name="Normal 7 2 5 5 2" xfId="12111"/>
    <cellStyle name="Normal 7 2 5 6" xfId="8165"/>
    <cellStyle name="Normal 7 2 6" xfId="513"/>
    <cellStyle name="Normal 7 2 6 2" xfId="1492"/>
    <cellStyle name="Normal 7 2 6 2 2" xfId="3452"/>
    <cellStyle name="Normal 7 2 6 2 2 2" xfId="7399"/>
    <cellStyle name="Normal 7 2 6 2 2 2 2" xfId="15308"/>
    <cellStyle name="Normal 7 2 6 2 2 3" xfId="11362"/>
    <cellStyle name="Normal 7 2 6 2 3" xfId="5439"/>
    <cellStyle name="Normal 7 2 6 2 3 2" xfId="13348"/>
    <cellStyle name="Normal 7 2 6 2 4" xfId="9402"/>
    <cellStyle name="Normal 7 2 6 3" xfId="2473"/>
    <cellStyle name="Normal 7 2 6 3 2" xfId="6420"/>
    <cellStyle name="Normal 7 2 6 3 2 2" xfId="14329"/>
    <cellStyle name="Normal 7 2 6 3 3" xfId="10383"/>
    <cellStyle name="Normal 7 2 6 4" xfId="4460"/>
    <cellStyle name="Normal 7 2 6 4 2" xfId="12369"/>
    <cellStyle name="Normal 7 2 6 5" xfId="8423"/>
    <cellStyle name="Normal 7 2 7" xfId="1009"/>
    <cellStyle name="Normal 7 2 7 2" xfId="2969"/>
    <cellStyle name="Normal 7 2 7 2 2" xfId="6916"/>
    <cellStyle name="Normal 7 2 7 2 2 2" xfId="14825"/>
    <cellStyle name="Normal 7 2 7 2 3" xfId="10879"/>
    <cellStyle name="Normal 7 2 7 3" xfId="4956"/>
    <cellStyle name="Normal 7 2 7 3 2" xfId="12865"/>
    <cellStyle name="Normal 7 2 7 4" xfId="8919"/>
    <cellStyle name="Normal 7 2 8" xfId="1990"/>
    <cellStyle name="Normal 7 2 8 2" xfId="5937"/>
    <cellStyle name="Normal 7 2 8 2 2" xfId="13846"/>
    <cellStyle name="Normal 7 2 8 3" xfId="9900"/>
    <cellStyle name="Normal 7 2 9" xfId="3977"/>
    <cellStyle name="Normal 7 2 9 2" xfId="11886"/>
    <cellStyle name="Normal 7 3" xfId="74"/>
    <cellStyle name="Normal 7 3 2" xfId="163"/>
    <cellStyle name="Normal 7 3 2 2" xfId="388"/>
    <cellStyle name="Normal 7 3 2 2 2" xfId="871"/>
    <cellStyle name="Normal 7 3 2 2 2 2" xfId="1850"/>
    <cellStyle name="Normal 7 3 2 2 2 2 2" xfId="3810"/>
    <cellStyle name="Normal 7 3 2 2 2 2 2 2" xfId="7757"/>
    <cellStyle name="Normal 7 3 2 2 2 2 2 2 2" xfId="15666"/>
    <cellStyle name="Normal 7 3 2 2 2 2 2 3" xfId="11720"/>
    <cellStyle name="Normal 7 3 2 2 2 2 3" xfId="5797"/>
    <cellStyle name="Normal 7 3 2 2 2 2 3 2" xfId="13706"/>
    <cellStyle name="Normal 7 3 2 2 2 2 4" xfId="9760"/>
    <cellStyle name="Normal 7 3 2 2 2 3" xfId="2831"/>
    <cellStyle name="Normal 7 3 2 2 2 3 2" xfId="6778"/>
    <cellStyle name="Normal 7 3 2 2 2 3 2 2" xfId="14687"/>
    <cellStyle name="Normal 7 3 2 2 2 3 3" xfId="10741"/>
    <cellStyle name="Normal 7 3 2 2 2 4" xfId="4818"/>
    <cellStyle name="Normal 7 3 2 2 2 4 2" xfId="12727"/>
    <cellStyle name="Normal 7 3 2 2 2 5" xfId="8781"/>
    <cellStyle name="Normal 7 3 2 2 3" xfId="1367"/>
    <cellStyle name="Normal 7 3 2 2 3 2" xfId="3327"/>
    <cellStyle name="Normal 7 3 2 2 3 2 2" xfId="7274"/>
    <cellStyle name="Normal 7 3 2 2 3 2 2 2" xfId="15183"/>
    <cellStyle name="Normal 7 3 2 2 3 2 3" xfId="11237"/>
    <cellStyle name="Normal 7 3 2 2 3 3" xfId="5314"/>
    <cellStyle name="Normal 7 3 2 2 3 3 2" xfId="13223"/>
    <cellStyle name="Normal 7 3 2 2 3 4" xfId="9277"/>
    <cellStyle name="Normal 7 3 2 2 4" xfId="2348"/>
    <cellStyle name="Normal 7 3 2 2 4 2" xfId="6295"/>
    <cellStyle name="Normal 7 3 2 2 4 2 2" xfId="14204"/>
    <cellStyle name="Normal 7 3 2 2 4 3" xfId="10258"/>
    <cellStyle name="Normal 7 3 2 2 5" xfId="4335"/>
    <cellStyle name="Normal 7 3 2 2 5 2" xfId="12244"/>
    <cellStyle name="Normal 7 3 2 2 6" xfId="8298"/>
    <cellStyle name="Normal 7 3 2 3" xfId="646"/>
    <cellStyle name="Normal 7 3 2 3 2" xfId="1625"/>
    <cellStyle name="Normal 7 3 2 3 2 2" xfId="3585"/>
    <cellStyle name="Normal 7 3 2 3 2 2 2" xfId="7532"/>
    <cellStyle name="Normal 7 3 2 3 2 2 2 2" xfId="15441"/>
    <cellStyle name="Normal 7 3 2 3 2 2 3" xfId="11495"/>
    <cellStyle name="Normal 7 3 2 3 2 3" xfId="5572"/>
    <cellStyle name="Normal 7 3 2 3 2 3 2" xfId="13481"/>
    <cellStyle name="Normal 7 3 2 3 2 4" xfId="9535"/>
    <cellStyle name="Normal 7 3 2 3 3" xfId="2606"/>
    <cellStyle name="Normal 7 3 2 3 3 2" xfId="6553"/>
    <cellStyle name="Normal 7 3 2 3 3 2 2" xfId="14462"/>
    <cellStyle name="Normal 7 3 2 3 3 3" xfId="10516"/>
    <cellStyle name="Normal 7 3 2 3 4" xfId="4593"/>
    <cellStyle name="Normal 7 3 2 3 4 2" xfId="12502"/>
    <cellStyle name="Normal 7 3 2 3 5" xfId="8556"/>
    <cellStyle name="Normal 7 3 2 4" xfId="1142"/>
    <cellStyle name="Normal 7 3 2 4 2" xfId="3102"/>
    <cellStyle name="Normal 7 3 2 4 2 2" xfId="7049"/>
    <cellStyle name="Normal 7 3 2 4 2 2 2" xfId="14958"/>
    <cellStyle name="Normal 7 3 2 4 2 3" xfId="11012"/>
    <cellStyle name="Normal 7 3 2 4 3" xfId="5089"/>
    <cellStyle name="Normal 7 3 2 4 3 2" xfId="12998"/>
    <cellStyle name="Normal 7 3 2 4 4" xfId="9052"/>
    <cellStyle name="Normal 7 3 2 5" xfId="2123"/>
    <cellStyle name="Normal 7 3 2 5 2" xfId="6070"/>
    <cellStyle name="Normal 7 3 2 5 2 2" xfId="13979"/>
    <cellStyle name="Normal 7 3 2 5 3" xfId="10033"/>
    <cellStyle name="Normal 7 3 2 6" xfId="4110"/>
    <cellStyle name="Normal 7 3 2 6 2" xfId="12019"/>
    <cellStyle name="Normal 7 3 2 7" xfId="8073"/>
    <cellStyle name="Normal 7 3 3" xfId="299"/>
    <cellStyle name="Normal 7 3 3 2" xfId="782"/>
    <cellStyle name="Normal 7 3 3 2 2" xfId="1761"/>
    <cellStyle name="Normal 7 3 3 2 2 2" xfId="3721"/>
    <cellStyle name="Normal 7 3 3 2 2 2 2" xfId="7668"/>
    <cellStyle name="Normal 7 3 3 2 2 2 2 2" xfId="15577"/>
    <cellStyle name="Normal 7 3 3 2 2 2 3" xfId="11631"/>
    <cellStyle name="Normal 7 3 3 2 2 3" xfId="5708"/>
    <cellStyle name="Normal 7 3 3 2 2 3 2" xfId="13617"/>
    <cellStyle name="Normal 7 3 3 2 2 4" xfId="9671"/>
    <cellStyle name="Normal 7 3 3 2 3" xfId="2742"/>
    <cellStyle name="Normal 7 3 3 2 3 2" xfId="6689"/>
    <cellStyle name="Normal 7 3 3 2 3 2 2" xfId="14598"/>
    <cellStyle name="Normal 7 3 3 2 3 3" xfId="10652"/>
    <cellStyle name="Normal 7 3 3 2 4" xfId="4729"/>
    <cellStyle name="Normal 7 3 3 2 4 2" xfId="12638"/>
    <cellStyle name="Normal 7 3 3 2 5" xfId="8692"/>
    <cellStyle name="Normal 7 3 3 3" xfId="1278"/>
    <cellStyle name="Normal 7 3 3 3 2" xfId="3238"/>
    <cellStyle name="Normal 7 3 3 3 2 2" xfId="7185"/>
    <cellStyle name="Normal 7 3 3 3 2 2 2" xfId="15094"/>
    <cellStyle name="Normal 7 3 3 3 2 3" xfId="11148"/>
    <cellStyle name="Normal 7 3 3 3 3" xfId="5225"/>
    <cellStyle name="Normal 7 3 3 3 3 2" xfId="13134"/>
    <cellStyle name="Normal 7 3 3 3 4" xfId="9188"/>
    <cellStyle name="Normal 7 3 3 4" xfId="2259"/>
    <cellStyle name="Normal 7 3 3 4 2" xfId="6206"/>
    <cellStyle name="Normal 7 3 3 4 2 2" xfId="14115"/>
    <cellStyle name="Normal 7 3 3 4 3" xfId="10169"/>
    <cellStyle name="Normal 7 3 3 5" xfId="4246"/>
    <cellStyle name="Normal 7 3 3 5 2" xfId="12155"/>
    <cellStyle name="Normal 7 3 3 6" xfId="8209"/>
    <cellStyle name="Normal 7 3 4" xfId="557"/>
    <cellStyle name="Normal 7 3 4 2" xfId="1536"/>
    <cellStyle name="Normal 7 3 4 2 2" xfId="3496"/>
    <cellStyle name="Normal 7 3 4 2 2 2" xfId="7443"/>
    <cellStyle name="Normal 7 3 4 2 2 2 2" xfId="15352"/>
    <cellStyle name="Normal 7 3 4 2 2 3" xfId="11406"/>
    <cellStyle name="Normal 7 3 4 2 3" xfId="5483"/>
    <cellStyle name="Normal 7 3 4 2 3 2" xfId="13392"/>
    <cellStyle name="Normal 7 3 4 2 4" xfId="9446"/>
    <cellStyle name="Normal 7 3 4 3" xfId="2517"/>
    <cellStyle name="Normal 7 3 4 3 2" xfId="6464"/>
    <cellStyle name="Normal 7 3 4 3 2 2" xfId="14373"/>
    <cellStyle name="Normal 7 3 4 3 3" xfId="10427"/>
    <cellStyle name="Normal 7 3 4 4" xfId="4504"/>
    <cellStyle name="Normal 7 3 4 4 2" xfId="12413"/>
    <cellStyle name="Normal 7 3 4 5" xfId="8467"/>
    <cellStyle name="Normal 7 3 5" xfId="1053"/>
    <cellStyle name="Normal 7 3 5 2" xfId="3013"/>
    <cellStyle name="Normal 7 3 5 2 2" xfId="6960"/>
    <cellStyle name="Normal 7 3 5 2 2 2" xfId="14869"/>
    <cellStyle name="Normal 7 3 5 2 3" xfId="10923"/>
    <cellStyle name="Normal 7 3 5 3" xfId="5000"/>
    <cellStyle name="Normal 7 3 5 3 2" xfId="12909"/>
    <cellStyle name="Normal 7 3 5 4" xfId="8963"/>
    <cellStyle name="Normal 7 3 6" xfId="2034"/>
    <cellStyle name="Normal 7 3 6 2" xfId="5981"/>
    <cellStyle name="Normal 7 3 6 2 2" xfId="13890"/>
    <cellStyle name="Normal 7 3 6 3" xfId="9944"/>
    <cellStyle name="Normal 7 3 7" xfId="4021"/>
    <cellStyle name="Normal 7 3 7 2" xfId="11930"/>
    <cellStyle name="Normal 7 3 8" xfId="7984"/>
    <cellStyle name="Normal 7 4" xfId="45"/>
    <cellStyle name="Normal 7 4 2" xfId="134"/>
    <cellStyle name="Normal 7 4 2 2" xfId="359"/>
    <cellStyle name="Normal 7 4 2 2 2" xfId="842"/>
    <cellStyle name="Normal 7 4 2 2 2 2" xfId="1821"/>
    <cellStyle name="Normal 7 4 2 2 2 2 2" xfId="3781"/>
    <cellStyle name="Normal 7 4 2 2 2 2 2 2" xfId="7728"/>
    <cellStyle name="Normal 7 4 2 2 2 2 2 2 2" xfId="15637"/>
    <cellStyle name="Normal 7 4 2 2 2 2 2 3" xfId="11691"/>
    <cellStyle name="Normal 7 4 2 2 2 2 3" xfId="5768"/>
    <cellStyle name="Normal 7 4 2 2 2 2 3 2" xfId="13677"/>
    <cellStyle name="Normal 7 4 2 2 2 2 4" xfId="9731"/>
    <cellStyle name="Normal 7 4 2 2 2 3" xfId="2802"/>
    <cellStyle name="Normal 7 4 2 2 2 3 2" xfId="6749"/>
    <cellStyle name="Normal 7 4 2 2 2 3 2 2" xfId="14658"/>
    <cellStyle name="Normal 7 4 2 2 2 3 3" xfId="10712"/>
    <cellStyle name="Normal 7 4 2 2 2 4" xfId="4789"/>
    <cellStyle name="Normal 7 4 2 2 2 4 2" xfId="12698"/>
    <cellStyle name="Normal 7 4 2 2 2 5" xfId="8752"/>
    <cellStyle name="Normal 7 4 2 2 3" xfId="1338"/>
    <cellStyle name="Normal 7 4 2 2 3 2" xfId="3298"/>
    <cellStyle name="Normal 7 4 2 2 3 2 2" xfId="7245"/>
    <cellStyle name="Normal 7 4 2 2 3 2 2 2" xfId="15154"/>
    <cellStyle name="Normal 7 4 2 2 3 2 3" xfId="11208"/>
    <cellStyle name="Normal 7 4 2 2 3 3" xfId="5285"/>
    <cellStyle name="Normal 7 4 2 2 3 3 2" xfId="13194"/>
    <cellStyle name="Normal 7 4 2 2 3 4" xfId="9248"/>
    <cellStyle name="Normal 7 4 2 2 4" xfId="2319"/>
    <cellStyle name="Normal 7 4 2 2 4 2" xfId="6266"/>
    <cellStyle name="Normal 7 4 2 2 4 2 2" xfId="14175"/>
    <cellStyle name="Normal 7 4 2 2 4 3" xfId="10229"/>
    <cellStyle name="Normal 7 4 2 2 5" xfId="4306"/>
    <cellStyle name="Normal 7 4 2 2 5 2" xfId="12215"/>
    <cellStyle name="Normal 7 4 2 2 6" xfId="8269"/>
    <cellStyle name="Normal 7 4 2 3" xfId="617"/>
    <cellStyle name="Normal 7 4 2 3 2" xfId="1596"/>
    <cellStyle name="Normal 7 4 2 3 2 2" xfId="3556"/>
    <cellStyle name="Normal 7 4 2 3 2 2 2" xfId="7503"/>
    <cellStyle name="Normal 7 4 2 3 2 2 2 2" xfId="15412"/>
    <cellStyle name="Normal 7 4 2 3 2 2 3" xfId="11466"/>
    <cellStyle name="Normal 7 4 2 3 2 3" xfId="5543"/>
    <cellStyle name="Normal 7 4 2 3 2 3 2" xfId="13452"/>
    <cellStyle name="Normal 7 4 2 3 2 4" xfId="9506"/>
    <cellStyle name="Normal 7 4 2 3 3" xfId="2577"/>
    <cellStyle name="Normal 7 4 2 3 3 2" xfId="6524"/>
    <cellStyle name="Normal 7 4 2 3 3 2 2" xfId="14433"/>
    <cellStyle name="Normal 7 4 2 3 3 3" xfId="10487"/>
    <cellStyle name="Normal 7 4 2 3 4" xfId="4564"/>
    <cellStyle name="Normal 7 4 2 3 4 2" xfId="12473"/>
    <cellStyle name="Normal 7 4 2 3 5" xfId="8527"/>
    <cellStyle name="Normal 7 4 2 4" xfId="1113"/>
    <cellStyle name="Normal 7 4 2 4 2" xfId="3073"/>
    <cellStyle name="Normal 7 4 2 4 2 2" xfId="7020"/>
    <cellStyle name="Normal 7 4 2 4 2 2 2" xfId="14929"/>
    <cellStyle name="Normal 7 4 2 4 2 3" xfId="10983"/>
    <cellStyle name="Normal 7 4 2 4 3" xfId="5060"/>
    <cellStyle name="Normal 7 4 2 4 3 2" xfId="12969"/>
    <cellStyle name="Normal 7 4 2 4 4" xfId="9023"/>
    <cellStyle name="Normal 7 4 2 5" xfId="2094"/>
    <cellStyle name="Normal 7 4 2 5 2" xfId="6041"/>
    <cellStyle name="Normal 7 4 2 5 2 2" xfId="13950"/>
    <cellStyle name="Normal 7 4 2 5 3" xfId="10004"/>
    <cellStyle name="Normal 7 4 2 6" xfId="4081"/>
    <cellStyle name="Normal 7 4 2 6 2" xfId="11990"/>
    <cellStyle name="Normal 7 4 2 7" xfId="8044"/>
    <cellStyle name="Normal 7 4 3" xfId="270"/>
    <cellStyle name="Normal 7 4 3 2" xfId="753"/>
    <cellStyle name="Normal 7 4 3 2 2" xfId="1732"/>
    <cellStyle name="Normal 7 4 3 2 2 2" xfId="3692"/>
    <cellStyle name="Normal 7 4 3 2 2 2 2" xfId="7639"/>
    <cellStyle name="Normal 7 4 3 2 2 2 2 2" xfId="15548"/>
    <cellStyle name="Normal 7 4 3 2 2 2 3" xfId="11602"/>
    <cellStyle name="Normal 7 4 3 2 2 3" xfId="5679"/>
    <cellStyle name="Normal 7 4 3 2 2 3 2" xfId="13588"/>
    <cellStyle name="Normal 7 4 3 2 2 4" xfId="9642"/>
    <cellStyle name="Normal 7 4 3 2 3" xfId="2713"/>
    <cellStyle name="Normal 7 4 3 2 3 2" xfId="6660"/>
    <cellStyle name="Normal 7 4 3 2 3 2 2" xfId="14569"/>
    <cellStyle name="Normal 7 4 3 2 3 3" xfId="10623"/>
    <cellStyle name="Normal 7 4 3 2 4" xfId="4700"/>
    <cellStyle name="Normal 7 4 3 2 4 2" xfId="12609"/>
    <cellStyle name="Normal 7 4 3 2 5" xfId="8663"/>
    <cellStyle name="Normal 7 4 3 3" xfId="1249"/>
    <cellStyle name="Normal 7 4 3 3 2" xfId="3209"/>
    <cellStyle name="Normal 7 4 3 3 2 2" xfId="7156"/>
    <cellStyle name="Normal 7 4 3 3 2 2 2" xfId="15065"/>
    <cellStyle name="Normal 7 4 3 3 2 3" xfId="11119"/>
    <cellStyle name="Normal 7 4 3 3 3" xfId="5196"/>
    <cellStyle name="Normal 7 4 3 3 3 2" xfId="13105"/>
    <cellStyle name="Normal 7 4 3 3 4" xfId="9159"/>
    <cellStyle name="Normal 7 4 3 4" xfId="2230"/>
    <cellStyle name="Normal 7 4 3 4 2" xfId="6177"/>
    <cellStyle name="Normal 7 4 3 4 2 2" xfId="14086"/>
    <cellStyle name="Normal 7 4 3 4 3" xfId="10140"/>
    <cellStyle name="Normal 7 4 3 5" xfId="4217"/>
    <cellStyle name="Normal 7 4 3 5 2" xfId="12126"/>
    <cellStyle name="Normal 7 4 3 6" xfId="8180"/>
    <cellStyle name="Normal 7 4 4" xfId="528"/>
    <cellStyle name="Normal 7 4 4 2" xfId="1507"/>
    <cellStyle name="Normal 7 4 4 2 2" xfId="3467"/>
    <cellStyle name="Normal 7 4 4 2 2 2" xfId="7414"/>
    <cellStyle name="Normal 7 4 4 2 2 2 2" xfId="15323"/>
    <cellStyle name="Normal 7 4 4 2 2 3" xfId="11377"/>
    <cellStyle name="Normal 7 4 4 2 3" xfId="5454"/>
    <cellStyle name="Normal 7 4 4 2 3 2" xfId="13363"/>
    <cellStyle name="Normal 7 4 4 2 4" xfId="9417"/>
    <cellStyle name="Normal 7 4 4 3" xfId="2488"/>
    <cellStyle name="Normal 7 4 4 3 2" xfId="6435"/>
    <cellStyle name="Normal 7 4 4 3 2 2" xfId="14344"/>
    <cellStyle name="Normal 7 4 4 3 3" xfId="10398"/>
    <cellStyle name="Normal 7 4 4 4" xfId="4475"/>
    <cellStyle name="Normal 7 4 4 4 2" xfId="12384"/>
    <cellStyle name="Normal 7 4 4 5" xfId="8438"/>
    <cellStyle name="Normal 7 4 5" xfId="1024"/>
    <cellStyle name="Normal 7 4 5 2" xfId="2984"/>
    <cellStyle name="Normal 7 4 5 2 2" xfId="6931"/>
    <cellStyle name="Normal 7 4 5 2 2 2" xfId="14840"/>
    <cellStyle name="Normal 7 4 5 2 3" xfId="10894"/>
    <cellStyle name="Normal 7 4 5 3" xfId="4971"/>
    <cellStyle name="Normal 7 4 5 3 2" xfId="12880"/>
    <cellStyle name="Normal 7 4 5 4" xfId="8934"/>
    <cellStyle name="Normal 7 4 6" xfId="2005"/>
    <cellStyle name="Normal 7 4 6 2" xfId="5952"/>
    <cellStyle name="Normal 7 4 6 2 2" xfId="13861"/>
    <cellStyle name="Normal 7 4 6 3" xfId="9915"/>
    <cellStyle name="Normal 7 4 7" xfId="3992"/>
    <cellStyle name="Normal 7 4 7 2" xfId="11901"/>
    <cellStyle name="Normal 7 4 8" xfId="7955"/>
    <cellStyle name="Normal 7 5" xfId="104"/>
    <cellStyle name="Normal 7 5 2" xfId="329"/>
    <cellStyle name="Normal 7 5 2 2" xfId="812"/>
    <cellStyle name="Normal 7 5 2 2 2" xfId="1791"/>
    <cellStyle name="Normal 7 5 2 2 2 2" xfId="3751"/>
    <cellStyle name="Normal 7 5 2 2 2 2 2" xfId="7698"/>
    <cellStyle name="Normal 7 5 2 2 2 2 2 2" xfId="15607"/>
    <cellStyle name="Normal 7 5 2 2 2 2 3" xfId="11661"/>
    <cellStyle name="Normal 7 5 2 2 2 3" xfId="5738"/>
    <cellStyle name="Normal 7 5 2 2 2 3 2" xfId="13647"/>
    <cellStyle name="Normal 7 5 2 2 2 4" xfId="9701"/>
    <cellStyle name="Normal 7 5 2 2 3" xfId="2772"/>
    <cellStyle name="Normal 7 5 2 2 3 2" xfId="6719"/>
    <cellStyle name="Normal 7 5 2 2 3 2 2" xfId="14628"/>
    <cellStyle name="Normal 7 5 2 2 3 3" xfId="10682"/>
    <cellStyle name="Normal 7 5 2 2 4" xfId="4759"/>
    <cellStyle name="Normal 7 5 2 2 4 2" xfId="12668"/>
    <cellStyle name="Normal 7 5 2 2 5" xfId="8722"/>
    <cellStyle name="Normal 7 5 2 3" xfId="1308"/>
    <cellStyle name="Normal 7 5 2 3 2" xfId="3268"/>
    <cellStyle name="Normal 7 5 2 3 2 2" xfId="7215"/>
    <cellStyle name="Normal 7 5 2 3 2 2 2" xfId="15124"/>
    <cellStyle name="Normal 7 5 2 3 2 3" xfId="11178"/>
    <cellStyle name="Normal 7 5 2 3 3" xfId="5255"/>
    <cellStyle name="Normal 7 5 2 3 3 2" xfId="13164"/>
    <cellStyle name="Normal 7 5 2 3 4" xfId="9218"/>
    <cellStyle name="Normal 7 5 2 4" xfId="2289"/>
    <cellStyle name="Normal 7 5 2 4 2" xfId="6236"/>
    <cellStyle name="Normal 7 5 2 4 2 2" xfId="14145"/>
    <cellStyle name="Normal 7 5 2 4 3" xfId="10199"/>
    <cellStyle name="Normal 7 5 2 5" xfId="4276"/>
    <cellStyle name="Normal 7 5 2 5 2" xfId="12185"/>
    <cellStyle name="Normal 7 5 2 6" xfId="8239"/>
    <cellStyle name="Normal 7 5 3" xfId="587"/>
    <cellStyle name="Normal 7 5 3 2" xfId="1566"/>
    <cellStyle name="Normal 7 5 3 2 2" xfId="3526"/>
    <cellStyle name="Normal 7 5 3 2 2 2" xfId="7473"/>
    <cellStyle name="Normal 7 5 3 2 2 2 2" xfId="15382"/>
    <cellStyle name="Normal 7 5 3 2 2 3" xfId="11436"/>
    <cellStyle name="Normal 7 5 3 2 3" xfId="5513"/>
    <cellStyle name="Normal 7 5 3 2 3 2" xfId="13422"/>
    <cellStyle name="Normal 7 5 3 2 4" xfId="9476"/>
    <cellStyle name="Normal 7 5 3 3" xfId="2547"/>
    <cellStyle name="Normal 7 5 3 3 2" xfId="6494"/>
    <cellStyle name="Normal 7 5 3 3 2 2" xfId="14403"/>
    <cellStyle name="Normal 7 5 3 3 3" xfId="10457"/>
    <cellStyle name="Normal 7 5 3 4" xfId="4534"/>
    <cellStyle name="Normal 7 5 3 4 2" xfId="12443"/>
    <cellStyle name="Normal 7 5 3 5" xfId="8497"/>
    <cellStyle name="Normal 7 5 4" xfId="1083"/>
    <cellStyle name="Normal 7 5 4 2" xfId="3043"/>
    <cellStyle name="Normal 7 5 4 2 2" xfId="6990"/>
    <cellStyle name="Normal 7 5 4 2 2 2" xfId="14899"/>
    <cellStyle name="Normal 7 5 4 2 3" xfId="10953"/>
    <cellStyle name="Normal 7 5 4 3" xfId="5030"/>
    <cellStyle name="Normal 7 5 4 3 2" xfId="12939"/>
    <cellStyle name="Normal 7 5 4 4" xfId="8993"/>
    <cellStyle name="Normal 7 5 5" xfId="2064"/>
    <cellStyle name="Normal 7 5 5 2" xfId="6011"/>
    <cellStyle name="Normal 7 5 5 2 2" xfId="13920"/>
    <cellStyle name="Normal 7 5 5 3" xfId="9974"/>
    <cellStyle name="Normal 7 5 6" xfId="4051"/>
    <cellStyle name="Normal 7 5 6 2" xfId="11960"/>
    <cellStyle name="Normal 7 5 7" xfId="8014"/>
    <cellStyle name="Normal 7 6" xfId="240"/>
    <cellStyle name="Normal 7 6 2" xfId="723"/>
    <cellStyle name="Normal 7 6 2 2" xfId="1702"/>
    <cellStyle name="Normal 7 6 2 2 2" xfId="3662"/>
    <cellStyle name="Normal 7 6 2 2 2 2" xfId="7609"/>
    <cellStyle name="Normal 7 6 2 2 2 2 2" xfId="15518"/>
    <cellStyle name="Normal 7 6 2 2 2 3" xfId="11572"/>
    <cellStyle name="Normal 7 6 2 2 3" xfId="5649"/>
    <cellStyle name="Normal 7 6 2 2 3 2" xfId="13558"/>
    <cellStyle name="Normal 7 6 2 2 4" xfId="9612"/>
    <cellStyle name="Normal 7 6 2 3" xfId="2683"/>
    <cellStyle name="Normal 7 6 2 3 2" xfId="6630"/>
    <cellStyle name="Normal 7 6 2 3 2 2" xfId="14539"/>
    <cellStyle name="Normal 7 6 2 3 3" xfId="10593"/>
    <cellStyle name="Normal 7 6 2 4" xfId="4670"/>
    <cellStyle name="Normal 7 6 2 4 2" xfId="12579"/>
    <cellStyle name="Normal 7 6 2 5" xfId="8633"/>
    <cellStyle name="Normal 7 6 3" xfId="1219"/>
    <cellStyle name="Normal 7 6 3 2" xfId="3179"/>
    <cellStyle name="Normal 7 6 3 2 2" xfId="7126"/>
    <cellStyle name="Normal 7 6 3 2 2 2" xfId="15035"/>
    <cellStyle name="Normal 7 6 3 2 3" xfId="11089"/>
    <cellStyle name="Normal 7 6 3 3" xfId="5166"/>
    <cellStyle name="Normal 7 6 3 3 2" xfId="13075"/>
    <cellStyle name="Normal 7 6 3 4" xfId="9129"/>
    <cellStyle name="Normal 7 6 4" xfId="2200"/>
    <cellStyle name="Normal 7 6 4 2" xfId="6147"/>
    <cellStyle name="Normal 7 6 4 2 2" xfId="14056"/>
    <cellStyle name="Normal 7 6 4 3" xfId="10110"/>
    <cellStyle name="Normal 7 6 5" xfId="4187"/>
    <cellStyle name="Normal 7 6 5 2" xfId="12096"/>
    <cellStyle name="Normal 7 6 6" xfId="8150"/>
    <cellStyle name="Normal 7 7" xfId="498"/>
    <cellStyle name="Normal 7 7 2" xfId="1477"/>
    <cellStyle name="Normal 7 7 2 2" xfId="3437"/>
    <cellStyle name="Normal 7 7 2 2 2" xfId="7384"/>
    <cellStyle name="Normal 7 7 2 2 2 2" xfId="15293"/>
    <cellStyle name="Normal 7 7 2 2 3" xfId="11347"/>
    <cellStyle name="Normal 7 7 2 3" xfId="5424"/>
    <cellStyle name="Normal 7 7 2 3 2" xfId="13333"/>
    <cellStyle name="Normal 7 7 2 4" xfId="9387"/>
    <cellStyle name="Normal 7 7 3" xfId="2458"/>
    <cellStyle name="Normal 7 7 3 2" xfId="6405"/>
    <cellStyle name="Normal 7 7 3 2 2" xfId="14314"/>
    <cellStyle name="Normal 7 7 3 3" xfId="10368"/>
    <cellStyle name="Normal 7 7 4" xfId="4445"/>
    <cellStyle name="Normal 7 7 4 2" xfId="12354"/>
    <cellStyle name="Normal 7 7 5" xfId="8408"/>
    <cellStyle name="Normal 7 8" xfId="994"/>
    <cellStyle name="Normal 7 8 2" xfId="2954"/>
    <cellStyle name="Normal 7 8 2 2" xfId="6901"/>
    <cellStyle name="Normal 7 8 2 2 2" xfId="14810"/>
    <cellStyle name="Normal 7 8 2 3" xfId="10864"/>
    <cellStyle name="Normal 7 8 3" xfId="4941"/>
    <cellStyle name="Normal 7 8 3 2" xfId="12850"/>
    <cellStyle name="Normal 7 8 4" xfId="8904"/>
    <cellStyle name="Normal 7 9" xfId="1975"/>
    <cellStyle name="Normal 7 9 2" xfId="5922"/>
    <cellStyle name="Normal 7 9 2 2" xfId="13831"/>
    <cellStyle name="Normal 7 9 3" xfId="9885"/>
    <cellStyle name="Normal 70" xfId="465"/>
    <cellStyle name="Normal 70 2" xfId="948"/>
    <cellStyle name="Normal 70 2 2" xfId="1927"/>
    <cellStyle name="Normal 70 2 2 2" xfId="3887"/>
    <cellStyle name="Normal 70 2 2 2 2" xfId="7834"/>
    <cellStyle name="Normal 70 2 2 2 2 2" xfId="15743"/>
    <cellStyle name="Normal 70 2 2 2 3" xfId="11797"/>
    <cellStyle name="Normal 70 2 2 3" xfId="5874"/>
    <cellStyle name="Normal 70 2 2 3 2" xfId="13783"/>
    <cellStyle name="Normal 70 2 2 4" xfId="9837"/>
    <cellStyle name="Normal 70 2 3" xfId="2908"/>
    <cellStyle name="Normal 70 2 3 2" xfId="6855"/>
    <cellStyle name="Normal 70 2 3 2 2" xfId="14764"/>
    <cellStyle name="Normal 70 2 3 3" xfId="10818"/>
    <cellStyle name="Normal 70 2 4" xfId="4895"/>
    <cellStyle name="Normal 70 2 4 2" xfId="12804"/>
    <cellStyle name="Normal 70 2 5" xfId="8858"/>
    <cellStyle name="Normal 70 3" xfId="1444"/>
    <cellStyle name="Normal 70 3 2" xfId="3404"/>
    <cellStyle name="Normal 70 3 2 2" xfId="7351"/>
    <cellStyle name="Normal 70 3 2 2 2" xfId="15260"/>
    <cellStyle name="Normal 70 3 2 3" xfId="11314"/>
    <cellStyle name="Normal 70 3 3" xfId="5391"/>
    <cellStyle name="Normal 70 3 3 2" xfId="13300"/>
    <cellStyle name="Normal 70 3 4" xfId="9354"/>
    <cellStyle name="Normal 70 4" xfId="2425"/>
    <cellStyle name="Normal 70 4 2" xfId="6372"/>
    <cellStyle name="Normal 70 4 2 2" xfId="14281"/>
    <cellStyle name="Normal 70 4 3" xfId="10335"/>
    <cellStyle name="Normal 70 5" xfId="4412"/>
    <cellStyle name="Normal 70 5 2" xfId="12321"/>
    <cellStyle name="Normal 70 6" xfId="8375"/>
    <cellStyle name="Normal 71" xfId="466"/>
    <cellStyle name="Normal 71 2" xfId="949"/>
    <cellStyle name="Normal 71 2 2" xfId="1928"/>
    <cellStyle name="Normal 71 2 2 2" xfId="3888"/>
    <cellStyle name="Normal 71 2 2 2 2" xfId="7835"/>
    <cellStyle name="Normal 71 2 2 2 2 2" xfId="15744"/>
    <cellStyle name="Normal 71 2 2 2 3" xfId="11798"/>
    <cellStyle name="Normal 71 2 2 3" xfId="5875"/>
    <cellStyle name="Normal 71 2 2 3 2" xfId="13784"/>
    <cellStyle name="Normal 71 2 2 4" xfId="9838"/>
    <cellStyle name="Normal 71 2 3" xfId="2909"/>
    <cellStyle name="Normal 71 2 3 2" xfId="6856"/>
    <cellStyle name="Normal 71 2 3 2 2" xfId="14765"/>
    <cellStyle name="Normal 71 2 3 3" xfId="10819"/>
    <cellStyle name="Normal 71 2 4" xfId="4896"/>
    <cellStyle name="Normal 71 2 4 2" xfId="12805"/>
    <cellStyle name="Normal 71 2 5" xfId="8859"/>
    <cellStyle name="Normal 71 3" xfId="1445"/>
    <cellStyle name="Normal 71 3 2" xfId="3405"/>
    <cellStyle name="Normal 71 3 2 2" xfId="7352"/>
    <cellStyle name="Normal 71 3 2 2 2" xfId="15261"/>
    <cellStyle name="Normal 71 3 2 3" xfId="11315"/>
    <cellStyle name="Normal 71 3 3" xfId="5392"/>
    <cellStyle name="Normal 71 3 3 2" xfId="13301"/>
    <cellStyle name="Normal 71 3 4" xfId="9355"/>
    <cellStyle name="Normal 71 4" xfId="2426"/>
    <cellStyle name="Normal 71 4 2" xfId="6373"/>
    <cellStyle name="Normal 71 4 2 2" xfId="14282"/>
    <cellStyle name="Normal 71 4 3" xfId="10336"/>
    <cellStyle name="Normal 71 5" xfId="4413"/>
    <cellStyle name="Normal 71 5 2" xfId="12322"/>
    <cellStyle name="Normal 71 6" xfId="8376"/>
    <cellStyle name="Normal 72" xfId="467"/>
    <cellStyle name="Normal 72 2" xfId="950"/>
    <cellStyle name="Normal 72 2 2" xfId="1929"/>
    <cellStyle name="Normal 72 2 2 2" xfId="3889"/>
    <cellStyle name="Normal 72 2 2 2 2" xfId="7836"/>
    <cellStyle name="Normal 72 2 2 2 2 2" xfId="15745"/>
    <cellStyle name="Normal 72 2 2 2 3" xfId="11799"/>
    <cellStyle name="Normal 72 2 2 3" xfId="5876"/>
    <cellStyle name="Normal 72 2 2 3 2" xfId="13785"/>
    <cellStyle name="Normal 72 2 2 4" xfId="9839"/>
    <cellStyle name="Normal 72 2 3" xfId="2910"/>
    <cellStyle name="Normal 72 2 3 2" xfId="6857"/>
    <cellStyle name="Normal 72 2 3 2 2" xfId="14766"/>
    <cellStyle name="Normal 72 2 3 3" xfId="10820"/>
    <cellStyle name="Normal 72 2 4" xfId="4897"/>
    <cellStyle name="Normal 72 2 4 2" xfId="12806"/>
    <cellStyle name="Normal 72 2 5" xfId="8860"/>
    <cellStyle name="Normal 72 3" xfId="1446"/>
    <cellStyle name="Normal 72 3 2" xfId="3406"/>
    <cellStyle name="Normal 72 3 2 2" xfId="7353"/>
    <cellStyle name="Normal 72 3 2 2 2" xfId="15262"/>
    <cellStyle name="Normal 72 3 2 3" xfId="11316"/>
    <cellStyle name="Normal 72 3 3" xfId="5393"/>
    <cellStyle name="Normal 72 3 3 2" xfId="13302"/>
    <cellStyle name="Normal 72 3 4" xfId="9356"/>
    <cellStyle name="Normal 72 4" xfId="2427"/>
    <cellStyle name="Normal 72 4 2" xfId="6374"/>
    <cellStyle name="Normal 72 4 2 2" xfId="14283"/>
    <cellStyle name="Normal 72 4 3" xfId="10337"/>
    <cellStyle name="Normal 72 5" xfId="4414"/>
    <cellStyle name="Normal 72 5 2" xfId="12323"/>
    <cellStyle name="Normal 72 6" xfId="8377"/>
    <cellStyle name="Normal 73" xfId="468"/>
    <cellStyle name="Normal 73 2" xfId="951"/>
    <cellStyle name="Normal 73 2 2" xfId="1930"/>
    <cellStyle name="Normal 73 2 2 2" xfId="3890"/>
    <cellStyle name="Normal 73 2 2 2 2" xfId="7837"/>
    <cellStyle name="Normal 73 2 2 2 2 2" xfId="15746"/>
    <cellStyle name="Normal 73 2 2 2 3" xfId="11800"/>
    <cellStyle name="Normal 73 2 2 3" xfId="5877"/>
    <cellStyle name="Normal 73 2 2 3 2" xfId="13786"/>
    <cellStyle name="Normal 73 2 2 4" xfId="9840"/>
    <cellStyle name="Normal 73 2 3" xfId="2911"/>
    <cellStyle name="Normal 73 2 3 2" xfId="6858"/>
    <cellStyle name="Normal 73 2 3 2 2" xfId="14767"/>
    <cellStyle name="Normal 73 2 3 3" xfId="10821"/>
    <cellStyle name="Normal 73 2 4" xfId="4898"/>
    <cellStyle name="Normal 73 2 4 2" xfId="12807"/>
    <cellStyle name="Normal 73 2 5" xfId="8861"/>
    <cellStyle name="Normal 73 3" xfId="1447"/>
    <cellStyle name="Normal 73 3 2" xfId="3407"/>
    <cellStyle name="Normal 73 3 2 2" xfId="7354"/>
    <cellStyle name="Normal 73 3 2 2 2" xfId="15263"/>
    <cellStyle name="Normal 73 3 2 3" xfId="11317"/>
    <cellStyle name="Normal 73 3 3" xfId="5394"/>
    <cellStyle name="Normal 73 3 3 2" xfId="13303"/>
    <cellStyle name="Normal 73 3 4" xfId="9357"/>
    <cellStyle name="Normal 73 4" xfId="2428"/>
    <cellStyle name="Normal 73 4 2" xfId="6375"/>
    <cellStyle name="Normal 73 4 2 2" xfId="14284"/>
    <cellStyle name="Normal 73 4 3" xfId="10338"/>
    <cellStyle name="Normal 73 5" xfId="4415"/>
    <cellStyle name="Normal 73 5 2" xfId="12324"/>
    <cellStyle name="Normal 73 6" xfId="8378"/>
    <cellStyle name="Normal 74" xfId="469"/>
    <cellStyle name="Normal 74 2" xfId="952"/>
    <cellStyle name="Normal 74 2 2" xfId="1931"/>
    <cellStyle name="Normal 74 2 2 2" xfId="3891"/>
    <cellStyle name="Normal 74 2 2 2 2" xfId="7838"/>
    <cellStyle name="Normal 74 2 2 2 2 2" xfId="15747"/>
    <cellStyle name="Normal 74 2 2 2 3" xfId="11801"/>
    <cellStyle name="Normal 74 2 2 3" xfId="5878"/>
    <cellStyle name="Normal 74 2 2 3 2" xfId="13787"/>
    <cellStyle name="Normal 74 2 2 4" xfId="9841"/>
    <cellStyle name="Normal 74 2 3" xfId="2912"/>
    <cellStyle name="Normal 74 2 3 2" xfId="6859"/>
    <cellStyle name="Normal 74 2 3 2 2" xfId="14768"/>
    <cellStyle name="Normal 74 2 3 3" xfId="10822"/>
    <cellStyle name="Normal 74 2 4" xfId="4899"/>
    <cellStyle name="Normal 74 2 4 2" xfId="12808"/>
    <cellStyle name="Normal 74 2 5" xfId="8862"/>
    <cellStyle name="Normal 74 3" xfId="1448"/>
    <cellStyle name="Normal 74 3 2" xfId="3408"/>
    <cellStyle name="Normal 74 3 2 2" xfId="7355"/>
    <cellStyle name="Normal 74 3 2 2 2" xfId="15264"/>
    <cellStyle name="Normal 74 3 2 3" xfId="11318"/>
    <cellStyle name="Normal 74 3 3" xfId="5395"/>
    <cellStyle name="Normal 74 3 3 2" xfId="13304"/>
    <cellStyle name="Normal 74 3 4" xfId="9358"/>
    <cellStyle name="Normal 74 4" xfId="2429"/>
    <cellStyle name="Normal 74 4 2" xfId="6376"/>
    <cellStyle name="Normal 74 4 2 2" xfId="14285"/>
    <cellStyle name="Normal 74 4 3" xfId="10339"/>
    <cellStyle name="Normal 74 5" xfId="4416"/>
    <cellStyle name="Normal 74 5 2" xfId="12325"/>
    <cellStyle name="Normal 74 6" xfId="8379"/>
    <cellStyle name="Normal 75" xfId="470"/>
    <cellStyle name="Normal 75 2" xfId="953"/>
    <cellStyle name="Normal 75 2 2" xfId="1932"/>
    <cellStyle name="Normal 75 2 2 2" xfId="3892"/>
    <cellStyle name="Normal 75 2 2 2 2" xfId="7839"/>
    <cellStyle name="Normal 75 2 2 2 2 2" xfId="15748"/>
    <cellStyle name="Normal 75 2 2 2 3" xfId="11802"/>
    <cellStyle name="Normal 75 2 2 3" xfId="5879"/>
    <cellStyle name="Normal 75 2 2 3 2" xfId="13788"/>
    <cellStyle name="Normal 75 2 2 4" xfId="9842"/>
    <cellStyle name="Normal 75 2 3" xfId="2913"/>
    <cellStyle name="Normal 75 2 3 2" xfId="6860"/>
    <cellStyle name="Normal 75 2 3 2 2" xfId="14769"/>
    <cellStyle name="Normal 75 2 3 3" xfId="10823"/>
    <cellStyle name="Normal 75 2 4" xfId="4900"/>
    <cellStyle name="Normal 75 2 4 2" xfId="12809"/>
    <cellStyle name="Normal 75 2 5" xfId="8863"/>
    <cellStyle name="Normal 75 3" xfId="1449"/>
    <cellStyle name="Normal 75 3 2" xfId="3409"/>
    <cellStyle name="Normal 75 3 2 2" xfId="7356"/>
    <cellStyle name="Normal 75 3 2 2 2" xfId="15265"/>
    <cellStyle name="Normal 75 3 2 3" xfId="11319"/>
    <cellStyle name="Normal 75 3 3" xfId="5396"/>
    <cellStyle name="Normal 75 3 3 2" xfId="13305"/>
    <cellStyle name="Normal 75 3 4" xfId="9359"/>
    <cellStyle name="Normal 75 4" xfId="2430"/>
    <cellStyle name="Normal 75 4 2" xfId="6377"/>
    <cellStyle name="Normal 75 4 2 2" xfId="14286"/>
    <cellStyle name="Normal 75 4 3" xfId="10340"/>
    <cellStyle name="Normal 75 5" xfId="4417"/>
    <cellStyle name="Normal 75 5 2" xfId="12326"/>
    <cellStyle name="Normal 75 6" xfId="8380"/>
    <cellStyle name="Normal 76" xfId="471"/>
    <cellStyle name="Normal 76 2" xfId="954"/>
    <cellStyle name="Normal 76 2 2" xfId="1933"/>
    <cellStyle name="Normal 76 2 2 2" xfId="3893"/>
    <cellStyle name="Normal 76 2 2 2 2" xfId="7840"/>
    <cellStyle name="Normal 76 2 2 2 2 2" xfId="15749"/>
    <cellStyle name="Normal 76 2 2 2 3" xfId="11803"/>
    <cellStyle name="Normal 76 2 2 3" xfId="5880"/>
    <cellStyle name="Normal 76 2 2 3 2" xfId="13789"/>
    <cellStyle name="Normal 76 2 2 4" xfId="9843"/>
    <cellStyle name="Normal 76 2 3" xfId="2914"/>
    <cellStyle name="Normal 76 2 3 2" xfId="6861"/>
    <cellStyle name="Normal 76 2 3 2 2" xfId="14770"/>
    <cellStyle name="Normal 76 2 3 3" xfId="10824"/>
    <cellStyle name="Normal 76 2 4" xfId="4901"/>
    <cellStyle name="Normal 76 2 4 2" xfId="12810"/>
    <cellStyle name="Normal 76 2 5" xfId="8864"/>
    <cellStyle name="Normal 76 3" xfId="1450"/>
    <cellStyle name="Normal 76 3 2" xfId="3410"/>
    <cellStyle name="Normal 76 3 2 2" xfId="7357"/>
    <cellStyle name="Normal 76 3 2 2 2" xfId="15266"/>
    <cellStyle name="Normal 76 3 2 3" xfId="11320"/>
    <cellStyle name="Normal 76 3 3" xfId="5397"/>
    <cellStyle name="Normal 76 3 3 2" xfId="13306"/>
    <cellStyle name="Normal 76 3 4" xfId="9360"/>
    <cellStyle name="Normal 76 4" xfId="2431"/>
    <cellStyle name="Normal 76 4 2" xfId="6378"/>
    <cellStyle name="Normal 76 4 2 2" xfId="14287"/>
    <cellStyle name="Normal 76 4 3" xfId="10341"/>
    <cellStyle name="Normal 76 5" xfId="4418"/>
    <cellStyle name="Normal 76 5 2" xfId="12327"/>
    <cellStyle name="Normal 76 6" xfId="8381"/>
    <cellStyle name="Normal 77" xfId="472"/>
    <cellStyle name="Normal 77 2" xfId="955"/>
    <cellStyle name="Normal 77 2 2" xfId="1934"/>
    <cellStyle name="Normal 77 2 2 2" xfId="3894"/>
    <cellStyle name="Normal 77 2 2 2 2" xfId="7841"/>
    <cellStyle name="Normal 77 2 2 2 2 2" xfId="15750"/>
    <cellStyle name="Normal 77 2 2 2 3" xfId="11804"/>
    <cellStyle name="Normal 77 2 2 3" xfId="5881"/>
    <cellStyle name="Normal 77 2 2 3 2" xfId="13790"/>
    <cellStyle name="Normal 77 2 2 4" xfId="9844"/>
    <cellStyle name="Normal 77 2 3" xfId="2915"/>
    <cellStyle name="Normal 77 2 3 2" xfId="6862"/>
    <cellStyle name="Normal 77 2 3 2 2" xfId="14771"/>
    <cellStyle name="Normal 77 2 3 3" xfId="10825"/>
    <cellStyle name="Normal 77 2 4" xfId="4902"/>
    <cellStyle name="Normal 77 2 4 2" xfId="12811"/>
    <cellStyle name="Normal 77 2 5" xfId="8865"/>
    <cellStyle name="Normal 77 3" xfId="1451"/>
    <cellStyle name="Normal 77 3 2" xfId="3411"/>
    <cellStyle name="Normal 77 3 2 2" xfId="7358"/>
    <cellStyle name="Normal 77 3 2 2 2" xfId="15267"/>
    <cellStyle name="Normal 77 3 2 3" xfId="11321"/>
    <cellStyle name="Normal 77 3 3" xfId="5398"/>
    <cellStyle name="Normal 77 3 3 2" xfId="13307"/>
    <cellStyle name="Normal 77 3 4" xfId="9361"/>
    <cellStyle name="Normal 77 4" xfId="2432"/>
    <cellStyle name="Normal 77 4 2" xfId="6379"/>
    <cellStyle name="Normal 77 4 2 2" xfId="14288"/>
    <cellStyle name="Normal 77 4 3" xfId="10342"/>
    <cellStyle name="Normal 77 5" xfId="4419"/>
    <cellStyle name="Normal 77 5 2" xfId="12328"/>
    <cellStyle name="Normal 77 6" xfId="8382"/>
    <cellStyle name="Normal 78" xfId="473"/>
    <cellStyle name="Normal 78 2" xfId="956"/>
    <cellStyle name="Normal 78 2 2" xfId="1935"/>
    <cellStyle name="Normal 78 2 2 2" xfId="3895"/>
    <cellStyle name="Normal 78 2 2 2 2" xfId="7842"/>
    <cellStyle name="Normal 78 2 2 2 2 2" xfId="15751"/>
    <cellStyle name="Normal 78 2 2 2 3" xfId="11805"/>
    <cellStyle name="Normal 78 2 2 3" xfId="5882"/>
    <cellStyle name="Normal 78 2 2 3 2" xfId="13791"/>
    <cellStyle name="Normal 78 2 2 4" xfId="9845"/>
    <cellStyle name="Normal 78 2 3" xfId="2916"/>
    <cellStyle name="Normal 78 2 3 2" xfId="6863"/>
    <cellStyle name="Normal 78 2 3 2 2" xfId="14772"/>
    <cellStyle name="Normal 78 2 3 3" xfId="10826"/>
    <cellStyle name="Normal 78 2 4" xfId="4903"/>
    <cellStyle name="Normal 78 2 4 2" xfId="12812"/>
    <cellStyle name="Normal 78 2 5" xfId="8866"/>
    <cellStyle name="Normal 78 3" xfId="1452"/>
    <cellStyle name="Normal 78 3 2" xfId="3412"/>
    <cellStyle name="Normal 78 3 2 2" xfId="7359"/>
    <cellStyle name="Normal 78 3 2 2 2" xfId="15268"/>
    <cellStyle name="Normal 78 3 2 3" xfId="11322"/>
    <cellStyle name="Normal 78 3 3" xfId="5399"/>
    <cellStyle name="Normal 78 3 3 2" xfId="13308"/>
    <cellStyle name="Normal 78 3 4" xfId="9362"/>
    <cellStyle name="Normal 78 4" xfId="2433"/>
    <cellStyle name="Normal 78 4 2" xfId="6380"/>
    <cellStyle name="Normal 78 4 2 2" xfId="14289"/>
    <cellStyle name="Normal 78 4 3" xfId="10343"/>
    <cellStyle name="Normal 78 5" xfId="4420"/>
    <cellStyle name="Normal 78 5 2" xfId="12329"/>
    <cellStyle name="Normal 78 6" xfId="8383"/>
    <cellStyle name="Normal 79" xfId="474"/>
    <cellStyle name="Normal 79 2" xfId="957"/>
    <cellStyle name="Normal 79 2 2" xfId="1936"/>
    <cellStyle name="Normal 79 2 2 2" xfId="3896"/>
    <cellStyle name="Normal 79 2 2 2 2" xfId="7843"/>
    <cellStyle name="Normal 79 2 2 2 2 2" xfId="15752"/>
    <cellStyle name="Normal 79 2 2 2 3" xfId="11806"/>
    <cellStyle name="Normal 79 2 2 3" xfId="5883"/>
    <cellStyle name="Normal 79 2 2 3 2" xfId="13792"/>
    <cellStyle name="Normal 79 2 2 4" xfId="9846"/>
    <cellStyle name="Normal 79 2 3" xfId="2917"/>
    <cellStyle name="Normal 79 2 3 2" xfId="6864"/>
    <cellStyle name="Normal 79 2 3 2 2" xfId="14773"/>
    <cellStyle name="Normal 79 2 3 3" xfId="10827"/>
    <cellStyle name="Normal 79 2 4" xfId="4904"/>
    <cellStyle name="Normal 79 2 4 2" xfId="12813"/>
    <cellStyle name="Normal 79 2 5" xfId="8867"/>
    <cellStyle name="Normal 79 3" xfId="1453"/>
    <cellStyle name="Normal 79 3 2" xfId="3413"/>
    <cellStyle name="Normal 79 3 2 2" xfId="7360"/>
    <cellStyle name="Normal 79 3 2 2 2" xfId="15269"/>
    <cellStyle name="Normal 79 3 2 3" xfId="11323"/>
    <cellStyle name="Normal 79 3 3" xfId="5400"/>
    <cellStyle name="Normal 79 3 3 2" xfId="13309"/>
    <cellStyle name="Normal 79 3 4" xfId="9363"/>
    <cellStyle name="Normal 79 4" xfId="2434"/>
    <cellStyle name="Normal 79 4 2" xfId="6381"/>
    <cellStyle name="Normal 79 4 2 2" xfId="14290"/>
    <cellStyle name="Normal 79 4 3" xfId="10344"/>
    <cellStyle name="Normal 79 5" xfId="4421"/>
    <cellStyle name="Normal 79 5 2" xfId="12330"/>
    <cellStyle name="Normal 79 6" xfId="8384"/>
    <cellStyle name="Normal 8" xfId="16"/>
    <cellStyle name="Normal 8 10" xfId="3963"/>
    <cellStyle name="Normal 8 10 2" xfId="11872"/>
    <cellStyle name="Normal 8 11" xfId="7926"/>
    <cellStyle name="Normal 8 2" xfId="31"/>
    <cellStyle name="Normal 8 2 10" xfId="7941"/>
    <cellStyle name="Normal 8 2 2" xfId="90"/>
    <cellStyle name="Normal 8 2 2 2" xfId="179"/>
    <cellStyle name="Normal 8 2 2 2 2" xfId="404"/>
    <cellStyle name="Normal 8 2 2 2 2 2" xfId="887"/>
    <cellStyle name="Normal 8 2 2 2 2 2 2" xfId="1866"/>
    <cellStyle name="Normal 8 2 2 2 2 2 2 2" xfId="3826"/>
    <cellStyle name="Normal 8 2 2 2 2 2 2 2 2" xfId="7773"/>
    <cellStyle name="Normal 8 2 2 2 2 2 2 2 2 2" xfId="15682"/>
    <cellStyle name="Normal 8 2 2 2 2 2 2 2 3" xfId="11736"/>
    <cellStyle name="Normal 8 2 2 2 2 2 2 3" xfId="5813"/>
    <cellStyle name="Normal 8 2 2 2 2 2 2 3 2" xfId="13722"/>
    <cellStyle name="Normal 8 2 2 2 2 2 2 4" xfId="9776"/>
    <cellStyle name="Normal 8 2 2 2 2 2 3" xfId="2847"/>
    <cellStyle name="Normal 8 2 2 2 2 2 3 2" xfId="6794"/>
    <cellStyle name="Normal 8 2 2 2 2 2 3 2 2" xfId="14703"/>
    <cellStyle name="Normal 8 2 2 2 2 2 3 3" xfId="10757"/>
    <cellStyle name="Normal 8 2 2 2 2 2 4" xfId="4834"/>
    <cellStyle name="Normal 8 2 2 2 2 2 4 2" xfId="12743"/>
    <cellStyle name="Normal 8 2 2 2 2 2 5" xfId="8797"/>
    <cellStyle name="Normal 8 2 2 2 2 3" xfId="1383"/>
    <cellStyle name="Normal 8 2 2 2 2 3 2" xfId="3343"/>
    <cellStyle name="Normal 8 2 2 2 2 3 2 2" xfId="7290"/>
    <cellStyle name="Normal 8 2 2 2 2 3 2 2 2" xfId="15199"/>
    <cellStyle name="Normal 8 2 2 2 2 3 2 3" xfId="11253"/>
    <cellStyle name="Normal 8 2 2 2 2 3 3" xfId="5330"/>
    <cellStyle name="Normal 8 2 2 2 2 3 3 2" xfId="13239"/>
    <cellStyle name="Normal 8 2 2 2 2 3 4" xfId="9293"/>
    <cellStyle name="Normal 8 2 2 2 2 4" xfId="2364"/>
    <cellStyle name="Normal 8 2 2 2 2 4 2" xfId="6311"/>
    <cellStyle name="Normal 8 2 2 2 2 4 2 2" xfId="14220"/>
    <cellStyle name="Normal 8 2 2 2 2 4 3" xfId="10274"/>
    <cellStyle name="Normal 8 2 2 2 2 5" xfId="4351"/>
    <cellStyle name="Normal 8 2 2 2 2 5 2" xfId="12260"/>
    <cellStyle name="Normal 8 2 2 2 2 6" xfId="8314"/>
    <cellStyle name="Normal 8 2 2 2 3" xfId="662"/>
    <cellStyle name="Normal 8 2 2 2 3 2" xfId="1641"/>
    <cellStyle name="Normal 8 2 2 2 3 2 2" xfId="3601"/>
    <cellStyle name="Normal 8 2 2 2 3 2 2 2" xfId="7548"/>
    <cellStyle name="Normal 8 2 2 2 3 2 2 2 2" xfId="15457"/>
    <cellStyle name="Normal 8 2 2 2 3 2 2 3" xfId="11511"/>
    <cellStyle name="Normal 8 2 2 2 3 2 3" xfId="5588"/>
    <cellStyle name="Normal 8 2 2 2 3 2 3 2" xfId="13497"/>
    <cellStyle name="Normal 8 2 2 2 3 2 4" xfId="9551"/>
    <cellStyle name="Normal 8 2 2 2 3 3" xfId="2622"/>
    <cellStyle name="Normal 8 2 2 2 3 3 2" xfId="6569"/>
    <cellStyle name="Normal 8 2 2 2 3 3 2 2" xfId="14478"/>
    <cellStyle name="Normal 8 2 2 2 3 3 3" xfId="10532"/>
    <cellStyle name="Normal 8 2 2 2 3 4" xfId="4609"/>
    <cellStyle name="Normal 8 2 2 2 3 4 2" xfId="12518"/>
    <cellStyle name="Normal 8 2 2 2 3 5" xfId="8572"/>
    <cellStyle name="Normal 8 2 2 2 4" xfId="1158"/>
    <cellStyle name="Normal 8 2 2 2 4 2" xfId="3118"/>
    <cellStyle name="Normal 8 2 2 2 4 2 2" xfId="7065"/>
    <cellStyle name="Normal 8 2 2 2 4 2 2 2" xfId="14974"/>
    <cellStyle name="Normal 8 2 2 2 4 2 3" xfId="11028"/>
    <cellStyle name="Normal 8 2 2 2 4 3" xfId="5105"/>
    <cellStyle name="Normal 8 2 2 2 4 3 2" xfId="13014"/>
    <cellStyle name="Normal 8 2 2 2 4 4" xfId="9068"/>
    <cellStyle name="Normal 8 2 2 2 5" xfId="2139"/>
    <cellStyle name="Normal 8 2 2 2 5 2" xfId="6086"/>
    <cellStyle name="Normal 8 2 2 2 5 2 2" xfId="13995"/>
    <cellStyle name="Normal 8 2 2 2 5 3" xfId="10049"/>
    <cellStyle name="Normal 8 2 2 2 6" xfId="4126"/>
    <cellStyle name="Normal 8 2 2 2 6 2" xfId="12035"/>
    <cellStyle name="Normal 8 2 2 2 7" xfId="8089"/>
    <cellStyle name="Normal 8 2 2 3" xfId="315"/>
    <cellStyle name="Normal 8 2 2 3 2" xfId="798"/>
    <cellStyle name="Normal 8 2 2 3 2 2" xfId="1777"/>
    <cellStyle name="Normal 8 2 2 3 2 2 2" xfId="3737"/>
    <cellStyle name="Normal 8 2 2 3 2 2 2 2" xfId="7684"/>
    <cellStyle name="Normal 8 2 2 3 2 2 2 2 2" xfId="15593"/>
    <cellStyle name="Normal 8 2 2 3 2 2 2 3" xfId="11647"/>
    <cellStyle name="Normal 8 2 2 3 2 2 3" xfId="5724"/>
    <cellStyle name="Normal 8 2 2 3 2 2 3 2" xfId="13633"/>
    <cellStyle name="Normal 8 2 2 3 2 2 4" xfId="9687"/>
    <cellStyle name="Normal 8 2 2 3 2 3" xfId="2758"/>
    <cellStyle name="Normal 8 2 2 3 2 3 2" xfId="6705"/>
    <cellStyle name="Normal 8 2 2 3 2 3 2 2" xfId="14614"/>
    <cellStyle name="Normal 8 2 2 3 2 3 3" xfId="10668"/>
    <cellStyle name="Normal 8 2 2 3 2 4" xfId="4745"/>
    <cellStyle name="Normal 8 2 2 3 2 4 2" xfId="12654"/>
    <cellStyle name="Normal 8 2 2 3 2 5" xfId="8708"/>
    <cellStyle name="Normal 8 2 2 3 3" xfId="1294"/>
    <cellStyle name="Normal 8 2 2 3 3 2" xfId="3254"/>
    <cellStyle name="Normal 8 2 2 3 3 2 2" xfId="7201"/>
    <cellStyle name="Normal 8 2 2 3 3 2 2 2" xfId="15110"/>
    <cellStyle name="Normal 8 2 2 3 3 2 3" xfId="11164"/>
    <cellStyle name="Normal 8 2 2 3 3 3" xfId="5241"/>
    <cellStyle name="Normal 8 2 2 3 3 3 2" xfId="13150"/>
    <cellStyle name="Normal 8 2 2 3 3 4" xfId="9204"/>
    <cellStyle name="Normal 8 2 2 3 4" xfId="2275"/>
    <cellStyle name="Normal 8 2 2 3 4 2" xfId="6222"/>
    <cellStyle name="Normal 8 2 2 3 4 2 2" xfId="14131"/>
    <cellStyle name="Normal 8 2 2 3 4 3" xfId="10185"/>
    <cellStyle name="Normal 8 2 2 3 5" xfId="4262"/>
    <cellStyle name="Normal 8 2 2 3 5 2" xfId="12171"/>
    <cellStyle name="Normal 8 2 2 3 6" xfId="8225"/>
    <cellStyle name="Normal 8 2 2 4" xfId="573"/>
    <cellStyle name="Normal 8 2 2 4 2" xfId="1552"/>
    <cellStyle name="Normal 8 2 2 4 2 2" xfId="3512"/>
    <cellStyle name="Normal 8 2 2 4 2 2 2" xfId="7459"/>
    <cellStyle name="Normal 8 2 2 4 2 2 2 2" xfId="15368"/>
    <cellStyle name="Normal 8 2 2 4 2 2 3" xfId="11422"/>
    <cellStyle name="Normal 8 2 2 4 2 3" xfId="5499"/>
    <cellStyle name="Normal 8 2 2 4 2 3 2" xfId="13408"/>
    <cellStyle name="Normal 8 2 2 4 2 4" xfId="9462"/>
    <cellStyle name="Normal 8 2 2 4 3" xfId="2533"/>
    <cellStyle name="Normal 8 2 2 4 3 2" xfId="6480"/>
    <cellStyle name="Normal 8 2 2 4 3 2 2" xfId="14389"/>
    <cellStyle name="Normal 8 2 2 4 3 3" xfId="10443"/>
    <cellStyle name="Normal 8 2 2 4 4" xfId="4520"/>
    <cellStyle name="Normal 8 2 2 4 4 2" xfId="12429"/>
    <cellStyle name="Normal 8 2 2 4 5" xfId="8483"/>
    <cellStyle name="Normal 8 2 2 5" xfId="1069"/>
    <cellStyle name="Normal 8 2 2 5 2" xfId="3029"/>
    <cellStyle name="Normal 8 2 2 5 2 2" xfId="6976"/>
    <cellStyle name="Normal 8 2 2 5 2 2 2" xfId="14885"/>
    <cellStyle name="Normal 8 2 2 5 2 3" xfId="10939"/>
    <cellStyle name="Normal 8 2 2 5 3" xfId="5016"/>
    <cellStyle name="Normal 8 2 2 5 3 2" xfId="12925"/>
    <cellStyle name="Normal 8 2 2 5 4" xfId="8979"/>
    <cellStyle name="Normal 8 2 2 6" xfId="2050"/>
    <cellStyle name="Normal 8 2 2 6 2" xfId="5997"/>
    <cellStyle name="Normal 8 2 2 6 2 2" xfId="13906"/>
    <cellStyle name="Normal 8 2 2 6 3" xfId="9960"/>
    <cellStyle name="Normal 8 2 2 7" xfId="4037"/>
    <cellStyle name="Normal 8 2 2 7 2" xfId="11946"/>
    <cellStyle name="Normal 8 2 2 8" xfId="8000"/>
    <cellStyle name="Normal 8 2 3" xfId="61"/>
    <cellStyle name="Normal 8 2 3 2" xfId="150"/>
    <cellStyle name="Normal 8 2 3 2 2" xfId="375"/>
    <cellStyle name="Normal 8 2 3 2 2 2" xfId="858"/>
    <cellStyle name="Normal 8 2 3 2 2 2 2" xfId="1837"/>
    <cellStyle name="Normal 8 2 3 2 2 2 2 2" xfId="3797"/>
    <cellStyle name="Normal 8 2 3 2 2 2 2 2 2" xfId="7744"/>
    <cellStyle name="Normal 8 2 3 2 2 2 2 2 2 2" xfId="15653"/>
    <cellStyle name="Normal 8 2 3 2 2 2 2 2 3" xfId="11707"/>
    <cellStyle name="Normal 8 2 3 2 2 2 2 3" xfId="5784"/>
    <cellStyle name="Normal 8 2 3 2 2 2 2 3 2" xfId="13693"/>
    <cellStyle name="Normal 8 2 3 2 2 2 2 4" xfId="9747"/>
    <cellStyle name="Normal 8 2 3 2 2 2 3" xfId="2818"/>
    <cellStyle name="Normal 8 2 3 2 2 2 3 2" xfId="6765"/>
    <cellStyle name="Normal 8 2 3 2 2 2 3 2 2" xfId="14674"/>
    <cellStyle name="Normal 8 2 3 2 2 2 3 3" xfId="10728"/>
    <cellStyle name="Normal 8 2 3 2 2 2 4" xfId="4805"/>
    <cellStyle name="Normal 8 2 3 2 2 2 4 2" xfId="12714"/>
    <cellStyle name="Normal 8 2 3 2 2 2 5" xfId="8768"/>
    <cellStyle name="Normal 8 2 3 2 2 3" xfId="1354"/>
    <cellStyle name="Normal 8 2 3 2 2 3 2" xfId="3314"/>
    <cellStyle name="Normal 8 2 3 2 2 3 2 2" xfId="7261"/>
    <cellStyle name="Normal 8 2 3 2 2 3 2 2 2" xfId="15170"/>
    <cellStyle name="Normal 8 2 3 2 2 3 2 3" xfId="11224"/>
    <cellStyle name="Normal 8 2 3 2 2 3 3" xfId="5301"/>
    <cellStyle name="Normal 8 2 3 2 2 3 3 2" xfId="13210"/>
    <cellStyle name="Normal 8 2 3 2 2 3 4" xfId="9264"/>
    <cellStyle name="Normal 8 2 3 2 2 4" xfId="2335"/>
    <cellStyle name="Normal 8 2 3 2 2 4 2" xfId="6282"/>
    <cellStyle name="Normal 8 2 3 2 2 4 2 2" xfId="14191"/>
    <cellStyle name="Normal 8 2 3 2 2 4 3" xfId="10245"/>
    <cellStyle name="Normal 8 2 3 2 2 5" xfId="4322"/>
    <cellStyle name="Normal 8 2 3 2 2 5 2" xfId="12231"/>
    <cellStyle name="Normal 8 2 3 2 2 6" xfId="8285"/>
    <cellStyle name="Normal 8 2 3 2 3" xfId="633"/>
    <cellStyle name="Normal 8 2 3 2 3 2" xfId="1612"/>
    <cellStyle name="Normal 8 2 3 2 3 2 2" xfId="3572"/>
    <cellStyle name="Normal 8 2 3 2 3 2 2 2" xfId="7519"/>
    <cellStyle name="Normal 8 2 3 2 3 2 2 2 2" xfId="15428"/>
    <cellStyle name="Normal 8 2 3 2 3 2 2 3" xfId="11482"/>
    <cellStyle name="Normal 8 2 3 2 3 2 3" xfId="5559"/>
    <cellStyle name="Normal 8 2 3 2 3 2 3 2" xfId="13468"/>
    <cellStyle name="Normal 8 2 3 2 3 2 4" xfId="9522"/>
    <cellStyle name="Normal 8 2 3 2 3 3" xfId="2593"/>
    <cellStyle name="Normal 8 2 3 2 3 3 2" xfId="6540"/>
    <cellStyle name="Normal 8 2 3 2 3 3 2 2" xfId="14449"/>
    <cellStyle name="Normal 8 2 3 2 3 3 3" xfId="10503"/>
    <cellStyle name="Normal 8 2 3 2 3 4" xfId="4580"/>
    <cellStyle name="Normal 8 2 3 2 3 4 2" xfId="12489"/>
    <cellStyle name="Normal 8 2 3 2 3 5" xfId="8543"/>
    <cellStyle name="Normal 8 2 3 2 4" xfId="1129"/>
    <cellStyle name="Normal 8 2 3 2 4 2" xfId="3089"/>
    <cellStyle name="Normal 8 2 3 2 4 2 2" xfId="7036"/>
    <cellStyle name="Normal 8 2 3 2 4 2 2 2" xfId="14945"/>
    <cellStyle name="Normal 8 2 3 2 4 2 3" xfId="10999"/>
    <cellStyle name="Normal 8 2 3 2 4 3" xfId="5076"/>
    <cellStyle name="Normal 8 2 3 2 4 3 2" xfId="12985"/>
    <cellStyle name="Normal 8 2 3 2 4 4" xfId="9039"/>
    <cellStyle name="Normal 8 2 3 2 5" xfId="2110"/>
    <cellStyle name="Normal 8 2 3 2 5 2" xfId="6057"/>
    <cellStyle name="Normal 8 2 3 2 5 2 2" xfId="13966"/>
    <cellStyle name="Normal 8 2 3 2 5 3" xfId="10020"/>
    <cellStyle name="Normal 8 2 3 2 6" xfId="4097"/>
    <cellStyle name="Normal 8 2 3 2 6 2" xfId="12006"/>
    <cellStyle name="Normal 8 2 3 2 7" xfId="8060"/>
    <cellStyle name="Normal 8 2 3 3" xfId="286"/>
    <cellStyle name="Normal 8 2 3 3 2" xfId="769"/>
    <cellStyle name="Normal 8 2 3 3 2 2" xfId="1748"/>
    <cellStyle name="Normal 8 2 3 3 2 2 2" xfId="3708"/>
    <cellStyle name="Normal 8 2 3 3 2 2 2 2" xfId="7655"/>
    <cellStyle name="Normal 8 2 3 3 2 2 2 2 2" xfId="15564"/>
    <cellStyle name="Normal 8 2 3 3 2 2 2 3" xfId="11618"/>
    <cellStyle name="Normal 8 2 3 3 2 2 3" xfId="5695"/>
    <cellStyle name="Normal 8 2 3 3 2 2 3 2" xfId="13604"/>
    <cellStyle name="Normal 8 2 3 3 2 2 4" xfId="9658"/>
    <cellStyle name="Normal 8 2 3 3 2 3" xfId="2729"/>
    <cellStyle name="Normal 8 2 3 3 2 3 2" xfId="6676"/>
    <cellStyle name="Normal 8 2 3 3 2 3 2 2" xfId="14585"/>
    <cellStyle name="Normal 8 2 3 3 2 3 3" xfId="10639"/>
    <cellStyle name="Normal 8 2 3 3 2 4" xfId="4716"/>
    <cellStyle name="Normal 8 2 3 3 2 4 2" xfId="12625"/>
    <cellStyle name="Normal 8 2 3 3 2 5" xfId="8679"/>
    <cellStyle name="Normal 8 2 3 3 3" xfId="1265"/>
    <cellStyle name="Normal 8 2 3 3 3 2" xfId="3225"/>
    <cellStyle name="Normal 8 2 3 3 3 2 2" xfId="7172"/>
    <cellStyle name="Normal 8 2 3 3 3 2 2 2" xfId="15081"/>
    <cellStyle name="Normal 8 2 3 3 3 2 3" xfId="11135"/>
    <cellStyle name="Normal 8 2 3 3 3 3" xfId="5212"/>
    <cellStyle name="Normal 8 2 3 3 3 3 2" xfId="13121"/>
    <cellStyle name="Normal 8 2 3 3 3 4" xfId="9175"/>
    <cellStyle name="Normal 8 2 3 3 4" xfId="2246"/>
    <cellStyle name="Normal 8 2 3 3 4 2" xfId="6193"/>
    <cellStyle name="Normal 8 2 3 3 4 2 2" xfId="14102"/>
    <cellStyle name="Normal 8 2 3 3 4 3" xfId="10156"/>
    <cellStyle name="Normal 8 2 3 3 5" xfId="4233"/>
    <cellStyle name="Normal 8 2 3 3 5 2" xfId="12142"/>
    <cellStyle name="Normal 8 2 3 3 6" xfId="8196"/>
    <cellStyle name="Normal 8 2 3 4" xfId="544"/>
    <cellStyle name="Normal 8 2 3 4 2" xfId="1523"/>
    <cellStyle name="Normal 8 2 3 4 2 2" xfId="3483"/>
    <cellStyle name="Normal 8 2 3 4 2 2 2" xfId="7430"/>
    <cellStyle name="Normal 8 2 3 4 2 2 2 2" xfId="15339"/>
    <cellStyle name="Normal 8 2 3 4 2 2 3" xfId="11393"/>
    <cellStyle name="Normal 8 2 3 4 2 3" xfId="5470"/>
    <cellStyle name="Normal 8 2 3 4 2 3 2" xfId="13379"/>
    <cellStyle name="Normal 8 2 3 4 2 4" xfId="9433"/>
    <cellStyle name="Normal 8 2 3 4 3" xfId="2504"/>
    <cellStyle name="Normal 8 2 3 4 3 2" xfId="6451"/>
    <cellStyle name="Normal 8 2 3 4 3 2 2" xfId="14360"/>
    <cellStyle name="Normal 8 2 3 4 3 3" xfId="10414"/>
    <cellStyle name="Normal 8 2 3 4 4" xfId="4491"/>
    <cellStyle name="Normal 8 2 3 4 4 2" xfId="12400"/>
    <cellStyle name="Normal 8 2 3 4 5" xfId="8454"/>
    <cellStyle name="Normal 8 2 3 5" xfId="1040"/>
    <cellStyle name="Normal 8 2 3 5 2" xfId="3000"/>
    <cellStyle name="Normal 8 2 3 5 2 2" xfId="6947"/>
    <cellStyle name="Normal 8 2 3 5 2 2 2" xfId="14856"/>
    <cellStyle name="Normal 8 2 3 5 2 3" xfId="10910"/>
    <cellStyle name="Normal 8 2 3 5 3" xfId="4987"/>
    <cellStyle name="Normal 8 2 3 5 3 2" xfId="12896"/>
    <cellStyle name="Normal 8 2 3 5 4" xfId="8950"/>
    <cellStyle name="Normal 8 2 3 6" xfId="2021"/>
    <cellStyle name="Normal 8 2 3 6 2" xfId="5968"/>
    <cellStyle name="Normal 8 2 3 6 2 2" xfId="13877"/>
    <cellStyle name="Normal 8 2 3 6 3" xfId="9931"/>
    <cellStyle name="Normal 8 2 3 7" xfId="4008"/>
    <cellStyle name="Normal 8 2 3 7 2" xfId="11917"/>
    <cellStyle name="Normal 8 2 3 8" xfId="7971"/>
    <cellStyle name="Normal 8 2 4" xfId="120"/>
    <cellStyle name="Normal 8 2 4 2" xfId="345"/>
    <cellStyle name="Normal 8 2 4 2 2" xfId="828"/>
    <cellStyle name="Normal 8 2 4 2 2 2" xfId="1807"/>
    <cellStyle name="Normal 8 2 4 2 2 2 2" xfId="3767"/>
    <cellStyle name="Normal 8 2 4 2 2 2 2 2" xfId="7714"/>
    <cellStyle name="Normal 8 2 4 2 2 2 2 2 2" xfId="15623"/>
    <cellStyle name="Normal 8 2 4 2 2 2 2 3" xfId="11677"/>
    <cellStyle name="Normal 8 2 4 2 2 2 3" xfId="5754"/>
    <cellStyle name="Normal 8 2 4 2 2 2 3 2" xfId="13663"/>
    <cellStyle name="Normal 8 2 4 2 2 2 4" xfId="9717"/>
    <cellStyle name="Normal 8 2 4 2 2 3" xfId="2788"/>
    <cellStyle name="Normal 8 2 4 2 2 3 2" xfId="6735"/>
    <cellStyle name="Normal 8 2 4 2 2 3 2 2" xfId="14644"/>
    <cellStyle name="Normal 8 2 4 2 2 3 3" xfId="10698"/>
    <cellStyle name="Normal 8 2 4 2 2 4" xfId="4775"/>
    <cellStyle name="Normal 8 2 4 2 2 4 2" xfId="12684"/>
    <cellStyle name="Normal 8 2 4 2 2 5" xfId="8738"/>
    <cellStyle name="Normal 8 2 4 2 3" xfId="1324"/>
    <cellStyle name="Normal 8 2 4 2 3 2" xfId="3284"/>
    <cellStyle name="Normal 8 2 4 2 3 2 2" xfId="7231"/>
    <cellStyle name="Normal 8 2 4 2 3 2 2 2" xfId="15140"/>
    <cellStyle name="Normal 8 2 4 2 3 2 3" xfId="11194"/>
    <cellStyle name="Normal 8 2 4 2 3 3" xfId="5271"/>
    <cellStyle name="Normal 8 2 4 2 3 3 2" xfId="13180"/>
    <cellStyle name="Normal 8 2 4 2 3 4" xfId="9234"/>
    <cellStyle name="Normal 8 2 4 2 4" xfId="2305"/>
    <cellStyle name="Normal 8 2 4 2 4 2" xfId="6252"/>
    <cellStyle name="Normal 8 2 4 2 4 2 2" xfId="14161"/>
    <cellStyle name="Normal 8 2 4 2 4 3" xfId="10215"/>
    <cellStyle name="Normal 8 2 4 2 5" xfId="4292"/>
    <cellStyle name="Normal 8 2 4 2 5 2" xfId="12201"/>
    <cellStyle name="Normal 8 2 4 2 6" xfId="8255"/>
    <cellStyle name="Normal 8 2 4 3" xfId="603"/>
    <cellStyle name="Normal 8 2 4 3 2" xfId="1582"/>
    <cellStyle name="Normal 8 2 4 3 2 2" xfId="3542"/>
    <cellStyle name="Normal 8 2 4 3 2 2 2" xfId="7489"/>
    <cellStyle name="Normal 8 2 4 3 2 2 2 2" xfId="15398"/>
    <cellStyle name="Normal 8 2 4 3 2 2 3" xfId="11452"/>
    <cellStyle name="Normal 8 2 4 3 2 3" xfId="5529"/>
    <cellStyle name="Normal 8 2 4 3 2 3 2" xfId="13438"/>
    <cellStyle name="Normal 8 2 4 3 2 4" xfId="9492"/>
    <cellStyle name="Normal 8 2 4 3 3" xfId="2563"/>
    <cellStyle name="Normal 8 2 4 3 3 2" xfId="6510"/>
    <cellStyle name="Normal 8 2 4 3 3 2 2" xfId="14419"/>
    <cellStyle name="Normal 8 2 4 3 3 3" xfId="10473"/>
    <cellStyle name="Normal 8 2 4 3 4" xfId="4550"/>
    <cellStyle name="Normal 8 2 4 3 4 2" xfId="12459"/>
    <cellStyle name="Normal 8 2 4 3 5" xfId="8513"/>
    <cellStyle name="Normal 8 2 4 4" xfId="1099"/>
    <cellStyle name="Normal 8 2 4 4 2" xfId="3059"/>
    <cellStyle name="Normal 8 2 4 4 2 2" xfId="7006"/>
    <cellStyle name="Normal 8 2 4 4 2 2 2" xfId="14915"/>
    <cellStyle name="Normal 8 2 4 4 2 3" xfId="10969"/>
    <cellStyle name="Normal 8 2 4 4 3" xfId="5046"/>
    <cellStyle name="Normal 8 2 4 4 3 2" xfId="12955"/>
    <cellStyle name="Normal 8 2 4 4 4" xfId="9009"/>
    <cellStyle name="Normal 8 2 4 5" xfId="2080"/>
    <cellStyle name="Normal 8 2 4 5 2" xfId="6027"/>
    <cellStyle name="Normal 8 2 4 5 2 2" xfId="13936"/>
    <cellStyle name="Normal 8 2 4 5 3" xfId="9990"/>
    <cellStyle name="Normal 8 2 4 6" xfId="4067"/>
    <cellStyle name="Normal 8 2 4 6 2" xfId="11976"/>
    <cellStyle name="Normal 8 2 4 7" xfId="8030"/>
    <cellStyle name="Normal 8 2 5" xfId="256"/>
    <cellStyle name="Normal 8 2 5 2" xfId="739"/>
    <cellStyle name="Normal 8 2 5 2 2" xfId="1718"/>
    <cellStyle name="Normal 8 2 5 2 2 2" xfId="3678"/>
    <cellStyle name="Normal 8 2 5 2 2 2 2" xfId="7625"/>
    <cellStyle name="Normal 8 2 5 2 2 2 2 2" xfId="15534"/>
    <cellStyle name="Normal 8 2 5 2 2 2 3" xfId="11588"/>
    <cellStyle name="Normal 8 2 5 2 2 3" xfId="5665"/>
    <cellStyle name="Normal 8 2 5 2 2 3 2" xfId="13574"/>
    <cellStyle name="Normal 8 2 5 2 2 4" xfId="9628"/>
    <cellStyle name="Normal 8 2 5 2 3" xfId="2699"/>
    <cellStyle name="Normal 8 2 5 2 3 2" xfId="6646"/>
    <cellStyle name="Normal 8 2 5 2 3 2 2" xfId="14555"/>
    <cellStyle name="Normal 8 2 5 2 3 3" xfId="10609"/>
    <cellStyle name="Normal 8 2 5 2 4" xfId="4686"/>
    <cellStyle name="Normal 8 2 5 2 4 2" xfId="12595"/>
    <cellStyle name="Normal 8 2 5 2 5" xfId="8649"/>
    <cellStyle name="Normal 8 2 5 3" xfId="1235"/>
    <cellStyle name="Normal 8 2 5 3 2" xfId="3195"/>
    <cellStyle name="Normal 8 2 5 3 2 2" xfId="7142"/>
    <cellStyle name="Normal 8 2 5 3 2 2 2" xfId="15051"/>
    <cellStyle name="Normal 8 2 5 3 2 3" xfId="11105"/>
    <cellStyle name="Normal 8 2 5 3 3" xfId="5182"/>
    <cellStyle name="Normal 8 2 5 3 3 2" xfId="13091"/>
    <cellStyle name="Normal 8 2 5 3 4" xfId="9145"/>
    <cellStyle name="Normal 8 2 5 4" xfId="2216"/>
    <cellStyle name="Normal 8 2 5 4 2" xfId="6163"/>
    <cellStyle name="Normal 8 2 5 4 2 2" xfId="14072"/>
    <cellStyle name="Normal 8 2 5 4 3" xfId="10126"/>
    <cellStyle name="Normal 8 2 5 5" xfId="4203"/>
    <cellStyle name="Normal 8 2 5 5 2" xfId="12112"/>
    <cellStyle name="Normal 8 2 5 6" xfId="8166"/>
    <cellStyle name="Normal 8 2 6" xfId="514"/>
    <cellStyle name="Normal 8 2 6 2" xfId="1493"/>
    <cellStyle name="Normal 8 2 6 2 2" xfId="3453"/>
    <cellStyle name="Normal 8 2 6 2 2 2" xfId="7400"/>
    <cellStyle name="Normal 8 2 6 2 2 2 2" xfId="15309"/>
    <cellStyle name="Normal 8 2 6 2 2 3" xfId="11363"/>
    <cellStyle name="Normal 8 2 6 2 3" xfId="5440"/>
    <cellStyle name="Normal 8 2 6 2 3 2" xfId="13349"/>
    <cellStyle name="Normal 8 2 6 2 4" xfId="9403"/>
    <cellStyle name="Normal 8 2 6 3" xfId="2474"/>
    <cellStyle name="Normal 8 2 6 3 2" xfId="6421"/>
    <cellStyle name="Normal 8 2 6 3 2 2" xfId="14330"/>
    <cellStyle name="Normal 8 2 6 3 3" xfId="10384"/>
    <cellStyle name="Normal 8 2 6 4" xfId="4461"/>
    <cellStyle name="Normal 8 2 6 4 2" xfId="12370"/>
    <cellStyle name="Normal 8 2 6 5" xfId="8424"/>
    <cellStyle name="Normal 8 2 7" xfId="1010"/>
    <cellStyle name="Normal 8 2 7 2" xfId="2970"/>
    <cellStyle name="Normal 8 2 7 2 2" xfId="6917"/>
    <cellStyle name="Normal 8 2 7 2 2 2" xfId="14826"/>
    <cellStyle name="Normal 8 2 7 2 3" xfId="10880"/>
    <cellStyle name="Normal 8 2 7 3" xfId="4957"/>
    <cellStyle name="Normal 8 2 7 3 2" xfId="12866"/>
    <cellStyle name="Normal 8 2 7 4" xfId="8920"/>
    <cellStyle name="Normal 8 2 8" xfId="1991"/>
    <cellStyle name="Normal 8 2 8 2" xfId="5938"/>
    <cellStyle name="Normal 8 2 8 2 2" xfId="13847"/>
    <cellStyle name="Normal 8 2 8 3" xfId="9901"/>
    <cellStyle name="Normal 8 2 9" xfId="3978"/>
    <cellStyle name="Normal 8 2 9 2" xfId="11887"/>
    <cellStyle name="Normal 8 3" xfId="75"/>
    <cellStyle name="Normal 8 3 2" xfId="164"/>
    <cellStyle name="Normal 8 3 2 2" xfId="389"/>
    <cellStyle name="Normal 8 3 2 2 2" xfId="872"/>
    <cellStyle name="Normal 8 3 2 2 2 2" xfId="1851"/>
    <cellStyle name="Normal 8 3 2 2 2 2 2" xfId="3811"/>
    <cellStyle name="Normal 8 3 2 2 2 2 2 2" xfId="7758"/>
    <cellStyle name="Normal 8 3 2 2 2 2 2 2 2" xfId="15667"/>
    <cellStyle name="Normal 8 3 2 2 2 2 2 3" xfId="11721"/>
    <cellStyle name="Normal 8 3 2 2 2 2 3" xfId="5798"/>
    <cellStyle name="Normal 8 3 2 2 2 2 3 2" xfId="13707"/>
    <cellStyle name="Normal 8 3 2 2 2 2 4" xfId="9761"/>
    <cellStyle name="Normal 8 3 2 2 2 3" xfId="2832"/>
    <cellStyle name="Normal 8 3 2 2 2 3 2" xfId="6779"/>
    <cellStyle name="Normal 8 3 2 2 2 3 2 2" xfId="14688"/>
    <cellStyle name="Normal 8 3 2 2 2 3 3" xfId="10742"/>
    <cellStyle name="Normal 8 3 2 2 2 4" xfId="4819"/>
    <cellStyle name="Normal 8 3 2 2 2 4 2" xfId="12728"/>
    <cellStyle name="Normal 8 3 2 2 2 5" xfId="8782"/>
    <cellStyle name="Normal 8 3 2 2 3" xfId="1368"/>
    <cellStyle name="Normal 8 3 2 2 3 2" xfId="3328"/>
    <cellStyle name="Normal 8 3 2 2 3 2 2" xfId="7275"/>
    <cellStyle name="Normal 8 3 2 2 3 2 2 2" xfId="15184"/>
    <cellStyle name="Normal 8 3 2 2 3 2 3" xfId="11238"/>
    <cellStyle name="Normal 8 3 2 2 3 3" xfId="5315"/>
    <cellStyle name="Normal 8 3 2 2 3 3 2" xfId="13224"/>
    <cellStyle name="Normal 8 3 2 2 3 4" xfId="9278"/>
    <cellStyle name="Normal 8 3 2 2 4" xfId="2349"/>
    <cellStyle name="Normal 8 3 2 2 4 2" xfId="6296"/>
    <cellStyle name="Normal 8 3 2 2 4 2 2" xfId="14205"/>
    <cellStyle name="Normal 8 3 2 2 4 3" xfId="10259"/>
    <cellStyle name="Normal 8 3 2 2 5" xfId="4336"/>
    <cellStyle name="Normal 8 3 2 2 5 2" xfId="12245"/>
    <cellStyle name="Normal 8 3 2 2 6" xfId="8299"/>
    <cellStyle name="Normal 8 3 2 3" xfId="647"/>
    <cellStyle name="Normal 8 3 2 3 2" xfId="1626"/>
    <cellStyle name="Normal 8 3 2 3 2 2" xfId="3586"/>
    <cellStyle name="Normal 8 3 2 3 2 2 2" xfId="7533"/>
    <cellStyle name="Normal 8 3 2 3 2 2 2 2" xfId="15442"/>
    <cellStyle name="Normal 8 3 2 3 2 2 3" xfId="11496"/>
    <cellStyle name="Normal 8 3 2 3 2 3" xfId="5573"/>
    <cellStyle name="Normal 8 3 2 3 2 3 2" xfId="13482"/>
    <cellStyle name="Normal 8 3 2 3 2 4" xfId="9536"/>
    <cellStyle name="Normal 8 3 2 3 3" xfId="2607"/>
    <cellStyle name="Normal 8 3 2 3 3 2" xfId="6554"/>
    <cellStyle name="Normal 8 3 2 3 3 2 2" xfId="14463"/>
    <cellStyle name="Normal 8 3 2 3 3 3" xfId="10517"/>
    <cellStyle name="Normal 8 3 2 3 4" xfId="4594"/>
    <cellStyle name="Normal 8 3 2 3 4 2" xfId="12503"/>
    <cellStyle name="Normal 8 3 2 3 5" xfId="8557"/>
    <cellStyle name="Normal 8 3 2 4" xfId="1143"/>
    <cellStyle name="Normal 8 3 2 4 2" xfId="3103"/>
    <cellStyle name="Normal 8 3 2 4 2 2" xfId="7050"/>
    <cellStyle name="Normal 8 3 2 4 2 2 2" xfId="14959"/>
    <cellStyle name="Normal 8 3 2 4 2 3" xfId="11013"/>
    <cellStyle name="Normal 8 3 2 4 3" xfId="5090"/>
    <cellStyle name="Normal 8 3 2 4 3 2" xfId="12999"/>
    <cellStyle name="Normal 8 3 2 4 4" xfId="9053"/>
    <cellStyle name="Normal 8 3 2 5" xfId="2124"/>
    <cellStyle name="Normal 8 3 2 5 2" xfId="6071"/>
    <cellStyle name="Normal 8 3 2 5 2 2" xfId="13980"/>
    <cellStyle name="Normal 8 3 2 5 3" xfId="10034"/>
    <cellStyle name="Normal 8 3 2 6" xfId="4111"/>
    <cellStyle name="Normal 8 3 2 6 2" xfId="12020"/>
    <cellStyle name="Normal 8 3 2 7" xfId="8074"/>
    <cellStyle name="Normal 8 3 3" xfId="300"/>
    <cellStyle name="Normal 8 3 3 2" xfId="783"/>
    <cellStyle name="Normal 8 3 3 2 2" xfId="1762"/>
    <cellStyle name="Normal 8 3 3 2 2 2" xfId="3722"/>
    <cellStyle name="Normal 8 3 3 2 2 2 2" xfId="7669"/>
    <cellStyle name="Normal 8 3 3 2 2 2 2 2" xfId="15578"/>
    <cellStyle name="Normal 8 3 3 2 2 2 3" xfId="11632"/>
    <cellStyle name="Normal 8 3 3 2 2 3" xfId="5709"/>
    <cellStyle name="Normal 8 3 3 2 2 3 2" xfId="13618"/>
    <cellStyle name="Normal 8 3 3 2 2 4" xfId="9672"/>
    <cellStyle name="Normal 8 3 3 2 3" xfId="2743"/>
    <cellStyle name="Normal 8 3 3 2 3 2" xfId="6690"/>
    <cellStyle name="Normal 8 3 3 2 3 2 2" xfId="14599"/>
    <cellStyle name="Normal 8 3 3 2 3 3" xfId="10653"/>
    <cellStyle name="Normal 8 3 3 2 4" xfId="4730"/>
    <cellStyle name="Normal 8 3 3 2 4 2" xfId="12639"/>
    <cellStyle name="Normal 8 3 3 2 5" xfId="8693"/>
    <cellStyle name="Normal 8 3 3 3" xfId="1279"/>
    <cellStyle name="Normal 8 3 3 3 2" xfId="3239"/>
    <cellStyle name="Normal 8 3 3 3 2 2" xfId="7186"/>
    <cellStyle name="Normal 8 3 3 3 2 2 2" xfId="15095"/>
    <cellStyle name="Normal 8 3 3 3 2 3" xfId="11149"/>
    <cellStyle name="Normal 8 3 3 3 3" xfId="5226"/>
    <cellStyle name="Normal 8 3 3 3 3 2" xfId="13135"/>
    <cellStyle name="Normal 8 3 3 3 4" xfId="9189"/>
    <cellStyle name="Normal 8 3 3 4" xfId="2260"/>
    <cellStyle name="Normal 8 3 3 4 2" xfId="6207"/>
    <cellStyle name="Normal 8 3 3 4 2 2" xfId="14116"/>
    <cellStyle name="Normal 8 3 3 4 3" xfId="10170"/>
    <cellStyle name="Normal 8 3 3 5" xfId="4247"/>
    <cellStyle name="Normal 8 3 3 5 2" xfId="12156"/>
    <cellStyle name="Normal 8 3 3 6" xfId="8210"/>
    <cellStyle name="Normal 8 3 4" xfId="558"/>
    <cellStyle name="Normal 8 3 4 2" xfId="1537"/>
    <cellStyle name="Normal 8 3 4 2 2" xfId="3497"/>
    <cellStyle name="Normal 8 3 4 2 2 2" xfId="7444"/>
    <cellStyle name="Normal 8 3 4 2 2 2 2" xfId="15353"/>
    <cellStyle name="Normal 8 3 4 2 2 3" xfId="11407"/>
    <cellStyle name="Normal 8 3 4 2 3" xfId="5484"/>
    <cellStyle name="Normal 8 3 4 2 3 2" xfId="13393"/>
    <cellStyle name="Normal 8 3 4 2 4" xfId="9447"/>
    <cellStyle name="Normal 8 3 4 3" xfId="2518"/>
    <cellStyle name="Normal 8 3 4 3 2" xfId="6465"/>
    <cellStyle name="Normal 8 3 4 3 2 2" xfId="14374"/>
    <cellStyle name="Normal 8 3 4 3 3" xfId="10428"/>
    <cellStyle name="Normal 8 3 4 4" xfId="4505"/>
    <cellStyle name="Normal 8 3 4 4 2" xfId="12414"/>
    <cellStyle name="Normal 8 3 4 5" xfId="8468"/>
    <cellStyle name="Normal 8 3 5" xfId="1054"/>
    <cellStyle name="Normal 8 3 5 2" xfId="3014"/>
    <cellStyle name="Normal 8 3 5 2 2" xfId="6961"/>
    <cellStyle name="Normal 8 3 5 2 2 2" xfId="14870"/>
    <cellStyle name="Normal 8 3 5 2 3" xfId="10924"/>
    <cellStyle name="Normal 8 3 5 3" xfId="5001"/>
    <cellStyle name="Normal 8 3 5 3 2" xfId="12910"/>
    <cellStyle name="Normal 8 3 5 4" xfId="8964"/>
    <cellStyle name="Normal 8 3 6" xfId="2035"/>
    <cellStyle name="Normal 8 3 6 2" xfId="5982"/>
    <cellStyle name="Normal 8 3 6 2 2" xfId="13891"/>
    <cellStyle name="Normal 8 3 6 3" xfId="9945"/>
    <cellStyle name="Normal 8 3 7" xfId="4022"/>
    <cellStyle name="Normal 8 3 7 2" xfId="11931"/>
    <cellStyle name="Normal 8 3 8" xfId="7985"/>
    <cellStyle name="Normal 8 4" xfId="46"/>
    <cellStyle name="Normal 8 4 2" xfId="135"/>
    <cellStyle name="Normal 8 4 2 2" xfId="360"/>
    <cellStyle name="Normal 8 4 2 2 2" xfId="843"/>
    <cellStyle name="Normal 8 4 2 2 2 2" xfId="1822"/>
    <cellStyle name="Normal 8 4 2 2 2 2 2" xfId="3782"/>
    <cellStyle name="Normal 8 4 2 2 2 2 2 2" xfId="7729"/>
    <cellStyle name="Normal 8 4 2 2 2 2 2 2 2" xfId="15638"/>
    <cellStyle name="Normal 8 4 2 2 2 2 2 3" xfId="11692"/>
    <cellStyle name="Normal 8 4 2 2 2 2 3" xfId="5769"/>
    <cellStyle name="Normal 8 4 2 2 2 2 3 2" xfId="13678"/>
    <cellStyle name="Normal 8 4 2 2 2 2 4" xfId="9732"/>
    <cellStyle name="Normal 8 4 2 2 2 3" xfId="2803"/>
    <cellStyle name="Normal 8 4 2 2 2 3 2" xfId="6750"/>
    <cellStyle name="Normal 8 4 2 2 2 3 2 2" xfId="14659"/>
    <cellStyle name="Normal 8 4 2 2 2 3 3" xfId="10713"/>
    <cellStyle name="Normal 8 4 2 2 2 4" xfId="4790"/>
    <cellStyle name="Normal 8 4 2 2 2 4 2" xfId="12699"/>
    <cellStyle name="Normal 8 4 2 2 2 5" xfId="8753"/>
    <cellStyle name="Normal 8 4 2 2 3" xfId="1339"/>
    <cellStyle name="Normal 8 4 2 2 3 2" xfId="3299"/>
    <cellStyle name="Normal 8 4 2 2 3 2 2" xfId="7246"/>
    <cellStyle name="Normal 8 4 2 2 3 2 2 2" xfId="15155"/>
    <cellStyle name="Normal 8 4 2 2 3 2 3" xfId="11209"/>
    <cellStyle name="Normal 8 4 2 2 3 3" xfId="5286"/>
    <cellStyle name="Normal 8 4 2 2 3 3 2" xfId="13195"/>
    <cellStyle name="Normal 8 4 2 2 3 4" xfId="9249"/>
    <cellStyle name="Normal 8 4 2 2 4" xfId="2320"/>
    <cellStyle name="Normal 8 4 2 2 4 2" xfId="6267"/>
    <cellStyle name="Normal 8 4 2 2 4 2 2" xfId="14176"/>
    <cellStyle name="Normal 8 4 2 2 4 3" xfId="10230"/>
    <cellStyle name="Normal 8 4 2 2 5" xfId="4307"/>
    <cellStyle name="Normal 8 4 2 2 5 2" xfId="12216"/>
    <cellStyle name="Normal 8 4 2 2 6" xfId="8270"/>
    <cellStyle name="Normal 8 4 2 3" xfId="618"/>
    <cellStyle name="Normal 8 4 2 3 2" xfId="1597"/>
    <cellStyle name="Normal 8 4 2 3 2 2" xfId="3557"/>
    <cellStyle name="Normal 8 4 2 3 2 2 2" xfId="7504"/>
    <cellStyle name="Normal 8 4 2 3 2 2 2 2" xfId="15413"/>
    <cellStyle name="Normal 8 4 2 3 2 2 3" xfId="11467"/>
    <cellStyle name="Normal 8 4 2 3 2 3" xfId="5544"/>
    <cellStyle name="Normal 8 4 2 3 2 3 2" xfId="13453"/>
    <cellStyle name="Normal 8 4 2 3 2 4" xfId="9507"/>
    <cellStyle name="Normal 8 4 2 3 3" xfId="2578"/>
    <cellStyle name="Normal 8 4 2 3 3 2" xfId="6525"/>
    <cellStyle name="Normal 8 4 2 3 3 2 2" xfId="14434"/>
    <cellStyle name="Normal 8 4 2 3 3 3" xfId="10488"/>
    <cellStyle name="Normal 8 4 2 3 4" xfId="4565"/>
    <cellStyle name="Normal 8 4 2 3 4 2" xfId="12474"/>
    <cellStyle name="Normal 8 4 2 3 5" xfId="8528"/>
    <cellStyle name="Normal 8 4 2 4" xfId="1114"/>
    <cellStyle name="Normal 8 4 2 4 2" xfId="3074"/>
    <cellStyle name="Normal 8 4 2 4 2 2" xfId="7021"/>
    <cellStyle name="Normal 8 4 2 4 2 2 2" xfId="14930"/>
    <cellStyle name="Normal 8 4 2 4 2 3" xfId="10984"/>
    <cellStyle name="Normal 8 4 2 4 3" xfId="5061"/>
    <cellStyle name="Normal 8 4 2 4 3 2" xfId="12970"/>
    <cellStyle name="Normal 8 4 2 4 4" xfId="9024"/>
    <cellStyle name="Normal 8 4 2 5" xfId="2095"/>
    <cellStyle name="Normal 8 4 2 5 2" xfId="6042"/>
    <cellStyle name="Normal 8 4 2 5 2 2" xfId="13951"/>
    <cellStyle name="Normal 8 4 2 5 3" xfId="10005"/>
    <cellStyle name="Normal 8 4 2 6" xfId="4082"/>
    <cellStyle name="Normal 8 4 2 6 2" xfId="11991"/>
    <cellStyle name="Normal 8 4 2 7" xfId="8045"/>
    <cellStyle name="Normal 8 4 3" xfId="271"/>
    <cellStyle name="Normal 8 4 3 2" xfId="754"/>
    <cellStyle name="Normal 8 4 3 2 2" xfId="1733"/>
    <cellStyle name="Normal 8 4 3 2 2 2" xfId="3693"/>
    <cellStyle name="Normal 8 4 3 2 2 2 2" xfId="7640"/>
    <cellStyle name="Normal 8 4 3 2 2 2 2 2" xfId="15549"/>
    <cellStyle name="Normal 8 4 3 2 2 2 3" xfId="11603"/>
    <cellStyle name="Normal 8 4 3 2 2 3" xfId="5680"/>
    <cellStyle name="Normal 8 4 3 2 2 3 2" xfId="13589"/>
    <cellStyle name="Normal 8 4 3 2 2 4" xfId="9643"/>
    <cellStyle name="Normal 8 4 3 2 3" xfId="2714"/>
    <cellStyle name="Normal 8 4 3 2 3 2" xfId="6661"/>
    <cellStyle name="Normal 8 4 3 2 3 2 2" xfId="14570"/>
    <cellStyle name="Normal 8 4 3 2 3 3" xfId="10624"/>
    <cellStyle name="Normal 8 4 3 2 4" xfId="4701"/>
    <cellStyle name="Normal 8 4 3 2 4 2" xfId="12610"/>
    <cellStyle name="Normal 8 4 3 2 5" xfId="8664"/>
    <cellStyle name="Normal 8 4 3 3" xfId="1250"/>
    <cellStyle name="Normal 8 4 3 3 2" xfId="3210"/>
    <cellStyle name="Normal 8 4 3 3 2 2" xfId="7157"/>
    <cellStyle name="Normal 8 4 3 3 2 2 2" xfId="15066"/>
    <cellStyle name="Normal 8 4 3 3 2 3" xfId="11120"/>
    <cellStyle name="Normal 8 4 3 3 3" xfId="5197"/>
    <cellStyle name="Normal 8 4 3 3 3 2" xfId="13106"/>
    <cellStyle name="Normal 8 4 3 3 4" xfId="9160"/>
    <cellStyle name="Normal 8 4 3 4" xfId="2231"/>
    <cellStyle name="Normal 8 4 3 4 2" xfId="6178"/>
    <cellStyle name="Normal 8 4 3 4 2 2" xfId="14087"/>
    <cellStyle name="Normal 8 4 3 4 3" xfId="10141"/>
    <cellStyle name="Normal 8 4 3 5" xfId="4218"/>
    <cellStyle name="Normal 8 4 3 5 2" xfId="12127"/>
    <cellStyle name="Normal 8 4 3 6" xfId="8181"/>
    <cellStyle name="Normal 8 4 4" xfId="529"/>
    <cellStyle name="Normal 8 4 4 2" xfId="1508"/>
    <cellStyle name="Normal 8 4 4 2 2" xfId="3468"/>
    <cellStyle name="Normal 8 4 4 2 2 2" xfId="7415"/>
    <cellStyle name="Normal 8 4 4 2 2 2 2" xfId="15324"/>
    <cellStyle name="Normal 8 4 4 2 2 3" xfId="11378"/>
    <cellStyle name="Normal 8 4 4 2 3" xfId="5455"/>
    <cellStyle name="Normal 8 4 4 2 3 2" xfId="13364"/>
    <cellStyle name="Normal 8 4 4 2 4" xfId="9418"/>
    <cellStyle name="Normal 8 4 4 3" xfId="2489"/>
    <cellStyle name="Normal 8 4 4 3 2" xfId="6436"/>
    <cellStyle name="Normal 8 4 4 3 2 2" xfId="14345"/>
    <cellStyle name="Normal 8 4 4 3 3" xfId="10399"/>
    <cellStyle name="Normal 8 4 4 4" xfId="4476"/>
    <cellStyle name="Normal 8 4 4 4 2" xfId="12385"/>
    <cellStyle name="Normal 8 4 4 5" xfId="8439"/>
    <cellStyle name="Normal 8 4 5" xfId="1025"/>
    <cellStyle name="Normal 8 4 5 2" xfId="2985"/>
    <cellStyle name="Normal 8 4 5 2 2" xfId="6932"/>
    <cellStyle name="Normal 8 4 5 2 2 2" xfId="14841"/>
    <cellStyle name="Normal 8 4 5 2 3" xfId="10895"/>
    <cellStyle name="Normal 8 4 5 3" xfId="4972"/>
    <cellStyle name="Normal 8 4 5 3 2" xfId="12881"/>
    <cellStyle name="Normal 8 4 5 4" xfId="8935"/>
    <cellStyle name="Normal 8 4 6" xfId="2006"/>
    <cellStyle name="Normal 8 4 6 2" xfId="5953"/>
    <cellStyle name="Normal 8 4 6 2 2" xfId="13862"/>
    <cellStyle name="Normal 8 4 6 3" xfId="9916"/>
    <cellStyle name="Normal 8 4 7" xfId="3993"/>
    <cellStyle name="Normal 8 4 7 2" xfId="11902"/>
    <cellStyle name="Normal 8 4 8" xfId="7956"/>
    <cellStyle name="Normal 8 5" xfId="105"/>
    <cellStyle name="Normal 8 5 2" xfId="330"/>
    <cellStyle name="Normal 8 5 2 2" xfId="813"/>
    <cellStyle name="Normal 8 5 2 2 2" xfId="1792"/>
    <cellStyle name="Normal 8 5 2 2 2 2" xfId="3752"/>
    <cellStyle name="Normal 8 5 2 2 2 2 2" xfId="7699"/>
    <cellStyle name="Normal 8 5 2 2 2 2 2 2" xfId="15608"/>
    <cellStyle name="Normal 8 5 2 2 2 2 3" xfId="11662"/>
    <cellStyle name="Normal 8 5 2 2 2 3" xfId="5739"/>
    <cellStyle name="Normal 8 5 2 2 2 3 2" xfId="13648"/>
    <cellStyle name="Normal 8 5 2 2 2 4" xfId="9702"/>
    <cellStyle name="Normal 8 5 2 2 3" xfId="2773"/>
    <cellStyle name="Normal 8 5 2 2 3 2" xfId="6720"/>
    <cellStyle name="Normal 8 5 2 2 3 2 2" xfId="14629"/>
    <cellStyle name="Normal 8 5 2 2 3 3" xfId="10683"/>
    <cellStyle name="Normal 8 5 2 2 4" xfId="4760"/>
    <cellStyle name="Normal 8 5 2 2 4 2" xfId="12669"/>
    <cellStyle name="Normal 8 5 2 2 5" xfId="8723"/>
    <cellStyle name="Normal 8 5 2 3" xfId="1309"/>
    <cellStyle name="Normal 8 5 2 3 2" xfId="3269"/>
    <cellStyle name="Normal 8 5 2 3 2 2" xfId="7216"/>
    <cellStyle name="Normal 8 5 2 3 2 2 2" xfId="15125"/>
    <cellStyle name="Normal 8 5 2 3 2 3" xfId="11179"/>
    <cellStyle name="Normal 8 5 2 3 3" xfId="5256"/>
    <cellStyle name="Normal 8 5 2 3 3 2" xfId="13165"/>
    <cellStyle name="Normal 8 5 2 3 4" xfId="9219"/>
    <cellStyle name="Normal 8 5 2 4" xfId="2290"/>
    <cellStyle name="Normal 8 5 2 4 2" xfId="6237"/>
    <cellStyle name="Normal 8 5 2 4 2 2" xfId="14146"/>
    <cellStyle name="Normal 8 5 2 4 3" xfId="10200"/>
    <cellStyle name="Normal 8 5 2 5" xfId="4277"/>
    <cellStyle name="Normal 8 5 2 5 2" xfId="12186"/>
    <cellStyle name="Normal 8 5 2 6" xfId="8240"/>
    <cellStyle name="Normal 8 5 3" xfId="588"/>
    <cellStyle name="Normal 8 5 3 2" xfId="1567"/>
    <cellStyle name="Normal 8 5 3 2 2" xfId="3527"/>
    <cellStyle name="Normal 8 5 3 2 2 2" xfId="7474"/>
    <cellStyle name="Normal 8 5 3 2 2 2 2" xfId="15383"/>
    <cellStyle name="Normal 8 5 3 2 2 3" xfId="11437"/>
    <cellStyle name="Normal 8 5 3 2 3" xfId="5514"/>
    <cellStyle name="Normal 8 5 3 2 3 2" xfId="13423"/>
    <cellStyle name="Normal 8 5 3 2 4" xfId="9477"/>
    <cellStyle name="Normal 8 5 3 3" xfId="2548"/>
    <cellStyle name="Normal 8 5 3 3 2" xfId="6495"/>
    <cellStyle name="Normal 8 5 3 3 2 2" xfId="14404"/>
    <cellStyle name="Normal 8 5 3 3 3" xfId="10458"/>
    <cellStyle name="Normal 8 5 3 4" xfId="4535"/>
    <cellStyle name="Normal 8 5 3 4 2" xfId="12444"/>
    <cellStyle name="Normal 8 5 3 5" xfId="8498"/>
    <cellStyle name="Normal 8 5 4" xfId="1084"/>
    <cellStyle name="Normal 8 5 4 2" xfId="3044"/>
    <cellStyle name="Normal 8 5 4 2 2" xfId="6991"/>
    <cellStyle name="Normal 8 5 4 2 2 2" xfId="14900"/>
    <cellStyle name="Normal 8 5 4 2 3" xfId="10954"/>
    <cellStyle name="Normal 8 5 4 3" xfId="5031"/>
    <cellStyle name="Normal 8 5 4 3 2" xfId="12940"/>
    <cellStyle name="Normal 8 5 4 4" xfId="8994"/>
    <cellStyle name="Normal 8 5 5" xfId="2065"/>
    <cellStyle name="Normal 8 5 5 2" xfId="6012"/>
    <cellStyle name="Normal 8 5 5 2 2" xfId="13921"/>
    <cellStyle name="Normal 8 5 5 3" xfId="9975"/>
    <cellStyle name="Normal 8 5 6" xfId="4052"/>
    <cellStyle name="Normal 8 5 6 2" xfId="11961"/>
    <cellStyle name="Normal 8 5 7" xfId="8015"/>
    <cellStyle name="Normal 8 6" xfId="241"/>
    <cellStyle name="Normal 8 6 2" xfId="724"/>
    <cellStyle name="Normal 8 6 2 2" xfId="1703"/>
    <cellStyle name="Normal 8 6 2 2 2" xfId="3663"/>
    <cellStyle name="Normal 8 6 2 2 2 2" xfId="7610"/>
    <cellStyle name="Normal 8 6 2 2 2 2 2" xfId="15519"/>
    <cellStyle name="Normal 8 6 2 2 2 3" xfId="11573"/>
    <cellStyle name="Normal 8 6 2 2 3" xfId="5650"/>
    <cellStyle name="Normal 8 6 2 2 3 2" xfId="13559"/>
    <cellStyle name="Normal 8 6 2 2 4" xfId="9613"/>
    <cellStyle name="Normal 8 6 2 3" xfId="2684"/>
    <cellStyle name="Normal 8 6 2 3 2" xfId="6631"/>
    <cellStyle name="Normal 8 6 2 3 2 2" xfId="14540"/>
    <cellStyle name="Normal 8 6 2 3 3" xfId="10594"/>
    <cellStyle name="Normal 8 6 2 4" xfId="4671"/>
    <cellStyle name="Normal 8 6 2 4 2" xfId="12580"/>
    <cellStyle name="Normal 8 6 2 5" xfId="8634"/>
    <cellStyle name="Normal 8 6 3" xfId="1220"/>
    <cellStyle name="Normal 8 6 3 2" xfId="3180"/>
    <cellStyle name="Normal 8 6 3 2 2" xfId="7127"/>
    <cellStyle name="Normal 8 6 3 2 2 2" xfId="15036"/>
    <cellStyle name="Normal 8 6 3 2 3" xfId="11090"/>
    <cellStyle name="Normal 8 6 3 3" xfId="5167"/>
    <cellStyle name="Normal 8 6 3 3 2" xfId="13076"/>
    <cellStyle name="Normal 8 6 3 4" xfId="9130"/>
    <cellStyle name="Normal 8 6 4" xfId="2201"/>
    <cellStyle name="Normal 8 6 4 2" xfId="6148"/>
    <cellStyle name="Normal 8 6 4 2 2" xfId="14057"/>
    <cellStyle name="Normal 8 6 4 3" xfId="10111"/>
    <cellStyle name="Normal 8 6 5" xfId="4188"/>
    <cellStyle name="Normal 8 6 5 2" xfId="12097"/>
    <cellStyle name="Normal 8 6 6" xfId="8151"/>
    <cellStyle name="Normal 8 7" xfId="499"/>
    <cellStyle name="Normal 8 7 2" xfId="1478"/>
    <cellStyle name="Normal 8 7 2 2" xfId="3438"/>
    <cellStyle name="Normal 8 7 2 2 2" xfId="7385"/>
    <cellStyle name="Normal 8 7 2 2 2 2" xfId="15294"/>
    <cellStyle name="Normal 8 7 2 2 3" xfId="11348"/>
    <cellStyle name="Normal 8 7 2 3" xfId="5425"/>
    <cellStyle name="Normal 8 7 2 3 2" xfId="13334"/>
    <cellStyle name="Normal 8 7 2 4" xfId="9388"/>
    <cellStyle name="Normal 8 7 3" xfId="2459"/>
    <cellStyle name="Normal 8 7 3 2" xfId="6406"/>
    <cellStyle name="Normal 8 7 3 2 2" xfId="14315"/>
    <cellStyle name="Normal 8 7 3 3" xfId="10369"/>
    <cellStyle name="Normal 8 7 4" xfId="4446"/>
    <cellStyle name="Normal 8 7 4 2" xfId="12355"/>
    <cellStyle name="Normal 8 7 5" xfId="8409"/>
    <cellStyle name="Normal 8 8" xfId="995"/>
    <cellStyle name="Normal 8 8 2" xfId="2955"/>
    <cellStyle name="Normal 8 8 2 2" xfId="6902"/>
    <cellStyle name="Normal 8 8 2 2 2" xfId="14811"/>
    <cellStyle name="Normal 8 8 2 3" xfId="10865"/>
    <cellStyle name="Normal 8 8 3" xfId="4942"/>
    <cellStyle name="Normal 8 8 3 2" xfId="12851"/>
    <cellStyle name="Normal 8 8 4" xfId="8905"/>
    <cellStyle name="Normal 8 9" xfId="1976"/>
    <cellStyle name="Normal 8 9 2" xfId="5923"/>
    <cellStyle name="Normal 8 9 2 2" xfId="13832"/>
    <cellStyle name="Normal 8 9 3" xfId="9886"/>
    <cellStyle name="Normal 80" xfId="475"/>
    <cellStyle name="Normal 80 2" xfId="958"/>
    <cellStyle name="Normal 80 2 2" xfId="1937"/>
    <cellStyle name="Normal 80 2 2 2" xfId="3897"/>
    <cellStyle name="Normal 80 2 2 2 2" xfId="7844"/>
    <cellStyle name="Normal 80 2 2 2 2 2" xfId="15753"/>
    <cellStyle name="Normal 80 2 2 2 3" xfId="11807"/>
    <cellStyle name="Normal 80 2 2 3" xfId="5884"/>
    <cellStyle name="Normal 80 2 2 3 2" xfId="13793"/>
    <cellStyle name="Normal 80 2 2 4" xfId="9847"/>
    <cellStyle name="Normal 80 2 3" xfId="2918"/>
    <cellStyle name="Normal 80 2 3 2" xfId="6865"/>
    <cellStyle name="Normal 80 2 3 2 2" xfId="14774"/>
    <cellStyle name="Normal 80 2 3 3" xfId="10828"/>
    <cellStyle name="Normal 80 2 4" xfId="4905"/>
    <cellStyle name="Normal 80 2 4 2" xfId="12814"/>
    <cellStyle name="Normal 80 2 5" xfId="8868"/>
    <cellStyle name="Normal 80 3" xfId="1454"/>
    <cellStyle name="Normal 80 3 2" xfId="3414"/>
    <cellStyle name="Normal 80 3 2 2" xfId="7361"/>
    <cellStyle name="Normal 80 3 2 2 2" xfId="15270"/>
    <cellStyle name="Normal 80 3 2 3" xfId="11324"/>
    <cellStyle name="Normal 80 3 3" xfId="5401"/>
    <cellStyle name="Normal 80 3 3 2" xfId="13310"/>
    <cellStyle name="Normal 80 3 4" xfId="9364"/>
    <cellStyle name="Normal 80 4" xfId="2435"/>
    <cellStyle name="Normal 80 4 2" xfId="6382"/>
    <cellStyle name="Normal 80 4 2 2" xfId="14291"/>
    <cellStyle name="Normal 80 4 3" xfId="10345"/>
    <cellStyle name="Normal 80 5" xfId="4422"/>
    <cellStyle name="Normal 80 5 2" xfId="12331"/>
    <cellStyle name="Normal 80 6" xfId="8385"/>
    <cellStyle name="Normal 81" xfId="476"/>
    <cellStyle name="Normal 81 2" xfId="959"/>
    <cellStyle name="Normal 81 2 2" xfId="1938"/>
    <cellStyle name="Normal 81 2 2 2" xfId="3898"/>
    <cellStyle name="Normal 81 2 2 2 2" xfId="7845"/>
    <cellStyle name="Normal 81 2 2 2 2 2" xfId="15754"/>
    <cellStyle name="Normal 81 2 2 2 3" xfId="11808"/>
    <cellStyle name="Normal 81 2 2 3" xfId="5885"/>
    <cellStyle name="Normal 81 2 2 3 2" xfId="13794"/>
    <cellStyle name="Normal 81 2 2 4" xfId="9848"/>
    <cellStyle name="Normal 81 2 3" xfId="2919"/>
    <cellStyle name="Normal 81 2 3 2" xfId="6866"/>
    <cellStyle name="Normal 81 2 3 2 2" xfId="14775"/>
    <cellStyle name="Normal 81 2 3 3" xfId="10829"/>
    <cellStyle name="Normal 81 2 4" xfId="4906"/>
    <cellStyle name="Normal 81 2 4 2" xfId="12815"/>
    <cellStyle name="Normal 81 2 5" xfId="8869"/>
    <cellStyle name="Normal 81 3" xfId="1455"/>
    <cellStyle name="Normal 81 3 2" xfId="3415"/>
    <cellStyle name="Normal 81 3 2 2" xfId="7362"/>
    <cellStyle name="Normal 81 3 2 2 2" xfId="15271"/>
    <cellStyle name="Normal 81 3 2 3" xfId="11325"/>
    <cellStyle name="Normal 81 3 3" xfId="5402"/>
    <cellStyle name="Normal 81 3 3 2" xfId="13311"/>
    <cellStyle name="Normal 81 3 4" xfId="9365"/>
    <cellStyle name="Normal 81 4" xfId="2436"/>
    <cellStyle name="Normal 81 4 2" xfId="6383"/>
    <cellStyle name="Normal 81 4 2 2" xfId="14292"/>
    <cellStyle name="Normal 81 4 3" xfId="10346"/>
    <cellStyle name="Normal 81 5" xfId="4423"/>
    <cellStyle name="Normal 81 5 2" xfId="12332"/>
    <cellStyle name="Normal 81 6" xfId="8386"/>
    <cellStyle name="Normal 82" xfId="477"/>
    <cellStyle name="Normal 82 2" xfId="960"/>
    <cellStyle name="Normal 82 2 2" xfId="1939"/>
    <cellStyle name="Normal 82 2 2 2" xfId="3899"/>
    <cellStyle name="Normal 82 2 2 2 2" xfId="7846"/>
    <cellStyle name="Normal 82 2 2 2 2 2" xfId="15755"/>
    <cellStyle name="Normal 82 2 2 2 3" xfId="11809"/>
    <cellStyle name="Normal 82 2 2 3" xfId="5886"/>
    <cellStyle name="Normal 82 2 2 3 2" xfId="13795"/>
    <cellStyle name="Normal 82 2 2 4" xfId="9849"/>
    <cellStyle name="Normal 82 2 3" xfId="2920"/>
    <cellStyle name="Normal 82 2 3 2" xfId="6867"/>
    <cellStyle name="Normal 82 2 3 2 2" xfId="14776"/>
    <cellStyle name="Normal 82 2 3 3" xfId="10830"/>
    <cellStyle name="Normal 82 2 4" xfId="4907"/>
    <cellStyle name="Normal 82 2 4 2" xfId="12816"/>
    <cellStyle name="Normal 82 2 5" xfId="8870"/>
    <cellStyle name="Normal 82 3" xfId="1456"/>
    <cellStyle name="Normal 82 3 2" xfId="3416"/>
    <cellStyle name="Normal 82 3 2 2" xfId="7363"/>
    <cellStyle name="Normal 82 3 2 2 2" xfId="15272"/>
    <cellStyle name="Normal 82 3 2 3" xfId="11326"/>
    <cellStyle name="Normal 82 3 3" xfId="5403"/>
    <cellStyle name="Normal 82 3 3 2" xfId="13312"/>
    <cellStyle name="Normal 82 3 4" xfId="9366"/>
    <cellStyle name="Normal 82 4" xfId="2437"/>
    <cellStyle name="Normal 82 4 2" xfId="6384"/>
    <cellStyle name="Normal 82 4 2 2" xfId="14293"/>
    <cellStyle name="Normal 82 4 3" xfId="10347"/>
    <cellStyle name="Normal 82 5" xfId="4424"/>
    <cellStyle name="Normal 82 5 2" xfId="12333"/>
    <cellStyle name="Normal 82 6" xfId="8387"/>
    <cellStyle name="Normal 83" xfId="478"/>
    <cellStyle name="Normal 83 2" xfId="961"/>
    <cellStyle name="Normal 83 2 2" xfId="1940"/>
    <cellStyle name="Normal 83 2 2 2" xfId="3900"/>
    <cellStyle name="Normal 83 2 2 2 2" xfId="7847"/>
    <cellStyle name="Normal 83 2 2 2 2 2" xfId="15756"/>
    <cellStyle name="Normal 83 2 2 2 3" xfId="11810"/>
    <cellStyle name="Normal 83 2 2 3" xfId="5887"/>
    <cellStyle name="Normal 83 2 2 3 2" xfId="13796"/>
    <cellStyle name="Normal 83 2 2 4" xfId="9850"/>
    <cellStyle name="Normal 83 2 3" xfId="2921"/>
    <cellStyle name="Normal 83 2 3 2" xfId="6868"/>
    <cellStyle name="Normal 83 2 3 2 2" xfId="14777"/>
    <cellStyle name="Normal 83 2 3 3" xfId="10831"/>
    <cellStyle name="Normal 83 2 4" xfId="4908"/>
    <cellStyle name="Normal 83 2 4 2" xfId="12817"/>
    <cellStyle name="Normal 83 2 5" xfId="8871"/>
    <cellStyle name="Normal 83 3" xfId="1457"/>
    <cellStyle name="Normal 83 3 2" xfId="3417"/>
    <cellStyle name="Normal 83 3 2 2" xfId="7364"/>
    <cellStyle name="Normal 83 3 2 2 2" xfId="15273"/>
    <cellStyle name="Normal 83 3 2 3" xfId="11327"/>
    <cellStyle name="Normal 83 3 3" xfId="5404"/>
    <cellStyle name="Normal 83 3 3 2" xfId="13313"/>
    <cellStyle name="Normal 83 3 4" xfId="9367"/>
    <cellStyle name="Normal 83 4" xfId="2438"/>
    <cellStyle name="Normal 83 4 2" xfId="6385"/>
    <cellStyle name="Normal 83 4 2 2" xfId="14294"/>
    <cellStyle name="Normal 83 4 3" xfId="10348"/>
    <cellStyle name="Normal 83 5" xfId="4425"/>
    <cellStyle name="Normal 83 5 2" xfId="12334"/>
    <cellStyle name="Normal 83 6" xfId="8388"/>
    <cellStyle name="Normal 84" xfId="479"/>
    <cellStyle name="Normal 84 2" xfId="962"/>
    <cellStyle name="Normal 84 2 2" xfId="1941"/>
    <cellStyle name="Normal 84 2 2 2" xfId="3901"/>
    <cellStyle name="Normal 84 2 2 2 2" xfId="7848"/>
    <cellStyle name="Normal 84 2 2 2 2 2" xfId="15757"/>
    <cellStyle name="Normal 84 2 2 2 3" xfId="11811"/>
    <cellStyle name="Normal 84 2 2 3" xfId="5888"/>
    <cellStyle name="Normal 84 2 2 3 2" xfId="13797"/>
    <cellStyle name="Normal 84 2 2 4" xfId="9851"/>
    <cellStyle name="Normal 84 2 3" xfId="2922"/>
    <cellStyle name="Normal 84 2 3 2" xfId="6869"/>
    <cellStyle name="Normal 84 2 3 2 2" xfId="14778"/>
    <cellStyle name="Normal 84 2 3 3" xfId="10832"/>
    <cellStyle name="Normal 84 2 4" xfId="4909"/>
    <cellStyle name="Normal 84 2 4 2" xfId="12818"/>
    <cellStyle name="Normal 84 2 5" xfId="8872"/>
    <cellStyle name="Normal 84 3" xfId="1458"/>
    <cellStyle name="Normal 84 3 2" xfId="3418"/>
    <cellStyle name="Normal 84 3 2 2" xfId="7365"/>
    <cellStyle name="Normal 84 3 2 2 2" xfId="15274"/>
    <cellStyle name="Normal 84 3 2 3" xfId="11328"/>
    <cellStyle name="Normal 84 3 3" xfId="5405"/>
    <cellStyle name="Normal 84 3 3 2" xfId="13314"/>
    <cellStyle name="Normal 84 3 4" xfId="9368"/>
    <cellStyle name="Normal 84 4" xfId="2439"/>
    <cellStyle name="Normal 84 4 2" xfId="6386"/>
    <cellStyle name="Normal 84 4 2 2" xfId="14295"/>
    <cellStyle name="Normal 84 4 3" xfId="10349"/>
    <cellStyle name="Normal 84 5" xfId="4426"/>
    <cellStyle name="Normal 84 5 2" xfId="12335"/>
    <cellStyle name="Normal 84 6" xfId="8389"/>
    <cellStyle name="Normal 85" xfId="480"/>
    <cellStyle name="Normal 85 2" xfId="963"/>
    <cellStyle name="Normal 85 2 2" xfId="1942"/>
    <cellStyle name="Normal 85 2 2 2" xfId="3902"/>
    <cellStyle name="Normal 85 2 2 2 2" xfId="7849"/>
    <cellStyle name="Normal 85 2 2 2 2 2" xfId="15758"/>
    <cellStyle name="Normal 85 2 2 2 3" xfId="11812"/>
    <cellStyle name="Normal 85 2 2 3" xfId="5889"/>
    <cellStyle name="Normal 85 2 2 3 2" xfId="13798"/>
    <cellStyle name="Normal 85 2 2 4" xfId="9852"/>
    <cellStyle name="Normal 85 2 3" xfId="2923"/>
    <cellStyle name="Normal 85 2 3 2" xfId="6870"/>
    <cellStyle name="Normal 85 2 3 2 2" xfId="14779"/>
    <cellStyle name="Normal 85 2 3 3" xfId="10833"/>
    <cellStyle name="Normal 85 2 4" xfId="4910"/>
    <cellStyle name="Normal 85 2 4 2" xfId="12819"/>
    <cellStyle name="Normal 85 2 5" xfId="8873"/>
    <cellStyle name="Normal 85 3" xfId="1459"/>
    <cellStyle name="Normal 85 3 2" xfId="3419"/>
    <cellStyle name="Normal 85 3 2 2" xfId="7366"/>
    <cellStyle name="Normal 85 3 2 2 2" xfId="15275"/>
    <cellStyle name="Normal 85 3 2 3" xfId="11329"/>
    <cellStyle name="Normal 85 3 3" xfId="5406"/>
    <cellStyle name="Normal 85 3 3 2" xfId="13315"/>
    <cellStyle name="Normal 85 3 4" xfId="9369"/>
    <cellStyle name="Normal 85 4" xfId="2440"/>
    <cellStyle name="Normal 85 4 2" xfId="6387"/>
    <cellStyle name="Normal 85 4 2 2" xfId="14296"/>
    <cellStyle name="Normal 85 4 3" xfId="10350"/>
    <cellStyle name="Normal 85 5" xfId="4427"/>
    <cellStyle name="Normal 85 5 2" xfId="12336"/>
    <cellStyle name="Normal 85 6" xfId="8390"/>
    <cellStyle name="Normal 86" xfId="481"/>
    <cellStyle name="Normal 86 2" xfId="964"/>
    <cellStyle name="Normal 86 2 2" xfId="1943"/>
    <cellStyle name="Normal 86 2 2 2" xfId="3903"/>
    <cellStyle name="Normal 86 2 2 2 2" xfId="7850"/>
    <cellStyle name="Normal 86 2 2 2 2 2" xfId="15759"/>
    <cellStyle name="Normal 86 2 2 2 3" xfId="11813"/>
    <cellStyle name="Normal 86 2 2 3" xfId="5890"/>
    <cellStyle name="Normal 86 2 2 3 2" xfId="13799"/>
    <cellStyle name="Normal 86 2 2 4" xfId="9853"/>
    <cellStyle name="Normal 86 2 3" xfId="2924"/>
    <cellStyle name="Normal 86 2 3 2" xfId="6871"/>
    <cellStyle name="Normal 86 2 3 2 2" xfId="14780"/>
    <cellStyle name="Normal 86 2 3 3" xfId="10834"/>
    <cellStyle name="Normal 86 2 4" xfId="4911"/>
    <cellStyle name="Normal 86 2 4 2" xfId="12820"/>
    <cellStyle name="Normal 86 2 5" xfId="8874"/>
    <cellStyle name="Normal 86 3" xfId="1460"/>
    <cellStyle name="Normal 86 3 2" xfId="3420"/>
    <cellStyle name="Normal 86 3 2 2" xfId="7367"/>
    <cellStyle name="Normal 86 3 2 2 2" xfId="15276"/>
    <cellStyle name="Normal 86 3 2 3" xfId="11330"/>
    <cellStyle name="Normal 86 3 3" xfId="5407"/>
    <cellStyle name="Normal 86 3 3 2" xfId="13316"/>
    <cellStyle name="Normal 86 3 4" xfId="9370"/>
    <cellStyle name="Normal 86 4" xfId="2441"/>
    <cellStyle name="Normal 86 4 2" xfId="6388"/>
    <cellStyle name="Normal 86 4 2 2" xfId="14297"/>
    <cellStyle name="Normal 86 4 3" xfId="10351"/>
    <cellStyle name="Normal 86 5" xfId="4428"/>
    <cellStyle name="Normal 86 5 2" xfId="12337"/>
    <cellStyle name="Normal 86 6" xfId="8391"/>
    <cellStyle name="Normal 87" xfId="482"/>
    <cellStyle name="Normal 87 2" xfId="965"/>
    <cellStyle name="Normal 87 2 2" xfId="1944"/>
    <cellStyle name="Normal 87 2 2 2" xfId="3904"/>
    <cellStyle name="Normal 87 2 2 2 2" xfId="7851"/>
    <cellStyle name="Normal 87 2 2 2 2 2" xfId="15760"/>
    <cellStyle name="Normal 87 2 2 2 3" xfId="11814"/>
    <cellStyle name="Normal 87 2 2 3" xfId="5891"/>
    <cellStyle name="Normal 87 2 2 3 2" xfId="13800"/>
    <cellStyle name="Normal 87 2 2 4" xfId="9854"/>
    <cellStyle name="Normal 87 2 3" xfId="2925"/>
    <cellStyle name="Normal 87 2 3 2" xfId="6872"/>
    <cellStyle name="Normal 87 2 3 2 2" xfId="14781"/>
    <cellStyle name="Normal 87 2 3 3" xfId="10835"/>
    <cellStyle name="Normal 87 2 4" xfId="4912"/>
    <cellStyle name="Normal 87 2 4 2" xfId="12821"/>
    <cellStyle name="Normal 87 2 5" xfId="8875"/>
    <cellStyle name="Normal 87 3" xfId="1461"/>
    <cellStyle name="Normal 87 3 2" xfId="3421"/>
    <cellStyle name="Normal 87 3 2 2" xfId="7368"/>
    <cellStyle name="Normal 87 3 2 2 2" xfId="15277"/>
    <cellStyle name="Normal 87 3 2 3" xfId="11331"/>
    <cellStyle name="Normal 87 3 3" xfId="5408"/>
    <cellStyle name="Normal 87 3 3 2" xfId="13317"/>
    <cellStyle name="Normal 87 3 4" xfId="9371"/>
    <cellStyle name="Normal 87 4" xfId="2442"/>
    <cellStyle name="Normal 87 4 2" xfId="6389"/>
    <cellStyle name="Normal 87 4 2 2" xfId="14298"/>
    <cellStyle name="Normal 87 4 3" xfId="10352"/>
    <cellStyle name="Normal 87 5" xfId="4429"/>
    <cellStyle name="Normal 87 5 2" xfId="12338"/>
    <cellStyle name="Normal 87 6" xfId="8392"/>
    <cellStyle name="Normal 88" xfId="483"/>
    <cellStyle name="Normal 88 2" xfId="966"/>
    <cellStyle name="Normal 88 2 2" xfId="1945"/>
    <cellStyle name="Normal 88 2 2 2" xfId="3905"/>
    <cellStyle name="Normal 88 2 2 2 2" xfId="7852"/>
    <cellStyle name="Normal 88 2 2 2 2 2" xfId="15761"/>
    <cellStyle name="Normal 88 2 2 2 3" xfId="11815"/>
    <cellStyle name="Normal 88 2 2 3" xfId="5892"/>
    <cellStyle name="Normal 88 2 2 3 2" xfId="13801"/>
    <cellStyle name="Normal 88 2 2 4" xfId="9855"/>
    <cellStyle name="Normal 88 2 3" xfId="2926"/>
    <cellStyle name="Normal 88 2 3 2" xfId="6873"/>
    <cellStyle name="Normal 88 2 3 2 2" xfId="14782"/>
    <cellStyle name="Normal 88 2 3 3" xfId="10836"/>
    <cellStyle name="Normal 88 2 4" xfId="4913"/>
    <cellStyle name="Normal 88 2 4 2" xfId="12822"/>
    <cellStyle name="Normal 88 2 5" xfId="8876"/>
    <cellStyle name="Normal 88 3" xfId="1462"/>
    <cellStyle name="Normal 88 3 2" xfId="3422"/>
    <cellStyle name="Normal 88 3 2 2" xfId="7369"/>
    <cellStyle name="Normal 88 3 2 2 2" xfId="15278"/>
    <cellStyle name="Normal 88 3 2 3" xfId="11332"/>
    <cellStyle name="Normal 88 3 3" xfId="5409"/>
    <cellStyle name="Normal 88 3 3 2" xfId="13318"/>
    <cellStyle name="Normal 88 3 4" xfId="9372"/>
    <cellStyle name="Normal 88 4" xfId="2443"/>
    <cellStyle name="Normal 88 4 2" xfId="6390"/>
    <cellStyle name="Normal 88 4 2 2" xfId="14299"/>
    <cellStyle name="Normal 88 4 3" xfId="10353"/>
    <cellStyle name="Normal 88 5" xfId="4430"/>
    <cellStyle name="Normal 88 5 2" xfId="12339"/>
    <cellStyle name="Normal 88 6" xfId="8393"/>
    <cellStyle name="Normal 89" xfId="484"/>
    <cellStyle name="Normal 89 2" xfId="967"/>
    <cellStyle name="Normal 89 2 2" xfId="1946"/>
    <cellStyle name="Normal 89 2 2 2" xfId="3906"/>
    <cellStyle name="Normal 89 2 2 2 2" xfId="7853"/>
    <cellStyle name="Normal 89 2 2 2 2 2" xfId="15762"/>
    <cellStyle name="Normal 89 2 2 2 3" xfId="11816"/>
    <cellStyle name="Normal 89 2 2 3" xfId="5893"/>
    <cellStyle name="Normal 89 2 2 3 2" xfId="13802"/>
    <cellStyle name="Normal 89 2 2 4" xfId="9856"/>
    <cellStyle name="Normal 89 2 3" xfId="2927"/>
    <cellStyle name="Normal 89 2 3 2" xfId="6874"/>
    <cellStyle name="Normal 89 2 3 2 2" xfId="14783"/>
    <cellStyle name="Normal 89 2 3 3" xfId="10837"/>
    <cellStyle name="Normal 89 2 4" xfId="4914"/>
    <cellStyle name="Normal 89 2 4 2" xfId="12823"/>
    <cellStyle name="Normal 89 2 5" xfId="8877"/>
    <cellStyle name="Normal 89 3" xfId="1463"/>
    <cellStyle name="Normal 89 3 2" xfId="3423"/>
    <cellStyle name="Normal 89 3 2 2" xfId="7370"/>
    <cellStyle name="Normal 89 3 2 2 2" xfId="15279"/>
    <cellStyle name="Normal 89 3 2 3" xfId="11333"/>
    <cellStyle name="Normal 89 3 3" xfId="5410"/>
    <cellStyle name="Normal 89 3 3 2" xfId="13319"/>
    <cellStyle name="Normal 89 3 4" xfId="9373"/>
    <cellStyle name="Normal 89 4" xfId="2444"/>
    <cellStyle name="Normal 89 4 2" xfId="6391"/>
    <cellStyle name="Normal 89 4 2 2" xfId="14300"/>
    <cellStyle name="Normal 89 4 3" xfId="10354"/>
    <cellStyle name="Normal 89 5" xfId="4431"/>
    <cellStyle name="Normal 89 5 2" xfId="12340"/>
    <cellStyle name="Normal 89 6" xfId="8394"/>
    <cellStyle name="Normal 9" xfId="17"/>
    <cellStyle name="Normal 9 10" xfId="3964"/>
    <cellStyle name="Normal 9 10 2" xfId="11873"/>
    <cellStyle name="Normal 9 11" xfId="7927"/>
    <cellStyle name="Normal 9 2" xfId="32"/>
    <cellStyle name="Normal 9 2 10" xfId="7942"/>
    <cellStyle name="Normal 9 2 2" xfId="91"/>
    <cellStyle name="Normal 9 2 2 2" xfId="180"/>
    <cellStyle name="Normal 9 2 2 2 2" xfId="405"/>
    <cellStyle name="Normal 9 2 2 2 2 2" xfId="888"/>
    <cellStyle name="Normal 9 2 2 2 2 2 2" xfId="1867"/>
    <cellStyle name="Normal 9 2 2 2 2 2 2 2" xfId="3827"/>
    <cellStyle name="Normal 9 2 2 2 2 2 2 2 2" xfId="7774"/>
    <cellStyle name="Normal 9 2 2 2 2 2 2 2 2 2" xfId="15683"/>
    <cellStyle name="Normal 9 2 2 2 2 2 2 2 3" xfId="11737"/>
    <cellStyle name="Normal 9 2 2 2 2 2 2 3" xfId="5814"/>
    <cellStyle name="Normal 9 2 2 2 2 2 2 3 2" xfId="13723"/>
    <cellStyle name="Normal 9 2 2 2 2 2 2 4" xfId="9777"/>
    <cellStyle name="Normal 9 2 2 2 2 2 3" xfId="2848"/>
    <cellStyle name="Normal 9 2 2 2 2 2 3 2" xfId="6795"/>
    <cellStyle name="Normal 9 2 2 2 2 2 3 2 2" xfId="14704"/>
    <cellStyle name="Normal 9 2 2 2 2 2 3 3" xfId="10758"/>
    <cellStyle name="Normal 9 2 2 2 2 2 4" xfId="4835"/>
    <cellStyle name="Normal 9 2 2 2 2 2 4 2" xfId="12744"/>
    <cellStyle name="Normal 9 2 2 2 2 2 5" xfId="8798"/>
    <cellStyle name="Normal 9 2 2 2 2 3" xfId="1384"/>
    <cellStyle name="Normal 9 2 2 2 2 3 2" xfId="3344"/>
    <cellStyle name="Normal 9 2 2 2 2 3 2 2" xfId="7291"/>
    <cellStyle name="Normal 9 2 2 2 2 3 2 2 2" xfId="15200"/>
    <cellStyle name="Normal 9 2 2 2 2 3 2 3" xfId="11254"/>
    <cellStyle name="Normal 9 2 2 2 2 3 3" xfId="5331"/>
    <cellStyle name="Normal 9 2 2 2 2 3 3 2" xfId="13240"/>
    <cellStyle name="Normal 9 2 2 2 2 3 4" xfId="9294"/>
    <cellStyle name="Normal 9 2 2 2 2 4" xfId="2365"/>
    <cellStyle name="Normal 9 2 2 2 2 4 2" xfId="6312"/>
    <cellStyle name="Normal 9 2 2 2 2 4 2 2" xfId="14221"/>
    <cellStyle name="Normal 9 2 2 2 2 4 3" xfId="10275"/>
    <cellStyle name="Normal 9 2 2 2 2 5" xfId="4352"/>
    <cellStyle name="Normal 9 2 2 2 2 5 2" xfId="12261"/>
    <cellStyle name="Normal 9 2 2 2 2 6" xfId="8315"/>
    <cellStyle name="Normal 9 2 2 2 3" xfId="663"/>
    <cellStyle name="Normal 9 2 2 2 3 2" xfId="1642"/>
    <cellStyle name="Normal 9 2 2 2 3 2 2" xfId="3602"/>
    <cellStyle name="Normal 9 2 2 2 3 2 2 2" xfId="7549"/>
    <cellStyle name="Normal 9 2 2 2 3 2 2 2 2" xfId="15458"/>
    <cellStyle name="Normal 9 2 2 2 3 2 2 3" xfId="11512"/>
    <cellStyle name="Normal 9 2 2 2 3 2 3" xfId="5589"/>
    <cellStyle name="Normal 9 2 2 2 3 2 3 2" xfId="13498"/>
    <cellStyle name="Normal 9 2 2 2 3 2 4" xfId="9552"/>
    <cellStyle name="Normal 9 2 2 2 3 3" xfId="2623"/>
    <cellStyle name="Normal 9 2 2 2 3 3 2" xfId="6570"/>
    <cellStyle name="Normal 9 2 2 2 3 3 2 2" xfId="14479"/>
    <cellStyle name="Normal 9 2 2 2 3 3 3" xfId="10533"/>
    <cellStyle name="Normal 9 2 2 2 3 4" xfId="4610"/>
    <cellStyle name="Normal 9 2 2 2 3 4 2" xfId="12519"/>
    <cellStyle name="Normal 9 2 2 2 3 5" xfId="8573"/>
    <cellStyle name="Normal 9 2 2 2 4" xfId="1159"/>
    <cellStyle name="Normal 9 2 2 2 4 2" xfId="3119"/>
    <cellStyle name="Normal 9 2 2 2 4 2 2" xfId="7066"/>
    <cellStyle name="Normal 9 2 2 2 4 2 2 2" xfId="14975"/>
    <cellStyle name="Normal 9 2 2 2 4 2 3" xfId="11029"/>
    <cellStyle name="Normal 9 2 2 2 4 3" xfId="5106"/>
    <cellStyle name="Normal 9 2 2 2 4 3 2" xfId="13015"/>
    <cellStyle name="Normal 9 2 2 2 4 4" xfId="9069"/>
    <cellStyle name="Normal 9 2 2 2 5" xfId="2140"/>
    <cellStyle name="Normal 9 2 2 2 5 2" xfId="6087"/>
    <cellStyle name="Normal 9 2 2 2 5 2 2" xfId="13996"/>
    <cellStyle name="Normal 9 2 2 2 5 3" xfId="10050"/>
    <cellStyle name="Normal 9 2 2 2 6" xfId="4127"/>
    <cellStyle name="Normal 9 2 2 2 6 2" xfId="12036"/>
    <cellStyle name="Normal 9 2 2 2 7" xfId="8090"/>
    <cellStyle name="Normal 9 2 2 3" xfId="316"/>
    <cellStyle name="Normal 9 2 2 3 2" xfId="799"/>
    <cellStyle name="Normal 9 2 2 3 2 2" xfId="1778"/>
    <cellStyle name="Normal 9 2 2 3 2 2 2" xfId="3738"/>
    <cellStyle name="Normal 9 2 2 3 2 2 2 2" xfId="7685"/>
    <cellStyle name="Normal 9 2 2 3 2 2 2 2 2" xfId="15594"/>
    <cellStyle name="Normal 9 2 2 3 2 2 2 3" xfId="11648"/>
    <cellStyle name="Normal 9 2 2 3 2 2 3" xfId="5725"/>
    <cellStyle name="Normal 9 2 2 3 2 2 3 2" xfId="13634"/>
    <cellStyle name="Normal 9 2 2 3 2 2 4" xfId="9688"/>
    <cellStyle name="Normal 9 2 2 3 2 3" xfId="2759"/>
    <cellStyle name="Normal 9 2 2 3 2 3 2" xfId="6706"/>
    <cellStyle name="Normal 9 2 2 3 2 3 2 2" xfId="14615"/>
    <cellStyle name="Normal 9 2 2 3 2 3 3" xfId="10669"/>
    <cellStyle name="Normal 9 2 2 3 2 4" xfId="4746"/>
    <cellStyle name="Normal 9 2 2 3 2 4 2" xfId="12655"/>
    <cellStyle name="Normal 9 2 2 3 2 5" xfId="8709"/>
    <cellStyle name="Normal 9 2 2 3 3" xfId="1295"/>
    <cellStyle name="Normal 9 2 2 3 3 2" xfId="3255"/>
    <cellStyle name="Normal 9 2 2 3 3 2 2" xfId="7202"/>
    <cellStyle name="Normal 9 2 2 3 3 2 2 2" xfId="15111"/>
    <cellStyle name="Normal 9 2 2 3 3 2 3" xfId="11165"/>
    <cellStyle name="Normal 9 2 2 3 3 3" xfId="5242"/>
    <cellStyle name="Normal 9 2 2 3 3 3 2" xfId="13151"/>
    <cellStyle name="Normal 9 2 2 3 3 4" xfId="9205"/>
    <cellStyle name="Normal 9 2 2 3 4" xfId="2276"/>
    <cellStyle name="Normal 9 2 2 3 4 2" xfId="6223"/>
    <cellStyle name="Normal 9 2 2 3 4 2 2" xfId="14132"/>
    <cellStyle name="Normal 9 2 2 3 4 3" xfId="10186"/>
    <cellStyle name="Normal 9 2 2 3 5" xfId="4263"/>
    <cellStyle name="Normal 9 2 2 3 5 2" xfId="12172"/>
    <cellStyle name="Normal 9 2 2 3 6" xfId="8226"/>
    <cellStyle name="Normal 9 2 2 4" xfId="574"/>
    <cellStyle name="Normal 9 2 2 4 2" xfId="1553"/>
    <cellStyle name="Normal 9 2 2 4 2 2" xfId="3513"/>
    <cellStyle name="Normal 9 2 2 4 2 2 2" xfId="7460"/>
    <cellStyle name="Normal 9 2 2 4 2 2 2 2" xfId="15369"/>
    <cellStyle name="Normal 9 2 2 4 2 2 3" xfId="11423"/>
    <cellStyle name="Normal 9 2 2 4 2 3" xfId="5500"/>
    <cellStyle name="Normal 9 2 2 4 2 3 2" xfId="13409"/>
    <cellStyle name="Normal 9 2 2 4 2 4" xfId="9463"/>
    <cellStyle name="Normal 9 2 2 4 3" xfId="2534"/>
    <cellStyle name="Normal 9 2 2 4 3 2" xfId="6481"/>
    <cellStyle name="Normal 9 2 2 4 3 2 2" xfId="14390"/>
    <cellStyle name="Normal 9 2 2 4 3 3" xfId="10444"/>
    <cellStyle name="Normal 9 2 2 4 4" xfId="4521"/>
    <cellStyle name="Normal 9 2 2 4 4 2" xfId="12430"/>
    <cellStyle name="Normal 9 2 2 4 5" xfId="8484"/>
    <cellStyle name="Normal 9 2 2 5" xfId="1070"/>
    <cellStyle name="Normal 9 2 2 5 2" xfId="3030"/>
    <cellStyle name="Normal 9 2 2 5 2 2" xfId="6977"/>
    <cellStyle name="Normal 9 2 2 5 2 2 2" xfId="14886"/>
    <cellStyle name="Normal 9 2 2 5 2 3" xfId="10940"/>
    <cellStyle name="Normal 9 2 2 5 3" xfId="5017"/>
    <cellStyle name="Normal 9 2 2 5 3 2" xfId="12926"/>
    <cellStyle name="Normal 9 2 2 5 4" xfId="8980"/>
    <cellStyle name="Normal 9 2 2 6" xfId="2051"/>
    <cellStyle name="Normal 9 2 2 6 2" xfId="5998"/>
    <cellStyle name="Normal 9 2 2 6 2 2" xfId="13907"/>
    <cellStyle name="Normal 9 2 2 6 3" xfId="9961"/>
    <cellStyle name="Normal 9 2 2 7" xfId="4038"/>
    <cellStyle name="Normal 9 2 2 7 2" xfId="11947"/>
    <cellStyle name="Normal 9 2 2 8" xfId="8001"/>
    <cellStyle name="Normal 9 2 3" xfId="62"/>
    <cellStyle name="Normal 9 2 3 2" xfId="151"/>
    <cellStyle name="Normal 9 2 3 2 2" xfId="376"/>
    <cellStyle name="Normal 9 2 3 2 2 2" xfId="859"/>
    <cellStyle name="Normal 9 2 3 2 2 2 2" xfId="1838"/>
    <cellStyle name="Normal 9 2 3 2 2 2 2 2" xfId="3798"/>
    <cellStyle name="Normal 9 2 3 2 2 2 2 2 2" xfId="7745"/>
    <cellStyle name="Normal 9 2 3 2 2 2 2 2 2 2" xfId="15654"/>
    <cellStyle name="Normal 9 2 3 2 2 2 2 2 3" xfId="11708"/>
    <cellStyle name="Normal 9 2 3 2 2 2 2 3" xfId="5785"/>
    <cellStyle name="Normal 9 2 3 2 2 2 2 3 2" xfId="13694"/>
    <cellStyle name="Normal 9 2 3 2 2 2 2 4" xfId="9748"/>
    <cellStyle name="Normal 9 2 3 2 2 2 3" xfId="2819"/>
    <cellStyle name="Normal 9 2 3 2 2 2 3 2" xfId="6766"/>
    <cellStyle name="Normal 9 2 3 2 2 2 3 2 2" xfId="14675"/>
    <cellStyle name="Normal 9 2 3 2 2 2 3 3" xfId="10729"/>
    <cellStyle name="Normal 9 2 3 2 2 2 4" xfId="4806"/>
    <cellStyle name="Normal 9 2 3 2 2 2 4 2" xfId="12715"/>
    <cellStyle name="Normal 9 2 3 2 2 2 5" xfId="8769"/>
    <cellStyle name="Normal 9 2 3 2 2 3" xfId="1355"/>
    <cellStyle name="Normal 9 2 3 2 2 3 2" xfId="3315"/>
    <cellStyle name="Normal 9 2 3 2 2 3 2 2" xfId="7262"/>
    <cellStyle name="Normal 9 2 3 2 2 3 2 2 2" xfId="15171"/>
    <cellStyle name="Normal 9 2 3 2 2 3 2 3" xfId="11225"/>
    <cellStyle name="Normal 9 2 3 2 2 3 3" xfId="5302"/>
    <cellStyle name="Normal 9 2 3 2 2 3 3 2" xfId="13211"/>
    <cellStyle name="Normal 9 2 3 2 2 3 4" xfId="9265"/>
    <cellStyle name="Normal 9 2 3 2 2 4" xfId="2336"/>
    <cellStyle name="Normal 9 2 3 2 2 4 2" xfId="6283"/>
    <cellStyle name="Normal 9 2 3 2 2 4 2 2" xfId="14192"/>
    <cellStyle name="Normal 9 2 3 2 2 4 3" xfId="10246"/>
    <cellStyle name="Normal 9 2 3 2 2 5" xfId="4323"/>
    <cellStyle name="Normal 9 2 3 2 2 5 2" xfId="12232"/>
    <cellStyle name="Normal 9 2 3 2 2 6" xfId="8286"/>
    <cellStyle name="Normal 9 2 3 2 3" xfId="634"/>
    <cellStyle name="Normal 9 2 3 2 3 2" xfId="1613"/>
    <cellStyle name="Normal 9 2 3 2 3 2 2" xfId="3573"/>
    <cellStyle name="Normal 9 2 3 2 3 2 2 2" xfId="7520"/>
    <cellStyle name="Normal 9 2 3 2 3 2 2 2 2" xfId="15429"/>
    <cellStyle name="Normal 9 2 3 2 3 2 2 3" xfId="11483"/>
    <cellStyle name="Normal 9 2 3 2 3 2 3" xfId="5560"/>
    <cellStyle name="Normal 9 2 3 2 3 2 3 2" xfId="13469"/>
    <cellStyle name="Normal 9 2 3 2 3 2 4" xfId="9523"/>
    <cellStyle name="Normal 9 2 3 2 3 3" xfId="2594"/>
    <cellStyle name="Normal 9 2 3 2 3 3 2" xfId="6541"/>
    <cellStyle name="Normal 9 2 3 2 3 3 2 2" xfId="14450"/>
    <cellStyle name="Normal 9 2 3 2 3 3 3" xfId="10504"/>
    <cellStyle name="Normal 9 2 3 2 3 4" xfId="4581"/>
    <cellStyle name="Normal 9 2 3 2 3 4 2" xfId="12490"/>
    <cellStyle name="Normal 9 2 3 2 3 5" xfId="8544"/>
    <cellStyle name="Normal 9 2 3 2 4" xfId="1130"/>
    <cellStyle name="Normal 9 2 3 2 4 2" xfId="3090"/>
    <cellStyle name="Normal 9 2 3 2 4 2 2" xfId="7037"/>
    <cellStyle name="Normal 9 2 3 2 4 2 2 2" xfId="14946"/>
    <cellStyle name="Normal 9 2 3 2 4 2 3" xfId="11000"/>
    <cellStyle name="Normal 9 2 3 2 4 3" xfId="5077"/>
    <cellStyle name="Normal 9 2 3 2 4 3 2" xfId="12986"/>
    <cellStyle name="Normal 9 2 3 2 4 4" xfId="9040"/>
    <cellStyle name="Normal 9 2 3 2 5" xfId="2111"/>
    <cellStyle name="Normal 9 2 3 2 5 2" xfId="6058"/>
    <cellStyle name="Normal 9 2 3 2 5 2 2" xfId="13967"/>
    <cellStyle name="Normal 9 2 3 2 5 3" xfId="10021"/>
    <cellStyle name="Normal 9 2 3 2 6" xfId="4098"/>
    <cellStyle name="Normal 9 2 3 2 6 2" xfId="12007"/>
    <cellStyle name="Normal 9 2 3 2 7" xfId="8061"/>
    <cellStyle name="Normal 9 2 3 3" xfId="287"/>
    <cellStyle name="Normal 9 2 3 3 2" xfId="770"/>
    <cellStyle name="Normal 9 2 3 3 2 2" xfId="1749"/>
    <cellStyle name="Normal 9 2 3 3 2 2 2" xfId="3709"/>
    <cellStyle name="Normal 9 2 3 3 2 2 2 2" xfId="7656"/>
    <cellStyle name="Normal 9 2 3 3 2 2 2 2 2" xfId="15565"/>
    <cellStyle name="Normal 9 2 3 3 2 2 2 3" xfId="11619"/>
    <cellStyle name="Normal 9 2 3 3 2 2 3" xfId="5696"/>
    <cellStyle name="Normal 9 2 3 3 2 2 3 2" xfId="13605"/>
    <cellStyle name="Normal 9 2 3 3 2 2 4" xfId="9659"/>
    <cellStyle name="Normal 9 2 3 3 2 3" xfId="2730"/>
    <cellStyle name="Normal 9 2 3 3 2 3 2" xfId="6677"/>
    <cellStyle name="Normal 9 2 3 3 2 3 2 2" xfId="14586"/>
    <cellStyle name="Normal 9 2 3 3 2 3 3" xfId="10640"/>
    <cellStyle name="Normal 9 2 3 3 2 4" xfId="4717"/>
    <cellStyle name="Normal 9 2 3 3 2 4 2" xfId="12626"/>
    <cellStyle name="Normal 9 2 3 3 2 5" xfId="8680"/>
    <cellStyle name="Normal 9 2 3 3 3" xfId="1266"/>
    <cellStyle name="Normal 9 2 3 3 3 2" xfId="3226"/>
    <cellStyle name="Normal 9 2 3 3 3 2 2" xfId="7173"/>
    <cellStyle name="Normal 9 2 3 3 3 2 2 2" xfId="15082"/>
    <cellStyle name="Normal 9 2 3 3 3 2 3" xfId="11136"/>
    <cellStyle name="Normal 9 2 3 3 3 3" xfId="5213"/>
    <cellStyle name="Normal 9 2 3 3 3 3 2" xfId="13122"/>
    <cellStyle name="Normal 9 2 3 3 3 4" xfId="9176"/>
    <cellStyle name="Normal 9 2 3 3 4" xfId="2247"/>
    <cellStyle name="Normal 9 2 3 3 4 2" xfId="6194"/>
    <cellStyle name="Normal 9 2 3 3 4 2 2" xfId="14103"/>
    <cellStyle name="Normal 9 2 3 3 4 3" xfId="10157"/>
    <cellStyle name="Normal 9 2 3 3 5" xfId="4234"/>
    <cellStyle name="Normal 9 2 3 3 5 2" xfId="12143"/>
    <cellStyle name="Normal 9 2 3 3 6" xfId="8197"/>
    <cellStyle name="Normal 9 2 3 4" xfId="545"/>
    <cellStyle name="Normal 9 2 3 4 2" xfId="1524"/>
    <cellStyle name="Normal 9 2 3 4 2 2" xfId="3484"/>
    <cellStyle name="Normal 9 2 3 4 2 2 2" xfId="7431"/>
    <cellStyle name="Normal 9 2 3 4 2 2 2 2" xfId="15340"/>
    <cellStyle name="Normal 9 2 3 4 2 2 3" xfId="11394"/>
    <cellStyle name="Normal 9 2 3 4 2 3" xfId="5471"/>
    <cellStyle name="Normal 9 2 3 4 2 3 2" xfId="13380"/>
    <cellStyle name="Normal 9 2 3 4 2 4" xfId="9434"/>
    <cellStyle name="Normal 9 2 3 4 3" xfId="2505"/>
    <cellStyle name="Normal 9 2 3 4 3 2" xfId="6452"/>
    <cellStyle name="Normal 9 2 3 4 3 2 2" xfId="14361"/>
    <cellStyle name="Normal 9 2 3 4 3 3" xfId="10415"/>
    <cellStyle name="Normal 9 2 3 4 4" xfId="4492"/>
    <cellStyle name="Normal 9 2 3 4 4 2" xfId="12401"/>
    <cellStyle name="Normal 9 2 3 4 5" xfId="8455"/>
    <cellStyle name="Normal 9 2 3 5" xfId="1041"/>
    <cellStyle name="Normal 9 2 3 5 2" xfId="3001"/>
    <cellStyle name="Normal 9 2 3 5 2 2" xfId="6948"/>
    <cellStyle name="Normal 9 2 3 5 2 2 2" xfId="14857"/>
    <cellStyle name="Normal 9 2 3 5 2 3" xfId="10911"/>
    <cellStyle name="Normal 9 2 3 5 3" xfId="4988"/>
    <cellStyle name="Normal 9 2 3 5 3 2" xfId="12897"/>
    <cellStyle name="Normal 9 2 3 5 4" xfId="8951"/>
    <cellStyle name="Normal 9 2 3 6" xfId="2022"/>
    <cellStyle name="Normal 9 2 3 6 2" xfId="5969"/>
    <cellStyle name="Normal 9 2 3 6 2 2" xfId="13878"/>
    <cellStyle name="Normal 9 2 3 6 3" xfId="9932"/>
    <cellStyle name="Normal 9 2 3 7" xfId="4009"/>
    <cellStyle name="Normal 9 2 3 7 2" xfId="11918"/>
    <cellStyle name="Normal 9 2 3 8" xfId="7972"/>
    <cellStyle name="Normal 9 2 4" xfId="121"/>
    <cellStyle name="Normal 9 2 4 2" xfId="346"/>
    <cellStyle name="Normal 9 2 4 2 2" xfId="829"/>
    <cellStyle name="Normal 9 2 4 2 2 2" xfId="1808"/>
    <cellStyle name="Normal 9 2 4 2 2 2 2" xfId="3768"/>
    <cellStyle name="Normal 9 2 4 2 2 2 2 2" xfId="7715"/>
    <cellStyle name="Normal 9 2 4 2 2 2 2 2 2" xfId="15624"/>
    <cellStyle name="Normal 9 2 4 2 2 2 2 3" xfId="11678"/>
    <cellStyle name="Normal 9 2 4 2 2 2 3" xfId="5755"/>
    <cellStyle name="Normal 9 2 4 2 2 2 3 2" xfId="13664"/>
    <cellStyle name="Normal 9 2 4 2 2 2 4" xfId="9718"/>
    <cellStyle name="Normal 9 2 4 2 2 3" xfId="2789"/>
    <cellStyle name="Normal 9 2 4 2 2 3 2" xfId="6736"/>
    <cellStyle name="Normal 9 2 4 2 2 3 2 2" xfId="14645"/>
    <cellStyle name="Normal 9 2 4 2 2 3 3" xfId="10699"/>
    <cellStyle name="Normal 9 2 4 2 2 4" xfId="4776"/>
    <cellStyle name="Normal 9 2 4 2 2 4 2" xfId="12685"/>
    <cellStyle name="Normal 9 2 4 2 2 5" xfId="8739"/>
    <cellStyle name="Normal 9 2 4 2 3" xfId="1325"/>
    <cellStyle name="Normal 9 2 4 2 3 2" xfId="3285"/>
    <cellStyle name="Normal 9 2 4 2 3 2 2" xfId="7232"/>
    <cellStyle name="Normal 9 2 4 2 3 2 2 2" xfId="15141"/>
    <cellStyle name="Normal 9 2 4 2 3 2 3" xfId="11195"/>
    <cellStyle name="Normal 9 2 4 2 3 3" xfId="5272"/>
    <cellStyle name="Normal 9 2 4 2 3 3 2" xfId="13181"/>
    <cellStyle name="Normal 9 2 4 2 3 4" xfId="9235"/>
    <cellStyle name="Normal 9 2 4 2 4" xfId="2306"/>
    <cellStyle name="Normal 9 2 4 2 4 2" xfId="6253"/>
    <cellStyle name="Normal 9 2 4 2 4 2 2" xfId="14162"/>
    <cellStyle name="Normal 9 2 4 2 4 3" xfId="10216"/>
    <cellStyle name="Normal 9 2 4 2 5" xfId="4293"/>
    <cellStyle name="Normal 9 2 4 2 5 2" xfId="12202"/>
    <cellStyle name="Normal 9 2 4 2 6" xfId="8256"/>
    <cellStyle name="Normal 9 2 4 3" xfId="604"/>
    <cellStyle name="Normal 9 2 4 3 2" xfId="1583"/>
    <cellStyle name="Normal 9 2 4 3 2 2" xfId="3543"/>
    <cellStyle name="Normal 9 2 4 3 2 2 2" xfId="7490"/>
    <cellStyle name="Normal 9 2 4 3 2 2 2 2" xfId="15399"/>
    <cellStyle name="Normal 9 2 4 3 2 2 3" xfId="11453"/>
    <cellStyle name="Normal 9 2 4 3 2 3" xfId="5530"/>
    <cellStyle name="Normal 9 2 4 3 2 3 2" xfId="13439"/>
    <cellStyle name="Normal 9 2 4 3 2 4" xfId="9493"/>
    <cellStyle name="Normal 9 2 4 3 3" xfId="2564"/>
    <cellStyle name="Normal 9 2 4 3 3 2" xfId="6511"/>
    <cellStyle name="Normal 9 2 4 3 3 2 2" xfId="14420"/>
    <cellStyle name="Normal 9 2 4 3 3 3" xfId="10474"/>
    <cellStyle name="Normal 9 2 4 3 4" xfId="4551"/>
    <cellStyle name="Normal 9 2 4 3 4 2" xfId="12460"/>
    <cellStyle name="Normal 9 2 4 3 5" xfId="8514"/>
    <cellStyle name="Normal 9 2 4 4" xfId="1100"/>
    <cellStyle name="Normal 9 2 4 4 2" xfId="3060"/>
    <cellStyle name="Normal 9 2 4 4 2 2" xfId="7007"/>
    <cellStyle name="Normal 9 2 4 4 2 2 2" xfId="14916"/>
    <cellStyle name="Normal 9 2 4 4 2 3" xfId="10970"/>
    <cellStyle name="Normal 9 2 4 4 3" xfId="5047"/>
    <cellStyle name="Normal 9 2 4 4 3 2" xfId="12956"/>
    <cellStyle name="Normal 9 2 4 4 4" xfId="9010"/>
    <cellStyle name="Normal 9 2 4 5" xfId="2081"/>
    <cellStyle name="Normal 9 2 4 5 2" xfId="6028"/>
    <cellStyle name="Normal 9 2 4 5 2 2" xfId="13937"/>
    <cellStyle name="Normal 9 2 4 5 3" xfId="9991"/>
    <cellStyle name="Normal 9 2 4 6" xfId="4068"/>
    <cellStyle name="Normal 9 2 4 6 2" xfId="11977"/>
    <cellStyle name="Normal 9 2 4 7" xfId="8031"/>
    <cellStyle name="Normal 9 2 5" xfId="257"/>
    <cellStyle name="Normal 9 2 5 2" xfId="740"/>
    <cellStyle name="Normal 9 2 5 2 2" xfId="1719"/>
    <cellStyle name="Normal 9 2 5 2 2 2" xfId="3679"/>
    <cellStyle name="Normal 9 2 5 2 2 2 2" xfId="7626"/>
    <cellStyle name="Normal 9 2 5 2 2 2 2 2" xfId="15535"/>
    <cellStyle name="Normal 9 2 5 2 2 2 3" xfId="11589"/>
    <cellStyle name="Normal 9 2 5 2 2 3" xfId="5666"/>
    <cellStyle name="Normal 9 2 5 2 2 3 2" xfId="13575"/>
    <cellStyle name="Normal 9 2 5 2 2 4" xfId="9629"/>
    <cellStyle name="Normal 9 2 5 2 3" xfId="2700"/>
    <cellStyle name="Normal 9 2 5 2 3 2" xfId="6647"/>
    <cellStyle name="Normal 9 2 5 2 3 2 2" xfId="14556"/>
    <cellStyle name="Normal 9 2 5 2 3 3" xfId="10610"/>
    <cellStyle name="Normal 9 2 5 2 4" xfId="4687"/>
    <cellStyle name="Normal 9 2 5 2 4 2" xfId="12596"/>
    <cellStyle name="Normal 9 2 5 2 5" xfId="8650"/>
    <cellStyle name="Normal 9 2 5 3" xfId="1236"/>
    <cellStyle name="Normal 9 2 5 3 2" xfId="3196"/>
    <cellStyle name="Normal 9 2 5 3 2 2" xfId="7143"/>
    <cellStyle name="Normal 9 2 5 3 2 2 2" xfId="15052"/>
    <cellStyle name="Normal 9 2 5 3 2 3" xfId="11106"/>
    <cellStyle name="Normal 9 2 5 3 3" xfId="5183"/>
    <cellStyle name="Normal 9 2 5 3 3 2" xfId="13092"/>
    <cellStyle name="Normal 9 2 5 3 4" xfId="9146"/>
    <cellStyle name="Normal 9 2 5 4" xfId="2217"/>
    <cellStyle name="Normal 9 2 5 4 2" xfId="6164"/>
    <cellStyle name="Normal 9 2 5 4 2 2" xfId="14073"/>
    <cellStyle name="Normal 9 2 5 4 3" xfId="10127"/>
    <cellStyle name="Normal 9 2 5 5" xfId="4204"/>
    <cellStyle name="Normal 9 2 5 5 2" xfId="12113"/>
    <cellStyle name="Normal 9 2 5 6" xfId="8167"/>
    <cellStyle name="Normal 9 2 6" xfId="515"/>
    <cellStyle name="Normal 9 2 6 2" xfId="1494"/>
    <cellStyle name="Normal 9 2 6 2 2" xfId="3454"/>
    <cellStyle name="Normal 9 2 6 2 2 2" xfId="7401"/>
    <cellStyle name="Normal 9 2 6 2 2 2 2" xfId="15310"/>
    <cellStyle name="Normal 9 2 6 2 2 3" xfId="11364"/>
    <cellStyle name="Normal 9 2 6 2 3" xfId="5441"/>
    <cellStyle name="Normal 9 2 6 2 3 2" xfId="13350"/>
    <cellStyle name="Normal 9 2 6 2 4" xfId="9404"/>
    <cellStyle name="Normal 9 2 6 3" xfId="2475"/>
    <cellStyle name="Normal 9 2 6 3 2" xfId="6422"/>
    <cellStyle name="Normal 9 2 6 3 2 2" xfId="14331"/>
    <cellStyle name="Normal 9 2 6 3 3" xfId="10385"/>
    <cellStyle name="Normal 9 2 6 4" xfId="4462"/>
    <cellStyle name="Normal 9 2 6 4 2" xfId="12371"/>
    <cellStyle name="Normal 9 2 6 5" xfId="8425"/>
    <cellStyle name="Normal 9 2 7" xfId="1011"/>
    <cellStyle name="Normal 9 2 7 2" xfId="2971"/>
    <cellStyle name="Normal 9 2 7 2 2" xfId="6918"/>
    <cellStyle name="Normal 9 2 7 2 2 2" xfId="14827"/>
    <cellStyle name="Normal 9 2 7 2 3" xfId="10881"/>
    <cellStyle name="Normal 9 2 7 3" xfId="4958"/>
    <cellStyle name="Normal 9 2 7 3 2" xfId="12867"/>
    <cellStyle name="Normal 9 2 7 4" xfId="8921"/>
    <cellStyle name="Normal 9 2 8" xfId="1992"/>
    <cellStyle name="Normal 9 2 8 2" xfId="5939"/>
    <cellStyle name="Normal 9 2 8 2 2" xfId="13848"/>
    <cellStyle name="Normal 9 2 8 3" xfId="9902"/>
    <cellStyle name="Normal 9 2 9" xfId="3979"/>
    <cellStyle name="Normal 9 2 9 2" xfId="11888"/>
    <cellStyle name="Normal 9 3" xfId="76"/>
    <cellStyle name="Normal 9 3 2" xfId="165"/>
    <cellStyle name="Normal 9 3 2 2" xfId="390"/>
    <cellStyle name="Normal 9 3 2 2 2" xfId="873"/>
    <cellStyle name="Normal 9 3 2 2 2 2" xfId="1852"/>
    <cellStyle name="Normal 9 3 2 2 2 2 2" xfId="3812"/>
    <cellStyle name="Normal 9 3 2 2 2 2 2 2" xfId="7759"/>
    <cellStyle name="Normal 9 3 2 2 2 2 2 2 2" xfId="15668"/>
    <cellStyle name="Normal 9 3 2 2 2 2 2 3" xfId="11722"/>
    <cellStyle name="Normal 9 3 2 2 2 2 3" xfId="5799"/>
    <cellStyle name="Normal 9 3 2 2 2 2 3 2" xfId="13708"/>
    <cellStyle name="Normal 9 3 2 2 2 2 4" xfId="9762"/>
    <cellStyle name="Normal 9 3 2 2 2 3" xfId="2833"/>
    <cellStyle name="Normal 9 3 2 2 2 3 2" xfId="6780"/>
    <cellStyle name="Normal 9 3 2 2 2 3 2 2" xfId="14689"/>
    <cellStyle name="Normal 9 3 2 2 2 3 3" xfId="10743"/>
    <cellStyle name="Normal 9 3 2 2 2 4" xfId="4820"/>
    <cellStyle name="Normal 9 3 2 2 2 4 2" xfId="12729"/>
    <cellStyle name="Normal 9 3 2 2 2 5" xfId="8783"/>
    <cellStyle name="Normal 9 3 2 2 3" xfId="1369"/>
    <cellStyle name="Normal 9 3 2 2 3 2" xfId="3329"/>
    <cellStyle name="Normal 9 3 2 2 3 2 2" xfId="7276"/>
    <cellStyle name="Normal 9 3 2 2 3 2 2 2" xfId="15185"/>
    <cellStyle name="Normal 9 3 2 2 3 2 3" xfId="11239"/>
    <cellStyle name="Normal 9 3 2 2 3 3" xfId="5316"/>
    <cellStyle name="Normal 9 3 2 2 3 3 2" xfId="13225"/>
    <cellStyle name="Normal 9 3 2 2 3 4" xfId="9279"/>
    <cellStyle name="Normal 9 3 2 2 4" xfId="2350"/>
    <cellStyle name="Normal 9 3 2 2 4 2" xfId="6297"/>
    <cellStyle name="Normal 9 3 2 2 4 2 2" xfId="14206"/>
    <cellStyle name="Normal 9 3 2 2 4 3" xfId="10260"/>
    <cellStyle name="Normal 9 3 2 2 5" xfId="4337"/>
    <cellStyle name="Normal 9 3 2 2 5 2" xfId="12246"/>
    <cellStyle name="Normal 9 3 2 2 6" xfId="8300"/>
    <cellStyle name="Normal 9 3 2 3" xfId="648"/>
    <cellStyle name="Normal 9 3 2 3 2" xfId="1627"/>
    <cellStyle name="Normal 9 3 2 3 2 2" xfId="3587"/>
    <cellStyle name="Normal 9 3 2 3 2 2 2" xfId="7534"/>
    <cellStyle name="Normal 9 3 2 3 2 2 2 2" xfId="15443"/>
    <cellStyle name="Normal 9 3 2 3 2 2 3" xfId="11497"/>
    <cellStyle name="Normal 9 3 2 3 2 3" xfId="5574"/>
    <cellStyle name="Normal 9 3 2 3 2 3 2" xfId="13483"/>
    <cellStyle name="Normal 9 3 2 3 2 4" xfId="9537"/>
    <cellStyle name="Normal 9 3 2 3 3" xfId="2608"/>
    <cellStyle name="Normal 9 3 2 3 3 2" xfId="6555"/>
    <cellStyle name="Normal 9 3 2 3 3 2 2" xfId="14464"/>
    <cellStyle name="Normal 9 3 2 3 3 3" xfId="10518"/>
    <cellStyle name="Normal 9 3 2 3 4" xfId="4595"/>
    <cellStyle name="Normal 9 3 2 3 4 2" xfId="12504"/>
    <cellStyle name="Normal 9 3 2 3 5" xfId="8558"/>
    <cellStyle name="Normal 9 3 2 4" xfId="1144"/>
    <cellStyle name="Normal 9 3 2 4 2" xfId="3104"/>
    <cellStyle name="Normal 9 3 2 4 2 2" xfId="7051"/>
    <cellStyle name="Normal 9 3 2 4 2 2 2" xfId="14960"/>
    <cellStyle name="Normal 9 3 2 4 2 3" xfId="11014"/>
    <cellStyle name="Normal 9 3 2 4 3" xfId="5091"/>
    <cellStyle name="Normal 9 3 2 4 3 2" xfId="13000"/>
    <cellStyle name="Normal 9 3 2 4 4" xfId="9054"/>
    <cellStyle name="Normal 9 3 2 5" xfId="2125"/>
    <cellStyle name="Normal 9 3 2 5 2" xfId="6072"/>
    <cellStyle name="Normal 9 3 2 5 2 2" xfId="13981"/>
    <cellStyle name="Normal 9 3 2 5 3" xfId="10035"/>
    <cellStyle name="Normal 9 3 2 6" xfId="4112"/>
    <cellStyle name="Normal 9 3 2 6 2" xfId="12021"/>
    <cellStyle name="Normal 9 3 2 7" xfId="8075"/>
    <cellStyle name="Normal 9 3 3" xfId="301"/>
    <cellStyle name="Normal 9 3 3 2" xfId="784"/>
    <cellStyle name="Normal 9 3 3 2 2" xfId="1763"/>
    <cellStyle name="Normal 9 3 3 2 2 2" xfId="3723"/>
    <cellStyle name="Normal 9 3 3 2 2 2 2" xfId="7670"/>
    <cellStyle name="Normal 9 3 3 2 2 2 2 2" xfId="15579"/>
    <cellStyle name="Normal 9 3 3 2 2 2 3" xfId="11633"/>
    <cellStyle name="Normal 9 3 3 2 2 3" xfId="5710"/>
    <cellStyle name="Normal 9 3 3 2 2 3 2" xfId="13619"/>
    <cellStyle name="Normal 9 3 3 2 2 4" xfId="9673"/>
    <cellStyle name="Normal 9 3 3 2 3" xfId="2744"/>
    <cellStyle name="Normal 9 3 3 2 3 2" xfId="6691"/>
    <cellStyle name="Normal 9 3 3 2 3 2 2" xfId="14600"/>
    <cellStyle name="Normal 9 3 3 2 3 3" xfId="10654"/>
    <cellStyle name="Normal 9 3 3 2 4" xfId="4731"/>
    <cellStyle name="Normal 9 3 3 2 4 2" xfId="12640"/>
    <cellStyle name="Normal 9 3 3 2 5" xfId="8694"/>
    <cellStyle name="Normal 9 3 3 3" xfId="1280"/>
    <cellStyle name="Normal 9 3 3 3 2" xfId="3240"/>
    <cellStyle name="Normal 9 3 3 3 2 2" xfId="7187"/>
    <cellStyle name="Normal 9 3 3 3 2 2 2" xfId="15096"/>
    <cellStyle name="Normal 9 3 3 3 2 3" xfId="11150"/>
    <cellStyle name="Normal 9 3 3 3 3" xfId="5227"/>
    <cellStyle name="Normal 9 3 3 3 3 2" xfId="13136"/>
    <cellStyle name="Normal 9 3 3 3 4" xfId="9190"/>
    <cellStyle name="Normal 9 3 3 4" xfId="2261"/>
    <cellStyle name="Normal 9 3 3 4 2" xfId="6208"/>
    <cellStyle name="Normal 9 3 3 4 2 2" xfId="14117"/>
    <cellStyle name="Normal 9 3 3 4 3" xfId="10171"/>
    <cellStyle name="Normal 9 3 3 5" xfId="4248"/>
    <cellStyle name="Normal 9 3 3 5 2" xfId="12157"/>
    <cellStyle name="Normal 9 3 3 6" xfId="8211"/>
    <cellStyle name="Normal 9 3 4" xfId="559"/>
    <cellStyle name="Normal 9 3 4 2" xfId="1538"/>
    <cellStyle name="Normal 9 3 4 2 2" xfId="3498"/>
    <cellStyle name="Normal 9 3 4 2 2 2" xfId="7445"/>
    <cellStyle name="Normal 9 3 4 2 2 2 2" xfId="15354"/>
    <cellStyle name="Normal 9 3 4 2 2 3" xfId="11408"/>
    <cellStyle name="Normal 9 3 4 2 3" xfId="5485"/>
    <cellStyle name="Normal 9 3 4 2 3 2" xfId="13394"/>
    <cellStyle name="Normal 9 3 4 2 4" xfId="9448"/>
    <cellStyle name="Normal 9 3 4 3" xfId="2519"/>
    <cellStyle name="Normal 9 3 4 3 2" xfId="6466"/>
    <cellStyle name="Normal 9 3 4 3 2 2" xfId="14375"/>
    <cellStyle name="Normal 9 3 4 3 3" xfId="10429"/>
    <cellStyle name="Normal 9 3 4 4" xfId="4506"/>
    <cellStyle name="Normal 9 3 4 4 2" xfId="12415"/>
    <cellStyle name="Normal 9 3 4 5" xfId="8469"/>
    <cellStyle name="Normal 9 3 5" xfId="1055"/>
    <cellStyle name="Normal 9 3 5 2" xfId="3015"/>
    <cellStyle name="Normal 9 3 5 2 2" xfId="6962"/>
    <cellStyle name="Normal 9 3 5 2 2 2" xfId="14871"/>
    <cellStyle name="Normal 9 3 5 2 3" xfId="10925"/>
    <cellStyle name="Normal 9 3 5 3" xfId="5002"/>
    <cellStyle name="Normal 9 3 5 3 2" xfId="12911"/>
    <cellStyle name="Normal 9 3 5 4" xfId="8965"/>
    <cellStyle name="Normal 9 3 6" xfId="2036"/>
    <cellStyle name="Normal 9 3 6 2" xfId="5983"/>
    <cellStyle name="Normal 9 3 6 2 2" xfId="13892"/>
    <cellStyle name="Normal 9 3 6 3" xfId="9946"/>
    <cellStyle name="Normal 9 3 7" xfId="4023"/>
    <cellStyle name="Normal 9 3 7 2" xfId="11932"/>
    <cellStyle name="Normal 9 3 8" xfId="7986"/>
    <cellStyle name="Normal 9 4" xfId="47"/>
    <cellStyle name="Normal 9 4 2" xfId="136"/>
    <cellStyle name="Normal 9 4 2 2" xfId="361"/>
    <cellStyle name="Normal 9 4 2 2 2" xfId="844"/>
    <cellStyle name="Normal 9 4 2 2 2 2" xfId="1823"/>
    <cellStyle name="Normal 9 4 2 2 2 2 2" xfId="3783"/>
    <cellStyle name="Normal 9 4 2 2 2 2 2 2" xfId="7730"/>
    <cellStyle name="Normal 9 4 2 2 2 2 2 2 2" xfId="15639"/>
    <cellStyle name="Normal 9 4 2 2 2 2 2 3" xfId="11693"/>
    <cellStyle name="Normal 9 4 2 2 2 2 3" xfId="5770"/>
    <cellStyle name="Normal 9 4 2 2 2 2 3 2" xfId="13679"/>
    <cellStyle name="Normal 9 4 2 2 2 2 4" xfId="9733"/>
    <cellStyle name="Normal 9 4 2 2 2 3" xfId="2804"/>
    <cellStyle name="Normal 9 4 2 2 2 3 2" xfId="6751"/>
    <cellStyle name="Normal 9 4 2 2 2 3 2 2" xfId="14660"/>
    <cellStyle name="Normal 9 4 2 2 2 3 3" xfId="10714"/>
    <cellStyle name="Normal 9 4 2 2 2 4" xfId="4791"/>
    <cellStyle name="Normal 9 4 2 2 2 4 2" xfId="12700"/>
    <cellStyle name="Normal 9 4 2 2 2 5" xfId="8754"/>
    <cellStyle name="Normal 9 4 2 2 3" xfId="1340"/>
    <cellStyle name="Normal 9 4 2 2 3 2" xfId="3300"/>
    <cellStyle name="Normal 9 4 2 2 3 2 2" xfId="7247"/>
    <cellStyle name="Normal 9 4 2 2 3 2 2 2" xfId="15156"/>
    <cellStyle name="Normal 9 4 2 2 3 2 3" xfId="11210"/>
    <cellStyle name="Normal 9 4 2 2 3 3" xfId="5287"/>
    <cellStyle name="Normal 9 4 2 2 3 3 2" xfId="13196"/>
    <cellStyle name="Normal 9 4 2 2 3 4" xfId="9250"/>
    <cellStyle name="Normal 9 4 2 2 4" xfId="2321"/>
    <cellStyle name="Normal 9 4 2 2 4 2" xfId="6268"/>
    <cellStyle name="Normal 9 4 2 2 4 2 2" xfId="14177"/>
    <cellStyle name="Normal 9 4 2 2 4 3" xfId="10231"/>
    <cellStyle name="Normal 9 4 2 2 5" xfId="4308"/>
    <cellStyle name="Normal 9 4 2 2 5 2" xfId="12217"/>
    <cellStyle name="Normal 9 4 2 2 6" xfId="8271"/>
    <cellStyle name="Normal 9 4 2 3" xfId="619"/>
    <cellStyle name="Normal 9 4 2 3 2" xfId="1598"/>
    <cellStyle name="Normal 9 4 2 3 2 2" xfId="3558"/>
    <cellStyle name="Normal 9 4 2 3 2 2 2" xfId="7505"/>
    <cellStyle name="Normal 9 4 2 3 2 2 2 2" xfId="15414"/>
    <cellStyle name="Normal 9 4 2 3 2 2 3" xfId="11468"/>
    <cellStyle name="Normal 9 4 2 3 2 3" xfId="5545"/>
    <cellStyle name="Normal 9 4 2 3 2 3 2" xfId="13454"/>
    <cellStyle name="Normal 9 4 2 3 2 4" xfId="9508"/>
    <cellStyle name="Normal 9 4 2 3 3" xfId="2579"/>
    <cellStyle name="Normal 9 4 2 3 3 2" xfId="6526"/>
    <cellStyle name="Normal 9 4 2 3 3 2 2" xfId="14435"/>
    <cellStyle name="Normal 9 4 2 3 3 3" xfId="10489"/>
    <cellStyle name="Normal 9 4 2 3 4" xfId="4566"/>
    <cellStyle name="Normal 9 4 2 3 4 2" xfId="12475"/>
    <cellStyle name="Normal 9 4 2 3 5" xfId="8529"/>
    <cellStyle name="Normal 9 4 2 4" xfId="1115"/>
    <cellStyle name="Normal 9 4 2 4 2" xfId="3075"/>
    <cellStyle name="Normal 9 4 2 4 2 2" xfId="7022"/>
    <cellStyle name="Normal 9 4 2 4 2 2 2" xfId="14931"/>
    <cellStyle name="Normal 9 4 2 4 2 3" xfId="10985"/>
    <cellStyle name="Normal 9 4 2 4 3" xfId="5062"/>
    <cellStyle name="Normal 9 4 2 4 3 2" xfId="12971"/>
    <cellStyle name="Normal 9 4 2 4 4" xfId="9025"/>
    <cellStyle name="Normal 9 4 2 5" xfId="2096"/>
    <cellStyle name="Normal 9 4 2 5 2" xfId="6043"/>
    <cellStyle name="Normal 9 4 2 5 2 2" xfId="13952"/>
    <cellStyle name="Normal 9 4 2 5 3" xfId="10006"/>
    <cellStyle name="Normal 9 4 2 6" xfId="4083"/>
    <cellStyle name="Normal 9 4 2 6 2" xfId="11992"/>
    <cellStyle name="Normal 9 4 2 7" xfId="8046"/>
    <cellStyle name="Normal 9 4 3" xfId="272"/>
    <cellStyle name="Normal 9 4 3 2" xfId="755"/>
    <cellStyle name="Normal 9 4 3 2 2" xfId="1734"/>
    <cellStyle name="Normal 9 4 3 2 2 2" xfId="3694"/>
    <cellStyle name="Normal 9 4 3 2 2 2 2" xfId="7641"/>
    <cellStyle name="Normal 9 4 3 2 2 2 2 2" xfId="15550"/>
    <cellStyle name="Normal 9 4 3 2 2 2 3" xfId="11604"/>
    <cellStyle name="Normal 9 4 3 2 2 3" xfId="5681"/>
    <cellStyle name="Normal 9 4 3 2 2 3 2" xfId="13590"/>
    <cellStyle name="Normal 9 4 3 2 2 4" xfId="9644"/>
    <cellStyle name="Normal 9 4 3 2 3" xfId="2715"/>
    <cellStyle name="Normal 9 4 3 2 3 2" xfId="6662"/>
    <cellStyle name="Normal 9 4 3 2 3 2 2" xfId="14571"/>
    <cellStyle name="Normal 9 4 3 2 3 3" xfId="10625"/>
    <cellStyle name="Normal 9 4 3 2 4" xfId="4702"/>
    <cellStyle name="Normal 9 4 3 2 4 2" xfId="12611"/>
    <cellStyle name="Normal 9 4 3 2 5" xfId="8665"/>
    <cellStyle name="Normal 9 4 3 3" xfId="1251"/>
    <cellStyle name="Normal 9 4 3 3 2" xfId="3211"/>
    <cellStyle name="Normal 9 4 3 3 2 2" xfId="7158"/>
    <cellStyle name="Normal 9 4 3 3 2 2 2" xfId="15067"/>
    <cellStyle name="Normal 9 4 3 3 2 3" xfId="11121"/>
    <cellStyle name="Normal 9 4 3 3 3" xfId="5198"/>
    <cellStyle name="Normal 9 4 3 3 3 2" xfId="13107"/>
    <cellStyle name="Normal 9 4 3 3 4" xfId="9161"/>
    <cellStyle name="Normal 9 4 3 4" xfId="2232"/>
    <cellStyle name="Normal 9 4 3 4 2" xfId="6179"/>
    <cellStyle name="Normal 9 4 3 4 2 2" xfId="14088"/>
    <cellStyle name="Normal 9 4 3 4 3" xfId="10142"/>
    <cellStyle name="Normal 9 4 3 5" xfId="4219"/>
    <cellStyle name="Normal 9 4 3 5 2" xfId="12128"/>
    <cellStyle name="Normal 9 4 3 6" xfId="8182"/>
    <cellStyle name="Normal 9 4 4" xfId="530"/>
    <cellStyle name="Normal 9 4 4 2" xfId="1509"/>
    <cellStyle name="Normal 9 4 4 2 2" xfId="3469"/>
    <cellStyle name="Normal 9 4 4 2 2 2" xfId="7416"/>
    <cellStyle name="Normal 9 4 4 2 2 2 2" xfId="15325"/>
    <cellStyle name="Normal 9 4 4 2 2 3" xfId="11379"/>
    <cellStyle name="Normal 9 4 4 2 3" xfId="5456"/>
    <cellStyle name="Normal 9 4 4 2 3 2" xfId="13365"/>
    <cellStyle name="Normal 9 4 4 2 4" xfId="9419"/>
    <cellStyle name="Normal 9 4 4 3" xfId="2490"/>
    <cellStyle name="Normal 9 4 4 3 2" xfId="6437"/>
    <cellStyle name="Normal 9 4 4 3 2 2" xfId="14346"/>
    <cellStyle name="Normal 9 4 4 3 3" xfId="10400"/>
    <cellStyle name="Normal 9 4 4 4" xfId="4477"/>
    <cellStyle name="Normal 9 4 4 4 2" xfId="12386"/>
    <cellStyle name="Normal 9 4 4 5" xfId="8440"/>
    <cellStyle name="Normal 9 4 5" xfId="1026"/>
    <cellStyle name="Normal 9 4 5 2" xfId="2986"/>
    <cellStyle name="Normal 9 4 5 2 2" xfId="6933"/>
    <cellStyle name="Normal 9 4 5 2 2 2" xfId="14842"/>
    <cellStyle name="Normal 9 4 5 2 3" xfId="10896"/>
    <cellStyle name="Normal 9 4 5 3" xfId="4973"/>
    <cellStyle name="Normal 9 4 5 3 2" xfId="12882"/>
    <cellStyle name="Normal 9 4 5 4" xfId="8936"/>
    <cellStyle name="Normal 9 4 6" xfId="2007"/>
    <cellStyle name="Normal 9 4 6 2" xfId="5954"/>
    <cellStyle name="Normal 9 4 6 2 2" xfId="13863"/>
    <cellStyle name="Normal 9 4 6 3" xfId="9917"/>
    <cellStyle name="Normal 9 4 7" xfId="3994"/>
    <cellStyle name="Normal 9 4 7 2" xfId="11903"/>
    <cellStyle name="Normal 9 4 8" xfId="7957"/>
    <cellStyle name="Normal 9 5" xfId="106"/>
    <cellStyle name="Normal 9 5 2" xfId="331"/>
    <cellStyle name="Normal 9 5 2 2" xfId="814"/>
    <cellStyle name="Normal 9 5 2 2 2" xfId="1793"/>
    <cellStyle name="Normal 9 5 2 2 2 2" xfId="3753"/>
    <cellStyle name="Normal 9 5 2 2 2 2 2" xfId="7700"/>
    <cellStyle name="Normal 9 5 2 2 2 2 2 2" xfId="15609"/>
    <cellStyle name="Normal 9 5 2 2 2 2 3" xfId="11663"/>
    <cellStyle name="Normal 9 5 2 2 2 3" xfId="5740"/>
    <cellStyle name="Normal 9 5 2 2 2 3 2" xfId="13649"/>
    <cellStyle name="Normal 9 5 2 2 2 4" xfId="9703"/>
    <cellStyle name="Normal 9 5 2 2 3" xfId="2774"/>
    <cellStyle name="Normal 9 5 2 2 3 2" xfId="6721"/>
    <cellStyle name="Normal 9 5 2 2 3 2 2" xfId="14630"/>
    <cellStyle name="Normal 9 5 2 2 3 3" xfId="10684"/>
    <cellStyle name="Normal 9 5 2 2 4" xfId="4761"/>
    <cellStyle name="Normal 9 5 2 2 4 2" xfId="12670"/>
    <cellStyle name="Normal 9 5 2 2 5" xfId="8724"/>
    <cellStyle name="Normal 9 5 2 3" xfId="1310"/>
    <cellStyle name="Normal 9 5 2 3 2" xfId="3270"/>
    <cellStyle name="Normal 9 5 2 3 2 2" xfId="7217"/>
    <cellStyle name="Normal 9 5 2 3 2 2 2" xfId="15126"/>
    <cellStyle name="Normal 9 5 2 3 2 3" xfId="11180"/>
    <cellStyle name="Normal 9 5 2 3 3" xfId="5257"/>
    <cellStyle name="Normal 9 5 2 3 3 2" xfId="13166"/>
    <cellStyle name="Normal 9 5 2 3 4" xfId="9220"/>
    <cellStyle name="Normal 9 5 2 4" xfId="2291"/>
    <cellStyle name="Normal 9 5 2 4 2" xfId="6238"/>
    <cellStyle name="Normal 9 5 2 4 2 2" xfId="14147"/>
    <cellStyle name="Normal 9 5 2 4 3" xfId="10201"/>
    <cellStyle name="Normal 9 5 2 5" xfId="4278"/>
    <cellStyle name="Normal 9 5 2 5 2" xfId="12187"/>
    <cellStyle name="Normal 9 5 2 6" xfId="8241"/>
    <cellStyle name="Normal 9 5 3" xfId="589"/>
    <cellStyle name="Normal 9 5 3 2" xfId="1568"/>
    <cellStyle name="Normal 9 5 3 2 2" xfId="3528"/>
    <cellStyle name="Normal 9 5 3 2 2 2" xfId="7475"/>
    <cellStyle name="Normal 9 5 3 2 2 2 2" xfId="15384"/>
    <cellStyle name="Normal 9 5 3 2 2 3" xfId="11438"/>
    <cellStyle name="Normal 9 5 3 2 3" xfId="5515"/>
    <cellStyle name="Normal 9 5 3 2 3 2" xfId="13424"/>
    <cellStyle name="Normal 9 5 3 2 4" xfId="9478"/>
    <cellStyle name="Normal 9 5 3 3" xfId="2549"/>
    <cellStyle name="Normal 9 5 3 3 2" xfId="6496"/>
    <cellStyle name="Normal 9 5 3 3 2 2" xfId="14405"/>
    <cellStyle name="Normal 9 5 3 3 3" xfId="10459"/>
    <cellStyle name="Normal 9 5 3 4" xfId="4536"/>
    <cellStyle name="Normal 9 5 3 4 2" xfId="12445"/>
    <cellStyle name="Normal 9 5 3 5" xfId="8499"/>
    <cellStyle name="Normal 9 5 4" xfId="1085"/>
    <cellStyle name="Normal 9 5 4 2" xfId="3045"/>
    <cellStyle name="Normal 9 5 4 2 2" xfId="6992"/>
    <cellStyle name="Normal 9 5 4 2 2 2" xfId="14901"/>
    <cellStyle name="Normal 9 5 4 2 3" xfId="10955"/>
    <cellStyle name="Normal 9 5 4 3" xfId="5032"/>
    <cellStyle name="Normal 9 5 4 3 2" xfId="12941"/>
    <cellStyle name="Normal 9 5 4 4" xfId="8995"/>
    <cellStyle name="Normal 9 5 5" xfId="2066"/>
    <cellStyle name="Normal 9 5 5 2" xfId="6013"/>
    <cellStyle name="Normal 9 5 5 2 2" xfId="13922"/>
    <cellStyle name="Normal 9 5 5 3" xfId="9976"/>
    <cellStyle name="Normal 9 5 6" xfId="4053"/>
    <cellStyle name="Normal 9 5 6 2" xfId="11962"/>
    <cellStyle name="Normal 9 5 7" xfId="8016"/>
    <cellStyle name="Normal 9 6" xfId="242"/>
    <cellStyle name="Normal 9 6 2" xfId="725"/>
    <cellStyle name="Normal 9 6 2 2" xfId="1704"/>
    <cellStyle name="Normal 9 6 2 2 2" xfId="3664"/>
    <cellStyle name="Normal 9 6 2 2 2 2" xfId="7611"/>
    <cellStyle name="Normal 9 6 2 2 2 2 2" xfId="15520"/>
    <cellStyle name="Normal 9 6 2 2 2 3" xfId="11574"/>
    <cellStyle name="Normal 9 6 2 2 3" xfId="5651"/>
    <cellStyle name="Normal 9 6 2 2 3 2" xfId="13560"/>
    <cellStyle name="Normal 9 6 2 2 4" xfId="9614"/>
    <cellStyle name="Normal 9 6 2 3" xfId="2685"/>
    <cellStyle name="Normal 9 6 2 3 2" xfId="6632"/>
    <cellStyle name="Normal 9 6 2 3 2 2" xfId="14541"/>
    <cellStyle name="Normal 9 6 2 3 3" xfId="10595"/>
    <cellStyle name="Normal 9 6 2 4" xfId="4672"/>
    <cellStyle name="Normal 9 6 2 4 2" xfId="12581"/>
    <cellStyle name="Normal 9 6 2 5" xfId="8635"/>
    <cellStyle name="Normal 9 6 3" xfId="1221"/>
    <cellStyle name="Normal 9 6 3 2" xfId="3181"/>
    <cellStyle name="Normal 9 6 3 2 2" xfId="7128"/>
    <cellStyle name="Normal 9 6 3 2 2 2" xfId="15037"/>
    <cellStyle name="Normal 9 6 3 2 3" xfId="11091"/>
    <cellStyle name="Normal 9 6 3 3" xfId="5168"/>
    <cellStyle name="Normal 9 6 3 3 2" xfId="13077"/>
    <cellStyle name="Normal 9 6 3 4" xfId="9131"/>
    <cellStyle name="Normal 9 6 4" xfId="2202"/>
    <cellStyle name="Normal 9 6 4 2" xfId="6149"/>
    <cellStyle name="Normal 9 6 4 2 2" xfId="14058"/>
    <cellStyle name="Normal 9 6 4 3" xfId="10112"/>
    <cellStyle name="Normal 9 6 5" xfId="4189"/>
    <cellStyle name="Normal 9 6 5 2" xfId="12098"/>
    <cellStyle name="Normal 9 6 6" xfId="8152"/>
    <cellStyle name="Normal 9 7" xfId="500"/>
    <cellStyle name="Normal 9 7 2" xfId="1479"/>
    <cellStyle name="Normal 9 7 2 2" xfId="3439"/>
    <cellStyle name="Normal 9 7 2 2 2" xfId="7386"/>
    <cellStyle name="Normal 9 7 2 2 2 2" xfId="15295"/>
    <cellStyle name="Normal 9 7 2 2 3" xfId="11349"/>
    <cellStyle name="Normal 9 7 2 3" xfId="5426"/>
    <cellStyle name="Normal 9 7 2 3 2" xfId="13335"/>
    <cellStyle name="Normal 9 7 2 4" xfId="9389"/>
    <cellStyle name="Normal 9 7 3" xfId="2460"/>
    <cellStyle name="Normal 9 7 3 2" xfId="6407"/>
    <cellStyle name="Normal 9 7 3 2 2" xfId="14316"/>
    <cellStyle name="Normal 9 7 3 3" xfId="10370"/>
    <cellStyle name="Normal 9 7 4" xfId="4447"/>
    <cellStyle name="Normal 9 7 4 2" xfId="12356"/>
    <cellStyle name="Normal 9 7 5" xfId="8410"/>
    <cellStyle name="Normal 9 8" xfId="996"/>
    <cellStyle name="Normal 9 8 2" xfId="2956"/>
    <cellStyle name="Normal 9 8 2 2" xfId="6903"/>
    <cellStyle name="Normal 9 8 2 2 2" xfId="14812"/>
    <cellStyle name="Normal 9 8 2 3" xfId="10866"/>
    <cellStyle name="Normal 9 8 3" xfId="4943"/>
    <cellStyle name="Normal 9 8 3 2" xfId="12852"/>
    <cellStyle name="Normal 9 8 4" xfId="8906"/>
    <cellStyle name="Normal 9 9" xfId="1977"/>
    <cellStyle name="Normal 9 9 2" xfId="5924"/>
    <cellStyle name="Normal 9 9 2 2" xfId="13833"/>
    <cellStyle name="Normal 9 9 3" xfId="9887"/>
    <cellStyle name="Normal 90" xfId="485"/>
    <cellStyle name="Normal 90 2" xfId="968"/>
    <cellStyle name="Normal 90 2 2" xfId="1947"/>
    <cellStyle name="Normal 90 2 2 2" xfId="3907"/>
    <cellStyle name="Normal 90 2 2 2 2" xfId="7854"/>
    <cellStyle name="Normal 90 2 2 2 2 2" xfId="15763"/>
    <cellStyle name="Normal 90 2 2 2 3" xfId="11817"/>
    <cellStyle name="Normal 90 2 2 3" xfId="5894"/>
    <cellStyle name="Normal 90 2 2 3 2" xfId="13803"/>
    <cellStyle name="Normal 90 2 2 4" xfId="9857"/>
    <cellStyle name="Normal 90 2 3" xfId="2928"/>
    <cellStyle name="Normal 90 2 3 2" xfId="6875"/>
    <cellStyle name="Normal 90 2 3 2 2" xfId="14784"/>
    <cellStyle name="Normal 90 2 3 3" xfId="10838"/>
    <cellStyle name="Normal 90 2 4" xfId="4915"/>
    <cellStyle name="Normal 90 2 4 2" xfId="12824"/>
    <cellStyle name="Normal 90 2 5" xfId="8878"/>
    <cellStyle name="Normal 90 3" xfId="1464"/>
    <cellStyle name="Normal 90 3 2" xfId="3424"/>
    <cellStyle name="Normal 90 3 2 2" xfId="7371"/>
    <cellStyle name="Normal 90 3 2 2 2" xfId="15280"/>
    <cellStyle name="Normal 90 3 2 3" xfId="11334"/>
    <cellStyle name="Normal 90 3 3" xfId="5411"/>
    <cellStyle name="Normal 90 3 3 2" xfId="13320"/>
    <cellStyle name="Normal 90 3 4" xfId="9374"/>
    <cellStyle name="Normal 90 4" xfId="2445"/>
    <cellStyle name="Normal 90 4 2" xfId="6392"/>
    <cellStyle name="Normal 90 4 2 2" xfId="14301"/>
    <cellStyle name="Normal 90 4 3" xfId="10355"/>
    <cellStyle name="Normal 90 5" xfId="4432"/>
    <cellStyle name="Normal 90 5 2" xfId="12341"/>
    <cellStyle name="Normal 90 6" xfId="8395"/>
    <cellStyle name="Normal 91" xfId="486"/>
    <cellStyle name="Normal 91 2" xfId="969"/>
    <cellStyle name="Normal 91 2 2" xfId="1948"/>
    <cellStyle name="Normal 91 2 2 2" xfId="3908"/>
    <cellStyle name="Normal 91 2 2 2 2" xfId="7855"/>
    <cellStyle name="Normal 91 2 2 2 2 2" xfId="15764"/>
    <cellStyle name="Normal 91 2 2 2 3" xfId="11818"/>
    <cellStyle name="Normal 91 2 2 3" xfId="5895"/>
    <cellStyle name="Normal 91 2 2 3 2" xfId="13804"/>
    <cellStyle name="Normal 91 2 2 4" xfId="9858"/>
    <cellStyle name="Normal 91 2 3" xfId="2929"/>
    <cellStyle name="Normal 91 2 3 2" xfId="6876"/>
    <cellStyle name="Normal 91 2 3 2 2" xfId="14785"/>
    <cellStyle name="Normal 91 2 3 3" xfId="10839"/>
    <cellStyle name="Normal 91 2 4" xfId="4916"/>
    <cellStyle name="Normal 91 2 4 2" xfId="12825"/>
    <cellStyle name="Normal 91 2 5" xfId="8879"/>
    <cellStyle name="Normal 91 3" xfId="1465"/>
    <cellStyle name="Normal 91 3 2" xfId="3425"/>
    <cellStyle name="Normal 91 3 2 2" xfId="7372"/>
    <cellStyle name="Normal 91 3 2 2 2" xfId="15281"/>
    <cellStyle name="Normal 91 3 2 3" xfId="11335"/>
    <cellStyle name="Normal 91 3 3" xfId="5412"/>
    <cellStyle name="Normal 91 3 3 2" xfId="13321"/>
    <cellStyle name="Normal 91 3 4" xfId="9375"/>
    <cellStyle name="Normal 91 4" xfId="2446"/>
    <cellStyle name="Normal 91 4 2" xfId="6393"/>
    <cellStyle name="Normal 91 4 2 2" xfId="14302"/>
    <cellStyle name="Normal 91 4 3" xfId="10356"/>
    <cellStyle name="Normal 91 5" xfId="4433"/>
    <cellStyle name="Normal 91 5 2" xfId="12342"/>
    <cellStyle name="Normal 91 6" xfId="8396"/>
    <cellStyle name="Normal 92" xfId="487"/>
    <cellStyle name="Normal 92 2" xfId="970"/>
    <cellStyle name="Normal 92 2 2" xfId="1949"/>
    <cellStyle name="Normal 92 2 2 2" xfId="3909"/>
    <cellStyle name="Normal 92 2 2 2 2" xfId="7856"/>
    <cellStyle name="Normal 92 2 2 2 2 2" xfId="15765"/>
    <cellStyle name="Normal 92 2 2 2 3" xfId="11819"/>
    <cellStyle name="Normal 92 2 2 3" xfId="5896"/>
    <cellStyle name="Normal 92 2 2 3 2" xfId="13805"/>
    <cellStyle name="Normal 92 2 2 4" xfId="9859"/>
    <cellStyle name="Normal 92 2 3" xfId="2930"/>
    <cellStyle name="Normal 92 2 3 2" xfId="6877"/>
    <cellStyle name="Normal 92 2 3 2 2" xfId="14786"/>
    <cellStyle name="Normal 92 2 3 3" xfId="10840"/>
    <cellStyle name="Normal 92 2 4" xfId="4917"/>
    <cellStyle name="Normal 92 2 4 2" xfId="12826"/>
    <cellStyle name="Normal 92 2 5" xfId="8880"/>
    <cellStyle name="Normal 92 3" xfId="1466"/>
    <cellStyle name="Normal 92 3 2" xfId="3426"/>
    <cellStyle name="Normal 92 3 2 2" xfId="7373"/>
    <cellStyle name="Normal 92 3 2 2 2" xfId="15282"/>
    <cellStyle name="Normal 92 3 2 3" xfId="11336"/>
    <cellStyle name="Normal 92 3 3" xfId="5413"/>
    <cellStyle name="Normal 92 3 3 2" xfId="13322"/>
    <cellStyle name="Normal 92 3 4" xfId="9376"/>
    <cellStyle name="Normal 92 4" xfId="2447"/>
    <cellStyle name="Normal 92 4 2" xfId="6394"/>
    <cellStyle name="Normal 92 4 2 2" xfId="14303"/>
    <cellStyle name="Normal 92 4 3" xfId="10357"/>
    <cellStyle name="Normal 92 5" xfId="4434"/>
    <cellStyle name="Normal 92 5 2" xfId="12343"/>
    <cellStyle name="Normal 92 6" xfId="8397"/>
    <cellStyle name="Normal 93" xfId="488"/>
    <cellStyle name="Normal 93 2" xfId="971"/>
    <cellStyle name="Normal 93 2 2" xfId="1950"/>
    <cellStyle name="Normal 93 2 2 2" xfId="3910"/>
    <cellStyle name="Normal 93 2 2 2 2" xfId="7857"/>
    <cellStyle name="Normal 93 2 2 2 2 2" xfId="15766"/>
    <cellStyle name="Normal 93 2 2 2 3" xfId="11820"/>
    <cellStyle name="Normal 93 2 2 3" xfId="5897"/>
    <cellStyle name="Normal 93 2 2 3 2" xfId="13806"/>
    <cellStyle name="Normal 93 2 2 4" xfId="9860"/>
    <cellStyle name="Normal 93 2 3" xfId="2931"/>
    <cellStyle name="Normal 93 2 3 2" xfId="6878"/>
    <cellStyle name="Normal 93 2 3 2 2" xfId="14787"/>
    <cellStyle name="Normal 93 2 3 3" xfId="10841"/>
    <cellStyle name="Normal 93 2 4" xfId="4918"/>
    <cellStyle name="Normal 93 2 4 2" xfId="12827"/>
    <cellStyle name="Normal 93 2 5" xfId="8881"/>
    <cellStyle name="Normal 93 3" xfId="1467"/>
    <cellStyle name="Normal 93 3 2" xfId="3427"/>
    <cellStyle name="Normal 93 3 2 2" xfId="7374"/>
    <cellStyle name="Normal 93 3 2 2 2" xfId="15283"/>
    <cellStyle name="Normal 93 3 2 3" xfId="11337"/>
    <cellStyle name="Normal 93 3 3" xfId="5414"/>
    <cellStyle name="Normal 93 3 3 2" xfId="13323"/>
    <cellStyle name="Normal 93 3 4" xfId="9377"/>
    <cellStyle name="Normal 93 4" xfId="2448"/>
    <cellStyle name="Normal 93 4 2" xfId="6395"/>
    <cellStyle name="Normal 93 4 2 2" xfId="14304"/>
    <cellStyle name="Normal 93 4 3" xfId="10358"/>
    <cellStyle name="Normal 93 5" xfId="4435"/>
    <cellStyle name="Normal 93 5 2" xfId="12344"/>
    <cellStyle name="Normal 93 6" xfId="8398"/>
    <cellStyle name="Normal 94" xfId="489"/>
    <cellStyle name="Normal 94 2" xfId="972"/>
    <cellStyle name="Normal 94 2 2" xfId="1951"/>
    <cellStyle name="Normal 94 2 2 2" xfId="3911"/>
    <cellStyle name="Normal 94 2 2 2 2" xfId="7858"/>
    <cellStyle name="Normal 94 2 2 2 2 2" xfId="15767"/>
    <cellStyle name="Normal 94 2 2 2 3" xfId="11821"/>
    <cellStyle name="Normal 94 2 2 3" xfId="5898"/>
    <cellStyle name="Normal 94 2 2 3 2" xfId="13807"/>
    <cellStyle name="Normal 94 2 2 4" xfId="9861"/>
    <cellStyle name="Normal 94 2 3" xfId="2932"/>
    <cellStyle name="Normal 94 2 3 2" xfId="6879"/>
    <cellStyle name="Normal 94 2 3 2 2" xfId="14788"/>
    <cellStyle name="Normal 94 2 3 3" xfId="10842"/>
    <cellStyle name="Normal 94 2 4" xfId="4919"/>
    <cellStyle name="Normal 94 2 4 2" xfId="12828"/>
    <cellStyle name="Normal 94 2 5" xfId="8882"/>
    <cellStyle name="Normal 94 3" xfId="1468"/>
    <cellStyle name="Normal 94 3 2" xfId="3428"/>
    <cellStyle name="Normal 94 3 2 2" xfId="7375"/>
    <cellStyle name="Normal 94 3 2 2 2" xfId="15284"/>
    <cellStyle name="Normal 94 3 2 3" xfId="11338"/>
    <cellStyle name="Normal 94 3 3" xfId="5415"/>
    <cellStyle name="Normal 94 3 3 2" xfId="13324"/>
    <cellStyle name="Normal 94 3 4" xfId="9378"/>
    <cellStyle name="Normal 94 4" xfId="2449"/>
    <cellStyle name="Normal 94 4 2" xfId="6396"/>
    <cellStyle name="Normal 94 4 2 2" xfId="14305"/>
    <cellStyle name="Normal 94 4 3" xfId="10359"/>
    <cellStyle name="Normal 94 5" xfId="4436"/>
    <cellStyle name="Normal 94 5 2" xfId="12345"/>
    <cellStyle name="Normal 94 6" xfId="8399"/>
    <cellStyle name="Normal 95" xfId="490"/>
    <cellStyle name="Normal 95 2" xfId="973"/>
    <cellStyle name="Normal 95 2 2" xfId="1952"/>
    <cellStyle name="Normal 95 2 2 2" xfId="3912"/>
    <cellStyle name="Normal 95 2 2 2 2" xfId="7859"/>
    <cellStyle name="Normal 95 2 2 2 2 2" xfId="15768"/>
    <cellStyle name="Normal 95 2 2 2 3" xfId="11822"/>
    <cellStyle name="Normal 95 2 2 3" xfId="5899"/>
    <cellStyle name="Normal 95 2 2 3 2" xfId="13808"/>
    <cellStyle name="Normal 95 2 2 4" xfId="9862"/>
    <cellStyle name="Normal 95 2 3" xfId="2933"/>
    <cellStyle name="Normal 95 2 3 2" xfId="6880"/>
    <cellStyle name="Normal 95 2 3 2 2" xfId="14789"/>
    <cellStyle name="Normal 95 2 3 3" xfId="10843"/>
    <cellStyle name="Normal 95 2 4" xfId="4920"/>
    <cellStyle name="Normal 95 2 4 2" xfId="12829"/>
    <cellStyle name="Normal 95 2 5" xfId="8883"/>
    <cellStyle name="Normal 95 3" xfId="1469"/>
    <cellStyle name="Normal 95 3 2" xfId="3429"/>
    <cellStyle name="Normal 95 3 2 2" xfId="7376"/>
    <cellStyle name="Normal 95 3 2 2 2" xfId="15285"/>
    <cellStyle name="Normal 95 3 2 3" xfId="11339"/>
    <cellStyle name="Normal 95 3 3" xfId="5416"/>
    <cellStyle name="Normal 95 3 3 2" xfId="13325"/>
    <cellStyle name="Normal 95 3 4" xfId="9379"/>
    <cellStyle name="Normal 95 4" xfId="2450"/>
    <cellStyle name="Normal 95 4 2" xfId="6397"/>
    <cellStyle name="Normal 95 4 2 2" xfId="14306"/>
    <cellStyle name="Normal 95 4 3" xfId="10360"/>
    <cellStyle name="Normal 95 5" xfId="4437"/>
    <cellStyle name="Normal 95 5 2" xfId="12346"/>
    <cellStyle name="Normal 95 6" xfId="8400"/>
    <cellStyle name="Normal 96" xfId="491"/>
    <cellStyle name="Normal 96 2" xfId="974"/>
    <cellStyle name="Normal 96 2 2" xfId="1953"/>
    <cellStyle name="Normal 96 2 2 2" xfId="3913"/>
    <cellStyle name="Normal 96 2 2 2 2" xfId="7860"/>
    <cellStyle name="Normal 96 2 2 2 2 2" xfId="15769"/>
    <cellStyle name="Normal 96 2 2 2 3" xfId="11823"/>
    <cellStyle name="Normal 96 2 2 3" xfId="5900"/>
    <cellStyle name="Normal 96 2 2 3 2" xfId="13809"/>
    <cellStyle name="Normal 96 2 2 4" xfId="9863"/>
    <cellStyle name="Normal 96 2 3" xfId="2934"/>
    <cellStyle name="Normal 96 2 3 2" xfId="6881"/>
    <cellStyle name="Normal 96 2 3 2 2" xfId="14790"/>
    <cellStyle name="Normal 96 2 3 3" xfId="10844"/>
    <cellStyle name="Normal 96 2 4" xfId="4921"/>
    <cellStyle name="Normal 96 2 4 2" xfId="12830"/>
    <cellStyle name="Normal 96 2 5" xfId="8884"/>
    <cellStyle name="Normal 96 3" xfId="1470"/>
    <cellStyle name="Normal 96 3 2" xfId="3430"/>
    <cellStyle name="Normal 96 3 2 2" xfId="7377"/>
    <cellStyle name="Normal 96 3 2 2 2" xfId="15286"/>
    <cellStyle name="Normal 96 3 2 3" xfId="11340"/>
    <cellStyle name="Normal 96 3 3" xfId="5417"/>
    <cellStyle name="Normal 96 3 3 2" xfId="13326"/>
    <cellStyle name="Normal 96 3 4" xfId="9380"/>
    <cellStyle name="Normal 96 4" xfId="2451"/>
    <cellStyle name="Normal 96 4 2" xfId="6398"/>
    <cellStyle name="Normal 96 4 2 2" xfId="14307"/>
    <cellStyle name="Normal 96 4 3" xfId="10361"/>
    <cellStyle name="Normal 96 5" xfId="4438"/>
    <cellStyle name="Normal 96 5 2" xfId="12347"/>
    <cellStyle name="Normal 96 6" xfId="8401"/>
    <cellStyle name="Normal 97" xfId="492"/>
    <cellStyle name="Normal 97 2" xfId="1471"/>
    <cellStyle name="Normal 97 2 2" xfId="3431"/>
    <cellStyle name="Normal 97 2 2 2" xfId="7378"/>
    <cellStyle name="Normal 97 2 2 2 2" xfId="15287"/>
    <cellStyle name="Normal 97 2 2 3" xfId="11341"/>
    <cellStyle name="Normal 97 2 3" xfId="5418"/>
    <cellStyle name="Normal 97 2 3 2" xfId="13327"/>
    <cellStyle name="Normal 97 2 4" xfId="9381"/>
    <cellStyle name="Normal 97 3" xfId="2452"/>
    <cellStyle name="Normal 97 3 2" xfId="6399"/>
    <cellStyle name="Normal 97 3 2 2" xfId="14308"/>
    <cellStyle name="Normal 97 3 3" xfId="10362"/>
    <cellStyle name="Normal 97 4" xfId="4439"/>
    <cellStyle name="Normal 97 4 2" xfId="12348"/>
    <cellStyle name="Normal 97 5" xfId="8402"/>
    <cellStyle name="Normal 98" xfId="975"/>
    <cellStyle name="Normal 98 2" xfId="1954"/>
    <cellStyle name="Normal 98 2 2" xfId="3914"/>
    <cellStyle name="Normal 98 2 2 2" xfId="7861"/>
    <cellStyle name="Normal 98 2 2 2 2" xfId="15770"/>
    <cellStyle name="Normal 98 2 2 3" xfId="11824"/>
    <cellStyle name="Normal 98 2 3" xfId="5901"/>
    <cellStyle name="Normal 98 2 3 2" xfId="13810"/>
    <cellStyle name="Normal 98 2 4" xfId="9864"/>
    <cellStyle name="Normal 98 3" xfId="2935"/>
    <cellStyle name="Normal 98 3 2" xfId="6882"/>
    <cellStyle name="Normal 98 3 2 2" xfId="14791"/>
    <cellStyle name="Normal 98 3 3" xfId="10845"/>
    <cellStyle name="Normal 98 4" xfId="4922"/>
    <cellStyle name="Normal 98 4 2" xfId="12831"/>
    <cellStyle name="Normal 98 5" xfId="8885"/>
    <cellStyle name="Normal 99" xfId="976"/>
    <cellStyle name="Normal 99 2" xfId="1955"/>
    <cellStyle name="Normal 99 2 2" xfId="3915"/>
    <cellStyle name="Normal 99 2 2 2" xfId="7862"/>
    <cellStyle name="Normal 99 2 2 2 2" xfId="15771"/>
    <cellStyle name="Normal 99 2 2 3" xfId="11825"/>
    <cellStyle name="Normal 99 2 3" xfId="5902"/>
    <cellStyle name="Normal 99 2 3 2" xfId="13811"/>
    <cellStyle name="Normal 99 2 4" xfId="9865"/>
    <cellStyle name="Normal 99 3" xfId="2936"/>
    <cellStyle name="Normal 99 3 2" xfId="6883"/>
    <cellStyle name="Normal 99 3 2 2" xfId="14792"/>
    <cellStyle name="Normal 99 3 3" xfId="10846"/>
    <cellStyle name="Normal 99 4" xfId="4923"/>
    <cellStyle name="Normal 99 4 2" xfId="12832"/>
    <cellStyle name="Normal 99 5" xfId="8886"/>
    <cellStyle name="Percent" xfId="2" builtinId="5"/>
    <cellStyle name="一般 2" xfId="3"/>
    <cellStyle name="一般 4" xfId="4"/>
    <cellStyle name="一般_Daily Oktober '09" xfId="1"/>
    <cellStyle name="一般_Daily Oktober '09 2" xfId="9"/>
    <cellStyle name="千分位 2" xfId="6"/>
    <cellStyle name="千分位 2 2" xfId="8"/>
    <cellStyle name="百分比 2" xfId="7"/>
    <cellStyle name="百分比 4" xfId="5"/>
  </cellStyles>
  <dxfs count="12">
    <dxf>
      <font>
        <condense val="0"/>
        <extend val="0"/>
        <color indexed="9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ndense val="0"/>
        <extend val="0"/>
        <color indexed="9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" name="AutoShape 89" descr="Image preview"/>
        <xdr:cNvSpPr>
          <a:spLocks noChangeAspect="1" noChangeArrowheads="1"/>
        </xdr:cNvSpPr>
      </xdr:nvSpPr>
      <xdr:spPr bwMode="auto">
        <a:xfrm>
          <a:off x="3265170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6" name="AutoShape 89" descr="Image preview"/>
        <xdr:cNvSpPr>
          <a:spLocks noChangeAspect="1" noChangeArrowheads="1"/>
        </xdr:cNvSpPr>
      </xdr:nvSpPr>
      <xdr:spPr bwMode="auto">
        <a:xfrm>
          <a:off x="321754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4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5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6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7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8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9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0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1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2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3" name="AutoShape 89" descr="Image preview"/>
        <xdr:cNvSpPr>
          <a:spLocks noChangeAspect="1" noChangeArrowheads="1"/>
        </xdr:cNvSpPr>
      </xdr:nvSpPr>
      <xdr:spPr bwMode="auto">
        <a:xfrm>
          <a:off x="31565850" y="5141595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4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35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6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7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8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39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0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1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42" name="AutoShape 89" descr="Image preview"/>
        <xdr:cNvSpPr>
          <a:spLocks noChangeAspect="1" noChangeArrowheads="1"/>
        </xdr:cNvSpPr>
      </xdr:nvSpPr>
      <xdr:spPr bwMode="auto">
        <a:xfrm>
          <a:off x="31565850" y="5142547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161924</xdr:rowOff>
    </xdr:to>
    <xdr:sp macro="" textlink="">
      <xdr:nvSpPr>
        <xdr:cNvPr id="4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8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49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0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1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52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3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4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5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6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7" name="AutoShape 89" descr="Image preview"/>
        <xdr:cNvSpPr>
          <a:spLocks noChangeAspect="1" noChangeArrowheads="1"/>
        </xdr:cNvSpPr>
      </xdr:nvSpPr>
      <xdr:spPr bwMode="auto">
        <a:xfrm>
          <a:off x="31565850" y="512540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59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0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0</xdr:rowOff>
    </xdr:to>
    <xdr:sp macro="" textlink="">
      <xdr:nvSpPr>
        <xdr:cNvPr id="61" name="AutoShape 89" descr="Image preview"/>
        <xdr:cNvSpPr>
          <a:spLocks noChangeAspect="1" noChangeArrowheads="1"/>
        </xdr:cNvSpPr>
      </xdr:nvSpPr>
      <xdr:spPr bwMode="auto">
        <a:xfrm>
          <a:off x="31565850" y="513969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6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8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69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0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1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2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3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4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5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6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0</xdr:rowOff>
    </xdr:to>
    <xdr:sp macro="" textlink="">
      <xdr:nvSpPr>
        <xdr:cNvPr id="77" name="AutoShape 89" descr="Image preview"/>
        <xdr:cNvSpPr>
          <a:spLocks noChangeAspect="1" noChangeArrowheads="1"/>
        </xdr:cNvSpPr>
      </xdr:nvSpPr>
      <xdr:spPr bwMode="auto">
        <a:xfrm>
          <a:off x="31565850" y="51558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38100</xdr:rowOff>
    </xdr:to>
    <xdr:sp macro="" textlink="">
      <xdr:nvSpPr>
        <xdr:cNvPr id="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47625</xdr:rowOff>
    </xdr:to>
    <xdr:sp macro="" textlink="">
      <xdr:nvSpPr>
        <xdr:cNvPr id="8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8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89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9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0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0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1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5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16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1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2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2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3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3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137" name="AutoShape 89" descr="Image preview"/>
        <xdr:cNvSpPr>
          <a:spLocks noChangeAspect="1" noChangeArrowheads="1"/>
        </xdr:cNvSpPr>
      </xdr:nvSpPr>
      <xdr:spPr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3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4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15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3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4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5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6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7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8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59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0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1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162" name="AutoShape 89" descr="Image preview"/>
        <xdr:cNvSpPr>
          <a:spLocks noChangeAspect="1" noChangeArrowheads="1"/>
        </xdr:cNvSpPr>
      </xdr:nvSpPr>
      <xdr:spPr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3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164" name="AutoShape 89" descr="Image preview"/>
        <xdr:cNvSpPr>
          <a:spLocks noChangeAspect="1" noChangeArrowheads="1"/>
        </xdr:cNvSpPr>
      </xdr:nvSpPr>
      <xdr:spPr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6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17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7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19050</xdr:rowOff>
    </xdr:to>
    <xdr:sp macro="" textlink="">
      <xdr:nvSpPr>
        <xdr:cNvPr id="18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18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19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0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0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03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142876</xdr:rowOff>
    </xdr:to>
    <xdr:sp macro="" textlink="">
      <xdr:nvSpPr>
        <xdr:cNvPr id="20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0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58</xdr:col>
      <xdr:colOff>0</xdr:colOff>
      <xdr:row>323</xdr:row>
      <xdr:rowOff>0</xdr:rowOff>
    </xdr:from>
    <xdr:to>
      <xdr:col>58</xdr:col>
      <xdr:colOff>304800</xdr:colOff>
      <xdr:row>324</xdr:row>
      <xdr:rowOff>133351</xdr:rowOff>
    </xdr:to>
    <xdr:sp macro="" textlink="">
      <xdr:nvSpPr>
        <xdr:cNvPr id="217" name="AutoShape 89" descr="Image preview"/>
        <xdr:cNvSpPr>
          <a:spLocks noChangeAspect="1" noChangeArrowheads="1"/>
        </xdr:cNvSpPr>
      </xdr:nvSpPr>
      <xdr:spPr bwMode="auto">
        <a:xfrm>
          <a:off x="321754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1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2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133351</xdr:rowOff>
    </xdr:to>
    <xdr:sp macro="" textlink="">
      <xdr:nvSpPr>
        <xdr:cNvPr id="23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4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5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oneCellAnchor>
    <xdr:from>
      <xdr:col>57</xdr:col>
      <xdr:colOff>0</xdr:colOff>
      <xdr:row>323</xdr:row>
      <xdr:rowOff>0</xdr:rowOff>
    </xdr:from>
    <xdr:ext cx="304800" cy="319088"/>
    <xdr:sp macro="" textlink="">
      <xdr:nvSpPr>
        <xdr:cNvPr id="236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9088"/>
        </a:xfrm>
        <a:prstGeom prst="rect">
          <a:avLst/>
        </a:prstGeom>
        <a:noFill/>
      </xdr:spPr>
    </xdr:sp>
    <xdr:clientData/>
  </xdr:one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7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8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39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324</xdr:row>
      <xdr:rowOff>152401</xdr:rowOff>
    </xdr:to>
    <xdr:sp macro="" textlink="">
      <xdr:nvSpPr>
        <xdr:cNvPr id="243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4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4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0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1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2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323</xdr:row>
      <xdr:rowOff>152399</xdr:rowOff>
    </xdr:to>
    <xdr:sp macro="" textlink="">
      <xdr:nvSpPr>
        <xdr:cNvPr id="253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4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5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6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7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8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322</xdr:row>
      <xdr:rowOff>0</xdr:rowOff>
    </xdr:from>
    <xdr:to>
      <xdr:col>57</xdr:col>
      <xdr:colOff>304800</xdr:colOff>
      <xdr:row>324</xdr:row>
      <xdr:rowOff>0</xdr:rowOff>
    </xdr:to>
    <xdr:sp macro="" textlink="">
      <xdr:nvSpPr>
        <xdr:cNvPr id="259" name="AutoShape 89" descr="Image preview"/>
        <xdr:cNvSpPr>
          <a:spLocks noChangeAspect="1" noChangeArrowheads="1"/>
        </xdr:cNvSpPr>
      </xdr:nvSpPr>
      <xdr:spPr bwMode="auto">
        <a:xfrm>
          <a:off x="31565850" y="51244500"/>
          <a:ext cx="304800" cy="323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19050</xdr:rowOff>
    </xdr:to>
    <xdr:sp macro="" textlink="">
      <xdr:nvSpPr>
        <xdr:cNvPr id="260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1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325</xdr:row>
      <xdr:rowOff>9525</xdr:rowOff>
    </xdr:to>
    <xdr:sp macro="" textlink="">
      <xdr:nvSpPr>
        <xdr:cNvPr id="262" name="AutoShape 89" descr="Image preview"/>
        <xdr:cNvSpPr>
          <a:spLocks noChangeAspect="1" noChangeArrowheads="1"/>
        </xdr:cNvSpPr>
      </xdr:nvSpPr>
      <xdr:spPr bwMode="auto">
        <a:xfrm>
          <a:off x="31565850" y="51406425"/>
          <a:ext cx="304800" cy="3333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19050</xdr:rowOff>
    </xdr:to>
    <xdr:sp macro="" textlink="">
      <xdr:nvSpPr>
        <xdr:cNvPr id="26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5242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6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9525</xdr:rowOff>
    </xdr:to>
    <xdr:sp macro="" textlink="">
      <xdr:nvSpPr>
        <xdr:cNvPr id="27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7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1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2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3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4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5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6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7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8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89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326</xdr:row>
      <xdr:rowOff>47625</xdr:rowOff>
    </xdr:to>
    <xdr:sp macro="" textlink="">
      <xdr:nvSpPr>
        <xdr:cNvPr id="290" name="AutoShape 89" descr="Image preview"/>
        <xdr:cNvSpPr>
          <a:spLocks noChangeAspect="1" noChangeArrowheads="1"/>
        </xdr:cNvSpPr>
      </xdr:nvSpPr>
      <xdr:spPr bwMode="auto">
        <a:xfrm>
          <a:off x="31565850" y="51568350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29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0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38100</xdr:rowOff>
    </xdr:to>
    <xdr:sp macro="" textlink="">
      <xdr:nvSpPr>
        <xdr:cNvPr id="31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381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1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2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0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1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2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3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4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5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6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76200</xdr:rowOff>
    </xdr:to>
    <xdr:sp macro="" textlink="">
      <xdr:nvSpPr>
        <xdr:cNvPr id="337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191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8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39" name="AutoShape 89" descr="Image preview"/>
        <xdr:cNvSpPr>
          <a:spLocks noChangeAspect="1" noChangeArrowheads="1"/>
        </xdr:cNvSpPr>
      </xdr:nvSpPr>
      <xdr:spPr bwMode="auto">
        <a:xfrm>
          <a:off x="31565850" y="51730275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4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2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3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4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5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6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7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8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59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0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114300</xdr:rowOff>
    </xdr:to>
    <xdr:sp macro="" textlink="">
      <xdr:nvSpPr>
        <xdr:cNvPr id="361" name="AutoShape 89" descr="Image preview"/>
        <xdr:cNvSpPr>
          <a:spLocks noChangeAspect="1" noChangeArrowheads="1"/>
        </xdr:cNvSpPr>
      </xdr:nvSpPr>
      <xdr:spPr bwMode="auto">
        <a:xfrm>
          <a:off x="31565850" y="51739800"/>
          <a:ext cx="304800" cy="4572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6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7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4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5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327</xdr:row>
      <xdr:rowOff>152400</xdr:rowOff>
    </xdr:to>
    <xdr:sp macro="" textlink="">
      <xdr:nvSpPr>
        <xdr:cNvPr id="386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4953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7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8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89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0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1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2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3" name="AutoShape 89" descr="Image preview"/>
        <xdr:cNvSpPr>
          <a:spLocks noChangeAspect="1" noChangeArrowheads="1"/>
        </xdr:cNvSpPr>
      </xdr:nvSpPr>
      <xdr:spPr bwMode="auto">
        <a:xfrm>
          <a:off x="31556325" y="5173027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28576</xdr:rowOff>
    </xdr:to>
    <xdr:sp macro="" textlink="">
      <xdr:nvSpPr>
        <xdr:cNvPr id="39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39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0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1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4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5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6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7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8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28575</xdr:rowOff>
    </xdr:to>
    <xdr:sp macro="" textlink="">
      <xdr:nvSpPr>
        <xdr:cNvPr id="409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5334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1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328</xdr:row>
      <xdr:rowOff>95250</xdr:rowOff>
    </xdr:to>
    <xdr:sp macro="" textlink="">
      <xdr:nvSpPr>
        <xdr:cNvPr id="42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000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2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3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4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2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3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0</xdr:rowOff>
    </xdr:to>
    <xdr:sp macro="" textlink="">
      <xdr:nvSpPr>
        <xdr:cNvPr id="454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6667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5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6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7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8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59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0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1" name="AutoShape 89" descr="Image preview"/>
        <xdr:cNvSpPr>
          <a:spLocks noChangeAspect="1" noChangeArrowheads="1"/>
        </xdr:cNvSpPr>
      </xdr:nvSpPr>
      <xdr:spPr bwMode="auto">
        <a:xfrm>
          <a:off x="31556325" y="517207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2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3" name="AutoShape 89" descr="Image preview"/>
        <xdr:cNvSpPr>
          <a:spLocks noChangeAspect="1" noChangeArrowheads="1"/>
        </xdr:cNvSpPr>
      </xdr:nvSpPr>
      <xdr:spPr bwMode="auto">
        <a:xfrm>
          <a:off x="31556325" y="51711225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4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5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6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7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325</xdr:row>
      <xdr:rowOff>0</xdr:rowOff>
    </xdr:from>
    <xdr:to>
      <xdr:col>57</xdr:col>
      <xdr:colOff>304800</xdr:colOff>
      <xdr:row>329</xdr:row>
      <xdr:rowOff>95250</xdr:rowOff>
    </xdr:to>
    <xdr:sp macro="" textlink="">
      <xdr:nvSpPr>
        <xdr:cNvPr id="468" name="AutoShape 89" descr="Image preview"/>
        <xdr:cNvSpPr>
          <a:spLocks noChangeAspect="1" noChangeArrowheads="1"/>
        </xdr:cNvSpPr>
      </xdr:nvSpPr>
      <xdr:spPr bwMode="auto">
        <a:xfrm>
          <a:off x="31556325" y="5170170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69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0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1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2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3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4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5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6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327</xdr:row>
      <xdr:rowOff>95250</xdr:rowOff>
    </xdr:to>
    <xdr:sp macro="" textlink="">
      <xdr:nvSpPr>
        <xdr:cNvPr id="477" name="AutoShape 89" descr="Image preview"/>
        <xdr:cNvSpPr>
          <a:spLocks noChangeAspect="1" noChangeArrowheads="1"/>
        </xdr:cNvSpPr>
      </xdr:nvSpPr>
      <xdr:spPr bwMode="auto">
        <a:xfrm>
          <a:off x="31556325" y="51377850"/>
          <a:ext cx="304800" cy="76200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19051</xdr:rowOff>
    </xdr:to>
    <xdr:sp macro="" textlink="">
      <xdr:nvSpPr>
        <xdr:cNvPr id="478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79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0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323</xdr:row>
      <xdr:rowOff>0</xdr:rowOff>
    </xdr:from>
    <xdr:to>
      <xdr:col>57</xdr:col>
      <xdr:colOff>304800</xdr:colOff>
      <xdr:row>328</xdr:row>
      <xdr:rowOff>19050</xdr:rowOff>
    </xdr:to>
    <xdr:sp macro="" textlink="">
      <xdr:nvSpPr>
        <xdr:cNvPr id="481" name="AutoShape 89" descr="Image preview"/>
        <xdr:cNvSpPr>
          <a:spLocks noChangeAspect="1" noChangeArrowheads="1"/>
        </xdr:cNvSpPr>
      </xdr:nvSpPr>
      <xdr:spPr bwMode="auto">
        <a:xfrm>
          <a:off x="31556325" y="51396900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21431</xdr:rowOff>
    </xdr:to>
    <xdr:sp macro="" textlink="">
      <xdr:nvSpPr>
        <xdr:cNvPr id="48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8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49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19050</xdr:rowOff>
    </xdr:to>
    <xdr:sp macro="" textlink="">
      <xdr:nvSpPr>
        <xdr:cNvPr id="50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8572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0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1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329</xdr:row>
      <xdr:rowOff>133350</xdr:rowOff>
    </xdr:to>
    <xdr:sp macro="" textlink="">
      <xdr:nvSpPr>
        <xdr:cNvPr id="522" name="AutoShape 89" descr="Image preview"/>
        <xdr:cNvSpPr>
          <a:spLocks noChangeAspect="1" noChangeArrowheads="1"/>
        </xdr:cNvSpPr>
      </xdr:nvSpPr>
      <xdr:spPr bwMode="auto">
        <a:xfrm>
          <a:off x="31613475" y="51568350"/>
          <a:ext cx="304800" cy="9715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324</xdr:row>
      <xdr:rowOff>26670</xdr:rowOff>
    </xdr:to>
    <xdr:sp macro="" textlink="">
      <xdr:nvSpPr>
        <xdr:cNvPr id="523" name="AutoShape 89" descr="Image preview"/>
        <xdr:cNvSpPr>
          <a:spLocks noChangeAspect="1" noChangeArrowheads="1"/>
        </xdr:cNvSpPr>
      </xdr:nvSpPr>
      <xdr:spPr bwMode="auto">
        <a:xfrm>
          <a:off x="30870525" y="51568350"/>
          <a:ext cx="304800" cy="2667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2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330</xdr:row>
      <xdr:rowOff>66675</xdr:rowOff>
    </xdr:to>
    <xdr:sp macro="" textlink="">
      <xdr:nvSpPr>
        <xdr:cNvPr id="53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085850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7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8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39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0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1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2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3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4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5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  <xdr:twoCellAnchor editAs="oneCell">
    <xdr:from>
      <xdr:col>57</xdr:col>
      <xdr:colOff>0</xdr:colOff>
      <xdr:row>324</xdr:row>
      <xdr:rowOff>0</xdr:rowOff>
    </xdr:from>
    <xdr:to>
      <xdr:col>57</xdr:col>
      <xdr:colOff>304800</xdr:colOff>
      <xdr:row>331</xdr:row>
      <xdr:rowOff>19050</xdr:rowOff>
    </xdr:to>
    <xdr:sp macro="" textlink="">
      <xdr:nvSpPr>
        <xdr:cNvPr id="546" name="AutoShape 89" descr="Image preview"/>
        <xdr:cNvSpPr>
          <a:spLocks noChangeAspect="1" noChangeArrowheads="1"/>
        </xdr:cNvSpPr>
      </xdr:nvSpPr>
      <xdr:spPr bwMode="auto">
        <a:xfrm>
          <a:off x="31556325" y="51558825"/>
          <a:ext cx="304800" cy="1209675"/>
        </a:xfrm>
        <a:prstGeom prst="rect">
          <a:avLst/>
        </a:prstGeom>
        <a:noFill/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342900</xdr:colOff>
      <xdr:row>330</xdr:row>
      <xdr:rowOff>106680</xdr:rowOff>
    </xdr:from>
    <xdr:to>
      <xdr:col>35</xdr:col>
      <xdr:colOff>297180</xdr:colOff>
      <xdr:row>336</xdr:row>
      <xdr:rowOff>10600</xdr:rowOff>
    </xdr:to>
    <xdr:pic>
      <xdr:nvPicPr>
        <xdr:cNvPr id="13524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1540" y="59275980"/>
          <a:ext cx="5029200" cy="93726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27</xdr:col>
      <xdr:colOff>437652</xdr:colOff>
      <xdr:row>39</xdr:row>
      <xdr:rowOff>111318</xdr:rowOff>
    </xdr:from>
    <xdr:to>
      <xdr:col>35</xdr:col>
      <xdr:colOff>521472</xdr:colOff>
      <xdr:row>49</xdr:row>
      <xdr:rowOff>41082</xdr:rowOff>
    </xdr:to>
    <xdr:pic>
      <xdr:nvPicPr>
        <xdr:cNvPr id="13525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0739" y="5677231"/>
          <a:ext cx="5119646" cy="191759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314325</xdr:colOff>
          <xdr:row>0</xdr:row>
          <xdr:rowOff>142875</xdr:rowOff>
        </xdr:from>
        <xdr:to>
          <xdr:col>4</xdr:col>
          <xdr:colOff>400050</xdr:colOff>
          <xdr:row>8</xdr:row>
          <xdr:rowOff>133350</xdr:rowOff>
        </xdr:to>
        <xdr:sp macro="" textlink="">
          <xdr:nvSpPr>
            <xdr:cNvPr id="76801" name="Object 1" hidden="1">
              <a:extLst>
                <a:ext uri="{63B3BB69-23CF-44E3-9099-C40C66FF867C}">
                  <a14:compatExt spid="_x0000_s768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\Drive%20D%20Only\SALARY\2003\STAFF%20SALARY%20JAN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AUGUST-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Users\dannywang\AppData\Local\Microsoft\Windows\INetCache\Content.Outlook\CVIV6B3V\DAILY%20EMPLOYEE%20REPORT%20%20JULI-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36.14\%23INDHeadOffice\DATA%20D\GLD\DAILY%20EMPLOYEE\DAILY%20REPORT%202020\DAILY%20REPORT%202019\DAILY%20EMPLOYEE%20REPORT%20APRIL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GAJI (2)"/>
      <sheetName val="GAJI"/>
      <sheetName val="SLIP"/>
      <sheetName val="RECEH"/>
      <sheetName val="AMPLOP"/>
      <sheetName val="KARY-BARU"/>
      <sheetName val="RECAP"/>
      <sheetName val="lain lain"/>
      <sheetName val="O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"/>
      <sheetName val="3"/>
      <sheetName val="4"/>
      <sheetName val="5"/>
      <sheetName val="6"/>
      <sheetName val="7"/>
      <sheetName val="8"/>
      <sheetName val="9"/>
      <sheetName val="10"/>
      <sheetName val="12"/>
      <sheetName val="13"/>
      <sheetName val="14"/>
      <sheetName val="15"/>
      <sheetName val="16"/>
      <sheetName val="18"/>
      <sheetName val="19"/>
      <sheetName val="20"/>
      <sheetName val="21"/>
      <sheetName val="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X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1</v>
          </cell>
          <cell r="X10">
            <v>1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4</v>
          </cell>
          <cell r="X11">
            <v>4</v>
          </cell>
        </row>
        <row r="12">
          <cell r="D12">
            <v>2</v>
          </cell>
          <cell r="E12">
            <v>0</v>
          </cell>
          <cell r="F12">
            <v>0</v>
          </cell>
          <cell r="G12">
            <v>4</v>
          </cell>
          <cell r="X12">
            <v>4</v>
          </cell>
        </row>
        <row r="13">
          <cell r="D13">
            <v>3</v>
          </cell>
          <cell r="E13">
            <v>0</v>
          </cell>
          <cell r="F13">
            <v>1</v>
          </cell>
          <cell r="G13">
            <v>5</v>
          </cell>
          <cell r="X13">
            <v>5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4</v>
          </cell>
          <cell r="X14">
            <v>4</v>
          </cell>
        </row>
        <row r="15">
          <cell r="D15">
            <v>14</v>
          </cell>
          <cell r="E15">
            <v>0</v>
          </cell>
          <cell r="F15">
            <v>0</v>
          </cell>
          <cell r="G15">
            <v>14</v>
          </cell>
          <cell r="X15">
            <v>14</v>
          </cell>
        </row>
        <row r="16">
          <cell r="D16">
            <v>1</v>
          </cell>
          <cell r="E16">
            <v>0</v>
          </cell>
          <cell r="F16">
            <v>0</v>
          </cell>
          <cell r="G16">
            <v>1</v>
          </cell>
          <cell r="X16">
            <v>1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X17">
            <v>0</v>
          </cell>
        </row>
        <row r="18">
          <cell r="D18">
            <v>2</v>
          </cell>
          <cell r="E18">
            <v>0</v>
          </cell>
          <cell r="F18">
            <v>0</v>
          </cell>
          <cell r="G18">
            <v>5</v>
          </cell>
          <cell r="X18">
            <v>5</v>
          </cell>
        </row>
        <row r="19">
          <cell r="D19">
            <v>0</v>
          </cell>
          <cell r="E19">
            <v>2</v>
          </cell>
          <cell r="F19">
            <v>0</v>
          </cell>
          <cell r="G19">
            <v>3</v>
          </cell>
          <cell r="X19">
            <v>3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1</v>
          </cell>
          <cell r="X20">
            <v>1</v>
          </cell>
        </row>
        <row r="23">
          <cell r="D23">
            <v>3</v>
          </cell>
          <cell r="E23">
            <v>1</v>
          </cell>
          <cell r="F23">
            <v>2</v>
          </cell>
          <cell r="G23">
            <v>6</v>
          </cell>
          <cell r="X23">
            <v>6</v>
          </cell>
        </row>
        <row r="24">
          <cell r="D24">
            <v>0</v>
          </cell>
          <cell r="E24">
            <v>20</v>
          </cell>
          <cell r="F24">
            <v>11</v>
          </cell>
          <cell r="G24">
            <v>31</v>
          </cell>
          <cell r="X24">
            <v>31</v>
          </cell>
        </row>
        <row r="25">
          <cell r="D25">
            <v>5</v>
          </cell>
          <cell r="E25">
            <v>0</v>
          </cell>
          <cell r="F25">
            <v>4</v>
          </cell>
          <cell r="G25">
            <v>12</v>
          </cell>
          <cell r="X25">
            <v>12</v>
          </cell>
        </row>
        <row r="26">
          <cell r="D26">
            <v>4</v>
          </cell>
          <cell r="E26">
            <v>1</v>
          </cell>
          <cell r="F26">
            <v>2</v>
          </cell>
          <cell r="G26">
            <v>9</v>
          </cell>
          <cell r="X26">
            <v>9</v>
          </cell>
        </row>
        <row r="27">
          <cell r="D27">
            <v>1</v>
          </cell>
          <cell r="E27">
            <v>0</v>
          </cell>
          <cell r="F27">
            <v>1</v>
          </cell>
          <cell r="G27">
            <v>2</v>
          </cell>
          <cell r="X27">
            <v>2</v>
          </cell>
        </row>
        <row r="28">
          <cell r="D28">
            <v>0</v>
          </cell>
          <cell r="E28">
            <v>4</v>
          </cell>
          <cell r="F28">
            <v>0</v>
          </cell>
          <cell r="G28">
            <v>4</v>
          </cell>
          <cell r="X28">
            <v>4</v>
          </cell>
        </row>
        <row r="29">
          <cell r="D29">
            <v>1</v>
          </cell>
          <cell r="E29">
            <v>0</v>
          </cell>
          <cell r="F29">
            <v>0</v>
          </cell>
          <cell r="G29">
            <v>1</v>
          </cell>
          <cell r="X29">
            <v>1</v>
          </cell>
        </row>
        <row r="34">
          <cell r="D34">
            <v>31</v>
          </cell>
          <cell r="E34">
            <v>2</v>
          </cell>
          <cell r="F34">
            <v>22</v>
          </cell>
          <cell r="G34">
            <v>68</v>
          </cell>
          <cell r="K34">
            <v>1</v>
          </cell>
          <cell r="X34">
            <v>69</v>
          </cell>
        </row>
        <row r="35">
          <cell r="D35">
            <v>0</v>
          </cell>
          <cell r="E35">
            <v>4</v>
          </cell>
          <cell r="F35">
            <v>7</v>
          </cell>
          <cell r="G35">
            <v>11</v>
          </cell>
          <cell r="X35">
            <v>11</v>
          </cell>
        </row>
        <row r="36">
          <cell r="D36">
            <v>0</v>
          </cell>
          <cell r="E36">
            <v>2</v>
          </cell>
          <cell r="F36">
            <v>0</v>
          </cell>
          <cell r="G36">
            <v>2</v>
          </cell>
          <cell r="X36">
            <v>2</v>
          </cell>
        </row>
        <row r="37">
          <cell r="D37">
            <v>1</v>
          </cell>
          <cell r="E37">
            <v>0</v>
          </cell>
          <cell r="F37">
            <v>0</v>
          </cell>
          <cell r="G37">
            <v>1</v>
          </cell>
          <cell r="X37">
            <v>1</v>
          </cell>
        </row>
        <row r="38">
          <cell r="D38">
            <v>0</v>
          </cell>
          <cell r="E38">
            <v>6</v>
          </cell>
          <cell r="F38">
            <v>58</v>
          </cell>
          <cell r="G38">
            <v>64</v>
          </cell>
          <cell r="X38">
            <v>64</v>
          </cell>
        </row>
        <row r="39">
          <cell r="D39">
            <v>0</v>
          </cell>
          <cell r="E39">
            <v>9</v>
          </cell>
          <cell r="F39">
            <v>16</v>
          </cell>
          <cell r="G39">
            <v>25</v>
          </cell>
          <cell r="X39">
            <v>25</v>
          </cell>
        </row>
        <row r="40">
          <cell r="D40">
            <v>0</v>
          </cell>
          <cell r="E40">
            <v>0</v>
          </cell>
          <cell r="F40">
            <v>0</v>
          </cell>
          <cell r="G40">
            <v>2</v>
          </cell>
          <cell r="X40">
            <v>2</v>
          </cell>
        </row>
        <row r="41">
          <cell r="D41">
            <v>3</v>
          </cell>
          <cell r="E41">
            <v>0</v>
          </cell>
          <cell r="F41">
            <v>0</v>
          </cell>
          <cell r="G41">
            <v>3</v>
          </cell>
          <cell r="X41">
            <v>3</v>
          </cell>
        </row>
        <row r="42">
          <cell r="D42">
            <v>2</v>
          </cell>
          <cell r="E42">
            <v>39</v>
          </cell>
          <cell r="F42">
            <v>102</v>
          </cell>
          <cell r="G42">
            <v>143</v>
          </cell>
          <cell r="O42">
            <v>1</v>
          </cell>
          <cell r="X42">
            <v>142</v>
          </cell>
        </row>
        <row r="43">
          <cell r="D43">
            <v>0</v>
          </cell>
          <cell r="E43">
            <v>0</v>
          </cell>
          <cell r="F43">
            <v>2</v>
          </cell>
          <cell r="G43">
            <v>2</v>
          </cell>
          <cell r="X43">
            <v>2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2</v>
          </cell>
          <cell r="X44">
            <v>2</v>
          </cell>
        </row>
        <row r="45">
          <cell r="D45">
            <v>2</v>
          </cell>
          <cell r="E45">
            <v>0</v>
          </cell>
          <cell r="F45">
            <v>3</v>
          </cell>
          <cell r="G45">
            <v>9</v>
          </cell>
          <cell r="X45">
            <v>9</v>
          </cell>
        </row>
        <row r="46">
          <cell r="D46">
            <v>0</v>
          </cell>
          <cell r="E46">
            <v>29</v>
          </cell>
          <cell r="F46">
            <v>102</v>
          </cell>
          <cell r="G46">
            <v>131</v>
          </cell>
          <cell r="O46">
            <v>1</v>
          </cell>
          <cell r="X46">
            <v>130</v>
          </cell>
        </row>
        <row r="47">
          <cell r="D47">
            <v>0</v>
          </cell>
          <cell r="E47">
            <v>8</v>
          </cell>
          <cell r="F47">
            <v>26</v>
          </cell>
          <cell r="G47">
            <v>34</v>
          </cell>
          <cell r="X47">
            <v>34</v>
          </cell>
        </row>
        <row r="48">
          <cell r="D48">
            <v>3</v>
          </cell>
          <cell r="E48">
            <v>0</v>
          </cell>
          <cell r="F48">
            <v>0</v>
          </cell>
          <cell r="G48">
            <v>7</v>
          </cell>
          <cell r="X48">
            <v>7</v>
          </cell>
        </row>
        <row r="49">
          <cell r="D49">
            <v>2</v>
          </cell>
          <cell r="E49">
            <v>16</v>
          </cell>
          <cell r="F49">
            <v>48</v>
          </cell>
          <cell r="G49">
            <v>66</v>
          </cell>
          <cell r="X49">
            <v>66</v>
          </cell>
        </row>
        <row r="50">
          <cell r="D50">
            <v>0</v>
          </cell>
          <cell r="E50">
            <v>1</v>
          </cell>
          <cell r="F50">
            <v>0</v>
          </cell>
          <cell r="G50">
            <v>2</v>
          </cell>
          <cell r="X50">
            <v>2</v>
          </cell>
        </row>
        <row r="51">
          <cell r="D51">
            <v>0</v>
          </cell>
          <cell r="E51">
            <v>20</v>
          </cell>
          <cell r="F51">
            <v>91</v>
          </cell>
          <cell r="G51">
            <v>111</v>
          </cell>
          <cell r="X51">
            <v>111</v>
          </cell>
        </row>
        <row r="52">
          <cell r="D52">
            <v>0</v>
          </cell>
          <cell r="E52">
            <v>3</v>
          </cell>
          <cell r="F52">
            <v>1</v>
          </cell>
          <cell r="G52">
            <v>4</v>
          </cell>
          <cell r="X52">
            <v>4</v>
          </cell>
        </row>
        <row r="53">
          <cell r="D53">
            <v>0</v>
          </cell>
          <cell r="E53">
            <v>1</v>
          </cell>
          <cell r="F53">
            <v>1</v>
          </cell>
          <cell r="G53">
            <v>2</v>
          </cell>
          <cell r="X53">
            <v>2</v>
          </cell>
        </row>
        <row r="54">
          <cell r="D54">
            <v>0</v>
          </cell>
          <cell r="E54">
            <v>10</v>
          </cell>
          <cell r="F54">
            <v>49</v>
          </cell>
          <cell r="G54">
            <v>59</v>
          </cell>
          <cell r="X54">
            <v>59</v>
          </cell>
        </row>
        <row r="55">
          <cell r="D55">
            <v>0</v>
          </cell>
          <cell r="E55">
            <v>1</v>
          </cell>
          <cell r="F55">
            <v>0</v>
          </cell>
          <cell r="G55">
            <v>1</v>
          </cell>
          <cell r="X55">
            <v>1</v>
          </cell>
        </row>
        <row r="56">
          <cell r="D56">
            <v>0</v>
          </cell>
          <cell r="E56">
            <v>1</v>
          </cell>
          <cell r="F56">
            <v>0</v>
          </cell>
          <cell r="G56">
            <v>1</v>
          </cell>
          <cell r="X56">
            <v>1</v>
          </cell>
        </row>
        <row r="57">
          <cell r="D57">
            <v>4</v>
          </cell>
          <cell r="E57">
            <v>0</v>
          </cell>
          <cell r="F57">
            <v>1</v>
          </cell>
          <cell r="G57">
            <v>6</v>
          </cell>
          <cell r="X57">
            <v>6</v>
          </cell>
        </row>
        <row r="58">
          <cell r="D58">
            <v>21</v>
          </cell>
          <cell r="E58">
            <v>1</v>
          </cell>
          <cell r="F58">
            <v>6</v>
          </cell>
          <cell r="G58">
            <v>29</v>
          </cell>
          <cell r="X58">
            <v>29</v>
          </cell>
        </row>
        <row r="59">
          <cell r="D59">
            <v>3</v>
          </cell>
          <cell r="E59">
            <v>0</v>
          </cell>
          <cell r="F59">
            <v>0</v>
          </cell>
          <cell r="G59">
            <v>3</v>
          </cell>
          <cell r="X59">
            <v>3</v>
          </cell>
        </row>
        <row r="60">
          <cell r="D60">
            <v>6</v>
          </cell>
          <cell r="E60">
            <v>2</v>
          </cell>
          <cell r="F60">
            <v>0</v>
          </cell>
          <cell r="G60">
            <v>8</v>
          </cell>
          <cell r="X60">
            <v>8</v>
          </cell>
        </row>
        <row r="61">
          <cell r="D61">
            <v>17</v>
          </cell>
          <cell r="E61">
            <v>2</v>
          </cell>
          <cell r="F61">
            <v>12</v>
          </cell>
          <cell r="G61">
            <v>34</v>
          </cell>
          <cell r="X61">
            <v>34</v>
          </cell>
        </row>
        <row r="62">
          <cell r="D62">
            <v>2</v>
          </cell>
          <cell r="E62">
            <v>0</v>
          </cell>
          <cell r="F62">
            <v>1</v>
          </cell>
          <cell r="G62">
            <v>3</v>
          </cell>
          <cell r="X62">
            <v>3</v>
          </cell>
        </row>
        <row r="63">
          <cell r="D63">
            <v>2</v>
          </cell>
          <cell r="E63">
            <v>0</v>
          </cell>
          <cell r="F63">
            <v>0</v>
          </cell>
          <cell r="G63">
            <v>3</v>
          </cell>
          <cell r="X63">
            <v>3</v>
          </cell>
        </row>
        <row r="64">
          <cell r="D64">
            <v>7</v>
          </cell>
          <cell r="E64">
            <v>3</v>
          </cell>
          <cell r="F64">
            <v>5</v>
          </cell>
          <cell r="G64">
            <v>15</v>
          </cell>
          <cell r="X64">
            <v>15</v>
          </cell>
        </row>
        <row r="65">
          <cell r="D65">
            <v>0</v>
          </cell>
          <cell r="E65">
            <v>0</v>
          </cell>
          <cell r="F65">
            <v>1</v>
          </cell>
          <cell r="G65">
            <v>1</v>
          </cell>
          <cell r="X65">
            <v>1</v>
          </cell>
        </row>
        <row r="66">
          <cell r="D66">
            <v>2</v>
          </cell>
          <cell r="E66">
            <v>1</v>
          </cell>
          <cell r="F66">
            <v>0</v>
          </cell>
          <cell r="G66">
            <v>4</v>
          </cell>
          <cell r="X66">
            <v>4</v>
          </cell>
        </row>
        <row r="67">
          <cell r="D67">
            <v>3</v>
          </cell>
          <cell r="E67">
            <v>9</v>
          </cell>
          <cell r="F67">
            <v>7</v>
          </cell>
          <cell r="G67">
            <v>20</v>
          </cell>
          <cell r="X67">
            <v>20</v>
          </cell>
        </row>
        <row r="68">
          <cell r="D68">
            <v>1</v>
          </cell>
          <cell r="E68">
            <v>0</v>
          </cell>
          <cell r="F68">
            <v>1</v>
          </cell>
          <cell r="G68">
            <v>2</v>
          </cell>
          <cell r="X68">
            <v>2</v>
          </cell>
        </row>
        <row r="69">
          <cell r="D69">
            <v>0</v>
          </cell>
          <cell r="E69">
            <v>1</v>
          </cell>
          <cell r="F69">
            <v>0</v>
          </cell>
          <cell r="G69">
            <v>2</v>
          </cell>
          <cell r="X69">
            <v>2</v>
          </cell>
        </row>
        <row r="70">
          <cell r="D70">
            <v>0</v>
          </cell>
          <cell r="E70">
            <v>2</v>
          </cell>
          <cell r="F70">
            <v>11</v>
          </cell>
          <cell r="G70">
            <v>13</v>
          </cell>
          <cell r="X70">
            <v>13</v>
          </cell>
        </row>
        <row r="71">
          <cell r="D71">
            <v>0</v>
          </cell>
          <cell r="E71">
            <v>0</v>
          </cell>
          <cell r="F71">
            <v>2</v>
          </cell>
          <cell r="G71">
            <v>2</v>
          </cell>
          <cell r="X71">
            <v>2</v>
          </cell>
        </row>
        <row r="72">
          <cell r="D72">
            <v>5</v>
          </cell>
          <cell r="E72">
            <v>1</v>
          </cell>
          <cell r="F72">
            <v>27</v>
          </cell>
          <cell r="G72">
            <v>33</v>
          </cell>
          <cell r="X72">
            <v>33</v>
          </cell>
        </row>
        <row r="73">
          <cell r="D73">
            <v>4</v>
          </cell>
          <cell r="E73">
            <v>6</v>
          </cell>
          <cell r="F73">
            <v>22</v>
          </cell>
          <cell r="G73">
            <v>32</v>
          </cell>
          <cell r="X73">
            <v>32</v>
          </cell>
        </row>
        <row r="74">
          <cell r="D74">
            <v>1</v>
          </cell>
          <cell r="E74">
            <v>7</v>
          </cell>
          <cell r="F74">
            <v>26</v>
          </cell>
          <cell r="G74">
            <v>34</v>
          </cell>
          <cell r="X74">
            <v>34</v>
          </cell>
        </row>
        <row r="75">
          <cell r="D75">
            <v>0</v>
          </cell>
          <cell r="E75">
            <v>6</v>
          </cell>
          <cell r="F75">
            <v>29</v>
          </cell>
          <cell r="G75">
            <v>35</v>
          </cell>
          <cell r="J75">
            <v>1</v>
          </cell>
          <cell r="K75">
            <v>1</v>
          </cell>
          <cell r="X75">
            <v>37</v>
          </cell>
        </row>
        <row r="76">
          <cell r="D76">
            <v>0</v>
          </cell>
          <cell r="E76">
            <v>3</v>
          </cell>
          <cell r="F76">
            <v>28</v>
          </cell>
          <cell r="G76">
            <v>31</v>
          </cell>
          <cell r="X76">
            <v>31</v>
          </cell>
        </row>
        <row r="77">
          <cell r="D77">
            <v>1</v>
          </cell>
          <cell r="E77">
            <v>10</v>
          </cell>
          <cell r="F77">
            <v>20</v>
          </cell>
          <cell r="G77">
            <v>32</v>
          </cell>
          <cell r="X77">
            <v>32</v>
          </cell>
        </row>
        <row r="78">
          <cell r="D78">
            <v>0</v>
          </cell>
          <cell r="E78">
            <v>6</v>
          </cell>
          <cell r="F78">
            <v>23</v>
          </cell>
          <cell r="G78">
            <v>29</v>
          </cell>
          <cell r="K78">
            <v>1</v>
          </cell>
          <cell r="X78">
            <v>30</v>
          </cell>
        </row>
        <row r="79">
          <cell r="D79">
            <v>0</v>
          </cell>
          <cell r="E79">
            <v>4</v>
          </cell>
          <cell r="F79">
            <v>28</v>
          </cell>
          <cell r="G79">
            <v>32</v>
          </cell>
          <cell r="X79">
            <v>32</v>
          </cell>
        </row>
        <row r="80">
          <cell r="D80">
            <v>0</v>
          </cell>
          <cell r="E80">
            <v>4</v>
          </cell>
          <cell r="F80">
            <v>27</v>
          </cell>
          <cell r="G80">
            <v>31</v>
          </cell>
          <cell r="X80">
            <v>31</v>
          </cell>
        </row>
        <row r="81">
          <cell r="D81">
            <v>0</v>
          </cell>
          <cell r="E81">
            <v>1</v>
          </cell>
          <cell r="F81">
            <v>32</v>
          </cell>
          <cell r="G81">
            <v>33</v>
          </cell>
          <cell r="X81">
            <v>33</v>
          </cell>
        </row>
        <row r="82">
          <cell r="D82">
            <v>2</v>
          </cell>
          <cell r="E82">
            <v>2</v>
          </cell>
          <cell r="F82">
            <v>27</v>
          </cell>
          <cell r="G82">
            <v>31</v>
          </cell>
          <cell r="X82">
            <v>31</v>
          </cell>
        </row>
        <row r="83">
          <cell r="D83">
            <v>2</v>
          </cell>
          <cell r="E83">
            <v>5</v>
          </cell>
          <cell r="F83">
            <v>26</v>
          </cell>
          <cell r="G83">
            <v>33</v>
          </cell>
          <cell r="X83">
            <v>33</v>
          </cell>
        </row>
        <row r="84">
          <cell r="D84">
            <v>1</v>
          </cell>
          <cell r="E84">
            <v>3</v>
          </cell>
          <cell r="F84">
            <v>30</v>
          </cell>
          <cell r="G84">
            <v>34</v>
          </cell>
          <cell r="X84">
            <v>34</v>
          </cell>
        </row>
        <row r="85">
          <cell r="D85">
            <v>2</v>
          </cell>
          <cell r="E85">
            <v>2</v>
          </cell>
          <cell r="F85">
            <v>29</v>
          </cell>
          <cell r="G85">
            <v>33</v>
          </cell>
          <cell r="X85">
            <v>33</v>
          </cell>
        </row>
        <row r="86">
          <cell r="D86">
            <v>0</v>
          </cell>
          <cell r="E86">
            <v>5</v>
          </cell>
          <cell r="F86">
            <v>27</v>
          </cell>
          <cell r="G86">
            <v>32</v>
          </cell>
          <cell r="X86">
            <v>32</v>
          </cell>
        </row>
        <row r="87">
          <cell r="D87">
            <v>1</v>
          </cell>
          <cell r="E87">
            <v>0</v>
          </cell>
          <cell r="F87">
            <v>30</v>
          </cell>
          <cell r="G87">
            <v>31</v>
          </cell>
          <cell r="X87">
            <v>31</v>
          </cell>
        </row>
        <row r="88">
          <cell r="D88">
            <v>3</v>
          </cell>
          <cell r="E88">
            <v>4</v>
          </cell>
          <cell r="F88">
            <v>24</v>
          </cell>
          <cell r="G88">
            <v>31</v>
          </cell>
          <cell r="X88">
            <v>31</v>
          </cell>
        </row>
        <row r="89">
          <cell r="D89">
            <v>2</v>
          </cell>
          <cell r="E89">
            <v>3</v>
          </cell>
          <cell r="F89">
            <v>26</v>
          </cell>
          <cell r="G89">
            <v>31</v>
          </cell>
          <cell r="X89">
            <v>31</v>
          </cell>
        </row>
        <row r="90">
          <cell r="D90">
            <v>0</v>
          </cell>
          <cell r="E90">
            <v>3</v>
          </cell>
          <cell r="F90">
            <v>29</v>
          </cell>
          <cell r="G90">
            <v>32</v>
          </cell>
          <cell r="X90">
            <v>32</v>
          </cell>
        </row>
        <row r="91">
          <cell r="D91">
            <v>0</v>
          </cell>
          <cell r="E91">
            <v>5</v>
          </cell>
          <cell r="F91">
            <v>27</v>
          </cell>
          <cell r="G91">
            <v>32</v>
          </cell>
          <cell r="X91">
            <v>32</v>
          </cell>
        </row>
        <row r="92">
          <cell r="D92">
            <v>0</v>
          </cell>
          <cell r="E92">
            <v>3</v>
          </cell>
          <cell r="F92">
            <v>31</v>
          </cell>
          <cell r="G92">
            <v>34</v>
          </cell>
          <cell r="X92">
            <v>34</v>
          </cell>
        </row>
        <row r="93">
          <cell r="D93">
            <v>0</v>
          </cell>
          <cell r="E93">
            <v>6</v>
          </cell>
          <cell r="F93">
            <v>27</v>
          </cell>
          <cell r="G93">
            <v>33</v>
          </cell>
          <cell r="X93">
            <v>33</v>
          </cell>
        </row>
        <row r="94">
          <cell r="D94">
            <v>0</v>
          </cell>
          <cell r="E94">
            <v>3</v>
          </cell>
          <cell r="F94">
            <v>28</v>
          </cell>
          <cell r="G94">
            <v>31</v>
          </cell>
          <cell r="K94">
            <v>1</v>
          </cell>
          <cell r="X94">
            <v>32</v>
          </cell>
        </row>
        <row r="95">
          <cell r="D95">
            <v>0</v>
          </cell>
          <cell r="E95">
            <v>0</v>
          </cell>
          <cell r="F95">
            <v>28</v>
          </cell>
          <cell r="G95">
            <v>28</v>
          </cell>
          <cell r="X95">
            <v>28</v>
          </cell>
        </row>
        <row r="96">
          <cell r="D96">
            <v>0</v>
          </cell>
          <cell r="E96">
            <v>7</v>
          </cell>
          <cell r="F96">
            <v>23</v>
          </cell>
          <cell r="G96">
            <v>30</v>
          </cell>
          <cell r="X96">
            <v>30</v>
          </cell>
        </row>
        <row r="97">
          <cell r="D97">
            <v>0</v>
          </cell>
          <cell r="E97">
            <v>5</v>
          </cell>
          <cell r="F97">
            <v>27</v>
          </cell>
          <cell r="G97">
            <v>32</v>
          </cell>
          <cell r="X97">
            <v>32</v>
          </cell>
        </row>
        <row r="98">
          <cell r="D98">
            <v>0</v>
          </cell>
          <cell r="E98">
            <v>4</v>
          </cell>
          <cell r="F98">
            <v>28</v>
          </cell>
          <cell r="G98">
            <v>32</v>
          </cell>
          <cell r="X98">
            <v>32</v>
          </cell>
        </row>
        <row r="99">
          <cell r="D99">
            <v>0</v>
          </cell>
          <cell r="E99">
            <v>1</v>
          </cell>
          <cell r="F99">
            <v>28</v>
          </cell>
          <cell r="G99">
            <v>30</v>
          </cell>
          <cell r="X99">
            <v>30</v>
          </cell>
        </row>
        <row r="100">
          <cell r="D100">
            <v>1</v>
          </cell>
          <cell r="E100">
            <v>0</v>
          </cell>
          <cell r="F100">
            <v>29</v>
          </cell>
          <cell r="G100">
            <v>30</v>
          </cell>
          <cell r="X100">
            <v>30</v>
          </cell>
        </row>
        <row r="101">
          <cell r="D101">
            <v>3</v>
          </cell>
          <cell r="E101">
            <v>2</v>
          </cell>
          <cell r="F101">
            <v>23</v>
          </cell>
          <cell r="G101">
            <v>28</v>
          </cell>
          <cell r="X101">
            <v>28</v>
          </cell>
        </row>
        <row r="102">
          <cell r="D102">
            <v>0</v>
          </cell>
          <cell r="E102">
            <v>4</v>
          </cell>
          <cell r="F102">
            <v>25</v>
          </cell>
          <cell r="G102">
            <v>29</v>
          </cell>
          <cell r="X102">
            <v>29</v>
          </cell>
        </row>
        <row r="103">
          <cell r="D103">
            <v>0</v>
          </cell>
          <cell r="E103">
            <v>1</v>
          </cell>
          <cell r="F103">
            <v>28</v>
          </cell>
          <cell r="G103">
            <v>29</v>
          </cell>
          <cell r="X103">
            <v>29</v>
          </cell>
        </row>
        <row r="104">
          <cell r="D104">
            <v>0</v>
          </cell>
          <cell r="E104">
            <v>5</v>
          </cell>
          <cell r="F104">
            <v>24</v>
          </cell>
          <cell r="G104">
            <v>29</v>
          </cell>
          <cell r="X104">
            <v>29</v>
          </cell>
        </row>
        <row r="105">
          <cell r="D105">
            <v>0</v>
          </cell>
          <cell r="E105">
            <v>1</v>
          </cell>
          <cell r="F105">
            <v>29</v>
          </cell>
          <cell r="G105">
            <v>30</v>
          </cell>
          <cell r="X105">
            <v>30</v>
          </cell>
        </row>
        <row r="106">
          <cell r="D106">
            <v>0</v>
          </cell>
          <cell r="E106">
            <v>3</v>
          </cell>
          <cell r="F106">
            <v>32</v>
          </cell>
          <cell r="G106">
            <v>35</v>
          </cell>
          <cell r="X106">
            <v>35</v>
          </cell>
        </row>
        <row r="107">
          <cell r="D107">
            <v>0</v>
          </cell>
          <cell r="E107">
            <v>4</v>
          </cell>
          <cell r="F107">
            <v>23</v>
          </cell>
          <cell r="G107">
            <v>27</v>
          </cell>
          <cell r="X107">
            <v>27</v>
          </cell>
        </row>
        <row r="108">
          <cell r="D108">
            <v>0</v>
          </cell>
          <cell r="E108">
            <v>0</v>
          </cell>
          <cell r="F108">
            <v>8</v>
          </cell>
          <cell r="G108">
            <v>8</v>
          </cell>
          <cell r="J108">
            <v>2</v>
          </cell>
          <cell r="O108">
            <v>1</v>
          </cell>
          <cell r="R108">
            <v>2</v>
          </cell>
          <cell r="X108">
            <v>11</v>
          </cell>
        </row>
        <row r="109">
          <cell r="D109">
            <v>2</v>
          </cell>
          <cell r="E109">
            <v>4</v>
          </cell>
          <cell r="F109">
            <v>25</v>
          </cell>
          <cell r="G109">
            <v>31</v>
          </cell>
          <cell r="X109">
            <v>31</v>
          </cell>
        </row>
        <row r="110">
          <cell r="D110">
            <v>2</v>
          </cell>
          <cell r="E110">
            <v>3</v>
          </cell>
          <cell r="F110">
            <v>26</v>
          </cell>
          <cell r="G110">
            <v>31</v>
          </cell>
          <cell r="X110">
            <v>31</v>
          </cell>
        </row>
        <row r="111">
          <cell r="D111">
            <v>0</v>
          </cell>
          <cell r="E111">
            <v>3</v>
          </cell>
          <cell r="F111">
            <v>27</v>
          </cell>
          <cell r="G111">
            <v>30</v>
          </cell>
          <cell r="X111">
            <v>30</v>
          </cell>
        </row>
        <row r="112">
          <cell r="D112">
            <v>1</v>
          </cell>
          <cell r="E112">
            <v>2</v>
          </cell>
          <cell r="F112">
            <v>27</v>
          </cell>
          <cell r="G112">
            <v>31</v>
          </cell>
          <cell r="X112">
            <v>31</v>
          </cell>
        </row>
        <row r="113">
          <cell r="D113">
            <v>0</v>
          </cell>
          <cell r="E113">
            <v>1</v>
          </cell>
          <cell r="F113">
            <v>30</v>
          </cell>
          <cell r="G113">
            <v>31</v>
          </cell>
          <cell r="X113">
            <v>31</v>
          </cell>
        </row>
        <row r="114">
          <cell r="D114">
            <v>0</v>
          </cell>
          <cell r="E114">
            <v>5</v>
          </cell>
          <cell r="F114">
            <v>26</v>
          </cell>
          <cell r="G114">
            <v>31</v>
          </cell>
          <cell r="X114">
            <v>31</v>
          </cell>
        </row>
        <row r="115">
          <cell r="D115">
            <v>1</v>
          </cell>
          <cell r="E115">
            <v>0</v>
          </cell>
          <cell r="F115">
            <v>30</v>
          </cell>
          <cell r="G115">
            <v>31</v>
          </cell>
          <cell r="X115">
            <v>31</v>
          </cell>
        </row>
        <row r="116">
          <cell r="D116">
            <v>1</v>
          </cell>
          <cell r="E116">
            <v>2</v>
          </cell>
          <cell r="F116">
            <v>27</v>
          </cell>
          <cell r="G116">
            <v>30</v>
          </cell>
          <cell r="X116">
            <v>30</v>
          </cell>
        </row>
        <row r="117">
          <cell r="D117">
            <v>0</v>
          </cell>
          <cell r="E117">
            <v>5</v>
          </cell>
          <cell r="F117">
            <v>25</v>
          </cell>
          <cell r="G117">
            <v>30</v>
          </cell>
          <cell r="X117">
            <v>30</v>
          </cell>
        </row>
        <row r="118">
          <cell r="D118">
            <v>0</v>
          </cell>
          <cell r="E118">
            <v>6</v>
          </cell>
          <cell r="F118">
            <v>25</v>
          </cell>
          <cell r="G118">
            <v>31</v>
          </cell>
          <cell r="X118">
            <v>31</v>
          </cell>
        </row>
        <row r="119">
          <cell r="D119">
            <v>1</v>
          </cell>
          <cell r="E119">
            <v>7</v>
          </cell>
          <cell r="F119">
            <v>24</v>
          </cell>
          <cell r="G119">
            <v>32</v>
          </cell>
          <cell r="X119">
            <v>32</v>
          </cell>
        </row>
        <row r="120">
          <cell r="D120">
            <v>1</v>
          </cell>
          <cell r="E120">
            <v>17</v>
          </cell>
          <cell r="F120">
            <v>14</v>
          </cell>
          <cell r="G120">
            <v>32</v>
          </cell>
          <cell r="X120">
            <v>32</v>
          </cell>
        </row>
        <row r="121">
          <cell r="D121">
            <v>1</v>
          </cell>
          <cell r="E121">
            <v>3</v>
          </cell>
          <cell r="F121">
            <v>28</v>
          </cell>
          <cell r="G121">
            <v>32</v>
          </cell>
          <cell r="X121">
            <v>32</v>
          </cell>
        </row>
        <row r="122">
          <cell r="D122">
            <v>2</v>
          </cell>
          <cell r="E122">
            <v>5</v>
          </cell>
          <cell r="F122">
            <v>24</v>
          </cell>
          <cell r="G122">
            <v>31</v>
          </cell>
          <cell r="X122">
            <v>31</v>
          </cell>
        </row>
        <row r="123">
          <cell r="D123">
            <v>0</v>
          </cell>
          <cell r="E123">
            <v>1</v>
          </cell>
          <cell r="F123">
            <v>31</v>
          </cell>
          <cell r="G123">
            <v>32</v>
          </cell>
          <cell r="X123">
            <v>32</v>
          </cell>
        </row>
        <row r="124">
          <cell r="D124">
            <v>0</v>
          </cell>
          <cell r="E124">
            <v>9</v>
          </cell>
          <cell r="F124">
            <v>23</v>
          </cell>
          <cell r="G124">
            <v>32</v>
          </cell>
          <cell r="X124">
            <v>32</v>
          </cell>
        </row>
        <row r="125">
          <cell r="D125">
            <v>2</v>
          </cell>
          <cell r="E125">
            <v>5</v>
          </cell>
          <cell r="F125">
            <v>24</v>
          </cell>
          <cell r="G125">
            <v>31</v>
          </cell>
          <cell r="X125">
            <v>31</v>
          </cell>
        </row>
        <row r="126">
          <cell r="D126">
            <v>0</v>
          </cell>
          <cell r="E126">
            <v>4</v>
          </cell>
          <cell r="F126">
            <v>27</v>
          </cell>
          <cell r="G126">
            <v>31</v>
          </cell>
          <cell r="X126">
            <v>31</v>
          </cell>
        </row>
        <row r="127">
          <cell r="D127">
            <v>0</v>
          </cell>
          <cell r="E127">
            <v>7</v>
          </cell>
          <cell r="F127">
            <v>23</v>
          </cell>
          <cell r="G127">
            <v>31</v>
          </cell>
          <cell r="X127">
            <v>31</v>
          </cell>
        </row>
        <row r="128">
          <cell r="D128">
            <v>1</v>
          </cell>
          <cell r="E128">
            <v>5</v>
          </cell>
          <cell r="F128">
            <v>25</v>
          </cell>
          <cell r="G128">
            <v>31</v>
          </cell>
          <cell r="X128">
            <v>31</v>
          </cell>
        </row>
        <row r="129">
          <cell r="D129">
            <v>2</v>
          </cell>
          <cell r="E129">
            <v>6</v>
          </cell>
          <cell r="F129">
            <v>21</v>
          </cell>
          <cell r="G129">
            <v>29</v>
          </cell>
          <cell r="X129">
            <v>29</v>
          </cell>
        </row>
        <row r="130">
          <cell r="D130">
            <v>1</v>
          </cell>
          <cell r="E130">
            <v>6</v>
          </cell>
          <cell r="F130">
            <v>24</v>
          </cell>
          <cell r="G130">
            <v>31</v>
          </cell>
          <cell r="X130">
            <v>31</v>
          </cell>
        </row>
        <row r="131">
          <cell r="D131">
            <v>5</v>
          </cell>
          <cell r="E131">
            <v>2</v>
          </cell>
          <cell r="F131">
            <v>23</v>
          </cell>
          <cell r="G131">
            <v>30</v>
          </cell>
          <cell r="K131">
            <v>1</v>
          </cell>
          <cell r="X131">
            <v>31</v>
          </cell>
        </row>
        <row r="132">
          <cell r="D132">
            <v>1</v>
          </cell>
          <cell r="E132">
            <v>6</v>
          </cell>
          <cell r="F132">
            <v>26</v>
          </cell>
          <cell r="G132">
            <v>33</v>
          </cell>
          <cell r="X132">
            <v>33</v>
          </cell>
        </row>
        <row r="133">
          <cell r="D133">
            <v>2</v>
          </cell>
          <cell r="E133">
            <v>0</v>
          </cell>
          <cell r="F133">
            <v>28</v>
          </cell>
          <cell r="G133">
            <v>30</v>
          </cell>
          <cell r="X133">
            <v>30</v>
          </cell>
        </row>
        <row r="134">
          <cell r="D134">
            <v>0</v>
          </cell>
          <cell r="E134">
            <v>4</v>
          </cell>
          <cell r="F134">
            <v>24</v>
          </cell>
          <cell r="G134">
            <v>28</v>
          </cell>
          <cell r="X134">
            <v>28</v>
          </cell>
        </row>
        <row r="135">
          <cell r="D135">
            <v>0</v>
          </cell>
          <cell r="E135">
            <v>9</v>
          </cell>
          <cell r="F135">
            <v>22</v>
          </cell>
          <cell r="G135">
            <v>31</v>
          </cell>
          <cell r="X135">
            <v>31</v>
          </cell>
        </row>
        <row r="136">
          <cell r="D136">
            <v>0</v>
          </cell>
          <cell r="E136">
            <v>3</v>
          </cell>
          <cell r="F136">
            <v>22</v>
          </cell>
          <cell r="G136">
            <v>25</v>
          </cell>
          <cell r="X136">
            <v>25</v>
          </cell>
        </row>
        <row r="137">
          <cell r="D137">
            <v>0</v>
          </cell>
          <cell r="E137">
            <v>3</v>
          </cell>
          <cell r="F137">
            <v>29</v>
          </cell>
          <cell r="G137">
            <v>32</v>
          </cell>
          <cell r="X137">
            <v>32</v>
          </cell>
        </row>
        <row r="138">
          <cell r="D138">
            <v>0</v>
          </cell>
          <cell r="E138">
            <v>5</v>
          </cell>
          <cell r="F138">
            <v>25</v>
          </cell>
          <cell r="G138">
            <v>30</v>
          </cell>
          <cell r="X138">
            <v>30</v>
          </cell>
        </row>
        <row r="139">
          <cell r="D139">
            <v>1</v>
          </cell>
          <cell r="E139">
            <v>4</v>
          </cell>
          <cell r="F139">
            <v>26</v>
          </cell>
          <cell r="G139">
            <v>31</v>
          </cell>
          <cell r="X139">
            <v>31</v>
          </cell>
        </row>
        <row r="140">
          <cell r="D140">
            <v>0</v>
          </cell>
          <cell r="E140">
            <v>5</v>
          </cell>
          <cell r="F140">
            <v>27</v>
          </cell>
          <cell r="G140">
            <v>32</v>
          </cell>
          <cell r="X140">
            <v>32</v>
          </cell>
        </row>
        <row r="141">
          <cell r="D141">
            <v>2</v>
          </cell>
          <cell r="E141">
            <v>11</v>
          </cell>
          <cell r="F141">
            <v>16</v>
          </cell>
          <cell r="G141">
            <v>29</v>
          </cell>
          <cell r="X141">
            <v>29</v>
          </cell>
        </row>
        <row r="142">
          <cell r="D142">
            <v>1</v>
          </cell>
          <cell r="E142">
            <v>3</v>
          </cell>
          <cell r="F142">
            <v>28</v>
          </cell>
          <cell r="G142">
            <v>32</v>
          </cell>
          <cell r="K142">
            <v>1</v>
          </cell>
          <cell r="X142">
            <v>33</v>
          </cell>
        </row>
        <row r="143">
          <cell r="D143">
            <v>1</v>
          </cell>
          <cell r="E143">
            <v>6</v>
          </cell>
          <cell r="F143">
            <v>21</v>
          </cell>
          <cell r="G143">
            <v>28</v>
          </cell>
          <cell r="X143">
            <v>28</v>
          </cell>
        </row>
        <row r="144">
          <cell r="D144">
            <v>1</v>
          </cell>
          <cell r="E144">
            <v>11</v>
          </cell>
          <cell r="F144">
            <v>18</v>
          </cell>
          <cell r="G144">
            <v>31</v>
          </cell>
          <cell r="X144">
            <v>31</v>
          </cell>
        </row>
        <row r="145">
          <cell r="D145">
            <v>1</v>
          </cell>
          <cell r="E145">
            <v>1</v>
          </cell>
          <cell r="F145">
            <v>29</v>
          </cell>
          <cell r="G145">
            <v>31</v>
          </cell>
          <cell r="J145">
            <v>1</v>
          </cell>
          <cell r="O145">
            <v>1</v>
          </cell>
          <cell r="X145">
            <v>31</v>
          </cell>
        </row>
        <row r="146">
          <cell r="D146">
            <v>0</v>
          </cell>
          <cell r="E146">
            <v>6</v>
          </cell>
          <cell r="F146">
            <v>23</v>
          </cell>
          <cell r="G146">
            <v>29</v>
          </cell>
          <cell r="K146">
            <v>1</v>
          </cell>
          <cell r="X146">
            <v>30</v>
          </cell>
        </row>
        <row r="147">
          <cell r="D147">
            <v>1</v>
          </cell>
          <cell r="E147">
            <v>3</v>
          </cell>
          <cell r="F147">
            <v>25</v>
          </cell>
          <cell r="G147">
            <v>29</v>
          </cell>
          <cell r="J147">
            <v>1</v>
          </cell>
          <cell r="X147">
            <v>30</v>
          </cell>
        </row>
        <row r="148">
          <cell r="D148">
            <v>0</v>
          </cell>
          <cell r="E148">
            <v>13</v>
          </cell>
          <cell r="F148">
            <v>16</v>
          </cell>
          <cell r="G148">
            <v>29</v>
          </cell>
          <cell r="X148">
            <v>29</v>
          </cell>
        </row>
        <row r="149">
          <cell r="D149">
            <v>0</v>
          </cell>
          <cell r="E149">
            <v>4</v>
          </cell>
          <cell r="F149">
            <v>25</v>
          </cell>
          <cell r="G149">
            <v>29</v>
          </cell>
          <cell r="J149">
            <v>1</v>
          </cell>
          <cell r="S149">
            <v>1</v>
          </cell>
          <cell r="X149">
            <v>31</v>
          </cell>
        </row>
        <row r="150">
          <cell r="D150">
            <v>0</v>
          </cell>
          <cell r="E150">
            <v>2</v>
          </cell>
          <cell r="F150">
            <v>30</v>
          </cell>
          <cell r="G150">
            <v>32</v>
          </cell>
          <cell r="X150">
            <v>32</v>
          </cell>
        </row>
        <row r="151">
          <cell r="D151">
            <v>0</v>
          </cell>
          <cell r="E151">
            <v>5</v>
          </cell>
          <cell r="F151">
            <v>25</v>
          </cell>
          <cell r="G151">
            <v>30</v>
          </cell>
          <cell r="X151">
            <v>30</v>
          </cell>
        </row>
        <row r="152">
          <cell r="D152">
            <v>0</v>
          </cell>
          <cell r="E152">
            <v>0</v>
          </cell>
          <cell r="F152">
            <v>30</v>
          </cell>
          <cell r="G152">
            <v>30</v>
          </cell>
          <cell r="X152">
            <v>30</v>
          </cell>
        </row>
        <row r="153">
          <cell r="D153">
            <v>0</v>
          </cell>
          <cell r="E153">
            <v>0</v>
          </cell>
          <cell r="F153">
            <v>33</v>
          </cell>
          <cell r="G153">
            <v>33</v>
          </cell>
          <cell r="X153">
            <v>33</v>
          </cell>
        </row>
        <row r="154">
          <cell r="D154">
            <v>0</v>
          </cell>
          <cell r="E154">
            <v>4</v>
          </cell>
          <cell r="F154">
            <v>25</v>
          </cell>
          <cell r="G154">
            <v>29</v>
          </cell>
          <cell r="X154">
            <v>29</v>
          </cell>
        </row>
        <row r="155">
          <cell r="D155">
            <v>0</v>
          </cell>
          <cell r="E155">
            <v>8</v>
          </cell>
          <cell r="F155">
            <v>23</v>
          </cell>
          <cell r="G155">
            <v>31</v>
          </cell>
          <cell r="X155">
            <v>31</v>
          </cell>
        </row>
        <row r="156">
          <cell r="D156">
            <v>0</v>
          </cell>
          <cell r="E156">
            <v>3</v>
          </cell>
          <cell r="F156">
            <v>27</v>
          </cell>
          <cell r="G156">
            <v>30</v>
          </cell>
          <cell r="X156">
            <v>30</v>
          </cell>
        </row>
        <row r="157">
          <cell r="D157">
            <v>0</v>
          </cell>
          <cell r="E157">
            <v>2</v>
          </cell>
          <cell r="F157">
            <v>28</v>
          </cell>
          <cell r="G157">
            <v>30</v>
          </cell>
          <cell r="X157">
            <v>30</v>
          </cell>
        </row>
        <row r="158">
          <cell r="D158">
            <v>0</v>
          </cell>
          <cell r="E158">
            <v>3</v>
          </cell>
          <cell r="F158">
            <v>27</v>
          </cell>
          <cell r="G158">
            <v>30</v>
          </cell>
          <cell r="X158">
            <v>30</v>
          </cell>
        </row>
        <row r="159">
          <cell r="D159">
            <v>0</v>
          </cell>
          <cell r="E159">
            <v>12</v>
          </cell>
          <cell r="F159">
            <v>17</v>
          </cell>
          <cell r="G159">
            <v>29</v>
          </cell>
          <cell r="X159">
            <v>29</v>
          </cell>
        </row>
        <row r="160">
          <cell r="D160">
            <v>0</v>
          </cell>
          <cell r="E160">
            <v>4</v>
          </cell>
          <cell r="F160">
            <v>28</v>
          </cell>
          <cell r="G160">
            <v>32</v>
          </cell>
          <cell r="X160">
            <v>32</v>
          </cell>
        </row>
        <row r="161">
          <cell r="D161">
            <v>0</v>
          </cell>
          <cell r="E161">
            <v>4</v>
          </cell>
          <cell r="F161">
            <v>26</v>
          </cell>
          <cell r="G161">
            <v>30</v>
          </cell>
          <cell r="X161">
            <v>30</v>
          </cell>
        </row>
        <row r="162">
          <cell r="D162">
            <v>0</v>
          </cell>
          <cell r="E162">
            <v>9</v>
          </cell>
          <cell r="F162">
            <v>19</v>
          </cell>
          <cell r="G162">
            <v>28</v>
          </cell>
          <cell r="X162">
            <v>28</v>
          </cell>
        </row>
        <row r="163">
          <cell r="D163">
            <v>0</v>
          </cell>
          <cell r="E163">
            <v>10</v>
          </cell>
          <cell r="F163">
            <v>18</v>
          </cell>
          <cell r="G163">
            <v>28</v>
          </cell>
          <cell r="X163">
            <v>28</v>
          </cell>
        </row>
        <row r="164">
          <cell r="D164">
            <v>0</v>
          </cell>
          <cell r="E164">
            <v>1</v>
          </cell>
          <cell r="F164">
            <v>28</v>
          </cell>
          <cell r="G164">
            <v>29</v>
          </cell>
          <cell r="X164">
            <v>29</v>
          </cell>
        </row>
        <row r="165">
          <cell r="D165">
            <v>0</v>
          </cell>
          <cell r="E165">
            <v>1</v>
          </cell>
          <cell r="F165">
            <v>29</v>
          </cell>
          <cell r="G165">
            <v>30</v>
          </cell>
          <cell r="X165">
            <v>30</v>
          </cell>
        </row>
        <row r="166">
          <cell r="D166">
            <v>0</v>
          </cell>
          <cell r="E166">
            <v>0</v>
          </cell>
          <cell r="F166">
            <v>1</v>
          </cell>
          <cell r="G166">
            <v>1</v>
          </cell>
          <cell r="X166">
            <v>1</v>
          </cell>
        </row>
        <row r="167">
          <cell r="D167">
            <v>0</v>
          </cell>
          <cell r="E167">
            <v>14</v>
          </cell>
          <cell r="F167">
            <v>18</v>
          </cell>
          <cell r="G167">
            <v>32</v>
          </cell>
          <cell r="X167">
            <v>32</v>
          </cell>
        </row>
        <row r="168">
          <cell r="D168">
            <v>0</v>
          </cell>
          <cell r="E168">
            <v>8</v>
          </cell>
          <cell r="F168">
            <v>24</v>
          </cell>
          <cell r="G168">
            <v>32</v>
          </cell>
          <cell r="X168">
            <v>32</v>
          </cell>
        </row>
        <row r="169">
          <cell r="D169">
            <v>0</v>
          </cell>
          <cell r="E169">
            <v>10</v>
          </cell>
          <cell r="F169">
            <v>23</v>
          </cell>
          <cell r="G169">
            <v>33</v>
          </cell>
          <cell r="X169">
            <v>33</v>
          </cell>
        </row>
        <row r="170">
          <cell r="D170">
            <v>0</v>
          </cell>
          <cell r="E170">
            <v>8</v>
          </cell>
          <cell r="F170">
            <v>24</v>
          </cell>
          <cell r="G170">
            <v>32</v>
          </cell>
          <cell r="X170">
            <v>32</v>
          </cell>
        </row>
        <row r="171">
          <cell r="D171">
            <v>0</v>
          </cell>
          <cell r="E171">
            <v>6</v>
          </cell>
          <cell r="F171">
            <v>27</v>
          </cell>
          <cell r="G171">
            <v>33</v>
          </cell>
          <cell r="X171">
            <v>33</v>
          </cell>
        </row>
        <row r="172">
          <cell r="D172">
            <v>0</v>
          </cell>
          <cell r="E172">
            <v>8</v>
          </cell>
          <cell r="F172">
            <v>26</v>
          </cell>
          <cell r="G172">
            <v>34</v>
          </cell>
          <cell r="X172">
            <v>34</v>
          </cell>
        </row>
        <row r="173">
          <cell r="D173">
            <v>0</v>
          </cell>
          <cell r="E173">
            <v>10</v>
          </cell>
          <cell r="F173">
            <v>22</v>
          </cell>
          <cell r="G173">
            <v>32</v>
          </cell>
          <cell r="X173">
            <v>32</v>
          </cell>
        </row>
        <row r="174">
          <cell r="D174">
            <v>0</v>
          </cell>
          <cell r="E174">
            <v>8</v>
          </cell>
          <cell r="F174">
            <v>25</v>
          </cell>
          <cell r="G174">
            <v>33</v>
          </cell>
          <cell r="X174">
            <v>33</v>
          </cell>
        </row>
        <row r="175">
          <cell r="D175">
            <v>0</v>
          </cell>
          <cell r="E175">
            <v>11</v>
          </cell>
          <cell r="F175">
            <v>23</v>
          </cell>
          <cell r="G175">
            <v>34</v>
          </cell>
          <cell r="X175">
            <v>34</v>
          </cell>
        </row>
        <row r="176">
          <cell r="D176">
            <v>0</v>
          </cell>
          <cell r="E176">
            <v>2</v>
          </cell>
          <cell r="F176">
            <v>32</v>
          </cell>
          <cell r="G176">
            <v>34</v>
          </cell>
          <cell r="X176">
            <v>34</v>
          </cell>
        </row>
        <row r="177">
          <cell r="D177">
            <v>0</v>
          </cell>
          <cell r="E177">
            <v>6</v>
          </cell>
          <cell r="F177">
            <v>24</v>
          </cell>
          <cell r="G177">
            <v>30</v>
          </cell>
          <cell r="X177">
            <v>30</v>
          </cell>
        </row>
        <row r="178">
          <cell r="D178">
            <v>0</v>
          </cell>
          <cell r="E178">
            <v>14</v>
          </cell>
          <cell r="F178">
            <v>20</v>
          </cell>
          <cell r="G178">
            <v>34</v>
          </cell>
          <cell r="X178">
            <v>34</v>
          </cell>
        </row>
        <row r="179">
          <cell r="D179">
            <v>0</v>
          </cell>
          <cell r="E179">
            <v>7</v>
          </cell>
          <cell r="F179">
            <v>26</v>
          </cell>
          <cell r="G179">
            <v>33</v>
          </cell>
          <cell r="X179">
            <v>33</v>
          </cell>
        </row>
        <row r="180">
          <cell r="D180">
            <v>0</v>
          </cell>
          <cell r="E180">
            <v>2</v>
          </cell>
          <cell r="F180">
            <v>31</v>
          </cell>
          <cell r="G180">
            <v>33</v>
          </cell>
          <cell r="X180">
            <v>33</v>
          </cell>
        </row>
        <row r="181">
          <cell r="D181">
            <v>0</v>
          </cell>
          <cell r="E181">
            <v>9</v>
          </cell>
          <cell r="F181">
            <v>22</v>
          </cell>
          <cell r="G181">
            <v>31</v>
          </cell>
          <cell r="X181">
            <v>31</v>
          </cell>
        </row>
        <row r="182">
          <cell r="D182">
            <v>0</v>
          </cell>
          <cell r="E182">
            <v>7</v>
          </cell>
          <cell r="F182">
            <v>26</v>
          </cell>
          <cell r="G182">
            <v>33</v>
          </cell>
          <cell r="X182">
            <v>33</v>
          </cell>
        </row>
        <row r="183">
          <cell r="D183">
            <v>0</v>
          </cell>
          <cell r="E183">
            <v>3</v>
          </cell>
          <cell r="F183">
            <v>30</v>
          </cell>
          <cell r="G183">
            <v>33</v>
          </cell>
          <cell r="X183">
            <v>33</v>
          </cell>
        </row>
        <row r="184">
          <cell r="D184">
            <v>0</v>
          </cell>
          <cell r="E184">
            <v>7</v>
          </cell>
          <cell r="F184">
            <v>26</v>
          </cell>
          <cell r="G184">
            <v>33</v>
          </cell>
          <cell r="X184">
            <v>33</v>
          </cell>
        </row>
        <row r="185">
          <cell r="D185">
            <v>0</v>
          </cell>
          <cell r="E185">
            <v>13</v>
          </cell>
          <cell r="F185">
            <v>21</v>
          </cell>
          <cell r="G185">
            <v>34</v>
          </cell>
          <cell r="X185">
            <v>34</v>
          </cell>
        </row>
        <row r="186">
          <cell r="D186">
            <v>0</v>
          </cell>
          <cell r="E186">
            <v>9</v>
          </cell>
          <cell r="F186">
            <v>25</v>
          </cell>
          <cell r="G186">
            <v>34</v>
          </cell>
          <cell r="X186">
            <v>34</v>
          </cell>
        </row>
        <row r="187">
          <cell r="D187">
            <v>0</v>
          </cell>
          <cell r="E187">
            <v>1</v>
          </cell>
          <cell r="F187">
            <v>5</v>
          </cell>
          <cell r="G187">
            <v>6</v>
          </cell>
          <cell r="X187">
            <v>6</v>
          </cell>
        </row>
        <row r="188">
          <cell r="D188">
            <v>0</v>
          </cell>
          <cell r="E188">
            <v>13</v>
          </cell>
          <cell r="F188">
            <v>21</v>
          </cell>
          <cell r="G188">
            <v>34</v>
          </cell>
          <cell r="N188">
            <v>1</v>
          </cell>
          <cell r="X188">
            <v>33</v>
          </cell>
        </row>
        <row r="189">
          <cell r="D189">
            <v>0</v>
          </cell>
          <cell r="E189">
            <v>2</v>
          </cell>
          <cell r="F189">
            <v>31</v>
          </cell>
          <cell r="G189">
            <v>33</v>
          </cell>
          <cell r="X189">
            <v>33</v>
          </cell>
        </row>
        <row r="190">
          <cell r="D190">
            <v>0</v>
          </cell>
          <cell r="E190">
            <v>8</v>
          </cell>
          <cell r="F190">
            <v>24</v>
          </cell>
          <cell r="G190">
            <v>32</v>
          </cell>
          <cell r="K190">
            <v>1</v>
          </cell>
          <cell r="X190">
            <v>33</v>
          </cell>
        </row>
        <row r="191">
          <cell r="D191">
            <v>0</v>
          </cell>
          <cell r="E191">
            <v>6</v>
          </cell>
          <cell r="F191">
            <v>26</v>
          </cell>
          <cell r="G191">
            <v>32</v>
          </cell>
          <cell r="X191">
            <v>32</v>
          </cell>
        </row>
        <row r="192">
          <cell r="D192">
            <v>0</v>
          </cell>
          <cell r="E192">
            <v>10</v>
          </cell>
          <cell r="F192">
            <v>20</v>
          </cell>
          <cell r="G192">
            <v>30</v>
          </cell>
          <cell r="X192">
            <v>30</v>
          </cell>
        </row>
        <row r="193">
          <cell r="D193">
            <v>0</v>
          </cell>
          <cell r="E193">
            <v>8</v>
          </cell>
          <cell r="F193">
            <v>19</v>
          </cell>
          <cell r="G193">
            <v>27</v>
          </cell>
          <cell r="K193">
            <v>2</v>
          </cell>
          <cell r="X193">
            <v>29</v>
          </cell>
        </row>
        <row r="194">
          <cell r="D194">
            <v>0</v>
          </cell>
          <cell r="E194">
            <v>16</v>
          </cell>
          <cell r="F194">
            <v>17</v>
          </cell>
          <cell r="G194">
            <v>33</v>
          </cell>
          <cell r="X194">
            <v>33</v>
          </cell>
        </row>
        <row r="195">
          <cell r="D195">
            <v>0</v>
          </cell>
          <cell r="E195">
            <v>13</v>
          </cell>
          <cell r="F195">
            <v>19</v>
          </cell>
          <cell r="G195">
            <v>32</v>
          </cell>
          <cell r="K195">
            <v>1</v>
          </cell>
          <cell r="X195">
            <v>33</v>
          </cell>
        </row>
        <row r="196">
          <cell r="D196">
            <v>0</v>
          </cell>
          <cell r="E196">
            <v>3</v>
          </cell>
          <cell r="F196">
            <v>30</v>
          </cell>
          <cell r="G196">
            <v>33</v>
          </cell>
          <cell r="X196">
            <v>33</v>
          </cell>
        </row>
        <row r="197">
          <cell r="D197">
            <v>0</v>
          </cell>
          <cell r="E197">
            <v>27</v>
          </cell>
          <cell r="F197">
            <v>10</v>
          </cell>
          <cell r="G197">
            <v>37</v>
          </cell>
          <cell r="X197">
            <v>37</v>
          </cell>
        </row>
        <row r="198">
          <cell r="D198">
            <v>0</v>
          </cell>
          <cell r="E198">
            <v>24</v>
          </cell>
          <cell r="F198">
            <v>12</v>
          </cell>
          <cell r="G198">
            <v>36</v>
          </cell>
          <cell r="X198">
            <v>36</v>
          </cell>
        </row>
        <row r="199">
          <cell r="D199">
            <v>0</v>
          </cell>
          <cell r="E199">
            <v>15</v>
          </cell>
          <cell r="F199">
            <v>21</v>
          </cell>
          <cell r="G199">
            <v>36</v>
          </cell>
          <cell r="K199">
            <v>2</v>
          </cell>
          <cell r="X199">
            <v>38</v>
          </cell>
        </row>
        <row r="200">
          <cell r="D200">
            <v>0</v>
          </cell>
          <cell r="E200">
            <v>3</v>
          </cell>
          <cell r="F200">
            <v>32</v>
          </cell>
          <cell r="G200">
            <v>35</v>
          </cell>
          <cell r="N200">
            <v>1</v>
          </cell>
          <cell r="X200">
            <v>34</v>
          </cell>
        </row>
        <row r="201">
          <cell r="D201">
            <v>0</v>
          </cell>
          <cell r="E201">
            <v>0</v>
          </cell>
          <cell r="F201">
            <v>19</v>
          </cell>
          <cell r="G201">
            <v>19</v>
          </cell>
          <cell r="J201">
            <v>5</v>
          </cell>
          <cell r="K201">
            <v>2</v>
          </cell>
          <cell r="X201">
            <v>26</v>
          </cell>
        </row>
        <row r="202">
          <cell r="D202">
            <v>0</v>
          </cell>
          <cell r="E202">
            <v>0</v>
          </cell>
          <cell r="F202">
            <v>24</v>
          </cell>
          <cell r="G202">
            <v>24</v>
          </cell>
          <cell r="X202">
            <v>24</v>
          </cell>
        </row>
        <row r="203">
          <cell r="D203">
            <v>0</v>
          </cell>
          <cell r="E203">
            <v>0</v>
          </cell>
          <cell r="F203">
            <v>2</v>
          </cell>
          <cell r="G203">
            <v>2</v>
          </cell>
          <cell r="X203">
            <v>2</v>
          </cell>
        </row>
        <row r="204">
          <cell r="D204">
            <v>0</v>
          </cell>
          <cell r="E204">
            <v>0</v>
          </cell>
          <cell r="F204">
            <v>1</v>
          </cell>
          <cell r="G204">
            <v>1</v>
          </cell>
          <cell r="X204">
            <v>1</v>
          </cell>
        </row>
        <row r="205">
          <cell r="D205">
            <v>0</v>
          </cell>
          <cell r="E205">
            <v>0</v>
          </cell>
          <cell r="F205">
            <v>1</v>
          </cell>
          <cell r="G205">
            <v>1</v>
          </cell>
          <cell r="X205">
            <v>1</v>
          </cell>
        </row>
        <row r="206">
          <cell r="D206">
            <v>0</v>
          </cell>
          <cell r="E206">
            <v>0</v>
          </cell>
          <cell r="F206">
            <v>1</v>
          </cell>
          <cell r="G206">
            <v>1</v>
          </cell>
          <cell r="X206">
            <v>1</v>
          </cell>
        </row>
        <row r="207">
          <cell r="D207">
            <v>0</v>
          </cell>
          <cell r="E207">
            <v>1</v>
          </cell>
          <cell r="F207">
            <v>1</v>
          </cell>
          <cell r="G207">
            <v>2</v>
          </cell>
          <cell r="X207">
            <v>2</v>
          </cell>
        </row>
        <row r="208">
          <cell r="D208">
            <v>0</v>
          </cell>
          <cell r="E208">
            <v>0</v>
          </cell>
          <cell r="F208">
            <v>2</v>
          </cell>
          <cell r="G208">
            <v>2</v>
          </cell>
          <cell r="X208">
            <v>2</v>
          </cell>
        </row>
        <row r="209">
          <cell r="D209">
            <v>0</v>
          </cell>
          <cell r="E209">
            <v>0</v>
          </cell>
          <cell r="F209">
            <v>2</v>
          </cell>
          <cell r="G209">
            <v>2</v>
          </cell>
          <cell r="O209">
            <v>2</v>
          </cell>
          <cell r="R209">
            <v>1</v>
          </cell>
          <cell r="X209">
            <v>1</v>
          </cell>
        </row>
        <row r="210">
          <cell r="D210">
            <v>0</v>
          </cell>
          <cell r="E210">
            <v>1</v>
          </cell>
          <cell r="F210">
            <v>0</v>
          </cell>
          <cell r="G210">
            <v>1</v>
          </cell>
          <cell r="X210">
            <v>1</v>
          </cell>
        </row>
        <row r="211">
          <cell r="D211">
            <v>0</v>
          </cell>
          <cell r="E211">
            <v>0</v>
          </cell>
          <cell r="F211">
            <v>3</v>
          </cell>
          <cell r="G211">
            <v>3</v>
          </cell>
          <cell r="X211">
            <v>3</v>
          </cell>
        </row>
        <row r="212">
          <cell r="D212">
            <v>0</v>
          </cell>
          <cell r="E212">
            <v>0</v>
          </cell>
          <cell r="F212">
            <v>1</v>
          </cell>
          <cell r="G212">
            <v>1</v>
          </cell>
          <cell r="X212">
            <v>1</v>
          </cell>
        </row>
        <row r="213">
          <cell r="D213">
            <v>0</v>
          </cell>
          <cell r="E213">
            <v>2</v>
          </cell>
          <cell r="F213">
            <v>1</v>
          </cell>
          <cell r="G213">
            <v>3</v>
          </cell>
          <cell r="X213">
            <v>3</v>
          </cell>
        </row>
        <row r="214">
          <cell r="D214">
            <v>0</v>
          </cell>
          <cell r="E214">
            <v>2</v>
          </cell>
          <cell r="F214">
            <v>8</v>
          </cell>
          <cell r="G214">
            <v>10</v>
          </cell>
          <cell r="N214">
            <v>1</v>
          </cell>
          <cell r="O214">
            <v>5</v>
          </cell>
          <cell r="X214">
            <v>4</v>
          </cell>
        </row>
        <row r="215">
          <cell r="D215">
            <v>0</v>
          </cell>
          <cell r="E215">
            <v>10</v>
          </cell>
          <cell r="F215">
            <v>6</v>
          </cell>
          <cell r="G215">
            <v>16</v>
          </cell>
          <cell r="W215">
            <v>1</v>
          </cell>
          <cell r="X215">
            <v>15</v>
          </cell>
        </row>
        <row r="216">
          <cell r="D216">
            <v>0</v>
          </cell>
          <cell r="E216">
            <v>16</v>
          </cell>
          <cell r="F216">
            <v>28</v>
          </cell>
          <cell r="G216">
            <v>44</v>
          </cell>
          <cell r="N216">
            <v>1</v>
          </cell>
          <cell r="X216">
            <v>43</v>
          </cell>
        </row>
        <row r="217">
          <cell r="D217">
            <v>0</v>
          </cell>
          <cell r="E217">
            <v>7</v>
          </cell>
          <cell r="F217">
            <v>25</v>
          </cell>
          <cell r="G217">
            <v>32</v>
          </cell>
          <cell r="X217">
            <v>32</v>
          </cell>
        </row>
        <row r="218">
          <cell r="D218">
            <v>0</v>
          </cell>
          <cell r="E218">
            <v>6</v>
          </cell>
          <cell r="F218">
            <v>7</v>
          </cell>
          <cell r="G218">
            <v>13</v>
          </cell>
          <cell r="V218">
            <v>1</v>
          </cell>
          <cell r="X218">
            <v>12</v>
          </cell>
        </row>
        <row r="219">
          <cell r="D219">
            <v>0</v>
          </cell>
          <cell r="E219">
            <v>9</v>
          </cell>
          <cell r="F219">
            <v>18</v>
          </cell>
          <cell r="G219">
            <v>27</v>
          </cell>
          <cell r="V219">
            <v>1</v>
          </cell>
          <cell r="X219">
            <v>26</v>
          </cell>
        </row>
        <row r="220">
          <cell r="D220">
            <v>0</v>
          </cell>
          <cell r="E220">
            <v>0</v>
          </cell>
          <cell r="F220">
            <v>12</v>
          </cell>
          <cell r="G220">
            <v>12</v>
          </cell>
          <cell r="W220">
            <v>1</v>
          </cell>
          <cell r="X220">
            <v>11</v>
          </cell>
        </row>
        <row r="221">
          <cell r="D221">
            <v>2</v>
          </cell>
          <cell r="E221">
            <v>0</v>
          </cell>
          <cell r="F221">
            <v>0</v>
          </cell>
          <cell r="G221">
            <v>2</v>
          </cell>
          <cell r="X221">
            <v>2</v>
          </cell>
        </row>
        <row r="222">
          <cell r="D222">
            <v>0</v>
          </cell>
          <cell r="E222">
            <v>0</v>
          </cell>
          <cell r="F222">
            <v>73</v>
          </cell>
          <cell r="G222">
            <v>73</v>
          </cell>
          <cell r="X222">
            <v>73</v>
          </cell>
        </row>
        <row r="223">
          <cell r="D223">
            <v>1</v>
          </cell>
          <cell r="E223">
            <v>0</v>
          </cell>
          <cell r="F223">
            <v>0</v>
          </cell>
          <cell r="G223">
            <v>5</v>
          </cell>
          <cell r="X223">
            <v>5</v>
          </cell>
        </row>
        <row r="224">
          <cell r="D224">
            <v>0</v>
          </cell>
          <cell r="E224">
            <v>0</v>
          </cell>
          <cell r="F224">
            <v>5</v>
          </cell>
          <cell r="G224">
            <v>5</v>
          </cell>
          <cell r="X224">
            <v>5</v>
          </cell>
        </row>
        <row r="225">
          <cell r="D225">
            <v>0</v>
          </cell>
          <cell r="E225">
            <v>13</v>
          </cell>
          <cell r="F225">
            <v>125</v>
          </cell>
          <cell r="G225">
            <v>138</v>
          </cell>
          <cell r="X225">
            <v>138</v>
          </cell>
        </row>
        <row r="226">
          <cell r="D226">
            <v>0</v>
          </cell>
          <cell r="E226">
            <v>4</v>
          </cell>
          <cell r="F226">
            <v>46</v>
          </cell>
          <cell r="G226">
            <v>50</v>
          </cell>
          <cell r="O226">
            <v>8</v>
          </cell>
          <cell r="X226">
            <v>42</v>
          </cell>
        </row>
        <row r="227">
          <cell r="D227">
            <v>2</v>
          </cell>
          <cell r="E227">
            <v>0</v>
          </cell>
          <cell r="F227">
            <v>0</v>
          </cell>
          <cell r="G227">
            <v>2</v>
          </cell>
          <cell r="X227">
            <v>2</v>
          </cell>
        </row>
        <row r="228">
          <cell r="D228">
            <v>1</v>
          </cell>
          <cell r="E228">
            <v>1</v>
          </cell>
          <cell r="F228">
            <v>79</v>
          </cell>
          <cell r="G228">
            <v>81</v>
          </cell>
          <cell r="X228">
            <v>81</v>
          </cell>
        </row>
        <row r="229">
          <cell r="D229">
            <v>2</v>
          </cell>
          <cell r="E229">
            <v>1</v>
          </cell>
          <cell r="F229">
            <v>1</v>
          </cell>
          <cell r="G229">
            <v>6</v>
          </cell>
          <cell r="X229">
            <v>6</v>
          </cell>
        </row>
        <row r="230">
          <cell r="D230">
            <v>0</v>
          </cell>
          <cell r="E230">
            <v>0</v>
          </cell>
          <cell r="F230">
            <v>4</v>
          </cell>
          <cell r="G230">
            <v>4</v>
          </cell>
          <cell r="X230">
            <v>4</v>
          </cell>
        </row>
        <row r="231">
          <cell r="D231">
            <v>0</v>
          </cell>
          <cell r="E231">
            <v>14</v>
          </cell>
          <cell r="F231">
            <v>174</v>
          </cell>
          <cell r="G231">
            <v>188</v>
          </cell>
          <cell r="X231">
            <v>188</v>
          </cell>
        </row>
        <row r="232">
          <cell r="D232">
            <v>0</v>
          </cell>
          <cell r="E232">
            <v>4</v>
          </cell>
          <cell r="F232">
            <v>39</v>
          </cell>
          <cell r="G232">
            <v>43</v>
          </cell>
          <cell r="X232">
            <v>43</v>
          </cell>
        </row>
        <row r="233">
          <cell r="D233">
            <v>1</v>
          </cell>
          <cell r="E233">
            <v>0</v>
          </cell>
          <cell r="F233">
            <v>0</v>
          </cell>
          <cell r="G233">
            <v>1</v>
          </cell>
          <cell r="X233">
            <v>1</v>
          </cell>
        </row>
        <row r="234">
          <cell r="D234">
            <v>0</v>
          </cell>
          <cell r="E234">
            <v>0</v>
          </cell>
          <cell r="F234">
            <v>33</v>
          </cell>
          <cell r="G234">
            <v>33</v>
          </cell>
          <cell r="X234">
            <v>33</v>
          </cell>
        </row>
        <row r="235">
          <cell r="D235">
            <v>0</v>
          </cell>
          <cell r="E235">
            <v>0</v>
          </cell>
          <cell r="F235">
            <v>0</v>
          </cell>
          <cell r="G235">
            <v>3</v>
          </cell>
          <cell r="X235">
            <v>3</v>
          </cell>
        </row>
        <row r="236">
          <cell r="D236">
            <v>0</v>
          </cell>
          <cell r="E236">
            <v>1</v>
          </cell>
          <cell r="F236">
            <v>2</v>
          </cell>
          <cell r="G236">
            <v>3</v>
          </cell>
          <cell r="X236">
            <v>3</v>
          </cell>
        </row>
        <row r="237">
          <cell r="D237">
            <v>0</v>
          </cell>
          <cell r="E237">
            <v>8</v>
          </cell>
          <cell r="F237">
            <v>90</v>
          </cell>
          <cell r="G237">
            <v>98</v>
          </cell>
          <cell r="J237">
            <v>1</v>
          </cell>
          <cell r="K237">
            <v>1</v>
          </cell>
          <cell r="X237">
            <v>100</v>
          </cell>
        </row>
        <row r="238">
          <cell r="D238">
            <v>0</v>
          </cell>
          <cell r="E238">
            <v>0</v>
          </cell>
          <cell r="F238">
            <v>14</v>
          </cell>
          <cell r="G238">
            <v>14</v>
          </cell>
          <cell r="O238">
            <v>2</v>
          </cell>
          <cell r="X238">
            <v>12</v>
          </cell>
        </row>
        <row r="239">
          <cell r="D239">
            <v>1</v>
          </cell>
          <cell r="E239">
            <v>0</v>
          </cell>
          <cell r="F239">
            <v>0</v>
          </cell>
          <cell r="G239">
            <v>1</v>
          </cell>
          <cell r="X239">
            <v>1</v>
          </cell>
        </row>
        <row r="240">
          <cell r="D240">
            <v>0</v>
          </cell>
          <cell r="E240">
            <v>2</v>
          </cell>
          <cell r="F240">
            <v>46</v>
          </cell>
          <cell r="G240">
            <v>48</v>
          </cell>
          <cell r="N240">
            <v>1</v>
          </cell>
          <cell r="X240">
            <v>47</v>
          </cell>
        </row>
        <row r="241">
          <cell r="D241">
            <v>0</v>
          </cell>
          <cell r="E241">
            <v>0</v>
          </cell>
          <cell r="F241">
            <v>1</v>
          </cell>
          <cell r="G241">
            <v>2</v>
          </cell>
          <cell r="X241">
            <v>2</v>
          </cell>
        </row>
        <row r="242">
          <cell r="D242">
            <v>0</v>
          </cell>
          <cell r="E242">
            <v>1</v>
          </cell>
          <cell r="F242">
            <v>3</v>
          </cell>
          <cell r="G242">
            <v>4</v>
          </cell>
          <cell r="X242">
            <v>4</v>
          </cell>
        </row>
        <row r="243">
          <cell r="D243">
            <v>0</v>
          </cell>
          <cell r="E243">
            <v>8</v>
          </cell>
          <cell r="F243">
            <v>92</v>
          </cell>
          <cell r="G243">
            <v>100</v>
          </cell>
          <cell r="X243">
            <v>100</v>
          </cell>
        </row>
        <row r="244">
          <cell r="D244">
            <v>0</v>
          </cell>
          <cell r="E244">
            <v>1</v>
          </cell>
          <cell r="F244">
            <v>34</v>
          </cell>
          <cell r="G244">
            <v>35</v>
          </cell>
          <cell r="X244">
            <v>35</v>
          </cell>
        </row>
        <row r="245">
          <cell r="D245">
            <v>0</v>
          </cell>
          <cell r="E245">
            <v>1</v>
          </cell>
          <cell r="F245">
            <v>0</v>
          </cell>
          <cell r="G245">
            <v>1</v>
          </cell>
          <cell r="X245">
            <v>1</v>
          </cell>
        </row>
        <row r="246">
          <cell r="D246">
            <v>0</v>
          </cell>
          <cell r="E246">
            <v>0</v>
          </cell>
          <cell r="F246">
            <v>1</v>
          </cell>
          <cell r="G246">
            <v>1</v>
          </cell>
          <cell r="X246">
            <v>1</v>
          </cell>
        </row>
        <row r="247">
          <cell r="D247">
            <v>0</v>
          </cell>
          <cell r="E247">
            <v>4</v>
          </cell>
          <cell r="F247">
            <v>23</v>
          </cell>
          <cell r="G247">
            <v>27</v>
          </cell>
          <cell r="X247">
            <v>27</v>
          </cell>
        </row>
        <row r="248">
          <cell r="D248">
            <v>0</v>
          </cell>
          <cell r="E248">
            <v>1</v>
          </cell>
          <cell r="F248">
            <v>9</v>
          </cell>
          <cell r="G248">
            <v>10</v>
          </cell>
          <cell r="X248">
            <v>10</v>
          </cell>
        </row>
        <row r="249">
          <cell r="D249">
            <v>0</v>
          </cell>
          <cell r="E249">
            <v>0</v>
          </cell>
          <cell r="F249">
            <v>1</v>
          </cell>
          <cell r="G249">
            <v>1</v>
          </cell>
          <cell r="X249">
            <v>1</v>
          </cell>
        </row>
        <row r="250">
          <cell r="D250">
            <v>0</v>
          </cell>
          <cell r="E250">
            <v>4</v>
          </cell>
          <cell r="F250">
            <v>20</v>
          </cell>
          <cell r="G250">
            <v>24</v>
          </cell>
          <cell r="X250">
            <v>24</v>
          </cell>
        </row>
        <row r="251">
          <cell r="D251">
            <v>0</v>
          </cell>
          <cell r="E251">
            <v>0</v>
          </cell>
          <cell r="F251">
            <v>0</v>
          </cell>
          <cell r="G251">
            <v>2</v>
          </cell>
          <cell r="X251">
            <v>2</v>
          </cell>
        </row>
        <row r="252">
          <cell r="D252">
            <v>0</v>
          </cell>
          <cell r="E252">
            <v>0</v>
          </cell>
          <cell r="F252">
            <v>2</v>
          </cell>
          <cell r="G252">
            <v>2</v>
          </cell>
          <cell r="X252">
            <v>2</v>
          </cell>
        </row>
        <row r="253">
          <cell r="D253">
            <v>2</v>
          </cell>
          <cell r="E253">
            <v>0</v>
          </cell>
          <cell r="F253">
            <v>0</v>
          </cell>
          <cell r="G253">
            <v>2</v>
          </cell>
          <cell r="X253">
            <v>2</v>
          </cell>
        </row>
        <row r="254">
          <cell r="D254">
            <v>0</v>
          </cell>
          <cell r="E254">
            <v>4</v>
          </cell>
          <cell r="F254">
            <v>0</v>
          </cell>
          <cell r="G254">
            <v>13</v>
          </cell>
          <cell r="X254">
            <v>13</v>
          </cell>
        </row>
        <row r="255">
          <cell r="D255">
            <v>0</v>
          </cell>
          <cell r="E255">
            <v>2</v>
          </cell>
          <cell r="F255">
            <v>0</v>
          </cell>
          <cell r="G255">
            <v>5</v>
          </cell>
          <cell r="X255">
            <v>5</v>
          </cell>
        </row>
        <row r="256">
          <cell r="D256">
            <v>0</v>
          </cell>
          <cell r="E256">
            <v>1</v>
          </cell>
          <cell r="F256">
            <v>0</v>
          </cell>
          <cell r="G256">
            <v>1</v>
          </cell>
          <cell r="X256">
            <v>1</v>
          </cell>
        </row>
        <row r="257">
          <cell r="D257">
            <v>0</v>
          </cell>
          <cell r="E257">
            <v>1</v>
          </cell>
          <cell r="F257">
            <v>0</v>
          </cell>
          <cell r="G257">
            <v>2</v>
          </cell>
          <cell r="X257">
            <v>2</v>
          </cell>
        </row>
        <row r="258">
          <cell r="D258">
            <v>0</v>
          </cell>
          <cell r="E258">
            <v>0</v>
          </cell>
          <cell r="F258">
            <v>0</v>
          </cell>
          <cell r="G258">
            <v>2</v>
          </cell>
          <cell r="X258">
            <v>2</v>
          </cell>
        </row>
        <row r="259">
          <cell r="D259">
            <v>1</v>
          </cell>
          <cell r="E259">
            <v>0</v>
          </cell>
          <cell r="F259">
            <v>1</v>
          </cell>
          <cell r="G259">
            <v>2</v>
          </cell>
          <cell r="X259">
            <v>2</v>
          </cell>
        </row>
        <row r="260">
          <cell r="D260">
            <v>0</v>
          </cell>
          <cell r="E260">
            <v>6</v>
          </cell>
          <cell r="F260">
            <v>1</v>
          </cell>
          <cell r="G260">
            <v>13</v>
          </cell>
          <cell r="X260">
            <v>13</v>
          </cell>
        </row>
        <row r="261">
          <cell r="D261">
            <v>0</v>
          </cell>
          <cell r="E261">
            <v>1</v>
          </cell>
          <cell r="F261">
            <v>0</v>
          </cell>
          <cell r="G261">
            <v>2</v>
          </cell>
          <cell r="X261">
            <v>2</v>
          </cell>
        </row>
        <row r="262">
          <cell r="D262">
            <v>0</v>
          </cell>
          <cell r="E262">
            <v>2</v>
          </cell>
          <cell r="F262">
            <v>0</v>
          </cell>
          <cell r="G262">
            <v>2</v>
          </cell>
          <cell r="X262">
            <v>2</v>
          </cell>
        </row>
        <row r="263">
          <cell r="D263">
            <v>0</v>
          </cell>
          <cell r="E263">
            <v>2</v>
          </cell>
          <cell r="F263">
            <v>0</v>
          </cell>
          <cell r="G263">
            <v>2</v>
          </cell>
          <cell r="X263">
            <v>2</v>
          </cell>
        </row>
        <row r="264">
          <cell r="D264">
            <v>0</v>
          </cell>
          <cell r="E264">
            <v>0</v>
          </cell>
          <cell r="F264">
            <v>0</v>
          </cell>
          <cell r="G264">
            <v>1</v>
          </cell>
          <cell r="X264">
            <v>1</v>
          </cell>
        </row>
        <row r="265">
          <cell r="D265">
            <v>0</v>
          </cell>
          <cell r="E265">
            <v>0</v>
          </cell>
          <cell r="F265">
            <v>1</v>
          </cell>
          <cell r="G265">
            <v>1</v>
          </cell>
          <cell r="X265">
            <v>1</v>
          </cell>
        </row>
        <row r="266">
          <cell r="D266">
            <v>0</v>
          </cell>
          <cell r="E266">
            <v>6</v>
          </cell>
          <cell r="F266">
            <v>0</v>
          </cell>
          <cell r="G266">
            <v>7</v>
          </cell>
          <cell r="X266">
            <v>7</v>
          </cell>
        </row>
        <row r="267">
          <cell r="D267">
            <v>0</v>
          </cell>
          <cell r="E267">
            <v>0</v>
          </cell>
          <cell r="F267">
            <v>0</v>
          </cell>
          <cell r="G267">
            <v>2</v>
          </cell>
          <cell r="X267">
            <v>2</v>
          </cell>
        </row>
        <row r="268">
          <cell r="D268">
            <v>0</v>
          </cell>
          <cell r="E268">
            <v>2</v>
          </cell>
          <cell r="F268">
            <v>0</v>
          </cell>
          <cell r="G268">
            <v>2</v>
          </cell>
          <cell r="X268">
            <v>2</v>
          </cell>
        </row>
        <row r="269">
          <cell r="D269">
            <v>0</v>
          </cell>
          <cell r="E269">
            <v>0</v>
          </cell>
          <cell r="F269">
            <v>1</v>
          </cell>
          <cell r="G269">
            <v>1</v>
          </cell>
          <cell r="X269">
            <v>1</v>
          </cell>
        </row>
        <row r="270">
          <cell r="D270">
            <v>0</v>
          </cell>
          <cell r="E270">
            <v>7</v>
          </cell>
          <cell r="F270">
            <v>0</v>
          </cell>
          <cell r="G270">
            <v>8</v>
          </cell>
          <cell r="X270">
            <v>8</v>
          </cell>
        </row>
        <row r="271">
          <cell r="D271">
            <v>0</v>
          </cell>
          <cell r="E271">
            <v>4</v>
          </cell>
          <cell r="F271">
            <v>0</v>
          </cell>
          <cell r="G271">
            <v>4</v>
          </cell>
          <cell r="X271">
            <v>4</v>
          </cell>
        </row>
        <row r="272">
          <cell r="D272">
            <v>0</v>
          </cell>
          <cell r="E272">
            <v>2</v>
          </cell>
          <cell r="F272">
            <v>0</v>
          </cell>
          <cell r="G272">
            <v>2</v>
          </cell>
          <cell r="X272">
            <v>2</v>
          </cell>
        </row>
        <row r="273">
          <cell r="D273">
            <v>1</v>
          </cell>
          <cell r="E273">
            <v>0</v>
          </cell>
          <cell r="F273">
            <v>0</v>
          </cell>
          <cell r="G273">
            <v>1</v>
          </cell>
          <cell r="X273">
            <v>1</v>
          </cell>
        </row>
        <row r="274">
          <cell r="D274">
            <v>0</v>
          </cell>
          <cell r="E274">
            <v>8</v>
          </cell>
          <cell r="F274">
            <v>0</v>
          </cell>
          <cell r="G274">
            <v>9</v>
          </cell>
          <cell r="X274">
            <v>9</v>
          </cell>
        </row>
        <row r="275">
          <cell r="D275">
            <v>0</v>
          </cell>
          <cell r="E275">
            <v>0</v>
          </cell>
          <cell r="F275">
            <v>0</v>
          </cell>
          <cell r="G275">
            <v>1</v>
          </cell>
          <cell r="X275">
            <v>1</v>
          </cell>
        </row>
        <row r="276">
          <cell r="D276">
            <v>0</v>
          </cell>
          <cell r="E276">
            <v>5</v>
          </cell>
          <cell r="F276">
            <v>0</v>
          </cell>
          <cell r="G276">
            <v>6</v>
          </cell>
          <cell r="X276">
            <v>6</v>
          </cell>
        </row>
        <row r="277">
          <cell r="D277">
            <v>0</v>
          </cell>
          <cell r="E277">
            <v>2</v>
          </cell>
          <cell r="F277">
            <v>0</v>
          </cell>
          <cell r="G277">
            <v>2</v>
          </cell>
          <cell r="X277">
            <v>2</v>
          </cell>
        </row>
        <row r="281">
          <cell r="D281">
            <v>8</v>
          </cell>
          <cell r="E281">
            <v>2</v>
          </cell>
          <cell r="F281">
            <v>4</v>
          </cell>
          <cell r="G281">
            <v>15</v>
          </cell>
          <cell r="X281">
            <v>15</v>
          </cell>
        </row>
        <row r="282">
          <cell r="D282">
            <v>3</v>
          </cell>
          <cell r="E282">
            <v>3</v>
          </cell>
          <cell r="F282">
            <v>6</v>
          </cell>
          <cell r="G282">
            <v>14</v>
          </cell>
          <cell r="X282">
            <v>14</v>
          </cell>
        </row>
        <row r="283">
          <cell r="D283">
            <v>3</v>
          </cell>
          <cell r="E283">
            <v>1</v>
          </cell>
          <cell r="F283">
            <v>3</v>
          </cell>
          <cell r="G283">
            <v>7</v>
          </cell>
          <cell r="X283">
            <v>7</v>
          </cell>
        </row>
        <row r="284">
          <cell r="D284">
            <v>1</v>
          </cell>
          <cell r="E284">
            <v>1</v>
          </cell>
          <cell r="F284">
            <v>4</v>
          </cell>
          <cell r="G284">
            <v>6</v>
          </cell>
          <cell r="X284">
            <v>6</v>
          </cell>
        </row>
        <row r="285">
          <cell r="D285">
            <v>0</v>
          </cell>
          <cell r="E285">
            <v>0</v>
          </cell>
          <cell r="F285">
            <v>5</v>
          </cell>
          <cell r="G285">
            <v>5</v>
          </cell>
          <cell r="X285">
            <v>5</v>
          </cell>
        </row>
        <row r="286">
          <cell r="D286">
            <v>0</v>
          </cell>
          <cell r="E286">
            <v>1</v>
          </cell>
          <cell r="F286">
            <v>0</v>
          </cell>
          <cell r="G286">
            <v>4</v>
          </cell>
          <cell r="X286">
            <v>4</v>
          </cell>
        </row>
        <row r="287">
          <cell r="D287">
            <v>6</v>
          </cell>
          <cell r="E287">
            <v>2</v>
          </cell>
          <cell r="F287">
            <v>1</v>
          </cell>
          <cell r="G287">
            <v>13</v>
          </cell>
          <cell r="X287">
            <v>13</v>
          </cell>
        </row>
        <row r="288">
          <cell r="D288">
            <v>1</v>
          </cell>
          <cell r="E288">
            <v>0</v>
          </cell>
          <cell r="F288">
            <v>0</v>
          </cell>
          <cell r="G288">
            <v>2</v>
          </cell>
          <cell r="X288">
            <v>2</v>
          </cell>
        </row>
        <row r="289">
          <cell r="D289">
            <v>0</v>
          </cell>
          <cell r="E289">
            <v>33</v>
          </cell>
          <cell r="F289">
            <v>6</v>
          </cell>
          <cell r="G289">
            <v>39</v>
          </cell>
          <cell r="X289">
            <v>39</v>
          </cell>
        </row>
        <row r="290"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X290">
            <v>0</v>
          </cell>
        </row>
        <row r="291">
          <cell r="D291">
            <v>0</v>
          </cell>
          <cell r="E291">
            <v>14</v>
          </cell>
          <cell r="F291">
            <v>29</v>
          </cell>
          <cell r="G291">
            <v>43</v>
          </cell>
          <cell r="X291">
            <v>43</v>
          </cell>
        </row>
        <row r="292">
          <cell r="D292">
            <v>1</v>
          </cell>
          <cell r="E292">
            <v>0</v>
          </cell>
          <cell r="F292">
            <v>0</v>
          </cell>
          <cell r="G292">
            <v>2</v>
          </cell>
          <cell r="X292">
            <v>2</v>
          </cell>
        </row>
        <row r="293">
          <cell r="D293">
            <v>0</v>
          </cell>
          <cell r="E293">
            <v>6</v>
          </cell>
          <cell r="F293">
            <v>1</v>
          </cell>
          <cell r="G293">
            <v>7</v>
          </cell>
          <cell r="X293">
            <v>7</v>
          </cell>
        </row>
        <row r="294">
          <cell r="D294">
            <v>1</v>
          </cell>
          <cell r="E294">
            <v>2</v>
          </cell>
          <cell r="F294">
            <v>5</v>
          </cell>
          <cell r="G294">
            <v>8</v>
          </cell>
          <cell r="X294">
            <v>8</v>
          </cell>
        </row>
        <row r="295">
          <cell r="D295">
            <v>0</v>
          </cell>
          <cell r="E295">
            <v>0</v>
          </cell>
          <cell r="F295">
            <v>1</v>
          </cell>
          <cell r="G295">
            <v>1</v>
          </cell>
          <cell r="X295">
            <v>1</v>
          </cell>
        </row>
        <row r="296">
          <cell r="D296">
            <v>0</v>
          </cell>
          <cell r="E296">
            <v>1</v>
          </cell>
          <cell r="F296">
            <v>0</v>
          </cell>
          <cell r="G296">
            <v>2</v>
          </cell>
          <cell r="X296">
            <v>2</v>
          </cell>
        </row>
        <row r="297">
          <cell r="D297">
            <v>0</v>
          </cell>
          <cell r="E297">
            <v>7</v>
          </cell>
          <cell r="F297">
            <v>1</v>
          </cell>
          <cell r="G297">
            <v>8</v>
          </cell>
          <cell r="X297">
            <v>8</v>
          </cell>
        </row>
        <row r="298">
          <cell r="D298">
            <v>0</v>
          </cell>
          <cell r="E298">
            <v>0</v>
          </cell>
          <cell r="F298">
            <v>1</v>
          </cell>
          <cell r="G298">
            <v>1</v>
          </cell>
          <cell r="X298">
            <v>1</v>
          </cell>
        </row>
        <row r="299">
          <cell r="D299">
            <v>0</v>
          </cell>
          <cell r="E299">
            <v>3</v>
          </cell>
          <cell r="F299">
            <v>7</v>
          </cell>
          <cell r="G299">
            <v>10</v>
          </cell>
          <cell r="X299">
            <v>10</v>
          </cell>
        </row>
        <row r="300">
          <cell r="D300">
            <v>1</v>
          </cell>
          <cell r="E300">
            <v>1</v>
          </cell>
          <cell r="F300">
            <v>0</v>
          </cell>
          <cell r="G300">
            <v>2</v>
          </cell>
          <cell r="X300">
            <v>2</v>
          </cell>
        </row>
        <row r="301">
          <cell r="D301">
            <v>0</v>
          </cell>
          <cell r="E301">
            <v>9</v>
          </cell>
          <cell r="F301">
            <v>1</v>
          </cell>
          <cell r="G301">
            <v>10</v>
          </cell>
          <cell r="X301">
            <v>10</v>
          </cell>
        </row>
        <row r="302">
          <cell r="D302">
            <v>0</v>
          </cell>
          <cell r="E302">
            <v>2</v>
          </cell>
          <cell r="F302">
            <v>7</v>
          </cell>
          <cell r="G302">
            <v>9</v>
          </cell>
          <cell r="X302">
            <v>9</v>
          </cell>
        </row>
        <row r="303">
          <cell r="D303">
            <v>0</v>
          </cell>
          <cell r="E303">
            <v>1</v>
          </cell>
          <cell r="F303">
            <v>5</v>
          </cell>
          <cell r="G303">
            <v>6</v>
          </cell>
          <cell r="X303">
            <v>6</v>
          </cell>
        </row>
        <row r="304">
          <cell r="D304">
            <v>0</v>
          </cell>
          <cell r="E304">
            <v>0</v>
          </cell>
          <cell r="F304">
            <v>4</v>
          </cell>
          <cell r="G304">
            <v>4</v>
          </cell>
          <cell r="X304">
            <v>4</v>
          </cell>
        </row>
        <row r="305">
          <cell r="D305">
            <v>0</v>
          </cell>
          <cell r="E305">
            <v>0</v>
          </cell>
          <cell r="F305">
            <v>2</v>
          </cell>
          <cell r="G305">
            <v>2</v>
          </cell>
          <cell r="X305">
            <v>2</v>
          </cell>
        </row>
        <row r="306">
          <cell r="D306">
            <v>0</v>
          </cell>
          <cell r="E306">
            <v>0</v>
          </cell>
          <cell r="F306">
            <v>2</v>
          </cell>
          <cell r="G306">
            <v>2</v>
          </cell>
          <cell r="X306">
            <v>2</v>
          </cell>
        </row>
        <row r="307">
          <cell r="D307">
            <v>1</v>
          </cell>
          <cell r="E307">
            <v>0</v>
          </cell>
          <cell r="F307">
            <v>0</v>
          </cell>
          <cell r="G307">
            <v>1</v>
          </cell>
          <cell r="X307">
            <v>1</v>
          </cell>
        </row>
        <row r="308">
          <cell r="D308">
            <v>0</v>
          </cell>
          <cell r="E308">
            <v>2</v>
          </cell>
          <cell r="F308">
            <v>0</v>
          </cell>
          <cell r="G308">
            <v>2</v>
          </cell>
          <cell r="X308">
            <v>2</v>
          </cell>
        </row>
        <row r="309">
          <cell r="D309">
            <v>0</v>
          </cell>
          <cell r="E309">
            <v>0</v>
          </cell>
          <cell r="F309">
            <v>1</v>
          </cell>
          <cell r="G309">
            <v>1</v>
          </cell>
          <cell r="X309">
            <v>1</v>
          </cell>
        </row>
        <row r="310">
          <cell r="D310">
            <v>0</v>
          </cell>
          <cell r="E310">
            <v>25</v>
          </cell>
          <cell r="F310">
            <v>121</v>
          </cell>
          <cell r="G310">
            <v>146</v>
          </cell>
          <cell r="X310">
            <v>146</v>
          </cell>
        </row>
        <row r="311">
          <cell r="D311">
            <v>1</v>
          </cell>
          <cell r="E311">
            <v>9</v>
          </cell>
          <cell r="F311">
            <v>87</v>
          </cell>
          <cell r="G311">
            <v>97</v>
          </cell>
          <cell r="X311">
            <v>97</v>
          </cell>
        </row>
        <row r="312">
          <cell r="D312">
            <v>0</v>
          </cell>
          <cell r="E312">
            <v>0</v>
          </cell>
          <cell r="F312">
            <v>38</v>
          </cell>
          <cell r="G312">
            <v>38</v>
          </cell>
          <cell r="X312">
            <v>38</v>
          </cell>
        </row>
        <row r="313">
          <cell r="D313">
            <v>3</v>
          </cell>
          <cell r="E313">
            <v>0</v>
          </cell>
          <cell r="F313">
            <v>29</v>
          </cell>
          <cell r="G313">
            <v>32</v>
          </cell>
          <cell r="X313">
            <v>32</v>
          </cell>
        </row>
        <row r="314">
          <cell r="D314">
            <v>0</v>
          </cell>
          <cell r="E314">
            <v>4</v>
          </cell>
          <cell r="F314">
            <v>5</v>
          </cell>
          <cell r="G314">
            <v>9</v>
          </cell>
          <cell r="X314">
            <v>9</v>
          </cell>
        </row>
        <row r="315">
          <cell r="D315">
            <v>0</v>
          </cell>
          <cell r="E315">
            <v>5</v>
          </cell>
          <cell r="F315">
            <v>3</v>
          </cell>
          <cell r="G315">
            <v>8</v>
          </cell>
          <cell r="X315">
            <v>8</v>
          </cell>
        </row>
        <row r="316">
          <cell r="D316">
            <v>0</v>
          </cell>
          <cell r="E316">
            <v>0</v>
          </cell>
          <cell r="F316">
            <v>1</v>
          </cell>
          <cell r="G316">
            <v>1</v>
          </cell>
          <cell r="X316">
            <v>1</v>
          </cell>
        </row>
        <row r="317">
          <cell r="D317">
            <v>5</v>
          </cell>
          <cell r="E317">
            <v>0</v>
          </cell>
          <cell r="F317">
            <v>0</v>
          </cell>
          <cell r="G317">
            <v>7</v>
          </cell>
          <cell r="X317">
            <v>7</v>
          </cell>
        </row>
        <row r="318">
          <cell r="D318">
            <v>0</v>
          </cell>
          <cell r="E318">
            <v>0</v>
          </cell>
          <cell r="F318">
            <v>2</v>
          </cell>
          <cell r="G318">
            <v>2</v>
          </cell>
          <cell r="X318">
            <v>2</v>
          </cell>
        </row>
        <row r="319">
          <cell r="D319">
            <v>0</v>
          </cell>
          <cell r="E319">
            <v>0</v>
          </cell>
          <cell r="F319">
            <v>10</v>
          </cell>
          <cell r="G319">
            <v>10</v>
          </cell>
          <cell r="X319">
            <v>10</v>
          </cell>
        </row>
        <row r="320">
          <cell r="D320">
            <v>1</v>
          </cell>
          <cell r="E320">
            <v>0</v>
          </cell>
          <cell r="F320">
            <v>0</v>
          </cell>
          <cell r="G320">
            <v>1</v>
          </cell>
          <cell r="X320">
            <v>1</v>
          </cell>
        </row>
        <row r="321">
          <cell r="D321">
            <v>0</v>
          </cell>
          <cell r="E321">
            <v>0</v>
          </cell>
          <cell r="F321">
            <v>2</v>
          </cell>
          <cell r="G321">
            <v>2</v>
          </cell>
          <cell r="X321">
            <v>2</v>
          </cell>
        </row>
        <row r="322">
          <cell r="D322">
            <v>0</v>
          </cell>
          <cell r="E322">
            <v>0</v>
          </cell>
          <cell r="F322">
            <v>32</v>
          </cell>
          <cell r="G322">
            <v>32</v>
          </cell>
          <cell r="X322">
            <v>32</v>
          </cell>
        </row>
        <row r="323">
          <cell r="D323">
            <v>0</v>
          </cell>
          <cell r="E323">
            <v>8</v>
          </cell>
          <cell r="F323">
            <v>104</v>
          </cell>
          <cell r="G323">
            <v>112</v>
          </cell>
          <cell r="X323">
            <v>112</v>
          </cell>
        </row>
        <row r="324">
          <cell r="D324">
            <v>0</v>
          </cell>
          <cell r="E324">
            <v>1</v>
          </cell>
          <cell r="F324">
            <v>61</v>
          </cell>
          <cell r="G324">
            <v>62</v>
          </cell>
          <cell r="X324">
            <v>62</v>
          </cell>
        </row>
        <row r="325">
          <cell r="D325">
            <v>1</v>
          </cell>
          <cell r="E325">
            <v>0</v>
          </cell>
          <cell r="F325">
            <v>33</v>
          </cell>
          <cell r="G325">
            <v>34</v>
          </cell>
          <cell r="X325">
            <v>34</v>
          </cell>
        </row>
        <row r="326">
          <cell r="D326">
            <v>0</v>
          </cell>
          <cell r="E326">
            <v>1</v>
          </cell>
          <cell r="F326">
            <v>4</v>
          </cell>
          <cell r="G326">
            <v>5</v>
          </cell>
          <cell r="X326">
            <v>5</v>
          </cell>
        </row>
        <row r="327">
          <cell r="D327">
            <v>0</v>
          </cell>
          <cell r="E327">
            <v>5</v>
          </cell>
          <cell r="F327">
            <v>1</v>
          </cell>
          <cell r="G327">
            <v>6</v>
          </cell>
          <cell r="X327">
            <v>6</v>
          </cell>
        </row>
        <row r="328">
          <cell r="D328">
            <v>0</v>
          </cell>
          <cell r="E328">
            <v>0</v>
          </cell>
          <cell r="F328">
            <v>2</v>
          </cell>
          <cell r="G328">
            <v>2</v>
          </cell>
          <cell r="X328">
            <v>2</v>
          </cell>
        </row>
        <row r="329">
          <cell r="D329">
            <v>0</v>
          </cell>
          <cell r="E329">
            <v>0</v>
          </cell>
          <cell r="F329">
            <v>1</v>
          </cell>
          <cell r="G329">
            <v>1</v>
          </cell>
          <cell r="X329">
            <v>1</v>
          </cell>
        </row>
        <row r="330">
          <cell r="D330">
            <v>0</v>
          </cell>
          <cell r="E330">
            <v>0</v>
          </cell>
          <cell r="F330">
            <v>4</v>
          </cell>
          <cell r="G330">
            <v>4</v>
          </cell>
          <cell r="X330">
            <v>4</v>
          </cell>
        </row>
        <row r="331">
          <cell r="D331">
            <v>0</v>
          </cell>
          <cell r="E331">
            <v>0</v>
          </cell>
          <cell r="F331">
            <v>1</v>
          </cell>
          <cell r="G331">
            <v>1</v>
          </cell>
          <cell r="X331">
            <v>1</v>
          </cell>
        </row>
        <row r="332">
          <cell r="D332">
            <v>0</v>
          </cell>
          <cell r="E332">
            <v>0</v>
          </cell>
          <cell r="F332">
            <v>1</v>
          </cell>
          <cell r="G332">
            <v>1</v>
          </cell>
          <cell r="X332">
            <v>1</v>
          </cell>
        </row>
        <row r="333">
          <cell r="D333">
            <v>0</v>
          </cell>
          <cell r="E333">
            <v>0</v>
          </cell>
          <cell r="F333">
            <v>1</v>
          </cell>
          <cell r="G333">
            <v>1</v>
          </cell>
          <cell r="X333">
            <v>1</v>
          </cell>
        </row>
        <row r="334">
          <cell r="D334">
            <v>0</v>
          </cell>
          <cell r="E334">
            <v>1</v>
          </cell>
          <cell r="F334">
            <v>6</v>
          </cell>
          <cell r="G334">
            <v>7</v>
          </cell>
          <cell r="X334">
            <v>7</v>
          </cell>
        </row>
        <row r="335">
          <cell r="D335">
            <v>7</v>
          </cell>
          <cell r="E335">
            <v>0</v>
          </cell>
          <cell r="F335">
            <v>4</v>
          </cell>
          <cell r="G335">
            <v>11</v>
          </cell>
          <cell r="X335">
            <v>11</v>
          </cell>
        </row>
        <row r="336">
          <cell r="D336">
            <v>3</v>
          </cell>
          <cell r="E336">
            <v>0</v>
          </cell>
          <cell r="F336">
            <v>1</v>
          </cell>
          <cell r="G336">
            <v>5</v>
          </cell>
          <cell r="X336">
            <v>5</v>
          </cell>
        </row>
        <row r="337">
          <cell r="D337">
            <v>0</v>
          </cell>
          <cell r="E337">
            <v>0</v>
          </cell>
          <cell r="F337">
            <v>1</v>
          </cell>
          <cell r="G337">
            <v>1</v>
          </cell>
          <cell r="X337">
            <v>1</v>
          </cell>
        </row>
        <row r="338">
          <cell r="D338">
            <v>0</v>
          </cell>
          <cell r="E338">
            <v>1</v>
          </cell>
          <cell r="F338">
            <v>0</v>
          </cell>
          <cell r="G338">
            <v>1</v>
          </cell>
          <cell r="X338">
            <v>1</v>
          </cell>
        </row>
        <row r="339">
          <cell r="D339">
            <v>0</v>
          </cell>
          <cell r="E339">
            <v>4</v>
          </cell>
          <cell r="F339">
            <v>39</v>
          </cell>
          <cell r="G339">
            <v>43</v>
          </cell>
          <cell r="X339">
            <v>43</v>
          </cell>
        </row>
        <row r="340">
          <cell r="D340">
            <v>0</v>
          </cell>
          <cell r="E340">
            <v>1</v>
          </cell>
          <cell r="F340">
            <v>19</v>
          </cell>
          <cell r="G340">
            <v>20</v>
          </cell>
          <cell r="X340">
            <v>20</v>
          </cell>
        </row>
        <row r="341">
          <cell r="D341">
            <v>0</v>
          </cell>
          <cell r="E341">
            <v>1</v>
          </cell>
          <cell r="F341">
            <v>16</v>
          </cell>
          <cell r="G341">
            <v>17</v>
          </cell>
          <cell r="X341">
            <v>17</v>
          </cell>
        </row>
        <row r="342">
          <cell r="D342">
            <v>0</v>
          </cell>
          <cell r="E342">
            <v>2</v>
          </cell>
          <cell r="F342">
            <v>4</v>
          </cell>
          <cell r="G342">
            <v>6</v>
          </cell>
          <cell r="X342">
            <v>6</v>
          </cell>
        </row>
        <row r="343">
          <cell r="D343">
            <v>0</v>
          </cell>
          <cell r="E343">
            <v>0</v>
          </cell>
          <cell r="F343">
            <v>1</v>
          </cell>
          <cell r="G343">
            <v>1</v>
          </cell>
          <cell r="X343">
            <v>1</v>
          </cell>
        </row>
        <row r="344">
          <cell r="D344">
            <v>0</v>
          </cell>
          <cell r="E344">
            <v>2</v>
          </cell>
          <cell r="F344">
            <v>1</v>
          </cell>
          <cell r="G344">
            <v>3</v>
          </cell>
          <cell r="X344">
            <v>3</v>
          </cell>
        </row>
        <row r="345">
          <cell r="D345">
            <v>0</v>
          </cell>
          <cell r="E345">
            <v>0</v>
          </cell>
          <cell r="F345">
            <v>1</v>
          </cell>
          <cell r="G345">
            <v>1</v>
          </cell>
          <cell r="X345">
            <v>1</v>
          </cell>
        </row>
        <row r="346">
          <cell r="D346">
            <v>0</v>
          </cell>
          <cell r="E346">
            <v>0</v>
          </cell>
          <cell r="F346">
            <v>3</v>
          </cell>
          <cell r="G346">
            <v>3</v>
          </cell>
          <cell r="X346">
            <v>3</v>
          </cell>
        </row>
        <row r="347">
          <cell r="D347">
            <v>0</v>
          </cell>
          <cell r="E347">
            <v>0</v>
          </cell>
          <cell r="F347">
            <v>1</v>
          </cell>
          <cell r="G347">
            <v>1</v>
          </cell>
          <cell r="X347">
            <v>1</v>
          </cell>
        </row>
        <row r="348">
          <cell r="D348">
            <v>0</v>
          </cell>
          <cell r="E348">
            <v>0</v>
          </cell>
          <cell r="F348">
            <v>30</v>
          </cell>
          <cell r="G348">
            <v>30</v>
          </cell>
          <cell r="X348">
            <v>30</v>
          </cell>
        </row>
        <row r="349">
          <cell r="D349">
            <v>0</v>
          </cell>
          <cell r="E349">
            <v>0</v>
          </cell>
          <cell r="F349">
            <v>1</v>
          </cell>
          <cell r="G349">
            <v>1</v>
          </cell>
          <cell r="X349">
            <v>1</v>
          </cell>
        </row>
        <row r="350">
          <cell r="D350">
            <v>1</v>
          </cell>
          <cell r="E350">
            <v>0</v>
          </cell>
          <cell r="F350">
            <v>3</v>
          </cell>
          <cell r="G350">
            <v>4</v>
          </cell>
          <cell r="X350">
            <v>4</v>
          </cell>
        </row>
        <row r="351">
          <cell r="D351">
            <v>0</v>
          </cell>
          <cell r="E351">
            <v>0</v>
          </cell>
          <cell r="F351">
            <v>1</v>
          </cell>
          <cell r="G351">
            <v>1</v>
          </cell>
          <cell r="X351">
            <v>1</v>
          </cell>
        </row>
        <row r="352">
          <cell r="D352">
            <v>0</v>
          </cell>
          <cell r="E352">
            <v>9</v>
          </cell>
          <cell r="F352">
            <v>40</v>
          </cell>
          <cell r="G352">
            <v>49</v>
          </cell>
          <cell r="N352">
            <v>1</v>
          </cell>
          <cell r="X352">
            <v>48</v>
          </cell>
        </row>
        <row r="353">
          <cell r="D353">
            <v>0</v>
          </cell>
          <cell r="E353">
            <v>9</v>
          </cell>
          <cell r="F353">
            <v>25</v>
          </cell>
          <cell r="G353">
            <v>34</v>
          </cell>
          <cell r="X353">
            <v>34</v>
          </cell>
        </row>
        <row r="354">
          <cell r="D354">
            <v>0</v>
          </cell>
          <cell r="E354">
            <v>3</v>
          </cell>
          <cell r="F354">
            <v>15</v>
          </cell>
          <cell r="G354">
            <v>18</v>
          </cell>
          <cell r="X354">
            <v>18</v>
          </cell>
        </row>
        <row r="355">
          <cell r="D355">
            <v>0</v>
          </cell>
          <cell r="E355">
            <v>1</v>
          </cell>
          <cell r="F355">
            <v>0</v>
          </cell>
          <cell r="G355">
            <v>1</v>
          </cell>
          <cell r="X355">
            <v>1</v>
          </cell>
        </row>
        <row r="356">
          <cell r="D356">
            <v>0</v>
          </cell>
          <cell r="E356">
            <v>1</v>
          </cell>
          <cell r="F356">
            <v>0</v>
          </cell>
          <cell r="G356">
            <v>1</v>
          </cell>
          <cell r="X356">
            <v>1</v>
          </cell>
        </row>
        <row r="357">
          <cell r="D357">
            <v>0</v>
          </cell>
          <cell r="E357">
            <v>2</v>
          </cell>
          <cell r="F357">
            <v>4</v>
          </cell>
          <cell r="G357">
            <v>6</v>
          </cell>
          <cell r="X357">
            <v>6</v>
          </cell>
        </row>
        <row r="358">
          <cell r="D358">
            <v>0</v>
          </cell>
          <cell r="E358">
            <v>0</v>
          </cell>
          <cell r="F358">
            <v>1</v>
          </cell>
          <cell r="G358">
            <v>1</v>
          </cell>
          <cell r="X358">
            <v>1</v>
          </cell>
        </row>
        <row r="359">
          <cell r="D359">
            <v>0</v>
          </cell>
          <cell r="E359">
            <v>4</v>
          </cell>
          <cell r="F359">
            <v>1</v>
          </cell>
          <cell r="G359">
            <v>5</v>
          </cell>
          <cell r="X359">
            <v>5</v>
          </cell>
        </row>
        <row r="360">
          <cell r="D360">
            <v>0</v>
          </cell>
          <cell r="E360">
            <v>0</v>
          </cell>
          <cell r="F360">
            <v>1</v>
          </cell>
          <cell r="G360">
            <v>1</v>
          </cell>
          <cell r="X360">
            <v>1</v>
          </cell>
        </row>
        <row r="361">
          <cell r="D361">
            <v>0</v>
          </cell>
          <cell r="E361">
            <v>0</v>
          </cell>
          <cell r="F361">
            <v>26</v>
          </cell>
          <cell r="G361">
            <v>26</v>
          </cell>
          <cell r="X361">
            <v>26</v>
          </cell>
        </row>
        <row r="362">
          <cell r="D362">
            <v>0</v>
          </cell>
          <cell r="E362">
            <v>0</v>
          </cell>
          <cell r="F362">
            <v>1</v>
          </cell>
          <cell r="G362">
            <v>1</v>
          </cell>
          <cell r="X362">
            <v>1</v>
          </cell>
        </row>
        <row r="363">
          <cell r="D363">
            <v>0</v>
          </cell>
          <cell r="E363">
            <v>0</v>
          </cell>
          <cell r="F363">
            <v>1</v>
          </cell>
          <cell r="G363">
            <v>1</v>
          </cell>
          <cell r="X363">
            <v>1</v>
          </cell>
        </row>
        <row r="364">
          <cell r="D364">
            <v>0</v>
          </cell>
          <cell r="E364">
            <v>0</v>
          </cell>
          <cell r="F364">
            <v>2</v>
          </cell>
          <cell r="G364">
            <v>2</v>
          </cell>
          <cell r="X364">
            <v>2</v>
          </cell>
        </row>
        <row r="365">
          <cell r="D365">
            <v>0</v>
          </cell>
          <cell r="E365">
            <v>0</v>
          </cell>
          <cell r="F365">
            <v>2</v>
          </cell>
          <cell r="G365">
            <v>2</v>
          </cell>
          <cell r="X365">
            <v>2</v>
          </cell>
        </row>
        <row r="366">
          <cell r="D366">
            <v>0</v>
          </cell>
          <cell r="E366">
            <v>1</v>
          </cell>
          <cell r="F366">
            <v>57</v>
          </cell>
          <cell r="G366">
            <v>58</v>
          </cell>
          <cell r="O366">
            <v>5</v>
          </cell>
          <cell r="X366">
            <v>53</v>
          </cell>
        </row>
        <row r="367">
          <cell r="D367">
            <v>0</v>
          </cell>
          <cell r="E367">
            <v>7</v>
          </cell>
          <cell r="F367">
            <v>29</v>
          </cell>
          <cell r="G367">
            <v>36</v>
          </cell>
          <cell r="K367">
            <v>2</v>
          </cell>
          <cell r="X367">
            <v>38</v>
          </cell>
        </row>
        <row r="368">
          <cell r="D368">
            <v>0</v>
          </cell>
          <cell r="E368">
            <v>4</v>
          </cell>
          <cell r="F368">
            <v>25</v>
          </cell>
          <cell r="G368">
            <v>29</v>
          </cell>
          <cell r="K368">
            <v>1</v>
          </cell>
          <cell r="X368">
            <v>30</v>
          </cell>
        </row>
        <row r="369">
          <cell r="D369">
            <v>0</v>
          </cell>
          <cell r="E369">
            <v>5</v>
          </cell>
          <cell r="F369">
            <v>9</v>
          </cell>
          <cell r="G369">
            <v>14</v>
          </cell>
          <cell r="X369">
            <v>14</v>
          </cell>
        </row>
        <row r="370">
          <cell r="D370">
            <v>0</v>
          </cell>
          <cell r="E370">
            <v>2</v>
          </cell>
          <cell r="F370">
            <v>4</v>
          </cell>
          <cell r="G370">
            <v>6</v>
          </cell>
          <cell r="X370">
            <v>6</v>
          </cell>
        </row>
        <row r="371">
          <cell r="D371">
            <v>0</v>
          </cell>
          <cell r="E371">
            <v>1</v>
          </cell>
          <cell r="F371">
            <v>1</v>
          </cell>
          <cell r="G371">
            <v>2</v>
          </cell>
          <cell r="X371">
            <v>2</v>
          </cell>
        </row>
        <row r="372">
          <cell r="D372">
            <v>0</v>
          </cell>
          <cell r="E372">
            <v>0</v>
          </cell>
          <cell r="F372">
            <v>11</v>
          </cell>
          <cell r="G372">
            <v>11</v>
          </cell>
          <cell r="K372">
            <v>1</v>
          </cell>
          <cell r="X372">
            <v>12</v>
          </cell>
        </row>
        <row r="373">
          <cell r="D373">
            <v>0</v>
          </cell>
          <cell r="E373">
            <v>4</v>
          </cell>
          <cell r="F373">
            <v>1</v>
          </cell>
          <cell r="G373">
            <v>5</v>
          </cell>
          <cell r="X373">
            <v>5</v>
          </cell>
        </row>
        <row r="374">
          <cell r="D374">
            <v>0</v>
          </cell>
          <cell r="E374">
            <v>1</v>
          </cell>
          <cell r="F374">
            <v>0</v>
          </cell>
          <cell r="G374">
            <v>1</v>
          </cell>
          <cell r="X374">
            <v>1</v>
          </cell>
        </row>
        <row r="375">
          <cell r="D375">
            <v>0</v>
          </cell>
          <cell r="E375">
            <v>1</v>
          </cell>
          <cell r="F375">
            <v>1</v>
          </cell>
          <cell r="G375">
            <v>2</v>
          </cell>
          <cell r="X375">
            <v>2</v>
          </cell>
        </row>
      </sheetData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3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2"/>
      <sheetName val="4"/>
      <sheetName val="5"/>
      <sheetName val="6"/>
      <sheetName val="8"/>
      <sheetName val="9"/>
      <sheetName val="10"/>
      <sheetName val="11"/>
      <sheetName val="12"/>
      <sheetName val="13"/>
      <sheetName val="15"/>
      <sheetName val="16"/>
      <sheetName val="18"/>
      <sheetName val="20"/>
      <sheetName val="22"/>
      <sheetName val="23"/>
      <sheetName val="24"/>
      <sheetName val="25"/>
      <sheetName val="26"/>
      <sheetName val="27"/>
      <sheetName val="29"/>
      <sheetName val="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3.xml"/><Relationship Id="rId4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C00000"/>
  </sheetPr>
  <dimension ref="B1:AA1034"/>
  <sheetViews>
    <sheetView zoomScaleNormal="100" workbookViewId="0">
      <pane xSplit="1" ySplit="1" topLeftCell="K1017" activePane="bottomRight" state="frozen"/>
      <selection activeCell="U968" sqref="U968"/>
      <selection pane="topRight" activeCell="U968" sqref="U968"/>
      <selection pane="bottomLeft" activeCell="U968" sqref="U968"/>
      <selection pane="bottomRight" activeCell="T1028" sqref="T1028:U1031"/>
    </sheetView>
  </sheetViews>
  <sheetFormatPr defaultColWidth="9" defaultRowHeight="15.75"/>
  <cols>
    <col min="1" max="1" width="4" style="240" customWidth="1"/>
    <col min="2" max="2" width="21.375" style="240" customWidth="1"/>
    <col min="3" max="3" width="9.125" style="240" customWidth="1"/>
    <col min="4" max="4" width="22.125" style="240" customWidth="1"/>
    <col min="5" max="5" width="8.25" style="240" customWidth="1"/>
    <col min="6" max="6" width="27.875" style="240" bestFit="1" customWidth="1"/>
    <col min="7" max="7" width="4.5" style="240" bestFit="1" customWidth="1"/>
    <col min="8" max="8" width="17.375" style="240" customWidth="1"/>
    <col min="9" max="9" width="3.25" style="240" bestFit="1" customWidth="1"/>
    <col min="10" max="10" width="15.125" style="240" customWidth="1"/>
    <col min="11" max="11" width="3.25" style="240" bestFit="1" customWidth="1"/>
    <col min="12" max="12" width="14" style="240" customWidth="1"/>
    <col min="13" max="13" width="3.25" style="240" customWidth="1"/>
    <col min="14" max="14" width="14" style="240" customWidth="1"/>
    <col min="15" max="15" width="3.25" style="240" bestFit="1" customWidth="1"/>
    <col min="16" max="16" width="15" style="240" customWidth="1"/>
    <col min="17" max="17" width="3.625" style="240" customWidth="1"/>
    <col min="18" max="18" width="2.875" style="240" customWidth="1"/>
    <col min="19" max="19" width="34.5" style="646" customWidth="1"/>
    <col min="20" max="20" width="9" style="646"/>
    <col min="21" max="21" width="15" style="646" customWidth="1"/>
    <col min="22" max="22" width="10.125" style="646" customWidth="1"/>
    <col min="23" max="23" width="9" style="646"/>
    <col min="24" max="25" width="9.375" style="240" bestFit="1" customWidth="1"/>
    <col min="26" max="26" width="9" style="240"/>
    <col min="27" max="27" width="16.875" style="240" bestFit="1" customWidth="1"/>
    <col min="28" max="16384" width="9" style="240"/>
  </cols>
  <sheetData>
    <row r="1" spans="2:27">
      <c r="B1" s="240" t="s">
        <v>704</v>
      </c>
      <c r="D1" s="240" t="s">
        <v>705</v>
      </c>
      <c r="F1" s="240" t="s">
        <v>706</v>
      </c>
      <c r="H1" s="240" t="s">
        <v>747</v>
      </c>
      <c r="J1" s="240" t="s">
        <v>707</v>
      </c>
      <c r="L1" s="240" t="s">
        <v>708</v>
      </c>
      <c r="N1" s="240" t="s">
        <v>709</v>
      </c>
      <c r="P1" s="240" t="s">
        <v>710</v>
      </c>
      <c r="S1" s="645" t="s">
        <v>748</v>
      </c>
      <c r="T1" s="645" t="s">
        <v>749</v>
      </c>
      <c r="U1" s="645" t="s">
        <v>750</v>
      </c>
      <c r="V1" s="645" t="s">
        <v>751</v>
      </c>
    </row>
    <row r="2" spans="2:27">
      <c r="B2" s="263" t="s">
        <v>49</v>
      </c>
      <c r="C2" s="263"/>
      <c r="D2" s="263" t="s">
        <v>49</v>
      </c>
      <c r="E2" s="264"/>
      <c r="F2" s="265" t="s">
        <v>752</v>
      </c>
      <c r="G2" s="266"/>
      <c r="H2" s="263" t="s">
        <v>49</v>
      </c>
      <c r="I2" s="263"/>
      <c r="J2" s="263" t="s">
        <v>49</v>
      </c>
      <c r="K2" s="263"/>
      <c r="L2" s="53" t="s">
        <v>49</v>
      </c>
      <c r="M2" s="53"/>
      <c r="N2" s="53" t="s">
        <v>49</v>
      </c>
      <c r="O2" s="53"/>
      <c r="P2" s="53" t="s">
        <v>49</v>
      </c>
      <c r="Q2" s="267"/>
      <c r="S2" s="647" t="s">
        <v>49</v>
      </c>
      <c r="X2" s="241"/>
      <c r="Y2" s="241"/>
      <c r="Z2" s="241"/>
      <c r="AA2" s="268" t="s">
        <v>753</v>
      </c>
    </row>
    <row r="3" spans="2:27">
      <c r="B3" s="269" t="s">
        <v>59</v>
      </c>
      <c r="C3" s="269"/>
      <c r="D3" s="269" t="s">
        <v>59</v>
      </c>
      <c r="E3" s="270">
        <f t="shared" ref="E3:E13" si="0">MATCH(D3,$S$3:$S$15,0)</f>
        <v>7</v>
      </c>
      <c r="F3" s="271" t="s">
        <v>754</v>
      </c>
      <c r="G3" s="270">
        <f t="shared" ref="G3:G11" si="1">MATCH(F3,$S$3:$S$16,0)</f>
        <v>11</v>
      </c>
      <c r="H3" s="269" t="s">
        <v>59</v>
      </c>
      <c r="I3" s="270">
        <f t="shared" ref="I3:I12" si="2">MATCH(H3,$S$3:$S$16,0)</f>
        <v>7</v>
      </c>
      <c r="J3" s="269" t="s">
        <v>60</v>
      </c>
      <c r="K3" s="270">
        <f t="shared" ref="K3:K11" si="3">MATCH(J3,$S$3:$S$17,0)</f>
        <v>11</v>
      </c>
      <c r="L3" s="32" t="s">
        <v>60</v>
      </c>
      <c r="M3" s="270">
        <f t="shared" ref="M3:M11" si="4">MATCH(L3,$S$3:$S$17,0)</f>
        <v>11</v>
      </c>
      <c r="N3" s="32" t="s">
        <v>60</v>
      </c>
      <c r="O3" s="270">
        <f t="shared" ref="O3:O11" si="5">MATCH(N3,$S$3:$S$20,0)</f>
        <v>11</v>
      </c>
      <c r="P3" s="32" t="s">
        <v>60</v>
      </c>
      <c r="Q3" s="270">
        <f>MATCH(P3,$S$3:$S$20,0)</f>
        <v>11</v>
      </c>
      <c r="S3" s="648" t="s">
        <v>755</v>
      </c>
      <c r="T3" s="646" t="s">
        <v>756</v>
      </c>
      <c r="U3" s="646" t="s">
        <v>757</v>
      </c>
      <c r="X3" s="241"/>
      <c r="Y3" s="241"/>
      <c r="Z3" s="241"/>
      <c r="AA3" s="268" t="s">
        <v>758</v>
      </c>
    </row>
    <row r="4" spans="2:27">
      <c r="B4" s="269" t="s">
        <v>345</v>
      </c>
      <c r="C4" s="269"/>
      <c r="D4" s="269" t="s">
        <v>345</v>
      </c>
      <c r="E4" s="270">
        <f t="shared" si="0"/>
        <v>9</v>
      </c>
      <c r="F4" s="271" t="s">
        <v>755</v>
      </c>
      <c r="G4" s="270">
        <f t="shared" si="1"/>
        <v>1</v>
      </c>
      <c r="H4" s="269" t="s">
        <v>345</v>
      </c>
      <c r="I4" s="270">
        <f t="shared" si="2"/>
        <v>9</v>
      </c>
      <c r="J4" s="272" t="s">
        <v>755</v>
      </c>
      <c r="K4" s="270">
        <f t="shared" si="3"/>
        <v>1</v>
      </c>
      <c r="L4" s="32" t="s">
        <v>755</v>
      </c>
      <c r="M4" s="270">
        <f t="shared" si="4"/>
        <v>1</v>
      </c>
      <c r="N4" s="32" t="s">
        <v>755</v>
      </c>
      <c r="O4" s="270">
        <f t="shared" si="5"/>
        <v>1</v>
      </c>
      <c r="P4" s="32" t="s">
        <v>755</v>
      </c>
      <c r="Q4" s="270">
        <f t="shared" ref="Q4:Q11" si="6">MATCH(P4,$S$3:$S$20,0)</f>
        <v>1</v>
      </c>
      <c r="S4" s="648" t="s">
        <v>759</v>
      </c>
      <c r="T4" s="646" t="s">
        <v>756</v>
      </c>
      <c r="U4" s="646" t="s">
        <v>757</v>
      </c>
      <c r="X4" s="241"/>
      <c r="Y4" s="241"/>
      <c r="Z4" s="241"/>
      <c r="AA4" s="268" t="s">
        <v>736</v>
      </c>
    </row>
    <row r="5" spans="2:27">
      <c r="B5" s="273" t="s">
        <v>50</v>
      </c>
      <c r="C5" s="273"/>
      <c r="D5" s="273" t="s">
        <v>50</v>
      </c>
      <c r="E5" s="270">
        <f t="shared" si="0"/>
        <v>4</v>
      </c>
      <c r="F5" s="274" t="s">
        <v>50</v>
      </c>
      <c r="G5" s="270">
        <f t="shared" si="1"/>
        <v>4</v>
      </c>
      <c r="H5" s="275" t="s">
        <v>29</v>
      </c>
      <c r="I5" s="270">
        <f t="shared" si="2"/>
        <v>3</v>
      </c>
      <c r="J5" s="273" t="s">
        <v>50</v>
      </c>
      <c r="K5" s="270">
        <f t="shared" si="3"/>
        <v>4</v>
      </c>
      <c r="L5" s="273" t="s">
        <v>50</v>
      </c>
      <c r="M5" s="270">
        <f t="shared" si="4"/>
        <v>4</v>
      </c>
      <c r="N5" s="273" t="s">
        <v>50</v>
      </c>
      <c r="O5" s="270">
        <f t="shared" si="5"/>
        <v>4</v>
      </c>
      <c r="P5" s="273" t="s">
        <v>50</v>
      </c>
      <c r="Q5" s="270">
        <f t="shared" si="6"/>
        <v>4</v>
      </c>
      <c r="S5" s="649" t="s">
        <v>29</v>
      </c>
      <c r="T5" s="646" t="s">
        <v>756</v>
      </c>
      <c r="U5" s="646" t="s">
        <v>757</v>
      </c>
      <c r="X5" s="241"/>
      <c r="Y5" s="241"/>
      <c r="Z5" s="241"/>
      <c r="AA5" s="268" t="s">
        <v>760</v>
      </c>
    </row>
    <row r="6" spans="2:27">
      <c r="B6" s="269" t="s">
        <v>53</v>
      </c>
      <c r="C6" s="269"/>
      <c r="D6" s="269" t="s">
        <v>53</v>
      </c>
      <c r="E6" s="270">
        <f t="shared" si="0"/>
        <v>5</v>
      </c>
      <c r="F6" s="274" t="s">
        <v>53</v>
      </c>
      <c r="G6" s="270">
        <f t="shared" si="1"/>
        <v>5</v>
      </c>
      <c r="H6" s="273" t="s">
        <v>50</v>
      </c>
      <c r="I6" s="270">
        <f t="shared" si="2"/>
        <v>4</v>
      </c>
      <c r="J6" s="273" t="s">
        <v>53</v>
      </c>
      <c r="K6" s="270">
        <f t="shared" si="3"/>
        <v>5</v>
      </c>
      <c r="L6" s="273" t="s">
        <v>53</v>
      </c>
      <c r="M6" s="270">
        <f t="shared" si="4"/>
        <v>5</v>
      </c>
      <c r="N6" s="273" t="s">
        <v>53</v>
      </c>
      <c r="O6" s="270">
        <f t="shared" si="5"/>
        <v>5</v>
      </c>
      <c r="P6" s="273" t="s">
        <v>53</v>
      </c>
      <c r="Q6" s="270">
        <f t="shared" si="6"/>
        <v>5</v>
      </c>
      <c r="S6" s="648" t="s">
        <v>50</v>
      </c>
      <c r="T6" s="646" t="s">
        <v>756</v>
      </c>
      <c r="U6" s="646" t="s">
        <v>757</v>
      </c>
      <c r="X6" s="241"/>
      <c r="Y6" s="241"/>
      <c r="Z6" s="241"/>
      <c r="AA6" s="268" t="s">
        <v>761</v>
      </c>
    </row>
    <row r="7" spans="2:27">
      <c r="B7" s="273" t="s">
        <v>762</v>
      </c>
      <c r="C7" s="273"/>
      <c r="D7" s="272" t="s">
        <v>762</v>
      </c>
      <c r="E7" s="270">
        <f t="shared" si="0"/>
        <v>6</v>
      </c>
      <c r="F7" s="271" t="s">
        <v>54</v>
      </c>
      <c r="G7" s="270">
        <f t="shared" si="1"/>
        <v>8</v>
      </c>
      <c r="H7" s="269" t="s">
        <v>53</v>
      </c>
      <c r="I7" s="270">
        <f t="shared" si="2"/>
        <v>5</v>
      </c>
      <c r="J7" s="269" t="s">
        <v>54</v>
      </c>
      <c r="K7" s="270">
        <f t="shared" si="3"/>
        <v>8</v>
      </c>
      <c r="L7" s="32" t="s">
        <v>54</v>
      </c>
      <c r="M7" s="270">
        <f t="shared" si="4"/>
        <v>8</v>
      </c>
      <c r="N7" s="32" t="s">
        <v>54</v>
      </c>
      <c r="O7" s="270">
        <f t="shared" si="5"/>
        <v>8</v>
      </c>
      <c r="P7" s="32" t="s">
        <v>54</v>
      </c>
      <c r="Q7" s="270">
        <f t="shared" si="6"/>
        <v>8</v>
      </c>
      <c r="S7" s="648" t="s">
        <v>53</v>
      </c>
      <c r="T7" s="646" t="s">
        <v>756</v>
      </c>
      <c r="U7" s="646" t="s">
        <v>757</v>
      </c>
      <c r="X7" s="241"/>
      <c r="Y7" s="241"/>
      <c r="Z7" s="241"/>
      <c r="AA7" s="268" t="s">
        <v>763</v>
      </c>
    </row>
    <row r="8" spans="2:27">
      <c r="B8" s="269" t="s">
        <v>54</v>
      </c>
      <c r="C8" s="269"/>
      <c r="D8" s="269" t="s">
        <v>54</v>
      </c>
      <c r="E8" s="270">
        <f t="shared" si="0"/>
        <v>8</v>
      </c>
      <c r="F8" s="276" t="s">
        <v>764</v>
      </c>
      <c r="G8" s="270">
        <f t="shared" si="1"/>
        <v>14</v>
      </c>
      <c r="H8" s="269" t="s">
        <v>54</v>
      </c>
      <c r="I8" s="270">
        <f t="shared" si="2"/>
        <v>8</v>
      </c>
      <c r="J8" s="277" t="s">
        <v>764</v>
      </c>
      <c r="K8" s="270">
        <f t="shared" si="3"/>
        <v>14</v>
      </c>
      <c r="L8" s="32" t="s">
        <v>764</v>
      </c>
      <c r="M8" s="270">
        <f t="shared" si="4"/>
        <v>14</v>
      </c>
      <c r="N8" s="32" t="s">
        <v>57</v>
      </c>
      <c r="O8" s="270">
        <f t="shared" si="5"/>
        <v>16</v>
      </c>
      <c r="P8" s="32" t="s">
        <v>57</v>
      </c>
      <c r="Q8" s="270">
        <f t="shared" si="6"/>
        <v>16</v>
      </c>
      <c r="S8" s="650" t="s">
        <v>762</v>
      </c>
      <c r="T8" s="651" t="s">
        <v>756</v>
      </c>
      <c r="U8" s="651" t="s">
        <v>757</v>
      </c>
      <c r="V8" s="651" t="s">
        <v>751</v>
      </c>
      <c r="X8" s="241"/>
      <c r="Y8" s="241"/>
      <c r="Z8" s="241"/>
      <c r="AA8" s="268" t="s">
        <v>765</v>
      </c>
    </row>
    <row r="9" spans="2:27">
      <c r="B9" s="269" t="s">
        <v>60</v>
      </c>
      <c r="C9" s="269"/>
      <c r="D9" s="269" t="s">
        <v>60</v>
      </c>
      <c r="E9" s="270">
        <f t="shared" si="0"/>
        <v>11</v>
      </c>
      <c r="F9" s="278" t="s">
        <v>766</v>
      </c>
      <c r="G9" s="270">
        <f t="shared" si="1"/>
        <v>13</v>
      </c>
      <c r="H9" s="269" t="s">
        <v>60</v>
      </c>
      <c r="I9" s="270">
        <f t="shared" si="2"/>
        <v>11</v>
      </c>
      <c r="J9" s="272" t="s">
        <v>767</v>
      </c>
      <c r="K9" s="270">
        <f t="shared" si="3"/>
        <v>15</v>
      </c>
      <c r="L9" s="32" t="s">
        <v>766</v>
      </c>
      <c r="M9" s="270">
        <f t="shared" si="4"/>
        <v>13</v>
      </c>
      <c r="N9" s="272" t="s">
        <v>768</v>
      </c>
      <c r="O9" s="270">
        <f t="shared" si="5"/>
        <v>18</v>
      </c>
      <c r="P9" s="273" t="s">
        <v>768</v>
      </c>
      <c r="Q9" s="270">
        <f t="shared" si="6"/>
        <v>18</v>
      </c>
      <c r="S9" s="648" t="s">
        <v>59</v>
      </c>
      <c r="T9" s="646" t="s">
        <v>756</v>
      </c>
      <c r="U9" s="646" t="s">
        <v>757</v>
      </c>
      <c r="X9" s="241"/>
      <c r="Y9" s="241"/>
      <c r="Z9" s="241"/>
      <c r="AA9" s="268" t="s">
        <v>769</v>
      </c>
    </row>
    <row r="10" spans="2:27">
      <c r="B10" s="32" t="s">
        <v>759</v>
      </c>
      <c r="C10" s="32"/>
      <c r="D10" s="32" t="s">
        <v>759</v>
      </c>
      <c r="E10" s="270">
        <f t="shared" si="0"/>
        <v>2</v>
      </c>
      <c r="F10" s="271" t="s">
        <v>345</v>
      </c>
      <c r="G10" s="270">
        <f t="shared" si="1"/>
        <v>9</v>
      </c>
      <c r="H10" s="279" t="s">
        <v>764</v>
      </c>
      <c r="I10" s="270">
        <f t="shared" si="2"/>
        <v>14</v>
      </c>
      <c r="J10" s="269" t="s">
        <v>345</v>
      </c>
      <c r="K10" s="270">
        <f t="shared" si="3"/>
        <v>9</v>
      </c>
      <c r="L10" s="32" t="s">
        <v>345</v>
      </c>
      <c r="M10" s="270">
        <f t="shared" si="4"/>
        <v>9</v>
      </c>
      <c r="N10" s="32" t="s">
        <v>58</v>
      </c>
      <c r="O10" s="270">
        <f t="shared" si="5"/>
        <v>17</v>
      </c>
      <c r="P10" s="32" t="s">
        <v>58</v>
      </c>
      <c r="Q10" s="270">
        <f t="shared" si="6"/>
        <v>17</v>
      </c>
      <c r="S10" s="648" t="s">
        <v>54</v>
      </c>
      <c r="T10" s="646" t="s">
        <v>756</v>
      </c>
      <c r="U10" s="646" t="s">
        <v>757</v>
      </c>
      <c r="X10" s="241"/>
      <c r="Y10" s="241"/>
      <c r="Z10" s="241"/>
      <c r="AA10" s="268" t="s">
        <v>770</v>
      </c>
    </row>
    <row r="11" spans="2:27">
      <c r="B11" s="269" t="s">
        <v>755</v>
      </c>
      <c r="C11" s="269"/>
      <c r="D11" s="269" t="s">
        <v>755</v>
      </c>
      <c r="E11" s="270">
        <f t="shared" si="0"/>
        <v>1</v>
      </c>
      <c r="F11" s="271" t="s">
        <v>59</v>
      </c>
      <c r="G11" s="270">
        <f t="shared" si="1"/>
        <v>7</v>
      </c>
      <c r="H11" s="269" t="s">
        <v>755</v>
      </c>
      <c r="I11" s="270">
        <f t="shared" si="2"/>
        <v>1</v>
      </c>
      <c r="J11" s="280" t="s">
        <v>59</v>
      </c>
      <c r="K11" s="270">
        <f t="shared" si="3"/>
        <v>7</v>
      </c>
      <c r="L11" s="281" t="s">
        <v>59</v>
      </c>
      <c r="M11" s="270">
        <f t="shared" si="4"/>
        <v>7</v>
      </c>
      <c r="N11" s="281" t="s">
        <v>59</v>
      </c>
      <c r="O11" s="270">
        <f t="shared" si="5"/>
        <v>7</v>
      </c>
      <c r="P11" s="281" t="s">
        <v>59</v>
      </c>
      <c r="Q11" s="270">
        <f t="shared" si="6"/>
        <v>7</v>
      </c>
      <c r="S11" s="648" t="s">
        <v>345</v>
      </c>
      <c r="T11" s="646" t="s">
        <v>756</v>
      </c>
      <c r="U11" s="646" t="s">
        <v>757</v>
      </c>
      <c r="X11" s="241"/>
      <c r="Y11" s="241"/>
      <c r="Z11" s="241"/>
      <c r="AA11" s="268" t="s">
        <v>771</v>
      </c>
    </row>
    <row r="12" spans="2:27">
      <c r="B12" s="282" t="s">
        <v>772</v>
      </c>
      <c r="C12" s="282"/>
      <c r="D12" s="282" t="s">
        <v>772</v>
      </c>
      <c r="E12" s="270">
        <f t="shared" si="0"/>
        <v>12</v>
      </c>
      <c r="H12" s="283" t="s">
        <v>766</v>
      </c>
      <c r="I12" s="270">
        <f t="shared" si="2"/>
        <v>13</v>
      </c>
      <c r="S12" s="648" t="s">
        <v>773</v>
      </c>
      <c r="T12" s="646" t="s">
        <v>756</v>
      </c>
      <c r="U12" s="646" t="s">
        <v>757</v>
      </c>
      <c r="X12" s="241"/>
      <c r="Y12" s="241"/>
      <c r="Z12" s="241"/>
      <c r="AA12" s="268" t="s">
        <v>774</v>
      </c>
    </row>
    <row r="13" spans="2:27">
      <c r="B13" s="283" t="s">
        <v>766</v>
      </c>
      <c r="C13" s="283"/>
      <c r="D13" s="283" t="s">
        <v>766</v>
      </c>
      <c r="E13" s="270">
        <f t="shared" si="0"/>
        <v>13</v>
      </c>
      <c r="S13" s="648" t="s">
        <v>60</v>
      </c>
      <c r="T13" s="646" t="s">
        <v>756</v>
      </c>
      <c r="U13" s="646" t="s">
        <v>757</v>
      </c>
      <c r="X13" s="241"/>
      <c r="Y13" s="241"/>
      <c r="Z13" s="241"/>
      <c r="AA13" s="268" t="s">
        <v>775</v>
      </c>
    </row>
    <row r="14" spans="2:27">
      <c r="S14" s="648" t="s">
        <v>772</v>
      </c>
      <c r="T14" s="646" t="s">
        <v>756</v>
      </c>
      <c r="U14" s="646" t="s">
        <v>757</v>
      </c>
      <c r="X14" s="241"/>
      <c r="Y14" s="241"/>
      <c r="Z14" s="241"/>
      <c r="AA14" s="268" t="s">
        <v>776</v>
      </c>
    </row>
    <row r="15" spans="2:27">
      <c r="B15" s="284" t="s">
        <v>64</v>
      </c>
      <c r="C15" s="284"/>
      <c r="D15" s="284" t="s">
        <v>64</v>
      </c>
      <c r="E15" s="264"/>
      <c r="F15" s="285" t="s">
        <v>777</v>
      </c>
      <c r="G15" s="266"/>
      <c r="H15" s="284" t="s">
        <v>64</v>
      </c>
      <c r="I15" s="284"/>
      <c r="J15" s="284" t="s">
        <v>64</v>
      </c>
      <c r="K15" s="284"/>
      <c r="L15" s="58" t="s">
        <v>64</v>
      </c>
      <c r="M15" s="58"/>
      <c r="N15" s="58" t="s">
        <v>64</v>
      </c>
      <c r="O15" s="58"/>
      <c r="P15" s="58" t="s">
        <v>64</v>
      </c>
      <c r="Q15" s="267"/>
      <c r="S15" s="650" t="s">
        <v>766</v>
      </c>
      <c r="T15" s="651" t="s">
        <v>756</v>
      </c>
      <c r="U15" s="651" t="s">
        <v>757</v>
      </c>
      <c r="V15" s="651" t="s">
        <v>751</v>
      </c>
      <c r="X15" s="241"/>
      <c r="Y15" s="241"/>
      <c r="Z15" s="241"/>
      <c r="AA15" s="268" t="s">
        <v>740</v>
      </c>
    </row>
    <row r="16" spans="2:27">
      <c r="B16" s="269" t="s">
        <v>778</v>
      </c>
      <c r="C16" s="270">
        <f t="shared" ref="C16:C47" si="7">MATCH(B16,$S$22:$S$288,0)</f>
        <v>2</v>
      </c>
      <c r="D16" s="269" t="s">
        <v>778</v>
      </c>
      <c r="E16" s="270">
        <f t="shared" ref="E16:E59" si="8">MATCH(D16,$S$22:$S$288,0)</f>
        <v>2</v>
      </c>
      <c r="F16" s="271" t="s">
        <v>65</v>
      </c>
      <c r="G16" s="270">
        <f t="shared" ref="G16:G56" si="9">MATCH(F16,$S$22:$S$288,0)</f>
        <v>1</v>
      </c>
      <c r="H16" s="269" t="s">
        <v>65</v>
      </c>
      <c r="I16" s="270">
        <f t="shared" ref="I16:I48" si="10">MATCH(H16,$S$22:$S$288,0)</f>
        <v>1</v>
      </c>
      <c r="J16" s="269" t="s">
        <v>65</v>
      </c>
      <c r="K16" s="270">
        <f t="shared" ref="K16:K47" si="11">MATCH(J16,$S$22:$S$288,0)</f>
        <v>1</v>
      </c>
      <c r="L16" s="32" t="s">
        <v>65</v>
      </c>
      <c r="M16" s="270">
        <f t="shared" ref="M16:M58" si="12">MATCH(L16,$S$22:$S$288,0)</f>
        <v>1</v>
      </c>
      <c r="N16" s="32" t="s">
        <v>65</v>
      </c>
      <c r="O16" s="270">
        <f t="shared" ref="O16:O59" si="13">MATCH(N16,$S$22:$S$288,0)</f>
        <v>1</v>
      </c>
      <c r="P16" s="32" t="s">
        <v>65</v>
      </c>
      <c r="Q16" s="76"/>
      <c r="S16" s="648" t="s">
        <v>764</v>
      </c>
      <c r="T16" s="646" t="s">
        <v>756</v>
      </c>
      <c r="U16" s="646" t="s">
        <v>757</v>
      </c>
      <c r="X16" s="241"/>
      <c r="Y16" s="241"/>
      <c r="Z16" s="241"/>
      <c r="AA16" s="268" t="s">
        <v>741</v>
      </c>
    </row>
    <row r="17" spans="2:27">
      <c r="B17" s="269" t="s">
        <v>72</v>
      </c>
      <c r="C17" s="270">
        <f t="shared" si="7"/>
        <v>3</v>
      </c>
      <c r="D17" s="269" t="s">
        <v>72</v>
      </c>
      <c r="E17" s="270">
        <f t="shared" si="8"/>
        <v>3</v>
      </c>
      <c r="F17" s="271" t="s">
        <v>72</v>
      </c>
      <c r="G17" s="270">
        <f t="shared" si="9"/>
        <v>3</v>
      </c>
      <c r="H17" s="269" t="s">
        <v>72</v>
      </c>
      <c r="I17" s="270">
        <f t="shared" si="10"/>
        <v>3</v>
      </c>
      <c r="J17" s="269" t="s">
        <v>72</v>
      </c>
      <c r="K17" s="270">
        <f t="shared" si="11"/>
        <v>3</v>
      </c>
      <c r="L17" s="32" t="s">
        <v>72</v>
      </c>
      <c r="M17" s="270">
        <f t="shared" si="12"/>
        <v>3</v>
      </c>
      <c r="N17" s="32" t="s">
        <v>72</v>
      </c>
      <c r="O17" s="270">
        <f t="shared" si="13"/>
        <v>3</v>
      </c>
      <c r="P17" s="32" t="s">
        <v>72</v>
      </c>
      <c r="Q17" s="76"/>
      <c r="S17" s="650" t="s">
        <v>767</v>
      </c>
      <c r="T17" s="651" t="s">
        <v>756</v>
      </c>
      <c r="U17" s="651" t="s">
        <v>757</v>
      </c>
      <c r="V17" s="651" t="s">
        <v>751</v>
      </c>
      <c r="X17" s="241"/>
      <c r="Y17" s="241"/>
      <c r="Z17" s="241"/>
      <c r="AA17" s="268" t="s">
        <v>779</v>
      </c>
    </row>
    <row r="18" spans="2:27">
      <c r="B18" s="269" t="s">
        <v>75</v>
      </c>
      <c r="C18" s="270">
        <f t="shared" si="7"/>
        <v>5</v>
      </c>
      <c r="D18" s="269" t="s">
        <v>75</v>
      </c>
      <c r="E18" s="270">
        <f t="shared" si="8"/>
        <v>5</v>
      </c>
      <c r="F18" s="271" t="s">
        <v>780</v>
      </c>
      <c r="G18" s="270">
        <f t="shared" si="9"/>
        <v>5</v>
      </c>
      <c r="H18" s="269" t="s">
        <v>75</v>
      </c>
      <c r="I18" s="270">
        <f t="shared" si="10"/>
        <v>5</v>
      </c>
      <c r="J18" s="269" t="s">
        <v>75</v>
      </c>
      <c r="K18" s="270">
        <f t="shared" si="11"/>
        <v>5</v>
      </c>
      <c r="L18" s="32" t="s">
        <v>75</v>
      </c>
      <c r="M18" s="270">
        <f t="shared" si="12"/>
        <v>5</v>
      </c>
      <c r="N18" s="32" t="s">
        <v>75</v>
      </c>
      <c r="O18" s="270">
        <f t="shared" si="13"/>
        <v>5</v>
      </c>
      <c r="P18" s="286" t="s">
        <v>781</v>
      </c>
      <c r="Q18" s="287"/>
      <c r="S18" s="652" t="s">
        <v>57</v>
      </c>
      <c r="T18" s="646" t="s">
        <v>756</v>
      </c>
      <c r="U18" s="646" t="s">
        <v>757</v>
      </c>
      <c r="X18" s="241"/>
      <c r="Y18" s="241"/>
      <c r="Z18" s="241"/>
      <c r="AA18" s="268" t="s">
        <v>742</v>
      </c>
    </row>
    <row r="19" spans="2:27">
      <c r="B19" s="269" t="s">
        <v>66</v>
      </c>
      <c r="C19" s="270">
        <f t="shared" si="7"/>
        <v>6</v>
      </c>
      <c r="D19" s="269" t="s">
        <v>66</v>
      </c>
      <c r="E19" s="270">
        <f t="shared" si="8"/>
        <v>6</v>
      </c>
      <c r="F19" s="271" t="s">
        <v>782</v>
      </c>
      <c r="G19" s="270">
        <f t="shared" si="9"/>
        <v>6</v>
      </c>
      <c r="H19" s="269" t="s">
        <v>66</v>
      </c>
      <c r="I19" s="270">
        <f t="shared" si="10"/>
        <v>6</v>
      </c>
      <c r="J19" s="269" t="s">
        <v>66</v>
      </c>
      <c r="K19" s="270">
        <f t="shared" si="11"/>
        <v>6</v>
      </c>
      <c r="L19" s="32" t="s">
        <v>66</v>
      </c>
      <c r="M19" s="270">
        <f t="shared" si="12"/>
        <v>6</v>
      </c>
      <c r="N19" s="32" t="s">
        <v>66</v>
      </c>
      <c r="O19" s="270">
        <f t="shared" si="13"/>
        <v>6</v>
      </c>
      <c r="P19" s="32" t="s">
        <v>75</v>
      </c>
      <c r="Q19" s="76"/>
      <c r="S19" s="652" t="s">
        <v>58</v>
      </c>
      <c r="T19" s="646" t="s">
        <v>756</v>
      </c>
      <c r="U19" s="646" t="s">
        <v>757</v>
      </c>
      <c r="X19" s="241"/>
      <c r="Y19" s="241"/>
      <c r="Z19" s="241"/>
      <c r="AA19" s="268" t="s">
        <v>783</v>
      </c>
    </row>
    <row r="20" spans="2:27">
      <c r="B20" s="272" t="s">
        <v>784</v>
      </c>
      <c r="C20" s="270">
        <f t="shared" si="7"/>
        <v>12</v>
      </c>
      <c r="D20" s="272" t="s">
        <v>784</v>
      </c>
      <c r="E20" s="270">
        <f t="shared" si="8"/>
        <v>12</v>
      </c>
      <c r="F20" s="278" t="s">
        <v>784</v>
      </c>
      <c r="G20" s="270">
        <f t="shared" si="9"/>
        <v>12</v>
      </c>
      <c r="H20" s="272" t="s">
        <v>784</v>
      </c>
      <c r="I20" s="270">
        <f t="shared" si="10"/>
        <v>12</v>
      </c>
      <c r="J20" s="272" t="s">
        <v>784</v>
      </c>
      <c r="K20" s="270">
        <f t="shared" si="11"/>
        <v>12</v>
      </c>
      <c r="L20" s="32" t="s">
        <v>784</v>
      </c>
      <c r="M20" s="270">
        <f t="shared" si="12"/>
        <v>12</v>
      </c>
      <c r="N20" s="272" t="s">
        <v>784</v>
      </c>
      <c r="O20" s="270">
        <f t="shared" si="13"/>
        <v>12</v>
      </c>
      <c r="P20" s="32" t="s">
        <v>66</v>
      </c>
      <c r="Q20" s="76"/>
      <c r="S20" s="650" t="s">
        <v>768</v>
      </c>
      <c r="T20" s="651" t="s">
        <v>756</v>
      </c>
      <c r="U20" s="651" t="s">
        <v>757</v>
      </c>
      <c r="V20" s="651" t="s">
        <v>751</v>
      </c>
      <c r="X20" s="241"/>
      <c r="Y20" s="241"/>
      <c r="Z20" s="241"/>
      <c r="AA20" s="268" t="s">
        <v>785</v>
      </c>
    </row>
    <row r="21" spans="2:27">
      <c r="B21" s="269" t="s">
        <v>87</v>
      </c>
      <c r="C21" s="270">
        <f t="shared" si="7"/>
        <v>20</v>
      </c>
      <c r="D21" s="32" t="s">
        <v>786</v>
      </c>
      <c r="E21" s="270">
        <f t="shared" si="8"/>
        <v>13</v>
      </c>
      <c r="F21" s="289" t="s">
        <v>786</v>
      </c>
      <c r="G21" s="270">
        <f t="shared" si="9"/>
        <v>13</v>
      </c>
      <c r="H21" s="32" t="s">
        <v>786</v>
      </c>
      <c r="I21" s="270">
        <f t="shared" si="10"/>
        <v>13</v>
      </c>
      <c r="J21" s="32" t="s">
        <v>786</v>
      </c>
      <c r="K21" s="270">
        <f t="shared" si="11"/>
        <v>13</v>
      </c>
      <c r="L21" s="32" t="s">
        <v>786</v>
      </c>
      <c r="M21" s="270">
        <f t="shared" si="12"/>
        <v>13</v>
      </c>
      <c r="N21" s="32" t="s">
        <v>786</v>
      </c>
      <c r="O21" s="270">
        <f t="shared" si="13"/>
        <v>13</v>
      </c>
      <c r="P21" s="32" t="s">
        <v>787</v>
      </c>
      <c r="Q21" s="76"/>
      <c r="S21" s="653" t="s">
        <v>64</v>
      </c>
      <c r="X21" s="241"/>
      <c r="Y21" s="241"/>
      <c r="Z21" s="241"/>
      <c r="AA21" s="268" t="s">
        <v>788</v>
      </c>
    </row>
    <row r="22" spans="2:27">
      <c r="B22" s="269" t="s">
        <v>789</v>
      </c>
      <c r="C22" s="270">
        <f t="shared" si="7"/>
        <v>123</v>
      </c>
      <c r="D22" s="272" t="s">
        <v>790</v>
      </c>
      <c r="E22" s="270">
        <f t="shared" si="8"/>
        <v>14</v>
      </c>
      <c r="F22" s="290" t="s">
        <v>791</v>
      </c>
      <c r="G22" s="270">
        <f t="shared" si="9"/>
        <v>16</v>
      </c>
      <c r="H22" s="269" t="s">
        <v>87</v>
      </c>
      <c r="I22" s="270">
        <f t="shared" si="10"/>
        <v>20</v>
      </c>
      <c r="J22" s="269" t="s">
        <v>87</v>
      </c>
      <c r="K22" s="270">
        <f t="shared" si="11"/>
        <v>20</v>
      </c>
      <c r="L22" s="32" t="s">
        <v>87</v>
      </c>
      <c r="M22" s="270">
        <f t="shared" si="12"/>
        <v>20</v>
      </c>
      <c r="N22" s="32" t="s">
        <v>87</v>
      </c>
      <c r="O22" s="270">
        <f t="shared" si="13"/>
        <v>20</v>
      </c>
      <c r="P22" s="32" t="s">
        <v>792</v>
      </c>
      <c r="Q22" s="76"/>
      <c r="S22" s="652" t="s">
        <v>65</v>
      </c>
      <c r="T22" s="646" t="s">
        <v>756</v>
      </c>
      <c r="U22" s="646" t="s">
        <v>793</v>
      </c>
      <c r="X22" s="241"/>
      <c r="Y22" s="241"/>
      <c r="Z22" s="241"/>
      <c r="AA22" s="291" t="s">
        <v>794</v>
      </c>
    </row>
    <row r="23" spans="2:27" ht="16.5" thickBot="1">
      <c r="B23" s="269" t="s">
        <v>795</v>
      </c>
      <c r="C23" s="270">
        <f t="shared" si="7"/>
        <v>125</v>
      </c>
      <c r="D23" s="269" t="s">
        <v>87</v>
      </c>
      <c r="E23" s="270">
        <f t="shared" si="8"/>
        <v>20</v>
      </c>
      <c r="F23" s="292" t="s">
        <v>796</v>
      </c>
      <c r="G23" s="270">
        <f t="shared" si="9"/>
        <v>20</v>
      </c>
      <c r="H23" s="269" t="s">
        <v>797</v>
      </c>
      <c r="I23" s="270">
        <f t="shared" si="10"/>
        <v>124</v>
      </c>
      <c r="J23" s="269" t="s">
        <v>789</v>
      </c>
      <c r="K23" s="270">
        <f t="shared" si="11"/>
        <v>123</v>
      </c>
      <c r="L23" s="32" t="s">
        <v>789</v>
      </c>
      <c r="M23" s="270">
        <f t="shared" si="12"/>
        <v>123</v>
      </c>
      <c r="N23" s="32" t="s">
        <v>789</v>
      </c>
      <c r="O23" s="270">
        <f t="shared" si="13"/>
        <v>123</v>
      </c>
      <c r="P23" s="32" t="s">
        <v>85</v>
      </c>
      <c r="Q23" s="76"/>
      <c r="S23" s="648" t="s">
        <v>778</v>
      </c>
      <c r="T23" s="646" t="s">
        <v>756</v>
      </c>
      <c r="U23" s="646" t="s">
        <v>793</v>
      </c>
      <c r="X23" s="241"/>
      <c r="Y23" s="241"/>
      <c r="Z23" s="241"/>
      <c r="AA23" s="291" t="s">
        <v>798</v>
      </c>
    </row>
    <row r="24" spans="2:27">
      <c r="B24" s="269" t="s">
        <v>799</v>
      </c>
      <c r="C24" s="270">
        <f t="shared" si="7"/>
        <v>127</v>
      </c>
      <c r="D24" s="269" t="s">
        <v>160</v>
      </c>
      <c r="E24" s="270">
        <f t="shared" si="8"/>
        <v>175</v>
      </c>
      <c r="F24" s="293" t="s">
        <v>789</v>
      </c>
      <c r="G24" s="270">
        <f t="shared" si="9"/>
        <v>123</v>
      </c>
      <c r="H24" s="269" t="s">
        <v>800</v>
      </c>
      <c r="I24" s="270">
        <f t="shared" si="10"/>
        <v>126</v>
      </c>
      <c r="J24" s="269" t="s">
        <v>795</v>
      </c>
      <c r="K24" s="270">
        <f t="shared" si="11"/>
        <v>125</v>
      </c>
      <c r="L24" s="32" t="s">
        <v>795</v>
      </c>
      <c r="M24" s="270">
        <f t="shared" si="12"/>
        <v>125</v>
      </c>
      <c r="N24" s="32" t="s">
        <v>795</v>
      </c>
      <c r="O24" s="270">
        <f t="shared" si="13"/>
        <v>125</v>
      </c>
      <c r="P24" s="32" t="s">
        <v>86</v>
      </c>
      <c r="Q24" s="76"/>
      <c r="S24" s="652" t="s">
        <v>72</v>
      </c>
      <c r="T24" s="646" t="s">
        <v>801</v>
      </c>
      <c r="U24" s="646" t="s">
        <v>72</v>
      </c>
      <c r="X24" s="241"/>
      <c r="Y24" s="241"/>
      <c r="Z24" s="241"/>
      <c r="AA24" s="241" t="s">
        <v>1495</v>
      </c>
    </row>
    <row r="25" spans="2:27">
      <c r="B25" s="269" t="s">
        <v>802</v>
      </c>
      <c r="C25" s="270">
        <f t="shared" si="7"/>
        <v>131</v>
      </c>
      <c r="D25" s="269" t="s">
        <v>162</v>
      </c>
      <c r="E25" s="270">
        <f t="shared" si="8"/>
        <v>176</v>
      </c>
      <c r="F25" s="271" t="s">
        <v>795</v>
      </c>
      <c r="G25" s="270">
        <f t="shared" si="9"/>
        <v>125</v>
      </c>
      <c r="H25" s="269" t="s">
        <v>803</v>
      </c>
      <c r="I25" s="270">
        <f t="shared" si="10"/>
        <v>128</v>
      </c>
      <c r="J25" s="32" t="s">
        <v>804</v>
      </c>
      <c r="K25" s="270">
        <f t="shared" si="11"/>
        <v>129</v>
      </c>
      <c r="L25" s="32" t="s">
        <v>799</v>
      </c>
      <c r="M25" s="270">
        <f t="shared" si="12"/>
        <v>127</v>
      </c>
      <c r="N25" s="32" t="s">
        <v>799</v>
      </c>
      <c r="O25" s="270">
        <f t="shared" si="13"/>
        <v>127</v>
      </c>
      <c r="P25" s="32" t="s">
        <v>87</v>
      </c>
      <c r="Q25" s="76"/>
      <c r="S25" s="652" t="s">
        <v>781</v>
      </c>
      <c r="T25" s="646" t="s">
        <v>801</v>
      </c>
      <c r="U25" s="646" t="s">
        <v>72</v>
      </c>
      <c r="X25" s="241"/>
      <c r="Y25" s="241"/>
      <c r="Z25" s="241"/>
      <c r="AA25" s="241"/>
    </row>
    <row r="26" spans="2:27">
      <c r="B26" s="269" t="s">
        <v>805</v>
      </c>
      <c r="C26" s="270">
        <f t="shared" si="7"/>
        <v>133</v>
      </c>
      <c r="D26" s="269" t="s">
        <v>164</v>
      </c>
      <c r="E26" s="270">
        <f t="shared" si="8"/>
        <v>177</v>
      </c>
      <c r="F26" s="271" t="s">
        <v>799</v>
      </c>
      <c r="G26" s="270">
        <f t="shared" si="9"/>
        <v>127</v>
      </c>
      <c r="H26" s="269" t="s">
        <v>806</v>
      </c>
      <c r="I26" s="270">
        <f t="shared" si="10"/>
        <v>132</v>
      </c>
      <c r="J26" s="32" t="s">
        <v>802</v>
      </c>
      <c r="K26" s="270">
        <f t="shared" si="11"/>
        <v>131</v>
      </c>
      <c r="L26" s="32" t="s">
        <v>802</v>
      </c>
      <c r="M26" s="270">
        <f t="shared" si="12"/>
        <v>131</v>
      </c>
      <c r="N26" s="32" t="s">
        <v>802</v>
      </c>
      <c r="O26" s="270">
        <f t="shared" si="13"/>
        <v>131</v>
      </c>
      <c r="P26" s="32" t="s">
        <v>789</v>
      </c>
      <c r="Q26" s="76"/>
      <c r="S26" s="652" t="s">
        <v>75</v>
      </c>
      <c r="T26" s="646" t="s">
        <v>807</v>
      </c>
      <c r="U26" s="646" t="s">
        <v>808</v>
      </c>
      <c r="X26" s="241"/>
      <c r="Y26" s="241"/>
      <c r="Z26" s="241"/>
      <c r="AA26" s="241"/>
    </row>
    <row r="27" spans="2:27">
      <c r="B27" s="269" t="s">
        <v>809</v>
      </c>
      <c r="C27" s="270">
        <f t="shared" si="7"/>
        <v>135</v>
      </c>
      <c r="D27" s="269" t="s">
        <v>166</v>
      </c>
      <c r="E27" s="270">
        <f t="shared" si="8"/>
        <v>178</v>
      </c>
      <c r="F27" s="271" t="s">
        <v>802</v>
      </c>
      <c r="G27" s="270">
        <f t="shared" si="9"/>
        <v>131</v>
      </c>
      <c r="H27" s="269" t="s">
        <v>810</v>
      </c>
      <c r="I27" s="270">
        <f t="shared" si="10"/>
        <v>134</v>
      </c>
      <c r="J27" s="269" t="s">
        <v>805</v>
      </c>
      <c r="K27" s="270">
        <f t="shared" si="11"/>
        <v>133</v>
      </c>
      <c r="L27" s="32" t="s">
        <v>805</v>
      </c>
      <c r="M27" s="270">
        <f t="shared" si="12"/>
        <v>133</v>
      </c>
      <c r="N27" s="32" t="s">
        <v>805</v>
      </c>
      <c r="O27" s="270">
        <f t="shared" si="13"/>
        <v>133</v>
      </c>
      <c r="P27" s="32" t="s">
        <v>795</v>
      </c>
      <c r="Q27" s="76"/>
      <c r="S27" s="663" t="s">
        <v>66</v>
      </c>
      <c r="T27" s="655" t="s">
        <v>801</v>
      </c>
      <c r="U27" s="655" t="s">
        <v>72</v>
      </c>
      <c r="X27" s="241"/>
      <c r="Y27" s="241"/>
      <c r="Z27" s="241"/>
      <c r="AA27" s="241"/>
    </row>
    <row r="28" spans="2:27">
      <c r="B28" s="269" t="s">
        <v>811</v>
      </c>
      <c r="C28" s="270">
        <f t="shared" si="7"/>
        <v>137</v>
      </c>
      <c r="D28" s="269" t="s">
        <v>211</v>
      </c>
      <c r="E28" s="270">
        <f t="shared" si="8"/>
        <v>179</v>
      </c>
      <c r="F28" s="271" t="s">
        <v>805</v>
      </c>
      <c r="G28" s="270">
        <f t="shared" si="9"/>
        <v>133</v>
      </c>
      <c r="H28" s="269" t="s">
        <v>812</v>
      </c>
      <c r="I28" s="270">
        <f t="shared" si="10"/>
        <v>136</v>
      </c>
      <c r="J28" s="269" t="s">
        <v>809</v>
      </c>
      <c r="K28" s="270">
        <f t="shared" si="11"/>
        <v>135</v>
      </c>
      <c r="L28" s="32" t="s">
        <v>809</v>
      </c>
      <c r="M28" s="270">
        <f t="shared" si="12"/>
        <v>135</v>
      </c>
      <c r="N28" s="32" t="s">
        <v>809</v>
      </c>
      <c r="O28" s="270">
        <f t="shared" si="13"/>
        <v>135</v>
      </c>
      <c r="P28" s="32" t="s">
        <v>799</v>
      </c>
      <c r="Q28" s="76"/>
      <c r="S28" s="652" t="s">
        <v>813</v>
      </c>
      <c r="T28" s="646" t="s">
        <v>807</v>
      </c>
      <c r="U28" s="646" t="s">
        <v>808</v>
      </c>
      <c r="X28" s="241"/>
      <c r="Y28" s="241"/>
      <c r="Z28" s="241"/>
      <c r="AA28" s="241"/>
    </row>
    <row r="29" spans="2:27">
      <c r="B29" s="269" t="s">
        <v>814</v>
      </c>
      <c r="C29" s="270">
        <f t="shared" si="7"/>
        <v>139</v>
      </c>
      <c r="D29" s="269" t="s">
        <v>213</v>
      </c>
      <c r="E29" s="270">
        <f t="shared" si="8"/>
        <v>180</v>
      </c>
      <c r="F29" s="271" t="s">
        <v>809</v>
      </c>
      <c r="G29" s="270">
        <f t="shared" si="9"/>
        <v>135</v>
      </c>
      <c r="H29" s="269" t="s">
        <v>815</v>
      </c>
      <c r="I29" s="270">
        <f t="shared" si="10"/>
        <v>138</v>
      </c>
      <c r="J29" s="269" t="s">
        <v>811</v>
      </c>
      <c r="K29" s="270">
        <f t="shared" si="11"/>
        <v>137</v>
      </c>
      <c r="L29" s="32" t="s">
        <v>811</v>
      </c>
      <c r="M29" s="270">
        <f t="shared" si="12"/>
        <v>137</v>
      </c>
      <c r="N29" s="32" t="s">
        <v>811</v>
      </c>
      <c r="O29" s="270">
        <f t="shared" si="13"/>
        <v>137</v>
      </c>
      <c r="P29" s="286" t="s">
        <v>816</v>
      </c>
      <c r="Q29" s="287"/>
      <c r="S29" s="654" t="s">
        <v>1099</v>
      </c>
      <c r="T29" s="646" t="s">
        <v>756</v>
      </c>
      <c r="U29" s="646" t="s">
        <v>1097</v>
      </c>
      <c r="X29" s="241"/>
      <c r="Y29" s="241"/>
      <c r="Z29" s="241"/>
      <c r="AA29" s="241"/>
    </row>
    <row r="30" spans="2:27" ht="16.5" thickBot="1">
      <c r="B30" s="269" t="s">
        <v>817</v>
      </c>
      <c r="C30" s="270">
        <f t="shared" si="7"/>
        <v>141</v>
      </c>
      <c r="D30" s="269" t="s">
        <v>215</v>
      </c>
      <c r="E30" s="270">
        <f t="shared" si="8"/>
        <v>181</v>
      </c>
      <c r="F30" s="292" t="s">
        <v>811</v>
      </c>
      <c r="G30" s="270">
        <f t="shared" si="9"/>
        <v>137</v>
      </c>
      <c r="H30" s="269" t="s">
        <v>818</v>
      </c>
      <c r="I30" s="270">
        <f t="shared" si="10"/>
        <v>140</v>
      </c>
      <c r="J30" s="269" t="s">
        <v>814</v>
      </c>
      <c r="K30" s="270">
        <f t="shared" si="11"/>
        <v>139</v>
      </c>
      <c r="L30" s="32" t="s">
        <v>814</v>
      </c>
      <c r="M30" s="270">
        <f t="shared" si="12"/>
        <v>139</v>
      </c>
      <c r="N30" s="32" t="s">
        <v>814</v>
      </c>
      <c r="O30" s="270">
        <f t="shared" si="13"/>
        <v>139</v>
      </c>
      <c r="P30" s="32" t="s">
        <v>802</v>
      </c>
      <c r="Q30" s="76"/>
      <c r="S30" s="655" t="s">
        <v>1425</v>
      </c>
      <c r="T30" s="655" t="s">
        <v>756</v>
      </c>
      <c r="U30" s="655" t="s">
        <v>1097</v>
      </c>
      <c r="V30" s="655" t="s">
        <v>751</v>
      </c>
      <c r="X30" s="241"/>
      <c r="Y30" s="241"/>
      <c r="Z30" s="241"/>
      <c r="AA30" s="241"/>
    </row>
    <row r="31" spans="2:27">
      <c r="B31" s="269" t="s">
        <v>114</v>
      </c>
      <c r="C31" s="270">
        <f t="shared" si="7"/>
        <v>144</v>
      </c>
      <c r="D31" s="269" t="s">
        <v>217</v>
      </c>
      <c r="E31" s="270">
        <f t="shared" si="8"/>
        <v>182</v>
      </c>
      <c r="F31" s="293" t="s">
        <v>814</v>
      </c>
      <c r="G31" s="270">
        <f t="shared" si="9"/>
        <v>139</v>
      </c>
      <c r="H31" s="269" t="s">
        <v>819</v>
      </c>
      <c r="I31" s="270">
        <f t="shared" si="10"/>
        <v>142</v>
      </c>
      <c r="J31" s="269" t="s">
        <v>817</v>
      </c>
      <c r="K31" s="270">
        <f t="shared" si="11"/>
        <v>141</v>
      </c>
      <c r="L31" s="32" t="s">
        <v>817</v>
      </c>
      <c r="M31" s="270">
        <f t="shared" si="12"/>
        <v>141</v>
      </c>
      <c r="N31" s="32" t="s">
        <v>817</v>
      </c>
      <c r="O31" s="270">
        <f t="shared" si="13"/>
        <v>141</v>
      </c>
      <c r="P31" s="32" t="s">
        <v>805</v>
      </c>
      <c r="Q31" s="76"/>
      <c r="S31" s="650" t="s">
        <v>787</v>
      </c>
      <c r="T31" s="651" t="s">
        <v>801</v>
      </c>
      <c r="U31" s="651" t="s">
        <v>72</v>
      </c>
      <c r="V31" s="651" t="s">
        <v>751</v>
      </c>
      <c r="X31" s="241"/>
      <c r="Y31" s="241"/>
      <c r="Z31" s="241"/>
      <c r="AA31" s="241"/>
    </row>
    <row r="32" spans="2:27">
      <c r="B32" s="269" t="s">
        <v>116</v>
      </c>
      <c r="C32" s="270">
        <f t="shared" si="7"/>
        <v>146</v>
      </c>
      <c r="D32" s="269" t="s">
        <v>820</v>
      </c>
      <c r="E32" s="270">
        <f t="shared" si="8"/>
        <v>183</v>
      </c>
      <c r="F32" s="271" t="s">
        <v>817</v>
      </c>
      <c r="G32" s="270">
        <f t="shared" si="9"/>
        <v>141</v>
      </c>
      <c r="H32" s="269" t="s">
        <v>821</v>
      </c>
      <c r="I32" s="270">
        <f t="shared" si="10"/>
        <v>145</v>
      </c>
      <c r="J32" s="269" t="s">
        <v>114</v>
      </c>
      <c r="K32" s="270">
        <f t="shared" si="11"/>
        <v>144</v>
      </c>
      <c r="L32" s="32" t="s">
        <v>114</v>
      </c>
      <c r="M32" s="270">
        <f t="shared" si="12"/>
        <v>144</v>
      </c>
      <c r="N32" s="32" t="s">
        <v>114</v>
      </c>
      <c r="O32" s="270">
        <f t="shared" si="13"/>
        <v>144</v>
      </c>
      <c r="P32" s="32" t="s">
        <v>809</v>
      </c>
      <c r="Q32" s="76"/>
      <c r="S32" s="652" t="s">
        <v>792</v>
      </c>
      <c r="T32" s="646" t="s">
        <v>801</v>
      </c>
      <c r="U32" s="646" t="s">
        <v>72</v>
      </c>
      <c r="V32" s="646" t="s">
        <v>751</v>
      </c>
      <c r="X32" s="241"/>
      <c r="Y32" s="241"/>
      <c r="Z32" s="241"/>
      <c r="AA32" s="241"/>
    </row>
    <row r="33" spans="2:27">
      <c r="B33" s="269" t="s">
        <v>118</v>
      </c>
      <c r="C33" s="270">
        <f t="shared" si="7"/>
        <v>148</v>
      </c>
      <c r="D33" s="269" t="s">
        <v>823</v>
      </c>
      <c r="E33" s="270">
        <f t="shared" si="8"/>
        <v>184</v>
      </c>
      <c r="F33" s="271" t="s">
        <v>114</v>
      </c>
      <c r="G33" s="270">
        <f t="shared" si="9"/>
        <v>144</v>
      </c>
      <c r="H33" s="269" t="s">
        <v>824</v>
      </c>
      <c r="I33" s="270">
        <f t="shared" si="10"/>
        <v>147</v>
      </c>
      <c r="J33" s="269" t="s">
        <v>116</v>
      </c>
      <c r="K33" s="270">
        <f t="shared" si="11"/>
        <v>146</v>
      </c>
      <c r="L33" s="32" t="s">
        <v>116</v>
      </c>
      <c r="M33" s="270">
        <f t="shared" si="12"/>
        <v>146</v>
      </c>
      <c r="N33" s="32" t="s">
        <v>116</v>
      </c>
      <c r="O33" s="270">
        <f t="shared" si="13"/>
        <v>146</v>
      </c>
      <c r="P33" s="32" t="s">
        <v>811</v>
      </c>
      <c r="Q33" s="76"/>
      <c r="S33" s="650" t="s">
        <v>784</v>
      </c>
      <c r="T33" s="651" t="s">
        <v>801</v>
      </c>
      <c r="U33" s="651" t="s">
        <v>72</v>
      </c>
      <c r="V33" s="651" t="s">
        <v>751</v>
      </c>
      <c r="X33" s="241"/>
      <c r="Y33" s="241"/>
      <c r="Z33" s="241"/>
      <c r="AA33" s="241"/>
    </row>
    <row r="34" spans="2:27">
      <c r="B34" s="269" t="s">
        <v>120</v>
      </c>
      <c r="C34" s="270">
        <f t="shared" si="7"/>
        <v>152</v>
      </c>
      <c r="D34" s="269" t="s">
        <v>825</v>
      </c>
      <c r="E34" s="270">
        <f t="shared" si="8"/>
        <v>185</v>
      </c>
      <c r="F34" s="271" t="s">
        <v>116</v>
      </c>
      <c r="G34" s="270">
        <f t="shared" si="9"/>
        <v>146</v>
      </c>
      <c r="H34" s="269" t="s">
        <v>826</v>
      </c>
      <c r="I34" s="270">
        <f t="shared" si="10"/>
        <v>149</v>
      </c>
      <c r="J34" s="277" t="s">
        <v>827</v>
      </c>
      <c r="K34" s="270">
        <f t="shared" si="11"/>
        <v>150</v>
      </c>
      <c r="L34" s="32" t="s">
        <v>118</v>
      </c>
      <c r="M34" s="270">
        <f t="shared" si="12"/>
        <v>148</v>
      </c>
      <c r="N34" s="32" t="s">
        <v>118</v>
      </c>
      <c r="O34" s="270">
        <f t="shared" si="13"/>
        <v>148</v>
      </c>
      <c r="P34" s="32" t="s">
        <v>814</v>
      </c>
      <c r="Q34" s="76"/>
      <c r="S34" s="652" t="s">
        <v>786</v>
      </c>
      <c r="T34" s="654" t="s">
        <v>801</v>
      </c>
      <c r="U34" s="654" t="s">
        <v>822</v>
      </c>
      <c r="V34" s="654"/>
      <c r="X34" s="241"/>
      <c r="Y34" s="241"/>
      <c r="Z34" s="241"/>
      <c r="AA34" s="241"/>
    </row>
    <row r="35" spans="2:27">
      <c r="B35" s="269" t="s">
        <v>183</v>
      </c>
      <c r="C35" s="270">
        <f t="shared" si="7"/>
        <v>153</v>
      </c>
      <c r="D35" s="269" t="s">
        <v>829</v>
      </c>
      <c r="E35" s="270">
        <f t="shared" si="8"/>
        <v>186</v>
      </c>
      <c r="F35" s="271" t="s">
        <v>118</v>
      </c>
      <c r="G35" s="270">
        <f t="shared" si="9"/>
        <v>148</v>
      </c>
      <c r="H35" s="269" t="s">
        <v>830</v>
      </c>
      <c r="I35" s="270" t="e">
        <f t="shared" si="10"/>
        <v>#N/A</v>
      </c>
      <c r="J35" s="269" t="s">
        <v>120</v>
      </c>
      <c r="K35" s="270">
        <f t="shared" si="11"/>
        <v>152</v>
      </c>
      <c r="L35" s="32" t="s">
        <v>120</v>
      </c>
      <c r="M35" s="270">
        <f t="shared" si="12"/>
        <v>152</v>
      </c>
      <c r="N35" s="32" t="s">
        <v>120</v>
      </c>
      <c r="O35" s="270">
        <f t="shared" si="13"/>
        <v>152</v>
      </c>
      <c r="P35" s="32" t="s">
        <v>817</v>
      </c>
      <c r="Q35" s="76"/>
      <c r="S35" s="650" t="s">
        <v>790</v>
      </c>
      <c r="T35" s="651" t="s">
        <v>801</v>
      </c>
      <c r="U35" s="651" t="s">
        <v>822</v>
      </c>
      <c r="V35" s="651" t="s">
        <v>751</v>
      </c>
      <c r="X35" s="241"/>
      <c r="Y35" s="241"/>
      <c r="Z35" s="241"/>
      <c r="AA35" s="241"/>
    </row>
    <row r="36" spans="2:27">
      <c r="B36" s="269" t="s">
        <v>123</v>
      </c>
      <c r="C36" s="270">
        <f t="shared" si="7"/>
        <v>154</v>
      </c>
      <c r="D36" s="269" t="s">
        <v>831</v>
      </c>
      <c r="E36" s="270">
        <f t="shared" si="8"/>
        <v>187</v>
      </c>
      <c r="F36" s="271" t="s">
        <v>120</v>
      </c>
      <c r="G36" s="270">
        <f t="shared" si="9"/>
        <v>152</v>
      </c>
      <c r="H36" s="272" t="s">
        <v>832</v>
      </c>
      <c r="I36" s="270">
        <f t="shared" si="10"/>
        <v>204</v>
      </c>
      <c r="J36" s="269" t="s">
        <v>183</v>
      </c>
      <c r="K36" s="270">
        <f t="shared" si="11"/>
        <v>153</v>
      </c>
      <c r="L36" s="32" t="s">
        <v>183</v>
      </c>
      <c r="M36" s="270">
        <f t="shared" si="12"/>
        <v>153</v>
      </c>
      <c r="N36" s="32" t="s">
        <v>183</v>
      </c>
      <c r="O36" s="270">
        <f t="shared" si="13"/>
        <v>153</v>
      </c>
      <c r="P36" s="286" t="s">
        <v>833</v>
      </c>
      <c r="Q36" s="287"/>
      <c r="S36" s="650" t="s">
        <v>828</v>
      </c>
      <c r="T36" s="651" t="s">
        <v>801</v>
      </c>
      <c r="U36" s="651" t="s">
        <v>822</v>
      </c>
      <c r="V36" s="651" t="s">
        <v>751</v>
      </c>
      <c r="X36" s="241"/>
      <c r="Y36" s="241"/>
      <c r="Z36" s="241"/>
      <c r="AA36" s="241"/>
    </row>
    <row r="37" spans="2:27" ht="16.5" thickBot="1">
      <c r="B37" s="269" t="s">
        <v>125</v>
      </c>
      <c r="C37" s="270">
        <f t="shared" si="7"/>
        <v>155</v>
      </c>
      <c r="D37" s="269" t="s">
        <v>835</v>
      </c>
      <c r="E37" s="270">
        <f t="shared" si="8"/>
        <v>188</v>
      </c>
      <c r="F37" s="292" t="s">
        <v>183</v>
      </c>
      <c r="G37" s="270">
        <f t="shared" si="9"/>
        <v>153</v>
      </c>
      <c r="H37" s="272" t="s">
        <v>836</v>
      </c>
      <c r="I37" s="270">
        <f t="shared" si="10"/>
        <v>213</v>
      </c>
      <c r="J37" s="269" t="s">
        <v>123</v>
      </c>
      <c r="K37" s="270">
        <f t="shared" si="11"/>
        <v>154</v>
      </c>
      <c r="L37" s="32" t="s">
        <v>123</v>
      </c>
      <c r="M37" s="270">
        <f t="shared" si="12"/>
        <v>154</v>
      </c>
      <c r="N37" s="32" t="s">
        <v>123</v>
      </c>
      <c r="O37" s="270">
        <f t="shared" si="13"/>
        <v>154</v>
      </c>
      <c r="P37" s="32" t="s">
        <v>114</v>
      </c>
      <c r="Q37" s="76"/>
      <c r="S37" s="650" t="s">
        <v>791</v>
      </c>
      <c r="T37" s="651" t="s">
        <v>801</v>
      </c>
      <c r="U37" s="651" t="s">
        <v>822</v>
      </c>
      <c r="V37" s="651" t="s">
        <v>751</v>
      </c>
      <c r="X37" s="241"/>
      <c r="Y37" s="241"/>
      <c r="Z37" s="241"/>
      <c r="AA37" s="241"/>
    </row>
    <row r="38" spans="2:27">
      <c r="B38" s="269" t="s">
        <v>128</v>
      </c>
      <c r="C38" s="270">
        <f t="shared" si="7"/>
        <v>156</v>
      </c>
      <c r="D38" s="269" t="s">
        <v>837</v>
      </c>
      <c r="E38" s="270">
        <f t="shared" si="8"/>
        <v>189</v>
      </c>
      <c r="F38" s="293" t="s">
        <v>123</v>
      </c>
      <c r="G38" s="270">
        <f t="shared" si="9"/>
        <v>154</v>
      </c>
      <c r="H38" s="269" t="s">
        <v>838</v>
      </c>
      <c r="I38" s="270">
        <f t="shared" si="10"/>
        <v>206</v>
      </c>
      <c r="J38" s="269" t="s">
        <v>125</v>
      </c>
      <c r="K38" s="270">
        <f t="shared" si="11"/>
        <v>155</v>
      </c>
      <c r="L38" s="32" t="s">
        <v>125</v>
      </c>
      <c r="M38" s="270">
        <f t="shared" si="12"/>
        <v>155</v>
      </c>
      <c r="N38" s="32" t="s">
        <v>125</v>
      </c>
      <c r="O38" s="270">
        <f t="shared" si="13"/>
        <v>155</v>
      </c>
      <c r="P38" s="32" t="s">
        <v>116</v>
      </c>
      <c r="Q38" s="76"/>
      <c r="S38" s="652" t="s">
        <v>834</v>
      </c>
      <c r="T38" s="654" t="s">
        <v>801</v>
      </c>
      <c r="U38" s="654" t="s">
        <v>72</v>
      </c>
      <c r="V38" s="654"/>
      <c r="X38" s="241"/>
      <c r="Y38" s="241"/>
      <c r="Z38" s="241"/>
      <c r="AA38" s="241"/>
    </row>
    <row r="39" spans="2:27">
      <c r="B39" s="269" t="s">
        <v>130</v>
      </c>
      <c r="C39" s="270">
        <f t="shared" si="7"/>
        <v>157</v>
      </c>
      <c r="D39" s="269" t="s">
        <v>839</v>
      </c>
      <c r="E39" s="270">
        <f t="shared" si="8"/>
        <v>190</v>
      </c>
      <c r="F39" s="289" t="s">
        <v>125</v>
      </c>
      <c r="G39" s="270">
        <f t="shared" si="9"/>
        <v>155</v>
      </c>
      <c r="H39" s="269" t="s">
        <v>840</v>
      </c>
      <c r="I39" s="270">
        <f t="shared" si="10"/>
        <v>215</v>
      </c>
      <c r="J39" s="269" t="s">
        <v>128</v>
      </c>
      <c r="K39" s="270">
        <f t="shared" si="11"/>
        <v>156</v>
      </c>
      <c r="L39" s="32" t="s">
        <v>128</v>
      </c>
      <c r="M39" s="270">
        <f t="shared" si="12"/>
        <v>156</v>
      </c>
      <c r="N39" s="32" t="s">
        <v>128</v>
      </c>
      <c r="O39" s="270">
        <f t="shared" si="13"/>
        <v>156</v>
      </c>
      <c r="P39" s="32" t="s">
        <v>118</v>
      </c>
      <c r="Q39" s="76"/>
      <c r="S39" s="652" t="s">
        <v>85</v>
      </c>
      <c r="T39" s="646" t="s">
        <v>756</v>
      </c>
      <c r="U39" s="646" t="s">
        <v>738</v>
      </c>
      <c r="X39" s="241"/>
      <c r="Y39" s="241"/>
      <c r="Z39" s="241"/>
      <c r="AA39" s="241"/>
    </row>
    <row r="40" spans="2:27">
      <c r="B40" s="269" t="s">
        <v>132</v>
      </c>
      <c r="C40" s="270">
        <f t="shared" si="7"/>
        <v>159</v>
      </c>
      <c r="D40" s="269" t="s">
        <v>841</v>
      </c>
      <c r="E40" s="270">
        <f t="shared" si="8"/>
        <v>191</v>
      </c>
      <c r="F40" s="289" t="s">
        <v>128</v>
      </c>
      <c r="G40" s="270">
        <f t="shared" si="9"/>
        <v>156</v>
      </c>
      <c r="H40" s="269" t="s">
        <v>842</v>
      </c>
      <c r="I40" s="270">
        <f t="shared" si="10"/>
        <v>219</v>
      </c>
      <c r="J40" s="32" t="s">
        <v>843</v>
      </c>
      <c r="K40" s="270">
        <f t="shared" si="11"/>
        <v>158</v>
      </c>
      <c r="L40" s="32" t="s">
        <v>130</v>
      </c>
      <c r="M40" s="270">
        <f t="shared" si="12"/>
        <v>157</v>
      </c>
      <c r="N40" s="32" t="s">
        <v>130</v>
      </c>
      <c r="O40" s="270">
        <f t="shared" si="13"/>
        <v>157</v>
      </c>
      <c r="P40" s="286" t="s">
        <v>844</v>
      </c>
      <c r="Q40" s="287"/>
      <c r="S40" s="652" t="s">
        <v>86</v>
      </c>
      <c r="T40" s="646" t="s">
        <v>756</v>
      </c>
      <c r="U40" s="646" t="s">
        <v>738</v>
      </c>
      <c r="X40" s="241"/>
      <c r="Y40" s="241"/>
      <c r="Z40" s="241"/>
      <c r="AA40" s="241"/>
    </row>
    <row r="41" spans="2:27">
      <c r="B41" s="269" t="s">
        <v>134</v>
      </c>
      <c r="C41" s="270">
        <f t="shared" si="7"/>
        <v>160</v>
      </c>
      <c r="D41" s="269" t="s">
        <v>845</v>
      </c>
      <c r="E41" s="270">
        <f t="shared" si="8"/>
        <v>192</v>
      </c>
      <c r="F41" s="289" t="s">
        <v>130</v>
      </c>
      <c r="G41" s="270">
        <f t="shared" si="9"/>
        <v>157</v>
      </c>
      <c r="H41" s="269" t="s">
        <v>295</v>
      </c>
      <c r="I41" s="270" t="e">
        <f t="shared" si="10"/>
        <v>#N/A</v>
      </c>
      <c r="J41" s="269" t="s">
        <v>132</v>
      </c>
      <c r="K41" s="270">
        <f t="shared" si="11"/>
        <v>159</v>
      </c>
      <c r="L41" s="32" t="s">
        <v>132</v>
      </c>
      <c r="M41" s="270">
        <f t="shared" si="12"/>
        <v>159</v>
      </c>
      <c r="N41" s="32" t="s">
        <v>846</v>
      </c>
      <c r="O41" s="270">
        <f t="shared" si="13"/>
        <v>207</v>
      </c>
      <c r="P41" s="32" t="s">
        <v>120</v>
      </c>
      <c r="Q41" s="76"/>
      <c r="S41" s="652" t="s">
        <v>87</v>
      </c>
      <c r="T41" s="646" t="s">
        <v>756</v>
      </c>
      <c r="U41" s="646" t="s">
        <v>738</v>
      </c>
      <c r="X41" s="241"/>
      <c r="Y41" s="241"/>
      <c r="Z41" s="241"/>
      <c r="AA41" s="241"/>
    </row>
    <row r="42" spans="2:27">
      <c r="B42" s="269" t="s">
        <v>136</v>
      </c>
      <c r="C42" s="270">
        <f t="shared" si="7"/>
        <v>161</v>
      </c>
      <c r="D42" s="269" t="s">
        <v>847</v>
      </c>
      <c r="E42" s="270">
        <f t="shared" si="8"/>
        <v>193</v>
      </c>
      <c r="F42" s="289" t="s">
        <v>132</v>
      </c>
      <c r="G42" s="270">
        <f t="shared" si="9"/>
        <v>159</v>
      </c>
      <c r="H42" s="294" t="s">
        <v>848</v>
      </c>
      <c r="I42" s="270">
        <f t="shared" si="10"/>
        <v>235</v>
      </c>
      <c r="J42" s="269" t="s">
        <v>134</v>
      </c>
      <c r="K42" s="270">
        <f t="shared" si="11"/>
        <v>160</v>
      </c>
      <c r="L42" s="32" t="s">
        <v>134</v>
      </c>
      <c r="M42" s="270">
        <f t="shared" si="12"/>
        <v>160</v>
      </c>
      <c r="N42" s="32" t="s">
        <v>842</v>
      </c>
      <c r="O42" s="270">
        <f t="shared" si="13"/>
        <v>219</v>
      </c>
      <c r="P42" s="32" t="s">
        <v>183</v>
      </c>
      <c r="Q42" s="76"/>
      <c r="S42" s="652" t="s">
        <v>94</v>
      </c>
      <c r="T42" s="646" t="s">
        <v>801</v>
      </c>
      <c r="U42" s="646" t="s">
        <v>822</v>
      </c>
      <c r="X42" s="241"/>
      <c r="Y42" s="241"/>
      <c r="Z42" s="241"/>
      <c r="AA42" s="241"/>
    </row>
    <row r="43" spans="2:27" ht="16.5" thickBot="1">
      <c r="B43" s="269" t="s">
        <v>138</v>
      </c>
      <c r="C43" s="270">
        <f t="shared" si="7"/>
        <v>162</v>
      </c>
      <c r="D43" s="269" t="s">
        <v>849</v>
      </c>
      <c r="E43" s="270">
        <f t="shared" si="8"/>
        <v>194</v>
      </c>
      <c r="F43" s="295" t="s">
        <v>134</v>
      </c>
      <c r="G43" s="270">
        <f t="shared" si="9"/>
        <v>160</v>
      </c>
      <c r="H43" s="279" t="s">
        <v>297</v>
      </c>
      <c r="I43" s="270">
        <f t="shared" si="10"/>
        <v>234</v>
      </c>
      <c r="J43" s="269" t="s">
        <v>136</v>
      </c>
      <c r="K43" s="270">
        <f t="shared" si="11"/>
        <v>161</v>
      </c>
      <c r="L43" s="32" t="s">
        <v>136</v>
      </c>
      <c r="M43" s="270">
        <f t="shared" si="12"/>
        <v>161</v>
      </c>
      <c r="N43" s="272" t="s">
        <v>832</v>
      </c>
      <c r="O43" s="270">
        <f t="shared" si="13"/>
        <v>204</v>
      </c>
      <c r="P43" s="32" t="s">
        <v>123</v>
      </c>
      <c r="Q43" s="76"/>
      <c r="S43" s="648" t="s">
        <v>96</v>
      </c>
      <c r="T43" s="646" t="s">
        <v>801</v>
      </c>
      <c r="U43" s="646" t="s">
        <v>822</v>
      </c>
      <c r="X43" s="241"/>
      <c r="Y43" s="241"/>
      <c r="Z43" s="241"/>
      <c r="AA43" s="241"/>
    </row>
    <row r="44" spans="2:27">
      <c r="B44" s="269" t="s">
        <v>140</v>
      </c>
      <c r="C44" s="270">
        <f t="shared" si="7"/>
        <v>163</v>
      </c>
      <c r="D44" s="269" t="s">
        <v>850</v>
      </c>
      <c r="E44" s="270">
        <f t="shared" si="8"/>
        <v>195</v>
      </c>
      <c r="F44" s="296" t="s">
        <v>851</v>
      </c>
      <c r="G44" s="270" t="e">
        <f t="shared" si="9"/>
        <v>#N/A</v>
      </c>
      <c r="H44" s="272" t="s">
        <v>852</v>
      </c>
      <c r="I44" s="270">
        <f t="shared" si="10"/>
        <v>236</v>
      </c>
      <c r="J44" s="269" t="s">
        <v>138</v>
      </c>
      <c r="K44" s="270">
        <f t="shared" si="11"/>
        <v>162</v>
      </c>
      <c r="L44" s="32" t="s">
        <v>138</v>
      </c>
      <c r="M44" s="270">
        <f t="shared" si="12"/>
        <v>162</v>
      </c>
      <c r="N44" s="32" t="s">
        <v>853</v>
      </c>
      <c r="O44" s="270">
        <f t="shared" si="13"/>
        <v>209</v>
      </c>
      <c r="P44" s="32" t="s">
        <v>125</v>
      </c>
      <c r="Q44" s="76"/>
      <c r="S44" s="652" t="s">
        <v>98</v>
      </c>
      <c r="T44" s="646" t="s">
        <v>801</v>
      </c>
      <c r="U44" s="646" t="s">
        <v>822</v>
      </c>
      <c r="X44" s="241"/>
      <c r="Y44" s="241"/>
      <c r="Z44" s="241"/>
      <c r="AA44" s="241"/>
    </row>
    <row r="45" spans="2:27">
      <c r="B45" s="269" t="s">
        <v>142</v>
      </c>
      <c r="C45" s="270">
        <f t="shared" si="7"/>
        <v>164</v>
      </c>
      <c r="D45" s="269" t="s">
        <v>854</v>
      </c>
      <c r="E45" s="270">
        <f t="shared" si="8"/>
        <v>196</v>
      </c>
      <c r="F45" s="278" t="s">
        <v>855</v>
      </c>
      <c r="G45" s="270">
        <f t="shared" si="9"/>
        <v>213</v>
      </c>
      <c r="H45" s="32" t="s">
        <v>856</v>
      </c>
      <c r="I45" s="270">
        <f t="shared" si="10"/>
        <v>262</v>
      </c>
      <c r="J45" s="269" t="s">
        <v>140</v>
      </c>
      <c r="K45" s="270">
        <f t="shared" si="11"/>
        <v>163</v>
      </c>
      <c r="L45" s="32" t="s">
        <v>832</v>
      </c>
      <c r="M45" s="270">
        <f t="shared" si="12"/>
        <v>204</v>
      </c>
      <c r="N45" s="32" t="s">
        <v>838</v>
      </c>
      <c r="O45" s="270">
        <f t="shared" si="13"/>
        <v>206</v>
      </c>
      <c r="P45" s="32" t="s">
        <v>128</v>
      </c>
      <c r="Q45" s="76"/>
      <c r="S45" s="648" t="s">
        <v>100</v>
      </c>
      <c r="T45" s="646" t="s">
        <v>801</v>
      </c>
      <c r="U45" s="646" t="s">
        <v>822</v>
      </c>
      <c r="X45" s="241"/>
      <c r="Y45" s="241"/>
      <c r="Z45" s="241"/>
      <c r="AA45" s="241"/>
    </row>
    <row r="46" spans="2:27">
      <c r="B46" s="269" t="s">
        <v>144</v>
      </c>
      <c r="C46" s="270">
        <f t="shared" si="7"/>
        <v>165</v>
      </c>
      <c r="D46" s="269" t="s">
        <v>857</v>
      </c>
      <c r="E46" s="270">
        <f t="shared" si="8"/>
        <v>197</v>
      </c>
      <c r="F46" s="271" t="s">
        <v>858</v>
      </c>
      <c r="G46" s="270">
        <f t="shared" si="9"/>
        <v>206</v>
      </c>
      <c r="H46" s="32" t="s">
        <v>859</v>
      </c>
      <c r="I46" s="270">
        <f t="shared" si="10"/>
        <v>258</v>
      </c>
      <c r="J46" s="269" t="s">
        <v>142</v>
      </c>
      <c r="K46" s="270">
        <f t="shared" si="11"/>
        <v>164</v>
      </c>
      <c r="L46" s="32" t="s">
        <v>860</v>
      </c>
      <c r="M46" s="270">
        <f t="shared" si="12"/>
        <v>225</v>
      </c>
      <c r="N46" s="272" t="s">
        <v>861</v>
      </c>
      <c r="O46" s="270">
        <f t="shared" si="13"/>
        <v>211</v>
      </c>
      <c r="P46" s="32" t="s">
        <v>130</v>
      </c>
      <c r="Q46" s="76"/>
      <c r="S46" s="652" t="s">
        <v>102</v>
      </c>
      <c r="T46" s="646" t="s">
        <v>801</v>
      </c>
      <c r="U46" s="646" t="s">
        <v>822</v>
      </c>
      <c r="X46" s="241"/>
      <c r="Y46" s="241"/>
      <c r="Z46" s="241"/>
      <c r="AA46" s="241"/>
    </row>
    <row r="47" spans="2:27">
      <c r="B47" s="269" t="s">
        <v>146</v>
      </c>
      <c r="C47" s="270">
        <f t="shared" si="7"/>
        <v>166</v>
      </c>
      <c r="D47" s="269" t="s">
        <v>862</v>
      </c>
      <c r="E47" s="270">
        <f t="shared" si="8"/>
        <v>198</v>
      </c>
      <c r="F47" s="271" t="s">
        <v>840</v>
      </c>
      <c r="G47" s="270">
        <f t="shared" si="9"/>
        <v>215</v>
      </c>
      <c r="H47" s="32" t="s">
        <v>863</v>
      </c>
      <c r="I47" s="270">
        <f t="shared" si="10"/>
        <v>257</v>
      </c>
      <c r="J47" s="269" t="s">
        <v>144</v>
      </c>
      <c r="K47" s="270">
        <f t="shared" si="11"/>
        <v>165</v>
      </c>
      <c r="L47" s="32" t="s">
        <v>838</v>
      </c>
      <c r="M47" s="270">
        <f t="shared" si="12"/>
        <v>206</v>
      </c>
      <c r="N47" s="32" t="s">
        <v>295</v>
      </c>
      <c r="O47" s="270" t="e">
        <f t="shared" si="13"/>
        <v>#N/A</v>
      </c>
      <c r="P47" s="32" t="s">
        <v>132</v>
      </c>
      <c r="Q47" s="76"/>
      <c r="S47" s="648" t="s">
        <v>104</v>
      </c>
      <c r="T47" s="646" t="s">
        <v>801</v>
      </c>
      <c r="U47" s="646" t="s">
        <v>822</v>
      </c>
      <c r="X47" s="241"/>
      <c r="Y47" s="241"/>
      <c r="Z47" s="241"/>
      <c r="AA47" s="241"/>
    </row>
    <row r="48" spans="2:27">
      <c r="B48" s="269" t="s">
        <v>148</v>
      </c>
      <c r="C48" s="270">
        <f t="shared" ref="C48:C66" si="14">MATCH(B48,$S$22:$S$288,0)</f>
        <v>167</v>
      </c>
      <c r="D48" s="272" t="s">
        <v>832</v>
      </c>
      <c r="E48" s="270">
        <f t="shared" si="8"/>
        <v>204</v>
      </c>
      <c r="F48" s="271" t="s">
        <v>842</v>
      </c>
      <c r="G48" s="270">
        <f t="shared" si="9"/>
        <v>219</v>
      </c>
      <c r="H48" s="272" t="s">
        <v>864</v>
      </c>
      <c r="I48" s="270">
        <f t="shared" si="10"/>
        <v>260</v>
      </c>
      <c r="J48" s="269" t="s">
        <v>146</v>
      </c>
      <c r="K48" s="270">
        <f t="shared" ref="K48:K70" si="15">MATCH(J48,$S$22:$S$288,0)</f>
        <v>166</v>
      </c>
      <c r="L48" s="32" t="s">
        <v>840</v>
      </c>
      <c r="M48" s="270">
        <f t="shared" si="12"/>
        <v>215</v>
      </c>
      <c r="N48" s="297" t="s">
        <v>848</v>
      </c>
      <c r="O48" s="270">
        <f t="shared" si="13"/>
        <v>235</v>
      </c>
      <c r="P48" s="32" t="s">
        <v>134</v>
      </c>
      <c r="Q48" s="76"/>
      <c r="S48" s="652" t="s">
        <v>106</v>
      </c>
      <c r="T48" s="646" t="s">
        <v>801</v>
      </c>
      <c r="U48" s="646" t="s">
        <v>822</v>
      </c>
      <c r="X48" s="241"/>
      <c r="Y48" s="241"/>
      <c r="Z48" s="241"/>
      <c r="AA48" s="241"/>
    </row>
    <row r="49" spans="2:27">
      <c r="B49" s="269" t="s">
        <v>150</v>
      </c>
      <c r="C49" s="270">
        <f t="shared" si="14"/>
        <v>169</v>
      </c>
      <c r="D49" s="269" t="s">
        <v>838</v>
      </c>
      <c r="E49" s="270">
        <f t="shared" si="8"/>
        <v>206</v>
      </c>
      <c r="F49" s="271" t="s">
        <v>865</v>
      </c>
      <c r="G49" s="270" t="e">
        <f t="shared" si="9"/>
        <v>#N/A</v>
      </c>
      <c r="J49" s="32" t="s">
        <v>866</v>
      </c>
      <c r="K49" s="270">
        <f t="shared" si="15"/>
        <v>168</v>
      </c>
      <c r="L49" s="32" t="s">
        <v>842</v>
      </c>
      <c r="M49" s="270">
        <f t="shared" si="12"/>
        <v>219</v>
      </c>
      <c r="N49" s="298" t="s">
        <v>297</v>
      </c>
      <c r="O49" s="270">
        <f t="shared" si="13"/>
        <v>234</v>
      </c>
      <c r="P49" s="32" t="s">
        <v>136</v>
      </c>
      <c r="Q49" s="76"/>
      <c r="S49" s="652" t="s">
        <v>108</v>
      </c>
      <c r="T49" s="646" t="s">
        <v>801</v>
      </c>
      <c r="U49" s="646" t="s">
        <v>822</v>
      </c>
      <c r="X49" s="241"/>
      <c r="Y49" s="241"/>
      <c r="Z49" s="241"/>
      <c r="AA49" s="241"/>
    </row>
    <row r="50" spans="2:27">
      <c r="B50" s="269" t="s">
        <v>152</v>
      </c>
      <c r="C50" s="270">
        <f t="shared" si="14"/>
        <v>170</v>
      </c>
      <c r="D50" s="269" t="s">
        <v>840</v>
      </c>
      <c r="E50" s="270">
        <f t="shared" si="8"/>
        <v>215</v>
      </c>
      <c r="F50" s="271" t="s">
        <v>848</v>
      </c>
      <c r="G50" s="270">
        <f t="shared" si="9"/>
        <v>235</v>
      </c>
      <c r="J50" s="269" t="s">
        <v>150</v>
      </c>
      <c r="K50" s="270">
        <f t="shared" si="15"/>
        <v>169</v>
      </c>
      <c r="L50" s="32" t="s">
        <v>295</v>
      </c>
      <c r="M50" s="270" t="e">
        <f t="shared" si="12"/>
        <v>#N/A</v>
      </c>
      <c r="N50" s="272" t="s">
        <v>852</v>
      </c>
      <c r="O50" s="270">
        <f t="shared" si="13"/>
        <v>236</v>
      </c>
      <c r="P50" s="32" t="s">
        <v>138</v>
      </c>
      <c r="Q50" s="76"/>
      <c r="S50" s="652" t="s">
        <v>110</v>
      </c>
      <c r="T50" s="646" t="s">
        <v>801</v>
      </c>
      <c r="U50" s="646" t="s">
        <v>822</v>
      </c>
      <c r="X50" s="241"/>
      <c r="Y50" s="241"/>
      <c r="Z50" s="241"/>
      <c r="AA50" s="241"/>
    </row>
    <row r="51" spans="2:27">
      <c r="B51" s="269" t="s">
        <v>154</v>
      </c>
      <c r="C51" s="270">
        <f t="shared" si="14"/>
        <v>172</v>
      </c>
      <c r="D51" s="269" t="s">
        <v>842</v>
      </c>
      <c r="E51" s="270">
        <f t="shared" si="8"/>
        <v>219</v>
      </c>
      <c r="F51" s="289" t="s">
        <v>297</v>
      </c>
      <c r="G51" s="270">
        <f t="shared" si="9"/>
        <v>234</v>
      </c>
      <c r="J51" s="269" t="s">
        <v>867</v>
      </c>
      <c r="K51" s="270">
        <f t="shared" si="15"/>
        <v>216</v>
      </c>
      <c r="L51" s="297" t="s">
        <v>848</v>
      </c>
      <c r="M51" s="270">
        <f t="shared" si="12"/>
        <v>235</v>
      </c>
      <c r="N51" s="32" t="s">
        <v>336</v>
      </c>
      <c r="O51" s="270">
        <f t="shared" si="13"/>
        <v>231</v>
      </c>
      <c r="P51" s="32" t="s">
        <v>140</v>
      </c>
      <c r="Q51" s="76"/>
      <c r="S51" s="648" t="s">
        <v>112</v>
      </c>
      <c r="T51" s="646" t="s">
        <v>801</v>
      </c>
      <c r="U51" s="646" t="s">
        <v>822</v>
      </c>
      <c r="X51" s="241"/>
      <c r="Y51" s="241"/>
      <c r="Z51" s="241"/>
      <c r="AA51" s="241"/>
    </row>
    <row r="52" spans="2:27">
      <c r="B52" s="269" t="s">
        <v>156</v>
      </c>
      <c r="C52" s="270">
        <f t="shared" si="14"/>
        <v>173</v>
      </c>
      <c r="D52" s="269" t="s">
        <v>295</v>
      </c>
      <c r="E52" s="270" t="e">
        <f t="shared" si="8"/>
        <v>#N/A</v>
      </c>
      <c r="F52" s="278" t="s">
        <v>868</v>
      </c>
      <c r="G52" s="270">
        <f t="shared" si="9"/>
        <v>237</v>
      </c>
      <c r="J52" s="269" t="s">
        <v>869</v>
      </c>
      <c r="K52" s="270">
        <f t="shared" si="15"/>
        <v>217</v>
      </c>
      <c r="L52" s="32" t="s">
        <v>297</v>
      </c>
      <c r="M52" s="270">
        <f t="shared" si="12"/>
        <v>234</v>
      </c>
      <c r="N52" s="32" t="s">
        <v>324</v>
      </c>
      <c r="O52" s="270">
        <f t="shared" si="13"/>
        <v>251</v>
      </c>
      <c r="P52" s="32" t="s">
        <v>142</v>
      </c>
      <c r="Q52" s="76"/>
      <c r="S52" s="652" t="s">
        <v>115</v>
      </c>
      <c r="T52" s="646" t="s">
        <v>801</v>
      </c>
      <c r="U52" s="646" t="s">
        <v>822</v>
      </c>
      <c r="X52" s="241"/>
      <c r="Y52" s="241"/>
      <c r="Z52" s="241"/>
      <c r="AA52" s="241"/>
    </row>
    <row r="53" spans="2:27">
      <c r="B53" s="269" t="s">
        <v>158</v>
      </c>
      <c r="C53" s="270">
        <f t="shared" si="14"/>
        <v>174</v>
      </c>
      <c r="D53" s="294" t="s">
        <v>848</v>
      </c>
      <c r="E53" s="270">
        <f t="shared" si="8"/>
        <v>235</v>
      </c>
      <c r="F53" s="289" t="s">
        <v>856</v>
      </c>
      <c r="G53" s="270">
        <f t="shared" si="9"/>
        <v>262</v>
      </c>
      <c r="J53" s="272" t="s">
        <v>870</v>
      </c>
      <c r="K53" s="270">
        <f t="shared" si="15"/>
        <v>218</v>
      </c>
      <c r="L53" s="32" t="s">
        <v>852</v>
      </c>
      <c r="M53" s="270">
        <f t="shared" si="12"/>
        <v>236</v>
      </c>
      <c r="N53" s="32" t="s">
        <v>323</v>
      </c>
      <c r="O53" s="270">
        <f t="shared" si="13"/>
        <v>253</v>
      </c>
      <c r="P53" s="32" t="s">
        <v>144</v>
      </c>
      <c r="Q53" s="76"/>
      <c r="S53" s="648" t="s">
        <v>117</v>
      </c>
      <c r="T53" s="646" t="s">
        <v>801</v>
      </c>
      <c r="U53" s="646" t="s">
        <v>822</v>
      </c>
      <c r="X53" s="241"/>
      <c r="Y53" s="241"/>
      <c r="Z53" s="241"/>
      <c r="AA53" s="241"/>
    </row>
    <row r="54" spans="2:27">
      <c r="B54" s="272" t="s">
        <v>832</v>
      </c>
      <c r="C54" s="270">
        <f t="shared" si="14"/>
        <v>204</v>
      </c>
      <c r="D54" s="32" t="s">
        <v>297</v>
      </c>
      <c r="E54" s="270">
        <f t="shared" si="8"/>
        <v>234</v>
      </c>
      <c r="F54" s="289" t="s">
        <v>871</v>
      </c>
      <c r="G54" s="270">
        <f t="shared" si="9"/>
        <v>258</v>
      </c>
      <c r="J54" s="272" t="s">
        <v>832</v>
      </c>
      <c r="K54" s="270">
        <f t="shared" si="15"/>
        <v>204</v>
      </c>
      <c r="L54" s="32" t="s">
        <v>856</v>
      </c>
      <c r="M54" s="270">
        <f t="shared" si="12"/>
        <v>262</v>
      </c>
      <c r="N54" s="272" t="s">
        <v>872</v>
      </c>
      <c r="O54" s="270">
        <f t="shared" si="13"/>
        <v>256</v>
      </c>
      <c r="P54" s="32" t="s">
        <v>146</v>
      </c>
      <c r="Q54" s="76"/>
      <c r="S54" s="652" t="s">
        <v>119</v>
      </c>
      <c r="T54" s="646" t="s">
        <v>801</v>
      </c>
      <c r="U54" s="646" t="s">
        <v>822</v>
      </c>
      <c r="X54" s="241"/>
      <c r="Y54" s="241"/>
      <c r="Z54" s="241"/>
      <c r="AA54" s="241"/>
    </row>
    <row r="55" spans="2:27">
      <c r="B55" s="272" t="s">
        <v>873</v>
      </c>
      <c r="C55" s="270">
        <f t="shared" si="14"/>
        <v>205</v>
      </c>
      <c r="D55" s="272" t="s">
        <v>852</v>
      </c>
      <c r="E55" s="270">
        <f t="shared" si="8"/>
        <v>236</v>
      </c>
      <c r="F55" s="289" t="s">
        <v>863</v>
      </c>
      <c r="G55" s="270">
        <f t="shared" si="9"/>
        <v>257</v>
      </c>
      <c r="J55" s="272" t="s">
        <v>855</v>
      </c>
      <c r="K55" s="270">
        <f t="shared" si="15"/>
        <v>213</v>
      </c>
      <c r="L55" s="32" t="s">
        <v>859</v>
      </c>
      <c r="M55" s="270">
        <f t="shared" si="12"/>
        <v>258</v>
      </c>
      <c r="N55" s="32" t="s">
        <v>859</v>
      </c>
      <c r="O55" s="270">
        <f t="shared" si="13"/>
        <v>258</v>
      </c>
      <c r="P55" s="32" t="s">
        <v>148</v>
      </c>
      <c r="Q55" s="76"/>
      <c r="S55" s="648" t="s">
        <v>121</v>
      </c>
      <c r="T55" s="646" t="s">
        <v>801</v>
      </c>
      <c r="U55" s="646" t="s">
        <v>822</v>
      </c>
      <c r="X55" s="241"/>
      <c r="Y55" s="241"/>
      <c r="Z55" s="241"/>
      <c r="AA55" s="241"/>
    </row>
    <row r="56" spans="2:27">
      <c r="B56" s="269" t="s">
        <v>838</v>
      </c>
      <c r="C56" s="270">
        <f t="shared" si="14"/>
        <v>206</v>
      </c>
      <c r="D56" s="32" t="s">
        <v>856</v>
      </c>
      <c r="E56" s="270">
        <f t="shared" si="8"/>
        <v>262</v>
      </c>
      <c r="F56" s="278" t="s">
        <v>874</v>
      </c>
      <c r="G56" s="270">
        <f t="shared" si="9"/>
        <v>261</v>
      </c>
      <c r="J56" s="277" t="s">
        <v>875</v>
      </c>
      <c r="K56" s="270">
        <f t="shared" si="15"/>
        <v>209</v>
      </c>
      <c r="L56" s="32" t="s">
        <v>876</v>
      </c>
      <c r="M56" s="270">
        <f t="shared" si="12"/>
        <v>227</v>
      </c>
      <c r="N56" s="32" t="s">
        <v>877</v>
      </c>
      <c r="O56" s="270">
        <f t="shared" si="13"/>
        <v>259</v>
      </c>
      <c r="P56" s="32" t="s">
        <v>150</v>
      </c>
      <c r="Q56" s="76"/>
      <c r="S56" s="652" t="s">
        <v>122</v>
      </c>
      <c r="T56" s="646" t="s">
        <v>801</v>
      </c>
      <c r="U56" s="646" t="s">
        <v>822</v>
      </c>
      <c r="X56" s="241"/>
      <c r="Y56" s="241"/>
      <c r="Z56" s="241"/>
      <c r="AA56" s="241"/>
    </row>
    <row r="57" spans="2:27">
      <c r="B57" s="269" t="s">
        <v>840</v>
      </c>
      <c r="C57" s="270">
        <f t="shared" si="14"/>
        <v>215</v>
      </c>
      <c r="D57" s="32" t="s">
        <v>859</v>
      </c>
      <c r="E57" s="270">
        <f t="shared" si="8"/>
        <v>258</v>
      </c>
      <c r="G57" s="270"/>
      <c r="J57" s="269" t="s">
        <v>838</v>
      </c>
      <c r="K57" s="270">
        <f t="shared" si="15"/>
        <v>206</v>
      </c>
      <c r="L57" s="32" t="s">
        <v>864</v>
      </c>
      <c r="M57" s="270">
        <f t="shared" si="12"/>
        <v>260</v>
      </c>
      <c r="N57" s="32" t="s">
        <v>878</v>
      </c>
      <c r="O57" s="270">
        <f t="shared" si="13"/>
        <v>263</v>
      </c>
      <c r="P57" s="32" t="s">
        <v>152</v>
      </c>
      <c r="Q57" s="76"/>
      <c r="S57" s="648" t="s">
        <v>124</v>
      </c>
      <c r="T57" s="646" t="s">
        <v>801</v>
      </c>
      <c r="U57" s="646" t="s">
        <v>822</v>
      </c>
      <c r="X57" s="241"/>
      <c r="Y57" s="241"/>
      <c r="Z57" s="241"/>
      <c r="AA57" s="241"/>
    </row>
    <row r="58" spans="2:27">
      <c r="B58" s="269" t="s">
        <v>842</v>
      </c>
      <c r="C58" s="270">
        <f t="shared" si="14"/>
        <v>219</v>
      </c>
      <c r="D58" s="32" t="s">
        <v>863</v>
      </c>
      <c r="E58" s="270">
        <f t="shared" si="8"/>
        <v>257</v>
      </c>
      <c r="G58" s="270"/>
      <c r="J58" s="272" t="s">
        <v>879</v>
      </c>
      <c r="K58" s="270">
        <f t="shared" si="15"/>
        <v>210</v>
      </c>
      <c r="L58" s="281" t="s">
        <v>880</v>
      </c>
      <c r="M58" s="270">
        <f t="shared" si="12"/>
        <v>212</v>
      </c>
      <c r="N58" s="32" t="s">
        <v>881</v>
      </c>
      <c r="O58" s="270">
        <f t="shared" si="13"/>
        <v>265</v>
      </c>
      <c r="P58" s="286" t="s">
        <v>882</v>
      </c>
      <c r="Q58" s="287"/>
      <c r="S58" s="652" t="s">
        <v>126</v>
      </c>
      <c r="T58" s="646" t="s">
        <v>801</v>
      </c>
      <c r="U58" s="646" t="s">
        <v>822</v>
      </c>
      <c r="X58" s="241"/>
      <c r="Y58" s="241"/>
      <c r="Z58" s="241"/>
      <c r="AA58" s="241"/>
    </row>
    <row r="59" spans="2:27">
      <c r="B59" s="269" t="s">
        <v>295</v>
      </c>
      <c r="C59" s="270" t="e">
        <f t="shared" si="14"/>
        <v>#N/A</v>
      </c>
      <c r="D59" s="272" t="s">
        <v>864</v>
      </c>
      <c r="E59" s="270">
        <f t="shared" si="8"/>
        <v>260</v>
      </c>
      <c r="J59" s="269" t="s">
        <v>840</v>
      </c>
      <c r="K59" s="270">
        <f t="shared" si="15"/>
        <v>215</v>
      </c>
      <c r="N59" s="272" t="s">
        <v>883</v>
      </c>
      <c r="O59" s="270">
        <f t="shared" si="13"/>
        <v>267</v>
      </c>
      <c r="P59" s="32" t="s">
        <v>154</v>
      </c>
      <c r="Q59" s="76"/>
      <c r="S59" s="648" t="s">
        <v>129</v>
      </c>
      <c r="T59" s="646" t="s">
        <v>801</v>
      </c>
      <c r="U59" s="646" t="s">
        <v>822</v>
      </c>
      <c r="X59" s="241"/>
      <c r="Y59" s="241"/>
      <c r="Z59" s="241"/>
      <c r="AA59" s="241"/>
    </row>
    <row r="60" spans="2:27">
      <c r="B60" s="294" t="s">
        <v>848</v>
      </c>
      <c r="C60" s="270">
        <f t="shared" si="14"/>
        <v>235</v>
      </c>
      <c r="D60" s="242"/>
      <c r="E60" s="270"/>
      <c r="J60" s="269" t="s">
        <v>884</v>
      </c>
      <c r="K60" s="270">
        <f t="shared" si="15"/>
        <v>220</v>
      </c>
      <c r="N60" s="242"/>
      <c r="P60" s="32" t="s">
        <v>156</v>
      </c>
      <c r="Q60" s="76"/>
      <c r="S60" s="652" t="s">
        <v>131</v>
      </c>
      <c r="T60" s="646" t="s">
        <v>801</v>
      </c>
      <c r="U60" s="646" t="s">
        <v>822</v>
      </c>
      <c r="X60" s="241"/>
      <c r="Y60" s="241"/>
      <c r="Z60" s="241"/>
      <c r="AA60" s="241"/>
    </row>
    <row r="61" spans="2:27">
      <c r="B61" s="32" t="s">
        <v>297</v>
      </c>
      <c r="C61" s="270">
        <f t="shared" si="14"/>
        <v>234</v>
      </c>
      <c r="J61" s="269" t="s">
        <v>295</v>
      </c>
      <c r="K61" s="270" t="e">
        <f t="shared" si="15"/>
        <v>#N/A</v>
      </c>
      <c r="P61" s="32" t="s">
        <v>158</v>
      </c>
      <c r="Q61" s="76"/>
      <c r="S61" s="648" t="s">
        <v>133</v>
      </c>
      <c r="T61" s="646" t="s">
        <v>801</v>
      </c>
      <c r="U61" s="646" t="s">
        <v>822</v>
      </c>
      <c r="X61" s="241"/>
      <c r="Y61" s="241"/>
      <c r="Z61" s="241"/>
      <c r="AA61" s="241"/>
    </row>
    <row r="62" spans="2:27">
      <c r="B62" s="272" t="s">
        <v>852</v>
      </c>
      <c r="C62" s="270">
        <f t="shared" si="14"/>
        <v>236</v>
      </c>
      <c r="J62" s="294" t="s">
        <v>848</v>
      </c>
      <c r="K62" s="270">
        <f t="shared" si="15"/>
        <v>235</v>
      </c>
      <c r="P62" s="32" t="s">
        <v>160</v>
      </c>
      <c r="Q62" s="76"/>
      <c r="S62" s="652" t="s">
        <v>135</v>
      </c>
      <c r="T62" s="646" t="s">
        <v>801</v>
      </c>
      <c r="U62" s="646" t="s">
        <v>822</v>
      </c>
      <c r="X62" s="241"/>
      <c r="Y62" s="241"/>
      <c r="Z62" s="241"/>
      <c r="AA62" s="241"/>
    </row>
    <row r="63" spans="2:27">
      <c r="B63" s="32" t="s">
        <v>856</v>
      </c>
      <c r="C63" s="270">
        <f t="shared" si="14"/>
        <v>262</v>
      </c>
      <c r="J63" s="277" t="s">
        <v>297</v>
      </c>
      <c r="K63" s="270">
        <f t="shared" si="15"/>
        <v>234</v>
      </c>
      <c r="P63" s="32" t="s">
        <v>162</v>
      </c>
      <c r="Q63" s="76"/>
      <c r="S63" s="652" t="s">
        <v>137</v>
      </c>
      <c r="T63" s="646" t="s">
        <v>801</v>
      </c>
      <c r="U63" s="646" t="s">
        <v>822</v>
      </c>
      <c r="X63" s="241"/>
      <c r="Y63" s="241"/>
      <c r="Z63" s="241"/>
      <c r="AA63" s="241"/>
    </row>
    <row r="64" spans="2:27">
      <c r="B64" s="32" t="s">
        <v>859</v>
      </c>
      <c r="C64" s="270">
        <f t="shared" si="14"/>
        <v>258</v>
      </c>
      <c r="J64" s="272" t="s">
        <v>852</v>
      </c>
      <c r="K64" s="270">
        <f t="shared" si="15"/>
        <v>236</v>
      </c>
      <c r="P64" s="32" t="s">
        <v>164</v>
      </c>
      <c r="Q64" s="76"/>
      <c r="S64" s="648" t="s">
        <v>139</v>
      </c>
      <c r="T64" s="646" t="s">
        <v>801</v>
      </c>
      <c r="U64" s="646" t="s">
        <v>822</v>
      </c>
      <c r="X64" s="241"/>
      <c r="Y64" s="241"/>
      <c r="Z64" s="241"/>
      <c r="AA64" s="241"/>
    </row>
    <row r="65" spans="2:27">
      <c r="B65" s="32" t="s">
        <v>863</v>
      </c>
      <c r="C65" s="270">
        <f t="shared" si="14"/>
        <v>257</v>
      </c>
      <c r="J65" s="272" t="s">
        <v>885</v>
      </c>
      <c r="K65" s="270">
        <f t="shared" si="15"/>
        <v>266</v>
      </c>
      <c r="P65" s="32" t="s">
        <v>166</v>
      </c>
      <c r="Q65" s="76"/>
      <c r="S65" s="652" t="s">
        <v>141</v>
      </c>
      <c r="T65" s="646" t="s">
        <v>801</v>
      </c>
      <c r="U65" s="646" t="s">
        <v>822</v>
      </c>
      <c r="X65" s="241"/>
      <c r="Y65" s="241"/>
      <c r="Z65" s="241"/>
      <c r="AA65" s="241"/>
    </row>
    <row r="66" spans="2:27">
      <c r="B66" s="272" t="s">
        <v>864</v>
      </c>
      <c r="C66" s="270">
        <f t="shared" si="14"/>
        <v>260</v>
      </c>
      <c r="J66" s="32" t="s">
        <v>856</v>
      </c>
      <c r="K66" s="270">
        <f t="shared" si="15"/>
        <v>262</v>
      </c>
      <c r="P66" s="32" t="s">
        <v>211</v>
      </c>
      <c r="Q66" s="76"/>
      <c r="S66" s="648" t="s">
        <v>143</v>
      </c>
      <c r="T66" s="646" t="s">
        <v>801</v>
      </c>
      <c r="U66" s="646" t="s">
        <v>822</v>
      </c>
      <c r="X66" s="241"/>
      <c r="Y66" s="241"/>
      <c r="Z66" s="241"/>
      <c r="AA66" s="241"/>
    </row>
    <row r="67" spans="2:27">
      <c r="J67" s="272" t="s">
        <v>872</v>
      </c>
      <c r="K67" s="270">
        <f t="shared" si="15"/>
        <v>256</v>
      </c>
      <c r="P67" s="32" t="s">
        <v>213</v>
      </c>
      <c r="Q67" s="76"/>
      <c r="S67" s="652" t="s">
        <v>145</v>
      </c>
      <c r="T67" s="646" t="s">
        <v>801</v>
      </c>
      <c r="U67" s="646" t="s">
        <v>822</v>
      </c>
      <c r="X67" s="241"/>
      <c r="Y67" s="241"/>
      <c r="Z67" s="241"/>
      <c r="AA67" s="241"/>
    </row>
    <row r="68" spans="2:27">
      <c r="J68" s="32" t="s">
        <v>859</v>
      </c>
      <c r="K68" s="270">
        <f t="shared" si="15"/>
        <v>258</v>
      </c>
      <c r="P68" s="32" t="s">
        <v>215</v>
      </c>
      <c r="Q68" s="76"/>
      <c r="S68" s="648" t="s">
        <v>147</v>
      </c>
      <c r="T68" s="646" t="s">
        <v>801</v>
      </c>
      <c r="U68" s="646" t="s">
        <v>822</v>
      </c>
      <c r="X68" s="241"/>
      <c r="Y68" s="241"/>
      <c r="Z68" s="241"/>
      <c r="AA68" s="241"/>
    </row>
    <row r="69" spans="2:27">
      <c r="J69" s="32" t="s">
        <v>863</v>
      </c>
      <c r="K69" s="270">
        <f t="shared" si="15"/>
        <v>257</v>
      </c>
      <c r="P69" s="32" t="s">
        <v>217</v>
      </c>
      <c r="Q69" s="76"/>
      <c r="S69" s="656" t="s">
        <v>149</v>
      </c>
      <c r="T69" s="646" t="s">
        <v>801</v>
      </c>
      <c r="U69" s="646" t="s">
        <v>822</v>
      </c>
      <c r="X69" s="241"/>
      <c r="Y69" s="241"/>
      <c r="Z69" s="241"/>
      <c r="AA69" s="241"/>
    </row>
    <row r="70" spans="2:27">
      <c r="J70" s="272" t="s">
        <v>864</v>
      </c>
      <c r="K70" s="270">
        <f t="shared" si="15"/>
        <v>260</v>
      </c>
      <c r="P70" s="299" t="s">
        <v>886</v>
      </c>
      <c r="Q70" s="300"/>
      <c r="S70" s="652" t="s">
        <v>151</v>
      </c>
      <c r="T70" s="646" t="s">
        <v>801</v>
      </c>
      <c r="U70" s="646" t="s">
        <v>822</v>
      </c>
      <c r="X70" s="241"/>
      <c r="Y70" s="241"/>
      <c r="Z70" s="241"/>
      <c r="AA70" s="241"/>
    </row>
    <row r="71" spans="2:27">
      <c r="P71" s="301" t="s">
        <v>887</v>
      </c>
      <c r="Q71" s="302"/>
      <c r="S71" s="652" t="s">
        <v>153</v>
      </c>
      <c r="T71" s="646" t="s">
        <v>801</v>
      </c>
      <c r="U71" s="646" t="s">
        <v>822</v>
      </c>
      <c r="X71" s="241"/>
      <c r="Y71" s="241"/>
      <c r="Z71" s="241"/>
      <c r="AA71" s="241"/>
    </row>
    <row r="72" spans="2:27">
      <c r="P72" s="301" t="s">
        <v>888</v>
      </c>
      <c r="Q72" s="302"/>
      <c r="S72" s="652" t="s">
        <v>155</v>
      </c>
      <c r="T72" s="646" t="s">
        <v>801</v>
      </c>
      <c r="U72" s="646" t="s">
        <v>822</v>
      </c>
      <c r="X72" s="241"/>
      <c r="Y72" s="241"/>
      <c r="Z72" s="241"/>
      <c r="AA72" s="241"/>
    </row>
    <row r="73" spans="2:27">
      <c r="P73" s="32" t="s">
        <v>295</v>
      </c>
      <c r="Q73" s="76"/>
      <c r="S73" s="652" t="s">
        <v>157</v>
      </c>
      <c r="T73" s="646" t="s">
        <v>801</v>
      </c>
      <c r="U73" s="646" t="s">
        <v>822</v>
      </c>
      <c r="X73" s="241"/>
      <c r="Y73" s="241"/>
      <c r="Z73" s="241"/>
      <c r="AA73" s="241"/>
    </row>
    <row r="74" spans="2:27">
      <c r="P74" s="32" t="s">
        <v>294</v>
      </c>
      <c r="Q74" s="76"/>
      <c r="S74" s="652" t="s">
        <v>159</v>
      </c>
      <c r="T74" s="646" t="s">
        <v>801</v>
      </c>
      <c r="U74" s="646" t="s">
        <v>822</v>
      </c>
      <c r="X74" s="241"/>
      <c r="Y74" s="241"/>
      <c r="Z74" s="241"/>
      <c r="AA74" s="241"/>
    </row>
    <row r="75" spans="2:27">
      <c r="P75" s="297" t="s">
        <v>296</v>
      </c>
      <c r="Q75" s="76"/>
      <c r="S75" s="652" t="s">
        <v>161</v>
      </c>
      <c r="T75" s="646" t="s">
        <v>801</v>
      </c>
      <c r="U75" s="646" t="s">
        <v>822</v>
      </c>
      <c r="X75" s="241"/>
      <c r="Y75" s="241"/>
      <c r="Z75" s="241"/>
      <c r="AA75" s="241"/>
    </row>
    <row r="76" spans="2:27">
      <c r="P76" s="298" t="s">
        <v>297</v>
      </c>
      <c r="Q76" s="303"/>
      <c r="S76" s="652" t="s">
        <v>163</v>
      </c>
      <c r="T76" s="646" t="s">
        <v>801</v>
      </c>
      <c r="U76" s="646" t="s">
        <v>822</v>
      </c>
      <c r="X76" s="241"/>
      <c r="Y76" s="241"/>
      <c r="Z76" s="241"/>
      <c r="AA76" s="241"/>
    </row>
    <row r="77" spans="2:27">
      <c r="P77" s="32" t="s">
        <v>852</v>
      </c>
      <c r="Q77" s="76"/>
      <c r="S77" s="652" t="s">
        <v>165</v>
      </c>
      <c r="T77" s="646" t="s">
        <v>801</v>
      </c>
      <c r="U77" s="646" t="s">
        <v>822</v>
      </c>
      <c r="X77" s="241"/>
      <c r="Y77" s="241"/>
      <c r="Z77" s="241"/>
      <c r="AA77" s="241"/>
    </row>
    <row r="78" spans="2:27">
      <c r="P78" s="32" t="s">
        <v>320</v>
      </c>
      <c r="Q78" s="76"/>
      <c r="S78" s="652" t="s">
        <v>168</v>
      </c>
      <c r="T78" s="646" t="s">
        <v>801</v>
      </c>
      <c r="U78" s="646" t="s">
        <v>822</v>
      </c>
      <c r="X78" s="241"/>
      <c r="Y78" s="241"/>
      <c r="Z78" s="241"/>
      <c r="AA78" s="241"/>
    </row>
    <row r="79" spans="2:27">
      <c r="P79" s="32" t="s">
        <v>889</v>
      </c>
      <c r="Q79" s="76"/>
      <c r="S79" s="652" t="s">
        <v>169</v>
      </c>
      <c r="T79" s="646" t="s">
        <v>801</v>
      </c>
      <c r="U79" s="646" t="s">
        <v>822</v>
      </c>
      <c r="X79" s="241"/>
      <c r="Y79" s="241"/>
      <c r="Z79" s="241"/>
      <c r="AA79" s="241"/>
    </row>
    <row r="80" spans="2:27">
      <c r="P80" s="32" t="s">
        <v>321</v>
      </c>
      <c r="Q80" s="76"/>
      <c r="S80" s="652" t="s">
        <v>170</v>
      </c>
      <c r="T80" s="646" t="s">
        <v>801</v>
      </c>
      <c r="U80" s="646" t="s">
        <v>822</v>
      </c>
      <c r="X80" s="241"/>
      <c r="Y80" s="241"/>
      <c r="Z80" s="241"/>
      <c r="AA80" s="241"/>
    </row>
    <row r="81" spans="2:27">
      <c r="P81" s="32" t="s">
        <v>322</v>
      </c>
      <c r="Q81" s="76"/>
      <c r="S81" s="652" t="s">
        <v>171</v>
      </c>
      <c r="T81" s="646" t="s">
        <v>801</v>
      </c>
      <c r="U81" s="646" t="s">
        <v>822</v>
      </c>
      <c r="X81" s="241"/>
      <c r="Y81" s="241"/>
      <c r="Z81" s="241"/>
      <c r="AA81" s="241"/>
    </row>
    <row r="82" spans="2:27">
      <c r="P82" s="32" t="s">
        <v>890</v>
      </c>
      <c r="Q82" s="76"/>
      <c r="S82" s="652" t="s">
        <v>172</v>
      </c>
      <c r="T82" s="646" t="s">
        <v>801</v>
      </c>
      <c r="U82" s="646" t="s">
        <v>822</v>
      </c>
      <c r="X82" s="241"/>
      <c r="Y82" s="241"/>
      <c r="Z82" s="241"/>
      <c r="AA82" s="241"/>
    </row>
    <row r="83" spans="2:27">
      <c r="P83" s="32" t="s">
        <v>326</v>
      </c>
      <c r="Q83" s="76"/>
      <c r="S83" s="652" t="s">
        <v>173</v>
      </c>
      <c r="T83" s="646" t="s">
        <v>801</v>
      </c>
      <c r="U83" s="646" t="s">
        <v>822</v>
      </c>
      <c r="X83" s="241"/>
      <c r="Y83" s="241"/>
      <c r="Z83" s="241"/>
      <c r="AA83" s="241"/>
    </row>
    <row r="84" spans="2:27">
      <c r="P84" s="32" t="s">
        <v>325</v>
      </c>
      <c r="Q84" s="76"/>
      <c r="S84" s="652" t="s">
        <v>174</v>
      </c>
      <c r="T84" s="646" t="s">
        <v>801</v>
      </c>
      <c r="U84" s="646" t="s">
        <v>822</v>
      </c>
      <c r="X84" s="241"/>
      <c r="Y84" s="241"/>
      <c r="Z84" s="241"/>
      <c r="AA84" s="241"/>
    </row>
    <row r="85" spans="2:27">
      <c r="P85" s="32" t="s">
        <v>324</v>
      </c>
      <c r="Q85" s="76"/>
      <c r="S85" s="652" t="s">
        <v>175</v>
      </c>
      <c r="T85" s="646" t="s">
        <v>801</v>
      </c>
      <c r="U85" s="646" t="s">
        <v>822</v>
      </c>
      <c r="X85" s="241"/>
      <c r="Y85" s="241"/>
      <c r="Z85" s="241"/>
      <c r="AA85" s="241"/>
    </row>
    <row r="86" spans="2:27">
      <c r="P86" s="32" t="s">
        <v>323</v>
      </c>
      <c r="Q86" s="76"/>
      <c r="S86" s="652" t="s">
        <v>176</v>
      </c>
      <c r="T86" s="646" t="s">
        <v>801</v>
      </c>
      <c r="U86" s="646" t="s">
        <v>822</v>
      </c>
      <c r="X86" s="241"/>
      <c r="Y86" s="241"/>
      <c r="Z86" s="241"/>
      <c r="AA86" s="241"/>
    </row>
    <row r="87" spans="2:27">
      <c r="P87" s="32" t="s">
        <v>872</v>
      </c>
      <c r="Q87" s="76"/>
      <c r="S87" s="652" t="s">
        <v>177</v>
      </c>
      <c r="T87" s="646" t="s">
        <v>801</v>
      </c>
      <c r="U87" s="646" t="s">
        <v>822</v>
      </c>
      <c r="X87" s="241"/>
      <c r="Y87" s="241"/>
      <c r="Z87" s="241"/>
      <c r="AA87" s="241"/>
    </row>
    <row r="88" spans="2:27">
      <c r="P88" s="32" t="s">
        <v>859</v>
      </c>
      <c r="Q88" s="76"/>
      <c r="S88" s="652" t="s">
        <v>179</v>
      </c>
      <c r="T88" s="646" t="s">
        <v>801</v>
      </c>
      <c r="U88" s="646" t="s">
        <v>822</v>
      </c>
      <c r="X88" s="241"/>
      <c r="Y88" s="241"/>
      <c r="Z88" s="241"/>
      <c r="AA88" s="241"/>
    </row>
    <row r="89" spans="2:27">
      <c r="P89" s="32" t="s">
        <v>877</v>
      </c>
      <c r="Q89" s="76"/>
      <c r="S89" s="652" t="s">
        <v>180</v>
      </c>
      <c r="T89" s="646" t="s">
        <v>801</v>
      </c>
      <c r="U89" s="646" t="s">
        <v>822</v>
      </c>
      <c r="X89" s="241"/>
      <c r="Y89" s="241"/>
      <c r="Z89" s="241"/>
      <c r="AA89" s="241"/>
    </row>
    <row r="90" spans="2:27">
      <c r="P90" s="32" t="s">
        <v>878</v>
      </c>
      <c r="Q90" s="76"/>
      <c r="S90" s="652" t="s">
        <v>181</v>
      </c>
      <c r="T90" s="646" t="s">
        <v>801</v>
      </c>
      <c r="U90" s="646" t="s">
        <v>822</v>
      </c>
      <c r="X90" s="241"/>
      <c r="Y90" s="241"/>
      <c r="Z90" s="241"/>
      <c r="AA90" s="241"/>
    </row>
    <row r="91" spans="2:27">
      <c r="P91" s="32" t="s">
        <v>891</v>
      </c>
      <c r="Q91" s="76"/>
      <c r="S91" s="652" t="s">
        <v>182</v>
      </c>
      <c r="T91" s="646" t="s">
        <v>801</v>
      </c>
      <c r="U91" s="646" t="s">
        <v>822</v>
      </c>
      <c r="X91" s="241"/>
      <c r="Y91" s="241"/>
      <c r="Z91" s="241"/>
      <c r="AA91" s="241"/>
    </row>
    <row r="92" spans="2:27">
      <c r="P92" s="32" t="s">
        <v>883</v>
      </c>
      <c r="Q92" s="76"/>
      <c r="S92" s="652" t="s">
        <v>184</v>
      </c>
      <c r="T92" s="646" t="s">
        <v>801</v>
      </c>
      <c r="U92" s="646" t="s">
        <v>822</v>
      </c>
      <c r="X92" s="241"/>
      <c r="Y92" s="241"/>
      <c r="Z92" s="241"/>
      <c r="AA92" s="241"/>
    </row>
    <row r="93" spans="2:27">
      <c r="P93" s="240" t="s">
        <v>892</v>
      </c>
      <c r="S93" s="652" t="s">
        <v>185</v>
      </c>
      <c r="T93" s="646" t="s">
        <v>801</v>
      </c>
      <c r="U93" s="646" t="s">
        <v>822</v>
      </c>
      <c r="X93" s="241"/>
      <c r="Y93" s="241"/>
      <c r="Z93" s="241"/>
      <c r="AA93" s="241"/>
    </row>
    <row r="94" spans="2:27">
      <c r="P94" s="298" t="s">
        <v>893</v>
      </c>
      <c r="Q94" s="267"/>
      <c r="S94" s="652" t="s">
        <v>186</v>
      </c>
      <c r="T94" s="646" t="s">
        <v>801</v>
      </c>
      <c r="U94" s="646" t="s">
        <v>822</v>
      </c>
      <c r="X94" s="241"/>
      <c r="Y94" s="241"/>
      <c r="Z94" s="241"/>
      <c r="AA94" s="241"/>
    </row>
    <row r="95" spans="2:27">
      <c r="B95" s="284" t="s">
        <v>340</v>
      </c>
      <c r="C95" s="284"/>
      <c r="D95" s="284" t="s">
        <v>340</v>
      </c>
      <c r="E95" s="264"/>
      <c r="F95" s="285" t="s">
        <v>894</v>
      </c>
      <c r="G95" s="266"/>
      <c r="H95" s="284" t="s">
        <v>340</v>
      </c>
      <c r="I95" s="284"/>
      <c r="J95" s="263" t="s">
        <v>340</v>
      </c>
      <c r="K95" s="284"/>
      <c r="L95" s="58" t="s">
        <v>340</v>
      </c>
      <c r="M95" s="58"/>
      <c r="N95" s="58" t="s">
        <v>340</v>
      </c>
      <c r="O95" s="58"/>
      <c r="P95" s="58" t="s">
        <v>340</v>
      </c>
      <c r="Q95" s="76"/>
      <c r="S95" s="652" t="s">
        <v>188</v>
      </c>
      <c r="T95" s="646" t="s">
        <v>801</v>
      </c>
      <c r="U95" s="646" t="s">
        <v>822</v>
      </c>
      <c r="X95" s="241"/>
      <c r="Y95" s="241"/>
      <c r="Z95" s="241"/>
      <c r="AA95" s="241"/>
    </row>
    <row r="96" spans="2:27">
      <c r="B96" s="269" t="s">
        <v>341</v>
      </c>
      <c r="C96" s="270">
        <f t="shared" ref="C96:C111" si="16">MATCH(B96,$S$290:$S$341,0)</f>
        <v>2</v>
      </c>
      <c r="D96" s="269" t="s">
        <v>341</v>
      </c>
      <c r="E96" s="270">
        <f t="shared" ref="E96:E111" si="17">MATCH(D96,$S$290:$S$341,0)</f>
        <v>2</v>
      </c>
      <c r="F96" s="271" t="s">
        <v>895</v>
      </c>
      <c r="G96" s="270">
        <f t="shared" ref="G96:G112" si="18">MATCH(F96,$S$290:$S$340,0)</f>
        <v>1</v>
      </c>
      <c r="H96" s="269" t="s">
        <v>341</v>
      </c>
      <c r="I96" s="270">
        <f t="shared" ref="I96:I108" si="19">MATCH(H96,$S$291:$S$340,0)</f>
        <v>1</v>
      </c>
      <c r="J96" s="269" t="s">
        <v>341</v>
      </c>
      <c r="K96" s="270">
        <f t="shared" ref="K96:K110" si="20">MATCH(J96,$S$291:$S$340,0)</f>
        <v>1</v>
      </c>
      <c r="L96" s="32" t="s">
        <v>341</v>
      </c>
      <c r="M96" s="270">
        <f t="shared" ref="M96:M109" si="21">MATCH(L96,$S$291:$S$340,0)</f>
        <v>1</v>
      </c>
      <c r="N96" s="32" t="s">
        <v>341</v>
      </c>
      <c r="O96" s="270">
        <f t="shared" ref="O96:O110" si="22">MATCH(N96,$S$291:$S$340,0)</f>
        <v>1</v>
      </c>
      <c r="P96" s="32" t="s">
        <v>341</v>
      </c>
      <c r="Q96" s="76"/>
      <c r="S96" s="652" t="s">
        <v>189</v>
      </c>
      <c r="T96" s="646" t="s">
        <v>801</v>
      </c>
      <c r="U96" s="646" t="s">
        <v>822</v>
      </c>
      <c r="X96" s="241"/>
      <c r="Y96" s="241"/>
      <c r="Z96" s="241"/>
      <c r="AA96" s="241"/>
    </row>
    <row r="97" spans="2:27">
      <c r="B97" s="269" t="s">
        <v>346</v>
      </c>
      <c r="C97" s="270">
        <f t="shared" si="16"/>
        <v>6</v>
      </c>
      <c r="D97" s="269" t="s">
        <v>346</v>
      </c>
      <c r="E97" s="270">
        <f t="shared" si="17"/>
        <v>6</v>
      </c>
      <c r="F97" s="271" t="s">
        <v>341</v>
      </c>
      <c r="G97" s="270">
        <f t="shared" si="18"/>
        <v>2</v>
      </c>
      <c r="H97" s="269" t="s">
        <v>346</v>
      </c>
      <c r="I97" s="270">
        <f t="shared" si="19"/>
        <v>5</v>
      </c>
      <c r="J97" s="269" t="s">
        <v>346</v>
      </c>
      <c r="K97" s="270">
        <f t="shared" si="20"/>
        <v>5</v>
      </c>
      <c r="L97" s="32" t="s">
        <v>346</v>
      </c>
      <c r="M97" s="270">
        <f t="shared" si="21"/>
        <v>5</v>
      </c>
      <c r="N97" s="32" t="s">
        <v>346</v>
      </c>
      <c r="O97" s="270">
        <f t="shared" si="22"/>
        <v>5</v>
      </c>
      <c r="P97" s="32" t="s">
        <v>346</v>
      </c>
      <c r="Q97" s="76"/>
      <c r="S97" s="652" t="s">
        <v>190</v>
      </c>
      <c r="T97" s="646" t="s">
        <v>801</v>
      </c>
      <c r="U97" s="646" t="s">
        <v>822</v>
      </c>
      <c r="X97" s="241"/>
      <c r="Y97" s="241"/>
      <c r="Z97" s="241"/>
      <c r="AA97" s="241"/>
    </row>
    <row r="98" spans="2:27">
      <c r="B98" s="269" t="s">
        <v>347</v>
      </c>
      <c r="C98" s="270">
        <f t="shared" si="16"/>
        <v>7</v>
      </c>
      <c r="D98" s="269" t="s">
        <v>347</v>
      </c>
      <c r="E98" s="270">
        <f t="shared" si="17"/>
        <v>7</v>
      </c>
      <c r="F98" s="271" t="s">
        <v>346</v>
      </c>
      <c r="G98" s="270">
        <f t="shared" si="18"/>
        <v>6</v>
      </c>
      <c r="H98" s="269" t="s">
        <v>347</v>
      </c>
      <c r="I98" s="270">
        <f t="shared" si="19"/>
        <v>6</v>
      </c>
      <c r="J98" s="269" t="s">
        <v>347</v>
      </c>
      <c r="K98" s="270">
        <f t="shared" si="20"/>
        <v>6</v>
      </c>
      <c r="L98" s="32" t="s">
        <v>347</v>
      </c>
      <c r="M98" s="270">
        <f t="shared" si="21"/>
        <v>6</v>
      </c>
      <c r="N98" s="32" t="s">
        <v>347</v>
      </c>
      <c r="O98" s="270">
        <f t="shared" si="22"/>
        <v>6</v>
      </c>
      <c r="P98" s="32" t="s">
        <v>347</v>
      </c>
      <c r="Q98" s="287"/>
      <c r="S98" s="652" t="s">
        <v>191</v>
      </c>
      <c r="T98" s="646" t="s">
        <v>801</v>
      </c>
      <c r="U98" s="646" t="s">
        <v>822</v>
      </c>
      <c r="X98" s="241"/>
      <c r="Y98" s="241"/>
      <c r="Z98" s="241"/>
      <c r="AA98" s="241"/>
    </row>
    <row r="99" spans="2:27">
      <c r="B99" s="269" t="s">
        <v>349</v>
      </c>
      <c r="C99" s="270">
        <f t="shared" si="16"/>
        <v>10</v>
      </c>
      <c r="D99" s="269" t="s">
        <v>349</v>
      </c>
      <c r="E99" s="270">
        <f t="shared" si="17"/>
        <v>10</v>
      </c>
      <c r="F99" s="271" t="s">
        <v>896</v>
      </c>
      <c r="G99" s="270">
        <f t="shared" si="18"/>
        <v>7</v>
      </c>
      <c r="H99" s="269" t="s">
        <v>349</v>
      </c>
      <c r="I99" s="270">
        <f t="shared" si="19"/>
        <v>9</v>
      </c>
      <c r="J99" s="272" t="s">
        <v>897</v>
      </c>
      <c r="K99" s="270">
        <f t="shared" si="20"/>
        <v>13</v>
      </c>
      <c r="L99" s="32" t="s">
        <v>349</v>
      </c>
      <c r="M99" s="270">
        <f t="shared" si="21"/>
        <v>9</v>
      </c>
      <c r="N99" s="32" t="s">
        <v>349</v>
      </c>
      <c r="O99" s="270">
        <f t="shared" si="22"/>
        <v>9</v>
      </c>
      <c r="P99" s="286" t="s">
        <v>898</v>
      </c>
      <c r="Q99" s="76"/>
      <c r="S99" s="652" t="s">
        <v>192</v>
      </c>
      <c r="T99" s="646" t="s">
        <v>801</v>
      </c>
      <c r="U99" s="646" t="s">
        <v>822</v>
      </c>
      <c r="X99" s="241"/>
      <c r="Y99" s="241"/>
      <c r="Z99" s="241"/>
      <c r="AA99" s="241"/>
    </row>
    <row r="100" spans="2:27">
      <c r="B100" s="269" t="s">
        <v>899</v>
      </c>
      <c r="C100" s="270">
        <f t="shared" si="16"/>
        <v>12</v>
      </c>
      <c r="D100" s="269" t="s">
        <v>899</v>
      </c>
      <c r="E100" s="270">
        <f t="shared" si="17"/>
        <v>12</v>
      </c>
      <c r="F100" s="271" t="s">
        <v>349</v>
      </c>
      <c r="G100" s="270">
        <f t="shared" si="18"/>
        <v>10</v>
      </c>
      <c r="H100" s="269" t="s">
        <v>899</v>
      </c>
      <c r="I100" s="270">
        <f t="shared" si="19"/>
        <v>11</v>
      </c>
      <c r="J100" s="269" t="s">
        <v>349</v>
      </c>
      <c r="K100" s="270">
        <f t="shared" si="20"/>
        <v>9</v>
      </c>
      <c r="L100" s="32" t="s">
        <v>899</v>
      </c>
      <c r="M100" s="270">
        <f t="shared" si="21"/>
        <v>11</v>
      </c>
      <c r="N100" s="32" t="s">
        <v>899</v>
      </c>
      <c r="O100" s="270">
        <f t="shared" si="22"/>
        <v>11</v>
      </c>
      <c r="P100" s="32" t="s">
        <v>348</v>
      </c>
      <c r="Q100" s="76"/>
      <c r="S100" s="652" t="s">
        <v>194</v>
      </c>
      <c r="T100" s="646" t="s">
        <v>801</v>
      </c>
      <c r="U100" s="646" t="s">
        <v>822</v>
      </c>
      <c r="X100" s="241"/>
      <c r="Y100" s="241"/>
      <c r="Z100" s="241"/>
      <c r="AA100" s="241"/>
    </row>
    <row r="101" spans="2:27">
      <c r="B101" s="272" t="s">
        <v>900</v>
      </c>
      <c r="C101" s="270">
        <f t="shared" si="16"/>
        <v>18</v>
      </c>
      <c r="D101" s="272" t="s">
        <v>900</v>
      </c>
      <c r="E101" s="270">
        <f t="shared" si="17"/>
        <v>18</v>
      </c>
      <c r="F101" s="271" t="s">
        <v>899</v>
      </c>
      <c r="G101" s="270">
        <f t="shared" si="18"/>
        <v>12</v>
      </c>
      <c r="H101" s="269" t="s">
        <v>901</v>
      </c>
      <c r="I101" s="270" t="e">
        <f t="shared" si="19"/>
        <v>#N/A</v>
      </c>
      <c r="J101" s="272" t="s">
        <v>902</v>
      </c>
      <c r="K101" s="270">
        <f t="shared" si="20"/>
        <v>14</v>
      </c>
      <c r="L101" s="32" t="s">
        <v>903</v>
      </c>
      <c r="M101" s="270">
        <f t="shared" si="21"/>
        <v>12</v>
      </c>
      <c r="N101" s="272" t="s">
        <v>903</v>
      </c>
      <c r="O101" s="270">
        <f t="shared" si="22"/>
        <v>12</v>
      </c>
      <c r="P101" s="32" t="s">
        <v>349</v>
      </c>
      <c r="Q101" s="76"/>
      <c r="S101" s="652" t="s">
        <v>195</v>
      </c>
      <c r="T101" s="646" t="s">
        <v>801</v>
      </c>
      <c r="U101" s="646" t="s">
        <v>822</v>
      </c>
      <c r="X101" s="241"/>
      <c r="Y101" s="241"/>
      <c r="Z101" s="241"/>
      <c r="AA101" s="241"/>
    </row>
    <row r="102" spans="2:27">
      <c r="B102" s="32" t="s">
        <v>904</v>
      </c>
      <c r="C102" s="270">
        <f t="shared" si="16"/>
        <v>19</v>
      </c>
      <c r="D102" s="32" t="s">
        <v>904</v>
      </c>
      <c r="E102" s="270">
        <f t="shared" si="17"/>
        <v>19</v>
      </c>
      <c r="F102" s="278" t="s">
        <v>905</v>
      </c>
      <c r="G102" s="270">
        <f t="shared" si="18"/>
        <v>13</v>
      </c>
      <c r="H102" s="269" t="s">
        <v>372</v>
      </c>
      <c r="I102" s="270">
        <f t="shared" si="19"/>
        <v>27</v>
      </c>
      <c r="J102" s="269" t="s">
        <v>899</v>
      </c>
      <c r="K102" s="270">
        <f t="shared" si="20"/>
        <v>11</v>
      </c>
      <c r="L102" s="32" t="s">
        <v>901</v>
      </c>
      <c r="M102" s="270" t="e">
        <f t="shared" si="21"/>
        <v>#N/A</v>
      </c>
      <c r="N102" s="279" t="s">
        <v>906</v>
      </c>
      <c r="O102" s="270">
        <f t="shared" si="22"/>
        <v>19</v>
      </c>
      <c r="P102" s="32" t="s">
        <v>907</v>
      </c>
      <c r="Q102" s="76"/>
      <c r="S102" s="648" t="s">
        <v>196</v>
      </c>
      <c r="T102" s="646" t="s">
        <v>801</v>
      </c>
      <c r="U102" s="646" t="s">
        <v>822</v>
      </c>
      <c r="X102" s="241"/>
      <c r="Y102" s="241"/>
      <c r="Z102" s="241"/>
      <c r="AA102" s="241"/>
    </row>
    <row r="103" spans="2:27">
      <c r="B103" s="269" t="s">
        <v>901</v>
      </c>
      <c r="C103" s="270" t="e">
        <f t="shared" si="16"/>
        <v>#N/A</v>
      </c>
      <c r="D103" s="269" t="s">
        <v>901</v>
      </c>
      <c r="E103" s="270" t="e">
        <f t="shared" si="17"/>
        <v>#N/A</v>
      </c>
      <c r="F103" s="271" t="s">
        <v>908</v>
      </c>
      <c r="G103" s="270">
        <f t="shared" si="18"/>
        <v>21</v>
      </c>
      <c r="H103" s="269" t="s">
        <v>909</v>
      </c>
      <c r="I103" s="270">
        <f t="shared" si="19"/>
        <v>26</v>
      </c>
      <c r="J103" s="269" t="s">
        <v>910</v>
      </c>
      <c r="K103" s="270">
        <f t="shared" si="20"/>
        <v>15</v>
      </c>
      <c r="L103" s="32" t="s">
        <v>372</v>
      </c>
      <c r="M103" s="270">
        <f t="shared" si="21"/>
        <v>27</v>
      </c>
      <c r="N103" s="32" t="s">
        <v>901</v>
      </c>
      <c r="O103" s="270" t="e">
        <f t="shared" si="22"/>
        <v>#N/A</v>
      </c>
      <c r="P103" s="32" t="s">
        <v>345</v>
      </c>
      <c r="Q103" s="76"/>
      <c r="S103" s="648" t="s">
        <v>197</v>
      </c>
      <c r="T103" s="646" t="s">
        <v>801</v>
      </c>
      <c r="U103" s="646" t="s">
        <v>822</v>
      </c>
      <c r="X103" s="241"/>
      <c r="Y103" s="241"/>
      <c r="Z103" s="241"/>
      <c r="AA103" s="241"/>
    </row>
    <row r="104" spans="2:27">
      <c r="B104" s="269" t="s">
        <v>372</v>
      </c>
      <c r="C104" s="270">
        <f t="shared" si="16"/>
        <v>28</v>
      </c>
      <c r="D104" s="269" t="s">
        <v>372</v>
      </c>
      <c r="E104" s="270">
        <f t="shared" si="17"/>
        <v>28</v>
      </c>
      <c r="F104" s="271" t="s">
        <v>901</v>
      </c>
      <c r="G104" s="270" t="e">
        <f t="shared" si="18"/>
        <v>#N/A</v>
      </c>
      <c r="H104" s="269" t="s">
        <v>911</v>
      </c>
      <c r="I104" s="270">
        <f t="shared" si="19"/>
        <v>29</v>
      </c>
      <c r="J104" s="272" t="s">
        <v>912</v>
      </c>
      <c r="K104" s="270">
        <f t="shared" si="20"/>
        <v>16</v>
      </c>
      <c r="L104" s="32" t="s">
        <v>913</v>
      </c>
      <c r="M104" s="270">
        <f t="shared" si="21"/>
        <v>28</v>
      </c>
      <c r="N104" s="32" t="s">
        <v>372</v>
      </c>
      <c r="O104" s="270">
        <f t="shared" si="22"/>
        <v>27</v>
      </c>
      <c r="P104" s="32" t="s">
        <v>914</v>
      </c>
      <c r="Q104" s="76"/>
      <c r="S104" s="648" t="s">
        <v>198</v>
      </c>
      <c r="T104" s="646" t="s">
        <v>801</v>
      </c>
      <c r="U104" s="646" t="s">
        <v>822</v>
      </c>
      <c r="X104" s="241"/>
      <c r="Y104" s="241"/>
      <c r="Z104" s="241"/>
      <c r="AA104" s="241"/>
    </row>
    <row r="105" spans="2:27">
      <c r="B105" s="269" t="s">
        <v>909</v>
      </c>
      <c r="C105" s="270">
        <f t="shared" si="16"/>
        <v>27</v>
      </c>
      <c r="D105" s="269" t="s">
        <v>909</v>
      </c>
      <c r="E105" s="270">
        <f t="shared" si="17"/>
        <v>27</v>
      </c>
      <c r="F105" s="271" t="s">
        <v>372</v>
      </c>
      <c r="G105" s="270">
        <f t="shared" si="18"/>
        <v>28</v>
      </c>
      <c r="H105" s="269" t="s">
        <v>361</v>
      </c>
      <c r="I105" s="270">
        <f t="shared" si="19"/>
        <v>42</v>
      </c>
      <c r="J105" s="269" t="s">
        <v>901</v>
      </c>
      <c r="K105" s="270" t="e">
        <f t="shared" si="20"/>
        <v>#N/A</v>
      </c>
      <c r="L105" s="32" t="s">
        <v>911</v>
      </c>
      <c r="M105" s="270">
        <f t="shared" si="21"/>
        <v>29</v>
      </c>
      <c r="N105" s="32" t="s">
        <v>913</v>
      </c>
      <c r="O105" s="270">
        <f t="shared" si="22"/>
        <v>28</v>
      </c>
      <c r="P105" s="32" t="s">
        <v>901</v>
      </c>
      <c r="Q105" s="76"/>
      <c r="S105" s="648" t="s">
        <v>199</v>
      </c>
      <c r="T105" s="646" t="s">
        <v>801</v>
      </c>
      <c r="U105" s="646" t="s">
        <v>822</v>
      </c>
      <c r="X105" s="241"/>
      <c r="Y105" s="241"/>
      <c r="Z105" s="241"/>
      <c r="AA105" s="241"/>
    </row>
    <row r="106" spans="2:27">
      <c r="B106" s="269" t="s">
        <v>911</v>
      </c>
      <c r="C106" s="270">
        <f t="shared" si="16"/>
        <v>30</v>
      </c>
      <c r="D106" s="269" t="s">
        <v>911</v>
      </c>
      <c r="E106" s="270">
        <f t="shared" si="17"/>
        <v>30</v>
      </c>
      <c r="F106" s="271" t="s">
        <v>909</v>
      </c>
      <c r="G106" s="270">
        <f t="shared" si="18"/>
        <v>27</v>
      </c>
      <c r="H106" s="269" t="s">
        <v>915</v>
      </c>
      <c r="I106" s="270">
        <f t="shared" si="19"/>
        <v>44</v>
      </c>
      <c r="J106" s="269" t="s">
        <v>916</v>
      </c>
      <c r="K106" s="270">
        <f t="shared" si="20"/>
        <v>22</v>
      </c>
      <c r="L106" s="32" t="s">
        <v>361</v>
      </c>
      <c r="M106" s="270">
        <f t="shared" si="21"/>
        <v>42</v>
      </c>
      <c r="N106" s="32" t="s">
        <v>911</v>
      </c>
      <c r="O106" s="270">
        <f t="shared" si="22"/>
        <v>29</v>
      </c>
      <c r="P106" s="32" t="s">
        <v>372</v>
      </c>
      <c r="Q106" s="76"/>
      <c r="S106" s="648" t="s">
        <v>200</v>
      </c>
      <c r="T106" s="646" t="s">
        <v>801</v>
      </c>
      <c r="U106" s="646" t="s">
        <v>822</v>
      </c>
      <c r="X106" s="241"/>
      <c r="Y106" s="241"/>
      <c r="Z106" s="241"/>
      <c r="AA106" s="241"/>
    </row>
    <row r="107" spans="2:27">
      <c r="B107" s="269" t="s">
        <v>361</v>
      </c>
      <c r="C107" s="270">
        <f t="shared" si="16"/>
        <v>43</v>
      </c>
      <c r="D107" s="269" t="s">
        <v>361</v>
      </c>
      <c r="E107" s="270">
        <f t="shared" si="17"/>
        <v>43</v>
      </c>
      <c r="F107" s="271" t="s">
        <v>911</v>
      </c>
      <c r="G107" s="270">
        <f t="shared" si="18"/>
        <v>30</v>
      </c>
      <c r="H107" s="269" t="s">
        <v>375</v>
      </c>
      <c r="I107" s="270">
        <f t="shared" si="19"/>
        <v>45</v>
      </c>
      <c r="J107" s="269" t="s">
        <v>917</v>
      </c>
      <c r="K107" s="270">
        <f t="shared" si="20"/>
        <v>23</v>
      </c>
      <c r="L107" s="32" t="s">
        <v>915</v>
      </c>
      <c r="M107" s="270">
        <f t="shared" si="21"/>
        <v>44</v>
      </c>
      <c r="N107" s="32" t="s">
        <v>361</v>
      </c>
      <c r="O107" s="270">
        <f t="shared" si="22"/>
        <v>42</v>
      </c>
      <c r="P107" s="32" t="s">
        <v>373</v>
      </c>
      <c r="Q107" s="76"/>
      <c r="S107" s="648" t="s">
        <v>201</v>
      </c>
      <c r="T107" s="646" t="s">
        <v>801</v>
      </c>
      <c r="U107" s="646" t="s">
        <v>822</v>
      </c>
      <c r="X107" s="241"/>
      <c r="Y107" s="241"/>
      <c r="Z107" s="241"/>
      <c r="AA107" s="241"/>
    </row>
    <row r="108" spans="2:27">
      <c r="B108" s="269" t="s">
        <v>915</v>
      </c>
      <c r="C108" s="270">
        <f t="shared" si="16"/>
        <v>45</v>
      </c>
      <c r="D108" s="269" t="s">
        <v>915</v>
      </c>
      <c r="E108" s="270">
        <f t="shared" si="17"/>
        <v>45</v>
      </c>
      <c r="F108" s="271" t="s">
        <v>918</v>
      </c>
      <c r="G108" s="270">
        <f t="shared" si="18"/>
        <v>43</v>
      </c>
      <c r="H108" s="272" t="s">
        <v>919</v>
      </c>
      <c r="I108" s="270">
        <f t="shared" si="19"/>
        <v>50</v>
      </c>
      <c r="J108" s="269" t="s">
        <v>911</v>
      </c>
      <c r="K108" s="270">
        <f t="shared" si="20"/>
        <v>29</v>
      </c>
      <c r="L108" s="32" t="s">
        <v>375</v>
      </c>
      <c r="M108" s="270">
        <f t="shared" si="21"/>
        <v>45</v>
      </c>
      <c r="N108" s="32" t="s">
        <v>915</v>
      </c>
      <c r="O108" s="270">
        <f t="shared" si="22"/>
        <v>44</v>
      </c>
      <c r="P108" s="32" t="s">
        <v>920</v>
      </c>
      <c r="Q108" s="76"/>
      <c r="S108" s="648" t="s">
        <v>202</v>
      </c>
      <c r="T108" s="646" t="s">
        <v>801</v>
      </c>
      <c r="U108" s="646" t="s">
        <v>822</v>
      </c>
      <c r="X108" s="241"/>
      <c r="Y108" s="241"/>
      <c r="Z108" s="241"/>
      <c r="AA108" s="241"/>
    </row>
    <row r="109" spans="2:27">
      <c r="B109" s="269" t="s">
        <v>921</v>
      </c>
      <c r="C109" s="270">
        <f t="shared" si="16"/>
        <v>47</v>
      </c>
      <c r="D109" s="269" t="s">
        <v>921</v>
      </c>
      <c r="E109" s="270">
        <f t="shared" si="17"/>
        <v>47</v>
      </c>
      <c r="F109" s="271" t="s">
        <v>915</v>
      </c>
      <c r="G109" s="270">
        <f t="shared" si="18"/>
        <v>45</v>
      </c>
      <c r="J109" s="269" t="s">
        <v>375</v>
      </c>
      <c r="K109" s="270">
        <f t="shared" si="20"/>
        <v>45</v>
      </c>
      <c r="L109" s="32" t="s">
        <v>919</v>
      </c>
      <c r="M109" s="270">
        <f t="shared" si="21"/>
        <v>50</v>
      </c>
      <c r="N109" s="32" t="s">
        <v>375</v>
      </c>
      <c r="O109" s="270">
        <f t="shared" si="22"/>
        <v>45</v>
      </c>
      <c r="P109" s="32" t="s">
        <v>368</v>
      </c>
      <c r="Q109" s="76"/>
      <c r="S109" s="648" t="s">
        <v>203</v>
      </c>
      <c r="T109" s="646" t="s">
        <v>801</v>
      </c>
      <c r="U109" s="646" t="s">
        <v>822</v>
      </c>
      <c r="X109" s="241"/>
      <c r="Y109" s="241"/>
      <c r="Z109" s="241"/>
      <c r="AA109" s="241"/>
    </row>
    <row r="110" spans="2:27">
      <c r="B110" s="269" t="s">
        <v>375</v>
      </c>
      <c r="C110" s="270">
        <f t="shared" si="16"/>
        <v>46</v>
      </c>
      <c r="D110" s="269" t="s">
        <v>375</v>
      </c>
      <c r="E110" s="270">
        <f t="shared" si="17"/>
        <v>46</v>
      </c>
      <c r="F110" s="271" t="s">
        <v>375</v>
      </c>
      <c r="G110" s="270">
        <f t="shared" si="18"/>
        <v>46</v>
      </c>
      <c r="J110" s="304" t="s">
        <v>922</v>
      </c>
      <c r="K110" s="270">
        <f t="shared" si="20"/>
        <v>49</v>
      </c>
      <c r="N110" s="272" t="s">
        <v>919</v>
      </c>
      <c r="O110" s="270">
        <f t="shared" si="22"/>
        <v>50</v>
      </c>
      <c r="P110" s="32" t="s">
        <v>362</v>
      </c>
      <c r="Q110" s="76"/>
      <c r="S110" s="648" t="s">
        <v>205</v>
      </c>
      <c r="T110" s="646" t="s">
        <v>801</v>
      </c>
      <c r="U110" s="646" t="s">
        <v>822</v>
      </c>
      <c r="X110" s="241"/>
      <c r="Y110" s="241"/>
      <c r="Z110" s="241"/>
      <c r="AA110" s="241"/>
    </row>
    <row r="111" spans="2:27">
      <c r="B111" s="272" t="s">
        <v>919</v>
      </c>
      <c r="C111" s="270">
        <f t="shared" si="16"/>
        <v>51</v>
      </c>
      <c r="D111" s="272" t="s">
        <v>919</v>
      </c>
      <c r="E111" s="270">
        <f t="shared" si="17"/>
        <v>51</v>
      </c>
      <c r="F111" s="278" t="s">
        <v>919</v>
      </c>
      <c r="G111" s="270">
        <f t="shared" si="18"/>
        <v>51</v>
      </c>
      <c r="P111" s="32" t="s">
        <v>370</v>
      </c>
      <c r="Q111" s="76"/>
      <c r="S111" s="648" t="s">
        <v>206</v>
      </c>
      <c r="T111" s="646" t="s">
        <v>801</v>
      </c>
      <c r="U111" s="646" t="s">
        <v>822</v>
      </c>
      <c r="X111" s="241"/>
      <c r="Y111" s="241"/>
      <c r="Z111" s="241"/>
      <c r="AA111" s="241"/>
    </row>
    <row r="112" spans="2:27">
      <c r="B112" s="32"/>
      <c r="C112" s="32"/>
      <c r="D112" s="32"/>
      <c r="E112" s="270"/>
      <c r="F112" s="240" t="s">
        <v>923</v>
      </c>
      <c r="G112" s="270">
        <f t="shared" si="18"/>
        <v>49</v>
      </c>
      <c r="P112" s="32" t="s">
        <v>924</v>
      </c>
      <c r="Q112" s="76"/>
      <c r="S112" s="648" t="s">
        <v>208</v>
      </c>
      <c r="T112" s="646" t="s">
        <v>801</v>
      </c>
      <c r="U112" s="646" t="s">
        <v>822</v>
      </c>
      <c r="X112" s="241"/>
      <c r="Y112" s="241"/>
      <c r="Z112" s="241"/>
      <c r="AA112" s="241"/>
    </row>
    <row r="113" spans="2:27">
      <c r="B113" s="75" t="s">
        <v>925</v>
      </c>
      <c r="C113" s="270">
        <f>MATCH(B113,$S$290:$S$341,0)</f>
        <v>52</v>
      </c>
      <c r="D113" s="75" t="s">
        <v>925</v>
      </c>
      <c r="E113" s="270">
        <f>MATCH(D113,$S$290:$S$341,0)</f>
        <v>52</v>
      </c>
      <c r="G113" s="270"/>
      <c r="P113" s="32" t="s">
        <v>364</v>
      </c>
      <c r="Q113" s="76"/>
      <c r="S113" s="648" t="s">
        <v>209</v>
      </c>
      <c r="T113" s="646" t="s">
        <v>801</v>
      </c>
      <c r="U113" s="646" t="s">
        <v>822</v>
      </c>
      <c r="X113" s="241"/>
      <c r="Y113" s="241"/>
      <c r="Z113" s="241"/>
      <c r="AA113" s="241"/>
    </row>
    <row r="114" spans="2:27">
      <c r="P114" s="32" t="s">
        <v>374</v>
      </c>
      <c r="Q114" s="76"/>
      <c r="S114" s="648" t="s">
        <v>210</v>
      </c>
      <c r="T114" s="646" t="s">
        <v>801</v>
      </c>
      <c r="U114" s="646" t="s">
        <v>822</v>
      </c>
      <c r="X114" s="241"/>
      <c r="Y114" s="241"/>
      <c r="Z114" s="241"/>
      <c r="AA114" s="241"/>
    </row>
    <row r="115" spans="2:27">
      <c r="P115" s="32" t="s">
        <v>366</v>
      </c>
      <c r="Q115" s="76"/>
      <c r="S115" s="648" t="s">
        <v>212</v>
      </c>
      <c r="T115" s="646" t="s">
        <v>801</v>
      </c>
      <c r="U115" s="646" t="s">
        <v>822</v>
      </c>
      <c r="X115" s="241"/>
      <c r="Y115" s="241"/>
      <c r="Z115" s="241"/>
      <c r="AA115" s="241"/>
    </row>
    <row r="116" spans="2:27">
      <c r="P116" s="32" t="s">
        <v>371</v>
      </c>
      <c r="Q116" s="76"/>
      <c r="S116" s="648" t="s">
        <v>214</v>
      </c>
      <c r="T116" s="646" t="s">
        <v>801</v>
      </c>
      <c r="U116" s="646" t="s">
        <v>822</v>
      </c>
      <c r="X116" s="241"/>
      <c r="Y116" s="241"/>
      <c r="Z116" s="241"/>
      <c r="AA116" s="241"/>
    </row>
    <row r="117" spans="2:27">
      <c r="P117" s="32" t="s">
        <v>363</v>
      </c>
      <c r="Q117" s="76"/>
      <c r="S117" s="648" t="s">
        <v>216</v>
      </c>
      <c r="T117" s="646" t="s">
        <v>801</v>
      </c>
      <c r="U117" s="646" t="s">
        <v>822</v>
      </c>
      <c r="X117" s="241"/>
      <c r="Y117" s="241"/>
      <c r="Z117" s="241"/>
      <c r="AA117" s="241"/>
    </row>
    <row r="118" spans="2:27">
      <c r="P118" s="32" t="s">
        <v>361</v>
      </c>
      <c r="Q118" s="76"/>
      <c r="S118" s="657" t="s">
        <v>219</v>
      </c>
      <c r="T118" s="646" t="s">
        <v>801</v>
      </c>
      <c r="U118" s="646" t="s">
        <v>822</v>
      </c>
      <c r="X118" s="241"/>
      <c r="Y118" s="241"/>
      <c r="Z118" s="241"/>
      <c r="AA118" s="241"/>
    </row>
    <row r="119" spans="2:27">
      <c r="P119" s="32" t="s">
        <v>926</v>
      </c>
      <c r="Q119" s="76"/>
      <c r="S119" s="657" t="s">
        <v>221</v>
      </c>
      <c r="T119" s="646" t="s">
        <v>801</v>
      </c>
      <c r="U119" s="646" t="s">
        <v>822</v>
      </c>
      <c r="X119" s="241"/>
      <c r="Y119" s="241"/>
      <c r="Z119" s="241"/>
      <c r="AA119" s="241"/>
    </row>
    <row r="120" spans="2:27">
      <c r="P120" s="32" t="s">
        <v>375</v>
      </c>
      <c r="Q120" s="76"/>
      <c r="S120" s="657" t="s">
        <v>222</v>
      </c>
      <c r="T120" s="646" t="s">
        <v>801</v>
      </c>
      <c r="U120" s="646" t="s">
        <v>822</v>
      </c>
      <c r="X120" s="241"/>
      <c r="Y120" s="241"/>
      <c r="Z120" s="241"/>
      <c r="AA120" s="241"/>
    </row>
    <row r="121" spans="2:27">
      <c r="P121" s="32" t="s">
        <v>919</v>
      </c>
      <c r="S121" s="657" t="s">
        <v>223</v>
      </c>
      <c r="T121" s="646" t="s">
        <v>801</v>
      </c>
      <c r="U121" s="646" t="s">
        <v>822</v>
      </c>
      <c r="X121" s="241"/>
      <c r="Y121" s="241"/>
      <c r="Z121" s="241"/>
      <c r="AA121" s="241"/>
    </row>
    <row r="122" spans="2:27">
      <c r="S122" s="657" t="s">
        <v>224</v>
      </c>
      <c r="T122" s="646" t="s">
        <v>801</v>
      </c>
      <c r="U122" s="646" t="s">
        <v>822</v>
      </c>
      <c r="X122" s="241"/>
      <c r="Y122" s="241"/>
      <c r="Z122" s="241"/>
      <c r="AA122" s="241"/>
    </row>
    <row r="123" spans="2:27">
      <c r="S123" s="657" t="s">
        <v>225</v>
      </c>
      <c r="T123" s="646" t="s">
        <v>801</v>
      </c>
      <c r="U123" s="646" t="s">
        <v>822</v>
      </c>
      <c r="X123" s="241"/>
      <c r="Y123" s="241"/>
      <c r="Z123" s="241"/>
      <c r="AA123" s="241"/>
    </row>
    <row r="124" spans="2:27">
      <c r="S124" s="657" t="s">
        <v>227</v>
      </c>
      <c r="T124" s="646" t="s">
        <v>801</v>
      </c>
      <c r="U124" s="646" t="s">
        <v>822</v>
      </c>
      <c r="X124" s="241"/>
      <c r="Y124" s="241"/>
      <c r="Z124" s="241"/>
      <c r="AA124" s="241"/>
    </row>
    <row r="125" spans="2:27">
      <c r="S125" s="657" t="s">
        <v>228</v>
      </c>
      <c r="T125" s="646" t="s">
        <v>801</v>
      </c>
      <c r="U125" s="646" t="s">
        <v>822</v>
      </c>
      <c r="X125" s="241"/>
      <c r="Y125" s="241"/>
      <c r="Z125" s="241"/>
      <c r="AA125" s="241"/>
    </row>
    <row r="126" spans="2:27">
      <c r="S126" s="657" t="s">
        <v>229</v>
      </c>
      <c r="T126" s="646" t="s">
        <v>801</v>
      </c>
      <c r="U126" s="646" t="s">
        <v>822</v>
      </c>
      <c r="X126" s="241"/>
      <c r="Y126" s="241"/>
      <c r="Z126" s="241"/>
      <c r="AA126" s="241"/>
    </row>
    <row r="127" spans="2:27">
      <c r="S127" s="657" t="s">
        <v>231</v>
      </c>
      <c r="T127" s="646" t="s">
        <v>801</v>
      </c>
      <c r="U127" s="646" t="s">
        <v>822</v>
      </c>
      <c r="X127" s="241"/>
      <c r="Y127" s="241"/>
      <c r="Z127" s="241"/>
      <c r="AA127" s="241"/>
    </row>
    <row r="128" spans="2:27">
      <c r="S128" s="657" t="s">
        <v>232</v>
      </c>
      <c r="T128" s="646" t="s">
        <v>801</v>
      </c>
      <c r="U128" s="646" t="s">
        <v>822</v>
      </c>
      <c r="X128" s="241"/>
      <c r="Y128" s="241"/>
      <c r="Z128" s="241"/>
      <c r="AA128" s="241"/>
    </row>
    <row r="129" spans="19:27">
      <c r="S129" s="657" t="s">
        <v>233</v>
      </c>
      <c r="T129" s="646" t="s">
        <v>801</v>
      </c>
      <c r="U129" s="646" t="s">
        <v>822</v>
      </c>
      <c r="X129" s="241"/>
      <c r="Y129" s="241"/>
      <c r="Z129" s="241"/>
      <c r="AA129" s="241"/>
    </row>
    <row r="130" spans="19:27">
      <c r="S130" s="657" t="s">
        <v>234</v>
      </c>
      <c r="T130" s="646" t="s">
        <v>801</v>
      </c>
      <c r="U130" s="646" t="s">
        <v>822</v>
      </c>
      <c r="X130" s="241"/>
      <c r="Y130" s="241"/>
      <c r="Z130" s="241"/>
      <c r="AA130" s="241"/>
    </row>
    <row r="131" spans="19:27">
      <c r="S131" s="657" t="s">
        <v>235</v>
      </c>
      <c r="T131" s="646" t="s">
        <v>801</v>
      </c>
      <c r="U131" s="646" t="s">
        <v>822</v>
      </c>
      <c r="X131" s="241"/>
      <c r="Y131" s="241"/>
      <c r="Z131" s="241"/>
      <c r="AA131" s="241"/>
    </row>
    <row r="132" spans="19:27">
      <c r="S132" s="657" t="s">
        <v>236</v>
      </c>
      <c r="T132" s="646" t="s">
        <v>801</v>
      </c>
      <c r="U132" s="646" t="s">
        <v>822</v>
      </c>
      <c r="X132" s="241"/>
      <c r="Y132" s="241"/>
      <c r="Z132" s="241"/>
      <c r="AA132" s="241"/>
    </row>
    <row r="133" spans="19:27">
      <c r="S133" s="657" t="s">
        <v>237</v>
      </c>
      <c r="T133" s="646" t="s">
        <v>801</v>
      </c>
      <c r="U133" s="646" t="s">
        <v>822</v>
      </c>
      <c r="X133" s="241"/>
      <c r="Y133" s="241"/>
      <c r="Z133" s="241"/>
      <c r="AA133" s="241"/>
    </row>
    <row r="134" spans="19:27">
      <c r="S134" s="657" t="s">
        <v>239</v>
      </c>
      <c r="T134" s="646" t="s">
        <v>801</v>
      </c>
      <c r="U134" s="646" t="s">
        <v>822</v>
      </c>
      <c r="X134" s="241"/>
      <c r="Y134" s="241"/>
      <c r="Z134" s="241"/>
      <c r="AA134" s="241"/>
    </row>
    <row r="135" spans="19:27">
      <c r="S135" s="657" t="s">
        <v>240</v>
      </c>
      <c r="T135" s="646" t="s">
        <v>801</v>
      </c>
      <c r="U135" s="646" t="s">
        <v>822</v>
      </c>
      <c r="X135" s="241"/>
      <c r="Y135" s="241"/>
      <c r="Z135" s="241"/>
      <c r="AA135" s="241"/>
    </row>
    <row r="136" spans="19:27">
      <c r="S136" s="657" t="s">
        <v>241</v>
      </c>
      <c r="T136" s="646" t="s">
        <v>801</v>
      </c>
      <c r="U136" s="646" t="s">
        <v>822</v>
      </c>
      <c r="X136" s="241"/>
      <c r="Y136" s="241"/>
      <c r="Z136" s="241"/>
      <c r="AA136" s="241"/>
    </row>
    <row r="137" spans="19:27">
      <c r="S137" s="657" t="s">
        <v>242</v>
      </c>
      <c r="T137" s="646" t="s">
        <v>801</v>
      </c>
      <c r="U137" s="646" t="s">
        <v>822</v>
      </c>
      <c r="X137" s="241"/>
      <c r="Y137" s="241"/>
      <c r="Z137" s="241"/>
      <c r="AA137" s="241"/>
    </row>
    <row r="138" spans="19:27">
      <c r="S138" s="657" t="s">
        <v>243</v>
      </c>
      <c r="T138" s="646" t="s">
        <v>801</v>
      </c>
      <c r="U138" s="646" t="s">
        <v>822</v>
      </c>
      <c r="X138" s="241"/>
      <c r="Y138" s="241"/>
      <c r="Z138" s="241"/>
      <c r="AA138" s="241"/>
    </row>
    <row r="139" spans="19:27">
      <c r="S139" s="657" t="s">
        <v>244</v>
      </c>
      <c r="T139" s="646" t="s">
        <v>801</v>
      </c>
      <c r="U139" s="646" t="s">
        <v>822</v>
      </c>
      <c r="X139" s="241"/>
      <c r="Y139" s="241"/>
      <c r="Z139" s="241"/>
      <c r="AA139" s="241"/>
    </row>
    <row r="140" spans="19:27">
      <c r="S140" s="657" t="s">
        <v>245</v>
      </c>
      <c r="T140" s="646" t="s">
        <v>801</v>
      </c>
      <c r="U140" s="646" t="s">
        <v>822</v>
      </c>
      <c r="X140" s="241"/>
      <c r="Y140" s="241"/>
      <c r="Z140" s="241"/>
      <c r="AA140" s="241"/>
    </row>
    <row r="141" spans="19:27">
      <c r="S141" s="657" t="s">
        <v>246</v>
      </c>
      <c r="T141" s="646" t="s">
        <v>801</v>
      </c>
      <c r="U141" s="646" t="s">
        <v>822</v>
      </c>
      <c r="X141" s="241"/>
      <c r="Y141" s="241"/>
      <c r="Z141" s="241"/>
      <c r="AA141" s="241"/>
    </row>
    <row r="142" spans="19:27">
      <c r="S142" s="657" t="s">
        <v>247</v>
      </c>
      <c r="T142" s="646" t="s">
        <v>801</v>
      </c>
      <c r="U142" s="646" t="s">
        <v>822</v>
      </c>
      <c r="X142" s="241"/>
      <c r="Y142" s="241"/>
      <c r="Z142" s="241"/>
      <c r="AA142" s="241"/>
    </row>
    <row r="143" spans="19:27">
      <c r="S143" s="657" t="s">
        <v>248</v>
      </c>
      <c r="T143" s="646" t="s">
        <v>801</v>
      </c>
      <c r="U143" s="646" t="s">
        <v>822</v>
      </c>
      <c r="X143" s="241"/>
      <c r="Y143" s="241"/>
      <c r="Z143" s="241"/>
      <c r="AA143" s="241"/>
    </row>
    <row r="144" spans="19:27">
      <c r="S144" s="657" t="s">
        <v>789</v>
      </c>
      <c r="T144" s="646" t="s">
        <v>801</v>
      </c>
      <c r="U144" s="646" t="s">
        <v>822</v>
      </c>
      <c r="X144" s="241"/>
      <c r="Y144" s="241"/>
      <c r="Z144" s="241"/>
      <c r="AA144" s="241"/>
    </row>
    <row r="145" spans="19:27">
      <c r="S145" s="657" t="s">
        <v>797</v>
      </c>
      <c r="T145" s="646" t="s">
        <v>801</v>
      </c>
      <c r="U145" s="646" t="s">
        <v>822</v>
      </c>
      <c r="X145" s="241"/>
      <c r="Y145" s="241"/>
      <c r="Z145" s="241"/>
      <c r="AA145" s="241"/>
    </row>
    <row r="146" spans="19:27">
      <c r="S146" s="657" t="s">
        <v>795</v>
      </c>
      <c r="T146" s="646" t="s">
        <v>801</v>
      </c>
      <c r="U146" s="646" t="s">
        <v>822</v>
      </c>
      <c r="X146" s="241"/>
      <c r="Y146" s="241"/>
      <c r="Z146" s="241"/>
      <c r="AA146" s="241"/>
    </row>
    <row r="147" spans="19:27">
      <c r="S147" s="657" t="s">
        <v>800</v>
      </c>
      <c r="T147" s="646" t="s">
        <v>801</v>
      </c>
      <c r="U147" s="646" t="s">
        <v>822</v>
      </c>
      <c r="X147" s="241"/>
      <c r="Y147" s="241"/>
      <c r="Z147" s="241"/>
      <c r="AA147" s="241"/>
    </row>
    <row r="148" spans="19:27">
      <c r="S148" s="657" t="s">
        <v>799</v>
      </c>
      <c r="T148" s="646" t="s">
        <v>801</v>
      </c>
      <c r="U148" s="646" t="s">
        <v>822</v>
      </c>
      <c r="X148" s="241"/>
      <c r="Y148" s="241"/>
      <c r="Z148" s="241"/>
      <c r="AA148" s="241"/>
    </row>
    <row r="149" spans="19:27">
      <c r="S149" s="657" t="s">
        <v>803</v>
      </c>
      <c r="T149" s="646" t="s">
        <v>801</v>
      </c>
      <c r="U149" s="646" t="s">
        <v>822</v>
      </c>
      <c r="X149" s="241"/>
      <c r="Y149" s="241"/>
      <c r="Z149" s="241"/>
      <c r="AA149" s="241"/>
    </row>
    <row r="150" spans="19:27">
      <c r="S150" s="657" t="s">
        <v>804</v>
      </c>
      <c r="T150" s="646" t="s">
        <v>801</v>
      </c>
      <c r="U150" s="646" t="s">
        <v>822</v>
      </c>
      <c r="X150" s="241"/>
      <c r="Y150" s="241"/>
      <c r="Z150" s="241"/>
      <c r="AA150" s="241"/>
    </row>
    <row r="151" spans="19:27">
      <c r="S151" s="657" t="s">
        <v>816</v>
      </c>
      <c r="T151" s="646" t="s">
        <v>801</v>
      </c>
      <c r="U151" s="646" t="s">
        <v>822</v>
      </c>
      <c r="X151" s="241"/>
      <c r="Y151" s="241"/>
      <c r="Z151" s="241"/>
      <c r="AA151" s="241"/>
    </row>
    <row r="152" spans="19:27">
      <c r="S152" s="657" t="s">
        <v>802</v>
      </c>
      <c r="T152" s="646" t="s">
        <v>801</v>
      </c>
      <c r="U152" s="646" t="s">
        <v>822</v>
      </c>
      <c r="X152" s="241"/>
      <c r="Y152" s="241"/>
      <c r="Z152" s="241"/>
      <c r="AA152" s="241"/>
    </row>
    <row r="153" spans="19:27">
      <c r="S153" s="657" t="s">
        <v>806</v>
      </c>
      <c r="T153" s="646" t="s">
        <v>801</v>
      </c>
      <c r="U153" s="646" t="s">
        <v>822</v>
      </c>
      <c r="X153" s="241"/>
      <c r="Y153" s="241"/>
      <c r="Z153" s="241"/>
      <c r="AA153" s="241"/>
    </row>
    <row r="154" spans="19:27">
      <c r="S154" s="657" t="s">
        <v>805</v>
      </c>
      <c r="T154" s="646" t="s">
        <v>801</v>
      </c>
      <c r="U154" s="646" t="s">
        <v>822</v>
      </c>
      <c r="X154" s="241"/>
      <c r="Y154" s="241"/>
      <c r="Z154" s="241"/>
      <c r="AA154" s="241"/>
    </row>
    <row r="155" spans="19:27">
      <c r="S155" s="657" t="s">
        <v>810</v>
      </c>
      <c r="T155" s="646" t="s">
        <v>801</v>
      </c>
      <c r="U155" s="646" t="s">
        <v>822</v>
      </c>
      <c r="X155" s="241"/>
      <c r="Y155" s="241"/>
      <c r="Z155" s="241"/>
      <c r="AA155" s="241"/>
    </row>
    <row r="156" spans="19:27">
      <c r="S156" s="657" t="s">
        <v>809</v>
      </c>
      <c r="T156" s="646" t="s">
        <v>801</v>
      </c>
      <c r="U156" s="646" t="s">
        <v>822</v>
      </c>
      <c r="X156" s="241"/>
      <c r="Y156" s="241"/>
      <c r="Z156" s="241"/>
      <c r="AA156" s="241"/>
    </row>
    <row r="157" spans="19:27">
      <c r="S157" s="657" t="s">
        <v>812</v>
      </c>
      <c r="T157" s="646" t="s">
        <v>801</v>
      </c>
      <c r="U157" s="646" t="s">
        <v>822</v>
      </c>
      <c r="X157" s="241"/>
      <c r="Y157" s="241"/>
      <c r="Z157" s="241"/>
      <c r="AA157" s="241"/>
    </row>
    <row r="158" spans="19:27">
      <c r="S158" s="657" t="s">
        <v>811</v>
      </c>
      <c r="T158" s="646" t="s">
        <v>801</v>
      </c>
      <c r="U158" s="646" t="s">
        <v>822</v>
      </c>
      <c r="X158" s="241"/>
      <c r="Y158" s="241"/>
      <c r="Z158" s="241"/>
      <c r="AA158" s="241"/>
    </row>
    <row r="159" spans="19:27">
      <c r="S159" s="657" t="s">
        <v>815</v>
      </c>
      <c r="T159" s="646" t="s">
        <v>801</v>
      </c>
      <c r="U159" s="646" t="s">
        <v>822</v>
      </c>
      <c r="X159" s="241"/>
      <c r="Y159" s="241"/>
      <c r="Z159" s="241"/>
      <c r="AA159" s="241"/>
    </row>
    <row r="160" spans="19:27">
      <c r="S160" s="657" t="s">
        <v>814</v>
      </c>
      <c r="T160" s="646" t="s">
        <v>801</v>
      </c>
      <c r="U160" s="646" t="s">
        <v>822</v>
      </c>
      <c r="X160" s="241"/>
      <c r="Y160" s="241"/>
      <c r="Z160" s="241"/>
      <c r="AA160" s="241"/>
    </row>
    <row r="161" spans="19:27">
      <c r="S161" s="657" t="s">
        <v>818</v>
      </c>
      <c r="T161" s="646" t="s">
        <v>801</v>
      </c>
      <c r="U161" s="646" t="s">
        <v>822</v>
      </c>
      <c r="X161" s="241"/>
      <c r="Y161" s="241"/>
      <c r="Z161" s="241"/>
      <c r="AA161" s="241"/>
    </row>
    <row r="162" spans="19:27">
      <c r="S162" s="657" t="s">
        <v>817</v>
      </c>
      <c r="T162" s="646" t="s">
        <v>801</v>
      </c>
      <c r="U162" s="646" t="s">
        <v>822</v>
      </c>
      <c r="X162" s="241"/>
      <c r="Y162" s="241"/>
      <c r="Z162" s="241"/>
      <c r="AA162" s="241"/>
    </row>
    <row r="163" spans="19:27">
      <c r="S163" s="657" t="s">
        <v>819</v>
      </c>
      <c r="T163" s="646" t="s">
        <v>801</v>
      </c>
      <c r="U163" s="646" t="s">
        <v>822</v>
      </c>
      <c r="X163" s="241"/>
      <c r="Y163" s="241"/>
      <c r="Z163" s="241"/>
      <c r="AA163" s="241"/>
    </row>
    <row r="164" spans="19:27">
      <c r="S164" s="657" t="s">
        <v>833</v>
      </c>
      <c r="T164" s="646" t="s">
        <v>801</v>
      </c>
      <c r="U164" s="646" t="s">
        <v>822</v>
      </c>
      <c r="X164" s="241"/>
      <c r="Y164" s="241"/>
      <c r="Z164" s="241"/>
      <c r="AA164" s="241"/>
    </row>
    <row r="165" spans="19:27">
      <c r="S165" s="657" t="s">
        <v>114</v>
      </c>
      <c r="T165" s="646" t="s">
        <v>801</v>
      </c>
      <c r="U165" s="646" t="s">
        <v>822</v>
      </c>
      <c r="X165" s="241"/>
      <c r="Y165" s="241"/>
      <c r="Z165" s="241"/>
      <c r="AA165" s="241"/>
    </row>
    <row r="166" spans="19:27">
      <c r="S166" s="657" t="s">
        <v>821</v>
      </c>
      <c r="T166" s="646" t="s">
        <v>801</v>
      </c>
      <c r="U166" s="646" t="s">
        <v>822</v>
      </c>
      <c r="X166" s="241"/>
      <c r="Y166" s="241"/>
      <c r="Z166" s="241"/>
      <c r="AA166" s="241"/>
    </row>
    <row r="167" spans="19:27">
      <c r="S167" s="657" t="s">
        <v>116</v>
      </c>
      <c r="T167" s="646" t="s">
        <v>801</v>
      </c>
      <c r="U167" s="646" t="s">
        <v>822</v>
      </c>
      <c r="X167" s="241"/>
      <c r="Y167" s="241"/>
      <c r="Z167" s="241"/>
      <c r="AA167" s="241"/>
    </row>
    <row r="168" spans="19:27">
      <c r="S168" s="657" t="s">
        <v>824</v>
      </c>
      <c r="T168" s="646" t="s">
        <v>801</v>
      </c>
      <c r="U168" s="646" t="s">
        <v>822</v>
      </c>
      <c r="X168" s="241"/>
      <c r="Y168" s="241"/>
      <c r="Z168" s="241"/>
      <c r="AA168" s="241"/>
    </row>
    <row r="169" spans="19:27">
      <c r="S169" s="657" t="s">
        <v>118</v>
      </c>
      <c r="T169" s="646" t="s">
        <v>801</v>
      </c>
      <c r="U169" s="646" t="s">
        <v>822</v>
      </c>
      <c r="X169" s="241"/>
      <c r="Y169" s="241"/>
      <c r="Z169" s="241"/>
      <c r="AA169" s="241"/>
    </row>
    <row r="170" spans="19:27">
      <c r="S170" s="657" t="s">
        <v>826</v>
      </c>
      <c r="T170" s="646" t="s">
        <v>801</v>
      </c>
      <c r="U170" s="646" t="s">
        <v>822</v>
      </c>
      <c r="X170" s="241"/>
      <c r="Y170" s="241"/>
      <c r="Z170" s="241"/>
      <c r="AA170" s="241"/>
    </row>
    <row r="171" spans="19:27">
      <c r="S171" s="657" t="s">
        <v>827</v>
      </c>
      <c r="T171" s="646" t="s">
        <v>801</v>
      </c>
      <c r="U171" s="646" t="s">
        <v>822</v>
      </c>
      <c r="X171" s="241"/>
      <c r="Y171" s="241"/>
      <c r="Z171" s="241"/>
      <c r="AA171" s="241"/>
    </row>
    <row r="172" spans="19:27">
      <c r="S172" s="657" t="s">
        <v>844</v>
      </c>
      <c r="T172" s="646" t="s">
        <v>801</v>
      </c>
      <c r="U172" s="646" t="s">
        <v>822</v>
      </c>
      <c r="X172" s="241"/>
      <c r="Y172" s="241"/>
      <c r="Z172" s="241"/>
      <c r="AA172" s="241"/>
    </row>
    <row r="173" spans="19:27">
      <c r="S173" s="657" t="s">
        <v>120</v>
      </c>
      <c r="T173" s="646" t="s">
        <v>801</v>
      </c>
      <c r="U173" s="646" t="s">
        <v>822</v>
      </c>
      <c r="X173" s="241"/>
      <c r="Y173" s="241"/>
      <c r="Z173" s="241"/>
      <c r="AA173" s="241"/>
    </row>
    <row r="174" spans="19:27">
      <c r="S174" s="657" t="s">
        <v>183</v>
      </c>
      <c r="T174" s="646" t="s">
        <v>801</v>
      </c>
      <c r="U174" s="646" t="s">
        <v>822</v>
      </c>
      <c r="X174" s="241"/>
      <c r="Y174" s="241"/>
      <c r="Z174" s="241"/>
      <c r="AA174" s="241"/>
    </row>
    <row r="175" spans="19:27">
      <c r="S175" s="657" t="s">
        <v>123</v>
      </c>
      <c r="T175" s="646" t="s">
        <v>801</v>
      </c>
      <c r="U175" s="646" t="s">
        <v>822</v>
      </c>
      <c r="X175" s="241"/>
      <c r="Y175" s="241"/>
      <c r="Z175" s="241"/>
      <c r="AA175" s="241"/>
    </row>
    <row r="176" spans="19:27">
      <c r="S176" s="657" t="s">
        <v>125</v>
      </c>
      <c r="T176" s="646" t="s">
        <v>801</v>
      </c>
      <c r="U176" s="646" t="s">
        <v>822</v>
      </c>
      <c r="X176" s="241"/>
      <c r="Y176" s="241"/>
      <c r="Z176" s="241"/>
      <c r="AA176" s="241"/>
    </row>
    <row r="177" spans="19:27">
      <c r="S177" s="657" t="s">
        <v>128</v>
      </c>
      <c r="T177" s="646" t="s">
        <v>801</v>
      </c>
      <c r="U177" s="646" t="s">
        <v>822</v>
      </c>
      <c r="X177" s="241"/>
      <c r="Y177" s="241"/>
      <c r="Z177" s="241"/>
      <c r="AA177" s="241"/>
    </row>
    <row r="178" spans="19:27">
      <c r="S178" s="657" t="s">
        <v>130</v>
      </c>
      <c r="T178" s="646" t="s">
        <v>801</v>
      </c>
      <c r="U178" s="646" t="s">
        <v>822</v>
      </c>
      <c r="X178" s="241"/>
      <c r="Y178" s="241"/>
      <c r="Z178" s="241"/>
      <c r="AA178" s="241"/>
    </row>
    <row r="179" spans="19:27">
      <c r="S179" s="657" t="s">
        <v>843</v>
      </c>
      <c r="T179" s="646" t="s">
        <v>801</v>
      </c>
      <c r="U179" s="646" t="s">
        <v>822</v>
      </c>
      <c r="X179" s="241"/>
      <c r="Y179" s="241"/>
      <c r="Z179" s="241"/>
      <c r="AA179" s="241"/>
    </row>
    <row r="180" spans="19:27">
      <c r="S180" s="657" t="s">
        <v>132</v>
      </c>
      <c r="T180" s="646" t="s">
        <v>801</v>
      </c>
      <c r="U180" s="646" t="s">
        <v>822</v>
      </c>
      <c r="X180" s="241"/>
      <c r="Y180" s="241"/>
      <c r="Z180" s="241"/>
      <c r="AA180" s="241"/>
    </row>
    <row r="181" spans="19:27">
      <c r="S181" s="657" t="s">
        <v>134</v>
      </c>
      <c r="T181" s="646" t="s">
        <v>801</v>
      </c>
      <c r="U181" s="646" t="s">
        <v>822</v>
      </c>
      <c r="X181" s="241"/>
      <c r="Y181" s="241"/>
      <c r="Z181" s="241"/>
      <c r="AA181" s="241"/>
    </row>
    <row r="182" spans="19:27">
      <c r="S182" s="657" t="s">
        <v>136</v>
      </c>
      <c r="T182" s="646" t="s">
        <v>801</v>
      </c>
      <c r="U182" s="646" t="s">
        <v>822</v>
      </c>
      <c r="X182" s="241"/>
      <c r="Y182" s="241"/>
      <c r="Z182" s="241"/>
      <c r="AA182" s="241"/>
    </row>
    <row r="183" spans="19:27">
      <c r="S183" s="657" t="s">
        <v>138</v>
      </c>
      <c r="T183" s="646" t="s">
        <v>801</v>
      </c>
      <c r="U183" s="646" t="s">
        <v>822</v>
      </c>
      <c r="X183" s="241"/>
      <c r="Y183" s="241"/>
      <c r="Z183" s="241"/>
      <c r="AA183" s="241"/>
    </row>
    <row r="184" spans="19:27">
      <c r="S184" s="657" t="s">
        <v>140</v>
      </c>
      <c r="T184" s="646" t="s">
        <v>801</v>
      </c>
      <c r="U184" s="646" t="s">
        <v>822</v>
      </c>
      <c r="X184" s="241"/>
      <c r="Y184" s="241"/>
      <c r="Z184" s="241"/>
      <c r="AA184" s="241"/>
    </row>
    <row r="185" spans="19:27">
      <c r="S185" s="657" t="s">
        <v>142</v>
      </c>
      <c r="T185" s="646" t="s">
        <v>801</v>
      </c>
      <c r="U185" s="646" t="s">
        <v>822</v>
      </c>
      <c r="X185" s="241"/>
      <c r="Y185" s="241"/>
      <c r="Z185" s="241"/>
      <c r="AA185" s="241"/>
    </row>
    <row r="186" spans="19:27">
      <c r="S186" s="657" t="s">
        <v>144</v>
      </c>
      <c r="T186" s="646" t="s">
        <v>801</v>
      </c>
      <c r="U186" s="646" t="s">
        <v>822</v>
      </c>
      <c r="X186" s="241"/>
      <c r="Y186" s="241"/>
      <c r="Z186" s="241"/>
      <c r="AA186" s="241"/>
    </row>
    <row r="187" spans="19:27">
      <c r="S187" s="657" t="s">
        <v>146</v>
      </c>
      <c r="T187" s="646" t="s">
        <v>801</v>
      </c>
      <c r="U187" s="646" t="s">
        <v>822</v>
      </c>
      <c r="X187" s="241"/>
      <c r="Y187" s="241"/>
      <c r="Z187" s="241"/>
      <c r="AA187" s="241"/>
    </row>
    <row r="188" spans="19:27">
      <c r="S188" s="657" t="s">
        <v>148</v>
      </c>
      <c r="T188" s="646" t="s">
        <v>801</v>
      </c>
      <c r="U188" s="646" t="s">
        <v>822</v>
      </c>
      <c r="X188" s="241"/>
      <c r="Y188" s="241"/>
      <c r="Z188" s="241"/>
      <c r="AA188" s="241"/>
    </row>
    <row r="189" spans="19:27">
      <c r="S189" s="657" t="s">
        <v>866</v>
      </c>
      <c r="T189" s="646" t="s">
        <v>801</v>
      </c>
      <c r="U189" s="646" t="s">
        <v>822</v>
      </c>
      <c r="X189" s="241"/>
      <c r="Y189" s="241"/>
      <c r="Z189" s="241"/>
      <c r="AA189" s="241"/>
    </row>
    <row r="190" spans="19:27">
      <c r="S190" s="657" t="s">
        <v>150</v>
      </c>
      <c r="T190" s="646" t="s">
        <v>801</v>
      </c>
      <c r="U190" s="646" t="s">
        <v>822</v>
      </c>
      <c r="X190" s="241"/>
      <c r="Y190" s="241"/>
      <c r="Z190" s="241"/>
      <c r="AA190" s="241"/>
    </row>
    <row r="191" spans="19:27">
      <c r="S191" s="657" t="s">
        <v>152</v>
      </c>
      <c r="T191" s="646" t="s">
        <v>801</v>
      </c>
      <c r="U191" s="646" t="s">
        <v>822</v>
      </c>
      <c r="X191" s="241"/>
      <c r="Y191" s="241"/>
      <c r="Z191" s="241"/>
      <c r="AA191" s="241"/>
    </row>
    <row r="192" spans="19:27">
      <c r="S192" s="657" t="s">
        <v>882</v>
      </c>
      <c r="T192" s="646" t="s">
        <v>801</v>
      </c>
      <c r="U192" s="646" t="s">
        <v>822</v>
      </c>
      <c r="X192" s="241"/>
      <c r="Y192" s="241"/>
      <c r="Z192" s="241"/>
      <c r="AA192" s="241"/>
    </row>
    <row r="193" spans="19:27">
      <c r="S193" s="657" t="s">
        <v>154</v>
      </c>
      <c r="T193" s="646" t="s">
        <v>801</v>
      </c>
      <c r="U193" s="646" t="s">
        <v>822</v>
      </c>
      <c r="X193" s="241"/>
      <c r="Y193" s="241"/>
      <c r="Z193" s="241"/>
      <c r="AA193" s="241"/>
    </row>
    <row r="194" spans="19:27">
      <c r="S194" s="657" t="s">
        <v>156</v>
      </c>
      <c r="T194" s="646" t="s">
        <v>801</v>
      </c>
      <c r="U194" s="646" t="s">
        <v>822</v>
      </c>
      <c r="X194" s="241"/>
      <c r="Y194" s="241"/>
      <c r="Z194" s="241"/>
      <c r="AA194" s="241"/>
    </row>
    <row r="195" spans="19:27">
      <c r="S195" s="657" t="s">
        <v>158</v>
      </c>
      <c r="T195" s="646" t="s">
        <v>801</v>
      </c>
      <c r="U195" s="646" t="s">
        <v>822</v>
      </c>
      <c r="X195" s="241"/>
      <c r="Y195" s="241"/>
      <c r="Z195" s="241"/>
      <c r="AA195" s="241"/>
    </row>
    <row r="196" spans="19:27">
      <c r="S196" s="657" t="s">
        <v>160</v>
      </c>
      <c r="T196" s="646" t="s">
        <v>801</v>
      </c>
      <c r="U196" s="646" t="s">
        <v>822</v>
      </c>
      <c r="X196" s="241"/>
      <c r="Y196" s="241"/>
      <c r="Z196" s="241"/>
      <c r="AA196" s="241"/>
    </row>
    <row r="197" spans="19:27">
      <c r="S197" s="657" t="s">
        <v>162</v>
      </c>
      <c r="T197" s="646" t="s">
        <v>801</v>
      </c>
      <c r="U197" s="646" t="s">
        <v>822</v>
      </c>
      <c r="X197" s="241"/>
      <c r="Y197" s="241"/>
      <c r="Z197" s="241"/>
      <c r="AA197" s="241"/>
    </row>
    <row r="198" spans="19:27">
      <c r="S198" s="657" t="s">
        <v>164</v>
      </c>
      <c r="T198" s="646" t="s">
        <v>801</v>
      </c>
      <c r="U198" s="646" t="s">
        <v>822</v>
      </c>
      <c r="X198" s="241"/>
      <c r="Y198" s="241"/>
      <c r="Z198" s="241"/>
      <c r="AA198" s="241"/>
    </row>
    <row r="199" spans="19:27">
      <c r="S199" s="657" t="s">
        <v>166</v>
      </c>
      <c r="T199" s="646" t="s">
        <v>801</v>
      </c>
      <c r="U199" s="646" t="s">
        <v>822</v>
      </c>
      <c r="X199" s="241"/>
      <c r="Y199" s="241"/>
      <c r="Z199" s="241"/>
      <c r="AA199" s="241"/>
    </row>
    <row r="200" spans="19:27">
      <c r="S200" s="657" t="s">
        <v>211</v>
      </c>
      <c r="T200" s="646" t="s">
        <v>801</v>
      </c>
      <c r="U200" s="646" t="s">
        <v>822</v>
      </c>
      <c r="X200" s="241"/>
      <c r="Y200" s="241"/>
      <c r="Z200" s="241"/>
      <c r="AA200" s="241"/>
    </row>
    <row r="201" spans="19:27">
      <c r="S201" s="657" t="s">
        <v>213</v>
      </c>
      <c r="T201" s="646" t="s">
        <v>801</v>
      </c>
      <c r="U201" s="646" t="s">
        <v>822</v>
      </c>
      <c r="X201" s="241"/>
      <c r="Y201" s="241"/>
      <c r="Z201" s="241"/>
      <c r="AA201" s="241"/>
    </row>
    <row r="202" spans="19:27">
      <c r="S202" s="657" t="s">
        <v>215</v>
      </c>
      <c r="T202" s="646" t="s">
        <v>801</v>
      </c>
      <c r="U202" s="646" t="s">
        <v>822</v>
      </c>
      <c r="X202" s="241"/>
      <c r="Y202" s="241"/>
      <c r="Z202" s="241"/>
      <c r="AA202" s="241"/>
    </row>
    <row r="203" spans="19:27">
      <c r="S203" s="657" t="s">
        <v>217</v>
      </c>
      <c r="T203" s="646" t="s">
        <v>801</v>
      </c>
      <c r="U203" s="646" t="s">
        <v>822</v>
      </c>
      <c r="X203" s="241"/>
      <c r="Y203" s="241"/>
      <c r="Z203" s="241"/>
      <c r="AA203" s="241"/>
    </row>
    <row r="204" spans="19:27">
      <c r="S204" s="657" t="s">
        <v>820</v>
      </c>
      <c r="T204" s="646" t="s">
        <v>801</v>
      </c>
      <c r="U204" s="646" t="s">
        <v>822</v>
      </c>
      <c r="X204" s="241"/>
      <c r="Y204" s="241"/>
      <c r="Z204" s="241"/>
      <c r="AA204" s="241"/>
    </row>
    <row r="205" spans="19:27">
      <c r="S205" s="657" t="s">
        <v>823</v>
      </c>
      <c r="T205" s="646" t="s">
        <v>801</v>
      </c>
      <c r="U205" s="646" t="s">
        <v>822</v>
      </c>
      <c r="X205" s="241"/>
      <c r="Y205" s="241"/>
      <c r="Z205" s="241"/>
      <c r="AA205" s="241"/>
    </row>
    <row r="206" spans="19:27">
      <c r="S206" s="657" t="s">
        <v>825</v>
      </c>
      <c r="T206" s="646" t="s">
        <v>801</v>
      </c>
      <c r="U206" s="646" t="s">
        <v>822</v>
      </c>
      <c r="X206" s="241"/>
      <c r="Y206" s="241"/>
      <c r="Z206" s="241"/>
      <c r="AA206" s="241"/>
    </row>
    <row r="207" spans="19:27">
      <c r="S207" s="657" t="s">
        <v>829</v>
      </c>
      <c r="T207" s="646" t="s">
        <v>801</v>
      </c>
      <c r="U207" s="646" t="s">
        <v>822</v>
      </c>
      <c r="X207" s="241"/>
      <c r="Y207" s="241"/>
      <c r="Z207" s="241"/>
      <c r="AA207" s="241"/>
    </row>
    <row r="208" spans="19:27">
      <c r="S208" s="657" t="s">
        <v>831</v>
      </c>
      <c r="T208" s="646" t="s">
        <v>801</v>
      </c>
      <c r="U208" s="646" t="s">
        <v>822</v>
      </c>
      <c r="X208" s="241"/>
      <c r="Y208" s="241"/>
      <c r="Z208" s="241"/>
      <c r="AA208" s="241"/>
    </row>
    <row r="209" spans="19:27">
      <c r="S209" s="657" t="s">
        <v>835</v>
      </c>
      <c r="T209" s="646" t="s">
        <v>801</v>
      </c>
      <c r="U209" s="646" t="s">
        <v>822</v>
      </c>
      <c r="X209" s="241"/>
      <c r="Y209" s="241"/>
      <c r="Z209" s="241"/>
      <c r="AA209" s="241"/>
    </row>
    <row r="210" spans="19:27">
      <c r="S210" s="657" t="s">
        <v>837</v>
      </c>
      <c r="T210" s="646" t="s">
        <v>801</v>
      </c>
      <c r="U210" s="646" t="s">
        <v>822</v>
      </c>
      <c r="X210" s="241"/>
      <c r="Y210" s="241"/>
      <c r="Z210" s="241"/>
      <c r="AA210" s="241"/>
    </row>
    <row r="211" spans="19:27">
      <c r="S211" s="657" t="s">
        <v>839</v>
      </c>
      <c r="T211" s="646" t="s">
        <v>801</v>
      </c>
      <c r="U211" s="646" t="s">
        <v>822</v>
      </c>
      <c r="X211" s="241"/>
      <c r="Y211" s="241"/>
      <c r="Z211" s="241"/>
      <c r="AA211" s="241"/>
    </row>
    <row r="212" spans="19:27">
      <c r="S212" s="657" t="s">
        <v>841</v>
      </c>
      <c r="T212" s="646" t="s">
        <v>801</v>
      </c>
      <c r="U212" s="646" t="s">
        <v>822</v>
      </c>
      <c r="X212" s="241"/>
      <c r="Y212" s="241"/>
      <c r="Z212" s="241"/>
      <c r="AA212" s="241"/>
    </row>
    <row r="213" spans="19:27">
      <c r="S213" s="657" t="s">
        <v>845</v>
      </c>
      <c r="T213" s="646" t="s">
        <v>801</v>
      </c>
      <c r="U213" s="646" t="s">
        <v>822</v>
      </c>
      <c r="X213" s="241"/>
      <c r="Y213" s="241"/>
      <c r="Z213" s="241"/>
      <c r="AA213" s="241"/>
    </row>
    <row r="214" spans="19:27">
      <c r="S214" s="657" t="s">
        <v>847</v>
      </c>
      <c r="T214" s="646" t="s">
        <v>801</v>
      </c>
      <c r="U214" s="646" t="s">
        <v>822</v>
      </c>
      <c r="X214" s="241"/>
      <c r="Y214" s="241"/>
      <c r="Z214" s="241"/>
      <c r="AA214" s="241"/>
    </row>
    <row r="215" spans="19:27">
      <c r="S215" s="657" t="s">
        <v>849</v>
      </c>
      <c r="T215" s="646" t="s">
        <v>801</v>
      </c>
      <c r="U215" s="646" t="s">
        <v>822</v>
      </c>
      <c r="X215" s="241"/>
      <c r="Y215" s="241"/>
      <c r="Z215" s="241"/>
      <c r="AA215" s="241"/>
    </row>
    <row r="216" spans="19:27">
      <c r="S216" s="657" t="s">
        <v>850</v>
      </c>
      <c r="T216" s="646" t="s">
        <v>801</v>
      </c>
      <c r="U216" s="646" t="s">
        <v>822</v>
      </c>
      <c r="X216" s="241"/>
      <c r="Y216" s="241"/>
      <c r="Z216" s="241"/>
      <c r="AA216" s="241"/>
    </row>
    <row r="217" spans="19:27">
      <c r="S217" s="657" t="s">
        <v>854</v>
      </c>
      <c r="T217" s="646" t="s">
        <v>801</v>
      </c>
      <c r="U217" s="646" t="s">
        <v>822</v>
      </c>
      <c r="X217" s="241"/>
      <c r="Y217" s="241"/>
      <c r="Z217" s="241"/>
      <c r="AA217" s="241"/>
    </row>
    <row r="218" spans="19:27">
      <c r="S218" s="657" t="s">
        <v>857</v>
      </c>
      <c r="T218" s="646" t="s">
        <v>801</v>
      </c>
      <c r="U218" s="646" t="s">
        <v>822</v>
      </c>
      <c r="X218" s="241"/>
      <c r="Y218" s="241"/>
      <c r="Z218" s="241"/>
      <c r="AA218" s="241"/>
    </row>
    <row r="219" spans="19:27">
      <c r="S219" s="657" t="s">
        <v>862</v>
      </c>
      <c r="T219" s="646" t="s">
        <v>801</v>
      </c>
      <c r="U219" s="646" t="s">
        <v>822</v>
      </c>
      <c r="X219" s="241"/>
      <c r="Y219" s="241"/>
      <c r="Z219" s="241"/>
      <c r="AA219" s="241"/>
    </row>
    <row r="220" spans="19:27">
      <c r="S220" s="658" t="s">
        <v>927</v>
      </c>
      <c r="T220" s="646" t="s">
        <v>801</v>
      </c>
      <c r="U220" s="646" t="s">
        <v>822</v>
      </c>
      <c r="X220" s="241"/>
      <c r="Y220" s="241"/>
      <c r="Z220" s="241"/>
      <c r="AA220" s="241"/>
    </row>
    <row r="221" spans="19:27">
      <c r="S221" s="659" t="s">
        <v>928</v>
      </c>
      <c r="T221" s="646" t="s">
        <v>801</v>
      </c>
      <c r="U221" s="646" t="s">
        <v>822</v>
      </c>
      <c r="X221" s="241"/>
      <c r="Y221" s="241"/>
      <c r="Z221" s="241"/>
      <c r="AA221" s="241"/>
    </row>
    <row r="222" spans="19:27">
      <c r="S222" s="659" t="s">
        <v>929</v>
      </c>
      <c r="T222" s="646" t="s">
        <v>801</v>
      </c>
      <c r="U222" s="646" t="s">
        <v>822</v>
      </c>
      <c r="X222" s="241"/>
      <c r="Y222" s="241"/>
      <c r="Z222" s="241"/>
      <c r="AA222" s="241"/>
    </row>
    <row r="223" spans="19:27">
      <c r="S223" s="652" t="s">
        <v>930</v>
      </c>
      <c r="T223" s="646" t="s">
        <v>801</v>
      </c>
      <c r="U223" s="646" t="s">
        <v>822</v>
      </c>
      <c r="X223" s="241"/>
      <c r="Y223" s="241"/>
      <c r="Z223" s="241"/>
      <c r="AA223" s="241"/>
    </row>
    <row r="224" spans="19:27">
      <c r="S224" s="659" t="s">
        <v>931</v>
      </c>
      <c r="T224" s="646" t="s">
        <v>801</v>
      </c>
      <c r="U224" s="646" t="s">
        <v>932</v>
      </c>
      <c r="X224" s="241"/>
      <c r="Y224" s="241"/>
      <c r="Z224" s="241"/>
      <c r="AA224" s="241"/>
    </row>
    <row r="225" spans="19:27">
      <c r="S225" s="650" t="s">
        <v>832</v>
      </c>
      <c r="T225" s="651" t="s">
        <v>801</v>
      </c>
      <c r="U225" s="651" t="s">
        <v>822</v>
      </c>
      <c r="V225" s="646" t="s">
        <v>712</v>
      </c>
      <c r="X225" s="241"/>
      <c r="Y225" s="241"/>
      <c r="Z225" s="241"/>
      <c r="AA225" s="241"/>
    </row>
    <row r="226" spans="19:27">
      <c r="S226" s="648" t="s">
        <v>933</v>
      </c>
      <c r="T226" s="646" t="s">
        <v>801</v>
      </c>
      <c r="U226" s="646" t="s">
        <v>822</v>
      </c>
      <c r="V226" s="646" t="s">
        <v>751</v>
      </c>
      <c r="X226" s="241"/>
      <c r="Y226" s="241"/>
      <c r="Z226" s="241"/>
      <c r="AA226" s="241"/>
    </row>
    <row r="227" spans="19:27">
      <c r="S227" s="648" t="s">
        <v>838</v>
      </c>
      <c r="T227" s="646" t="s">
        <v>756</v>
      </c>
      <c r="U227" s="655" t="s">
        <v>738</v>
      </c>
      <c r="X227" s="241"/>
      <c r="Y227" s="241"/>
      <c r="Z227" s="241"/>
      <c r="AA227" s="241"/>
    </row>
    <row r="228" spans="19:27">
      <c r="S228" s="652" t="s">
        <v>846</v>
      </c>
      <c r="T228" s="654" t="s">
        <v>801</v>
      </c>
      <c r="U228" s="654" t="s">
        <v>822</v>
      </c>
      <c r="X228" s="241"/>
      <c r="Y228" s="241"/>
      <c r="Z228" s="241"/>
      <c r="AA228" s="241"/>
    </row>
    <row r="229" spans="19:27">
      <c r="S229" s="652" t="s">
        <v>934</v>
      </c>
      <c r="T229" s="654" t="s">
        <v>801</v>
      </c>
      <c r="U229" s="655" t="s">
        <v>822</v>
      </c>
      <c r="V229" s="651"/>
      <c r="X229" s="241"/>
      <c r="Y229" s="241"/>
      <c r="Z229" s="241"/>
      <c r="AA229" s="241"/>
    </row>
    <row r="230" spans="19:27">
      <c r="S230" s="652" t="s">
        <v>875</v>
      </c>
      <c r="T230" s="654" t="s">
        <v>756</v>
      </c>
      <c r="U230" s="654" t="s">
        <v>738</v>
      </c>
      <c r="V230" s="651"/>
      <c r="X230" s="241"/>
      <c r="Y230" s="241"/>
      <c r="Z230" s="241"/>
      <c r="AA230" s="241"/>
    </row>
    <row r="231" spans="19:27">
      <c r="S231" s="650" t="s">
        <v>879</v>
      </c>
      <c r="T231" s="651" t="s">
        <v>756</v>
      </c>
      <c r="U231" s="651" t="s">
        <v>738</v>
      </c>
      <c r="V231" s="660" t="s">
        <v>751</v>
      </c>
      <c r="X231" s="241"/>
      <c r="Y231" s="241"/>
      <c r="Z231" s="241"/>
      <c r="AA231" s="241"/>
    </row>
    <row r="232" spans="19:27">
      <c r="S232" s="650" t="s">
        <v>861</v>
      </c>
      <c r="T232" s="651" t="s">
        <v>756</v>
      </c>
      <c r="U232" s="651" t="s">
        <v>738</v>
      </c>
      <c r="V232" s="661" t="s">
        <v>751</v>
      </c>
      <c r="X232" s="241"/>
      <c r="Y232" s="241"/>
      <c r="Z232" s="241"/>
      <c r="AA232" s="241"/>
    </row>
    <row r="233" spans="19:27">
      <c r="S233" s="662" t="s">
        <v>880</v>
      </c>
      <c r="T233" s="651" t="s">
        <v>756</v>
      </c>
      <c r="U233" s="651" t="s">
        <v>738</v>
      </c>
      <c r="V233" s="651" t="s">
        <v>751</v>
      </c>
      <c r="X233" s="241"/>
      <c r="Y233" s="241"/>
      <c r="Z233" s="241"/>
      <c r="AA233" s="241"/>
    </row>
    <row r="234" spans="19:27">
      <c r="S234" s="648" t="s">
        <v>855</v>
      </c>
      <c r="T234" s="646" t="s">
        <v>801</v>
      </c>
      <c r="U234" s="646" t="s">
        <v>822</v>
      </c>
      <c r="X234" s="241"/>
      <c r="Y234" s="241"/>
      <c r="Z234" s="241"/>
      <c r="AA234" s="241"/>
    </row>
    <row r="235" spans="19:27">
      <c r="S235" s="650" t="s">
        <v>935</v>
      </c>
      <c r="T235" s="646" t="s">
        <v>801</v>
      </c>
      <c r="U235" s="651" t="s">
        <v>822</v>
      </c>
      <c r="V235" s="651" t="s">
        <v>751</v>
      </c>
      <c r="X235" s="241"/>
      <c r="Y235" s="241"/>
      <c r="Z235" s="241"/>
      <c r="AA235" s="241"/>
    </row>
    <row r="236" spans="19:27">
      <c r="S236" s="648" t="s">
        <v>840</v>
      </c>
      <c r="T236" s="646" t="s">
        <v>936</v>
      </c>
      <c r="U236" s="646" t="s">
        <v>937</v>
      </c>
      <c r="X236" s="241"/>
      <c r="Y236" s="241"/>
      <c r="Z236" s="241"/>
      <c r="AA236" s="241"/>
    </row>
    <row r="237" spans="19:27">
      <c r="S237" s="648" t="s">
        <v>867</v>
      </c>
      <c r="T237" s="646" t="s">
        <v>801</v>
      </c>
      <c r="X237" s="241"/>
      <c r="Y237" s="241"/>
      <c r="Z237" s="241"/>
      <c r="AA237" s="241"/>
    </row>
    <row r="238" spans="19:27">
      <c r="S238" s="648" t="s">
        <v>869</v>
      </c>
      <c r="T238" s="646" t="s">
        <v>756</v>
      </c>
      <c r="X238" s="241"/>
      <c r="Y238" s="241"/>
      <c r="Z238" s="241"/>
      <c r="AA238" s="241"/>
    </row>
    <row r="239" spans="19:27">
      <c r="S239" s="650" t="s">
        <v>870</v>
      </c>
      <c r="T239" s="651" t="s">
        <v>801</v>
      </c>
      <c r="U239" s="651"/>
      <c r="V239" s="646" t="s">
        <v>712</v>
      </c>
      <c r="X239" s="241"/>
      <c r="Y239" s="241"/>
      <c r="Z239" s="241"/>
      <c r="AA239" s="241"/>
    </row>
    <row r="240" spans="19:27">
      <c r="S240" s="648" t="s">
        <v>842</v>
      </c>
      <c r="T240" s="646" t="s">
        <v>756</v>
      </c>
      <c r="U240" s="651" t="s">
        <v>738</v>
      </c>
      <c r="X240" s="241"/>
      <c r="Y240" s="241"/>
      <c r="Z240" s="241"/>
      <c r="AA240" s="241"/>
    </row>
    <row r="241" spans="19:27">
      <c r="S241" s="648" t="s">
        <v>884</v>
      </c>
      <c r="T241" s="646" t="s">
        <v>756</v>
      </c>
      <c r="U241" s="651" t="s">
        <v>738</v>
      </c>
      <c r="X241" s="241"/>
      <c r="Y241" s="241"/>
      <c r="Z241" s="241"/>
      <c r="AA241" s="241"/>
    </row>
    <row r="242" spans="19:27">
      <c r="S242" s="652" t="s">
        <v>886</v>
      </c>
      <c r="T242" s="646" t="s">
        <v>801</v>
      </c>
      <c r="U242" s="646" t="s">
        <v>822</v>
      </c>
      <c r="X242" s="241"/>
      <c r="Y242" s="241"/>
      <c r="Z242" s="241"/>
      <c r="AA242" s="241"/>
    </row>
    <row r="243" spans="19:27">
      <c r="S243" s="652" t="s">
        <v>938</v>
      </c>
      <c r="T243" s="646" t="s">
        <v>801</v>
      </c>
      <c r="U243" s="646" t="s">
        <v>822</v>
      </c>
      <c r="X243" s="241"/>
      <c r="Y243" s="241"/>
      <c r="Z243" s="241"/>
      <c r="AA243" s="241"/>
    </row>
    <row r="244" spans="19:27">
      <c r="S244" s="652" t="s">
        <v>939</v>
      </c>
      <c r="T244" s="646" t="s">
        <v>801</v>
      </c>
      <c r="U244" s="646" t="s">
        <v>822</v>
      </c>
      <c r="X244" s="241"/>
      <c r="Y244" s="241"/>
      <c r="Z244" s="241"/>
      <c r="AA244" s="241"/>
    </row>
    <row r="245" spans="19:27">
      <c r="S245" s="652" t="s">
        <v>940</v>
      </c>
      <c r="T245" s="646" t="s">
        <v>756</v>
      </c>
      <c r="U245" s="651" t="s">
        <v>738</v>
      </c>
      <c r="X245" s="241"/>
      <c r="Y245" s="241"/>
      <c r="Z245" s="241"/>
      <c r="AA245" s="241"/>
    </row>
    <row r="246" spans="19:27">
      <c r="S246" s="652" t="s">
        <v>860</v>
      </c>
      <c r="T246" s="646" t="s">
        <v>756</v>
      </c>
      <c r="U246" s="651" t="s">
        <v>738</v>
      </c>
      <c r="X246" s="241"/>
      <c r="Y246" s="241"/>
      <c r="Z246" s="241"/>
      <c r="AA246" s="241"/>
    </row>
    <row r="247" spans="19:27">
      <c r="S247" s="652" t="s">
        <v>888</v>
      </c>
      <c r="X247" s="241"/>
      <c r="Y247" s="241"/>
      <c r="Z247" s="241"/>
      <c r="AA247" s="241"/>
    </row>
    <row r="248" spans="19:27">
      <c r="S248" s="652" t="s">
        <v>876</v>
      </c>
      <c r="T248" s="646" t="s">
        <v>801</v>
      </c>
      <c r="X248" s="241"/>
      <c r="Y248" s="241"/>
      <c r="Z248" s="241"/>
      <c r="AA248" s="241"/>
    </row>
    <row r="249" spans="19:27">
      <c r="S249" s="663" t="s">
        <v>293</v>
      </c>
      <c r="T249" s="655" t="s">
        <v>756</v>
      </c>
      <c r="U249" s="655" t="s">
        <v>798</v>
      </c>
      <c r="V249" s="664"/>
      <c r="X249" s="241"/>
      <c r="Y249" s="241"/>
      <c r="Z249" s="241"/>
      <c r="AA249" s="241"/>
    </row>
    <row r="250" spans="19:27">
      <c r="S250" s="644" t="s">
        <v>941</v>
      </c>
      <c r="T250" s="655" t="s">
        <v>756</v>
      </c>
      <c r="U250" s="655" t="s">
        <v>798</v>
      </c>
      <c r="X250" s="241"/>
      <c r="Y250" s="241"/>
      <c r="Z250" s="241"/>
      <c r="AA250" s="241"/>
    </row>
    <row r="251" spans="19:27">
      <c r="S251" s="665" t="s">
        <v>942</v>
      </c>
      <c r="T251" s="655" t="s">
        <v>756</v>
      </c>
      <c r="U251" s="655" t="s">
        <v>798</v>
      </c>
      <c r="X251" s="241"/>
      <c r="Y251" s="241"/>
      <c r="Z251" s="241"/>
      <c r="AA251" s="241"/>
    </row>
    <row r="252" spans="19:27">
      <c r="S252" s="652" t="s">
        <v>336</v>
      </c>
      <c r="T252" s="646" t="s">
        <v>756</v>
      </c>
      <c r="U252" s="646" t="s">
        <v>856</v>
      </c>
      <c r="X252" s="241"/>
      <c r="Y252" s="241"/>
      <c r="Z252" s="241"/>
      <c r="AA252" s="241"/>
    </row>
    <row r="253" spans="19:27">
      <c r="S253" s="652" t="s">
        <v>294</v>
      </c>
      <c r="T253" s="646" t="s">
        <v>801</v>
      </c>
      <c r="U253" s="646" t="s">
        <v>294</v>
      </c>
      <c r="X253" s="241"/>
      <c r="Y253" s="241"/>
      <c r="Z253" s="241"/>
      <c r="AA253" s="241"/>
    </row>
    <row r="254" spans="19:27">
      <c r="S254" s="652" t="s">
        <v>296</v>
      </c>
      <c r="T254" s="646" t="s">
        <v>801</v>
      </c>
      <c r="U254" s="646" t="s">
        <v>937</v>
      </c>
      <c r="X254" s="241"/>
      <c r="Y254" s="241"/>
      <c r="Z254" s="241"/>
      <c r="AA254" s="241"/>
    </row>
    <row r="255" spans="19:27">
      <c r="S255" s="652" t="s">
        <v>297</v>
      </c>
      <c r="T255" s="646" t="s">
        <v>801</v>
      </c>
      <c r="U255" s="646" t="s">
        <v>937</v>
      </c>
      <c r="X255" s="241"/>
      <c r="Y255" s="241"/>
      <c r="Z255" s="241"/>
      <c r="AA255" s="241"/>
    </row>
    <row r="256" spans="19:27">
      <c r="S256" s="657" t="s">
        <v>848</v>
      </c>
      <c r="T256" s="646" t="s">
        <v>801</v>
      </c>
      <c r="U256" s="646" t="s">
        <v>294</v>
      </c>
      <c r="X256" s="241"/>
      <c r="Y256" s="241"/>
      <c r="Z256" s="241"/>
      <c r="AA256" s="241"/>
    </row>
    <row r="257" spans="19:27">
      <c r="S257" s="650" t="s">
        <v>852</v>
      </c>
      <c r="T257" s="651" t="s">
        <v>801</v>
      </c>
      <c r="U257" s="651" t="s">
        <v>937</v>
      </c>
      <c r="V257" s="651" t="s">
        <v>751</v>
      </c>
      <c r="X257" s="241"/>
      <c r="Y257" s="241"/>
      <c r="Z257" s="241"/>
      <c r="AA257" s="241"/>
    </row>
    <row r="258" spans="19:27">
      <c r="S258" s="650" t="s">
        <v>868</v>
      </c>
      <c r="T258" s="651" t="s">
        <v>801</v>
      </c>
      <c r="U258" s="651" t="s">
        <v>937</v>
      </c>
      <c r="V258" s="651" t="s">
        <v>751</v>
      </c>
      <c r="X258" s="241"/>
      <c r="Y258" s="241"/>
      <c r="Z258" s="241"/>
      <c r="AA258" s="241"/>
    </row>
    <row r="259" spans="19:27">
      <c r="S259" s="652" t="s">
        <v>320</v>
      </c>
      <c r="T259" s="646" t="s">
        <v>756</v>
      </c>
      <c r="U259" s="646" t="s">
        <v>856</v>
      </c>
      <c r="X259" s="241"/>
      <c r="Y259" s="241"/>
      <c r="Z259" s="241"/>
      <c r="AA259" s="241"/>
    </row>
    <row r="260" spans="19:27">
      <c r="S260" s="663" t="s">
        <v>943</v>
      </c>
      <c r="T260" s="655" t="s">
        <v>756</v>
      </c>
      <c r="U260" s="655" t="s">
        <v>856</v>
      </c>
      <c r="X260" s="241"/>
      <c r="Y260" s="241"/>
      <c r="Z260" s="241"/>
      <c r="AA260" s="241"/>
    </row>
    <row r="261" spans="19:27">
      <c r="S261" s="663" t="s">
        <v>944</v>
      </c>
      <c r="T261" s="655" t="s">
        <v>756</v>
      </c>
      <c r="U261" s="655" t="s">
        <v>856</v>
      </c>
      <c r="X261" s="241"/>
      <c r="Y261" s="241"/>
      <c r="Z261" s="241"/>
      <c r="AA261" s="241"/>
    </row>
    <row r="262" spans="19:27">
      <c r="S262" s="652" t="s">
        <v>889</v>
      </c>
      <c r="T262" s="646" t="s">
        <v>756</v>
      </c>
      <c r="U262" s="646" t="s">
        <v>856</v>
      </c>
      <c r="X262" s="241"/>
      <c r="Y262" s="241"/>
      <c r="Z262" s="241"/>
      <c r="AA262" s="241"/>
    </row>
    <row r="263" spans="19:27">
      <c r="S263" s="652" t="s">
        <v>321</v>
      </c>
      <c r="T263" s="646" t="s">
        <v>756</v>
      </c>
      <c r="U263" s="646" t="s">
        <v>856</v>
      </c>
      <c r="X263" s="241"/>
      <c r="Y263" s="241"/>
      <c r="Z263" s="241"/>
      <c r="AA263" s="241"/>
    </row>
    <row r="264" spans="19:27">
      <c r="S264" s="652" t="s">
        <v>322</v>
      </c>
      <c r="T264" s="646" t="s">
        <v>756</v>
      </c>
      <c r="U264" s="646" t="s">
        <v>856</v>
      </c>
      <c r="X264" s="241"/>
      <c r="Y264" s="241"/>
      <c r="Z264" s="241"/>
      <c r="AA264" s="241"/>
    </row>
    <row r="265" spans="19:27">
      <c r="S265" s="652" t="s">
        <v>945</v>
      </c>
      <c r="T265" s="646" t="s">
        <v>756</v>
      </c>
      <c r="U265" s="646" t="s">
        <v>856</v>
      </c>
      <c r="X265" s="241"/>
      <c r="Y265" s="241"/>
      <c r="Z265" s="241"/>
      <c r="AA265" s="241"/>
    </row>
    <row r="266" spans="19:27">
      <c r="S266" s="646" t="s">
        <v>946</v>
      </c>
      <c r="T266" s="646" t="s">
        <v>756</v>
      </c>
      <c r="U266" s="646" t="s">
        <v>856</v>
      </c>
      <c r="X266" s="241"/>
      <c r="Y266" s="241"/>
      <c r="Z266" s="241"/>
      <c r="AA266" s="241"/>
    </row>
    <row r="267" spans="19:27">
      <c r="S267" s="652" t="s">
        <v>890</v>
      </c>
      <c r="T267" s="646" t="s">
        <v>756</v>
      </c>
      <c r="U267" s="646" t="s">
        <v>856</v>
      </c>
      <c r="X267" s="241"/>
      <c r="Y267" s="241"/>
      <c r="Z267" s="241"/>
      <c r="AA267" s="241"/>
    </row>
    <row r="268" spans="19:27">
      <c r="S268" s="652" t="s">
        <v>326</v>
      </c>
      <c r="T268" s="646" t="s">
        <v>756</v>
      </c>
      <c r="U268" s="646" t="s">
        <v>856</v>
      </c>
      <c r="X268" s="241"/>
      <c r="Y268" s="241"/>
      <c r="Z268" s="241"/>
      <c r="AA268" s="241"/>
    </row>
    <row r="269" spans="19:27">
      <c r="S269" s="652" t="s">
        <v>325</v>
      </c>
      <c r="T269" s="646" t="s">
        <v>756</v>
      </c>
      <c r="U269" s="646" t="s">
        <v>856</v>
      </c>
      <c r="X269" s="241"/>
      <c r="Y269" s="241"/>
      <c r="Z269" s="241"/>
      <c r="AA269" s="241"/>
    </row>
    <row r="270" spans="19:27">
      <c r="S270" s="652" t="s">
        <v>327</v>
      </c>
      <c r="T270" s="646" t="s">
        <v>756</v>
      </c>
      <c r="U270" s="646" t="s">
        <v>856</v>
      </c>
      <c r="X270" s="241"/>
      <c r="Y270" s="241"/>
      <c r="Z270" s="241"/>
      <c r="AA270" s="241"/>
    </row>
    <row r="271" spans="19:27">
      <c r="S271" s="652" t="s">
        <v>947</v>
      </c>
      <c r="T271" s="646" t="s">
        <v>756</v>
      </c>
      <c r="U271" s="646" t="s">
        <v>856</v>
      </c>
      <c r="X271" s="241"/>
      <c r="Y271" s="241"/>
      <c r="Z271" s="241"/>
      <c r="AA271" s="241"/>
    </row>
    <row r="272" spans="19:27">
      <c r="S272" s="652" t="s">
        <v>324</v>
      </c>
      <c r="T272" s="646" t="s">
        <v>756</v>
      </c>
      <c r="U272" s="646" t="s">
        <v>856</v>
      </c>
      <c r="X272" s="241"/>
      <c r="Y272" s="241"/>
      <c r="Z272" s="241"/>
      <c r="AA272" s="241"/>
    </row>
    <row r="273" spans="19:27">
      <c r="S273" s="652" t="s">
        <v>948</v>
      </c>
      <c r="T273" s="646" t="s">
        <v>756</v>
      </c>
      <c r="U273" s="646" t="s">
        <v>856</v>
      </c>
      <c r="X273" s="241"/>
      <c r="Y273" s="241"/>
      <c r="Z273" s="241"/>
      <c r="AA273" s="241"/>
    </row>
    <row r="274" spans="19:27">
      <c r="S274" s="652" t="s">
        <v>323</v>
      </c>
      <c r="T274" s="646" t="s">
        <v>756</v>
      </c>
      <c r="U274" s="646" t="s">
        <v>856</v>
      </c>
      <c r="X274" s="241"/>
      <c r="Y274" s="241"/>
      <c r="Z274" s="241"/>
      <c r="AA274" s="241"/>
    </row>
    <row r="275" spans="19:27">
      <c r="S275" s="652" t="s">
        <v>949</v>
      </c>
      <c r="T275" s="646" t="s">
        <v>756</v>
      </c>
      <c r="U275" s="646" t="s">
        <v>856</v>
      </c>
      <c r="X275" s="241"/>
      <c r="Y275" s="241"/>
      <c r="Z275" s="241"/>
      <c r="AA275" s="241"/>
    </row>
    <row r="276" spans="19:27">
      <c r="S276" s="652" t="s">
        <v>950</v>
      </c>
      <c r="T276" s="646" t="s">
        <v>756</v>
      </c>
      <c r="U276" s="646" t="s">
        <v>856</v>
      </c>
      <c r="X276" s="241"/>
      <c r="Y276" s="241"/>
      <c r="Z276" s="241"/>
      <c r="AA276" s="241"/>
    </row>
    <row r="277" spans="19:27">
      <c r="S277" s="650" t="s">
        <v>872</v>
      </c>
      <c r="T277" s="651" t="s">
        <v>756</v>
      </c>
      <c r="U277" s="651" t="s">
        <v>856</v>
      </c>
      <c r="V277" s="651" t="s">
        <v>751</v>
      </c>
      <c r="X277" s="241"/>
      <c r="Y277" s="241"/>
      <c r="Z277" s="241"/>
      <c r="AA277" s="241"/>
    </row>
    <row r="278" spans="19:27">
      <c r="S278" s="652" t="s">
        <v>863</v>
      </c>
      <c r="T278" s="646" t="s">
        <v>801</v>
      </c>
      <c r="U278" s="646" t="s">
        <v>863</v>
      </c>
      <c r="X278" s="241"/>
      <c r="Y278" s="241"/>
      <c r="Z278" s="241"/>
      <c r="AA278" s="241"/>
    </row>
    <row r="279" spans="19:27">
      <c r="S279" s="652" t="s">
        <v>859</v>
      </c>
      <c r="T279" s="646" t="s">
        <v>756</v>
      </c>
      <c r="U279" s="646" t="s">
        <v>863</v>
      </c>
      <c r="X279" s="241"/>
      <c r="Y279" s="241"/>
      <c r="Z279" s="241"/>
      <c r="AA279" s="241"/>
    </row>
    <row r="280" spans="19:27">
      <c r="S280" s="652" t="s">
        <v>877</v>
      </c>
      <c r="T280" s="646" t="s">
        <v>801</v>
      </c>
      <c r="U280" s="646" t="s">
        <v>863</v>
      </c>
      <c r="X280" s="241"/>
      <c r="Y280" s="241"/>
      <c r="Z280" s="241"/>
      <c r="AA280" s="241"/>
    </row>
    <row r="281" spans="19:27">
      <c r="S281" s="650" t="s">
        <v>864</v>
      </c>
      <c r="T281" s="651" t="s">
        <v>801</v>
      </c>
      <c r="U281" s="651" t="s">
        <v>863</v>
      </c>
      <c r="V281" s="651" t="s">
        <v>751</v>
      </c>
      <c r="X281" s="241"/>
      <c r="Y281" s="241"/>
      <c r="Z281" s="241"/>
      <c r="AA281" s="241"/>
    </row>
    <row r="282" spans="19:27">
      <c r="S282" s="650" t="s">
        <v>874</v>
      </c>
      <c r="T282" s="651" t="s">
        <v>801</v>
      </c>
      <c r="U282" s="651" t="s">
        <v>863</v>
      </c>
      <c r="V282" s="651" t="s">
        <v>751</v>
      </c>
      <c r="X282" s="241"/>
      <c r="Y282" s="241"/>
      <c r="Z282" s="241"/>
      <c r="AA282" s="241"/>
    </row>
    <row r="283" spans="19:27">
      <c r="S283" s="652" t="s">
        <v>856</v>
      </c>
      <c r="T283" s="646" t="s">
        <v>756</v>
      </c>
      <c r="U283" s="646" t="s">
        <v>856</v>
      </c>
      <c r="X283" s="241"/>
      <c r="Y283" s="241"/>
      <c r="Z283" s="241"/>
      <c r="AA283" s="241"/>
    </row>
    <row r="284" spans="19:27">
      <c r="S284" s="652" t="s">
        <v>878</v>
      </c>
      <c r="T284" s="646" t="s">
        <v>801</v>
      </c>
      <c r="U284" s="646" t="s">
        <v>822</v>
      </c>
      <c r="X284" s="241"/>
      <c r="Y284" s="241"/>
      <c r="Z284" s="241"/>
      <c r="AA284" s="241"/>
    </row>
    <row r="285" spans="19:27">
      <c r="S285" s="652" t="s">
        <v>891</v>
      </c>
      <c r="T285" s="646" t="s">
        <v>801</v>
      </c>
      <c r="U285" s="646" t="s">
        <v>822</v>
      </c>
      <c r="X285" s="241"/>
      <c r="Y285" s="241"/>
      <c r="Z285" s="241"/>
      <c r="AA285" s="241"/>
    </row>
    <row r="286" spans="19:27">
      <c r="S286" s="652" t="s">
        <v>881</v>
      </c>
      <c r="T286" s="646" t="s">
        <v>801</v>
      </c>
      <c r="U286" s="646" t="s">
        <v>822</v>
      </c>
      <c r="X286" s="241"/>
      <c r="Y286" s="241"/>
      <c r="Z286" s="241"/>
      <c r="AA286" s="241"/>
    </row>
    <row r="287" spans="19:27">
      <c r="S287" s="650" t="s">
        <v>885</v>
      </c>
      <c r="T287" s="651" t="s">
        <v>756</v>
      </c>
      <c r="U287" s="651" t="s">
        <v>341</v>
      </c>
      <c r="V287" s="651" t="s">
        <v>751</v>
      </c>
      <c r="X287" s="241"/>
      <c r="Y287" s="241"/>
      <c r="Z287" s="241"/>
      <c r="AA287" s="241"/>
    </row>
    <row r="288" spans="19:27">
      <c r="S288" s="650" t="s">
        <v>883</v>
      </c>
      <c r="T288" s="651" t="s">
        <v>801</v>
      </c>
      <c r="U288" s="651" t="s">
        <v>822</v>
      </c>
      <c r="V288" s="651" t="s">
        <v>751</v>
      </c>
      <c r="X288" s="241"/>
      <c r="Y288" s="241"/>
      <c r="Z288" s="241"/>
      <c r="AA288" s="241"/>
    </row>
    <row r="289" spans="19:27">
      <c r="S289" s="653" t="s">
        <v>340</v>
      </c>
      <c r="X289" s="241"/>
      <c r="Y289" s="241"/>
      <c r="Z289" s="241"/>
      <c r="AA289" s="241"/>
    </row>
    <row r="290" spans="19:27">
      <c r="S290" s="652" t="s">
        <v>895</v>
      </c>
      <c r="T290" s="646" t="s">
        <v>756</v>
      </c>
      <c r="U290" s="646" t="s">
        <v>341</v>
      </c>
      <c r="X290" s="241"/>
      <c r="Y290" s="241"/>
      <c r="Z290" s="241"/>
      <c r="AA290" s="241"/>
    </row>
    <row r="291" spans="19:27">
      <c r="S291" s="652" t="s">
        <v>341</v>
      </c>
      <c r="T291" s="646" t="s">
        <v>756</v>
      </c>
      <c r="U291" s="646" t="s">
        <v>341</v>
      </c>
      <c r="X291" s="241"/>
      <c r="Y291" s="241"/>
      <c r="Z291" s="241"/>
      <c r="AA291" s="241"/>
    </row>
    <row r="292" spans="19:27">
      <c r="S292" s="652" t="s">
        <v>951</v>
      </c>
      <c r="T292" s="646" t="s">
        <v>756</v>
      </c>
      <c r="U292" s="646" t="s">
        <v>341</v>
      </c>
      <c r="V292" s="664"/>
      <c r="X292" s="241"/>
      <c r="Y292" s="241"/>
      <c r="Z292" s="241"/>
      <c r="AA292" s="241"/>
    </row>
    <row r="293" spans="19:27">
      <c r="S293" s="652" t="s">
        <v>952</v>
      </c>
      <c r="T293" s="646" t="s">
        <v>756</v>
      </c>
      <c r="U293" s="646" t="s">
        <v>341</v>
      </c>
      <c r="X293" s="241"/>
      <c r="Y293" s="241"/>
      <c r="Z293" s="241"/>
      <c r="AA293" s="241"/>
    </row>
    <row r="294" spans="19:27">
      <c r="S294" s="664" t="s">
        <v>344</v>
      </c>
      <c r="T294" s="646" t="s">
        <v>756</v>
      </c>
      <c r="U294" s="646" t="s">
        <v>341</v>
      </c>
      <c r="X294" s="241"/>
      <c r="Y294" s="241"/>
      <c r="Z294" s="241"/>
      <c r="AA294" s="241"/>
    </row>
    <row r="295" spans="19:27">
      <c r="S295" s="652" t="s">
        <v>346</v>
      </c>
      <c r="T295" s="646" t="s">
        <v>756</v>
      </c>
      <c r="U295" s="646" t="s">
        <v>743</v>
      </c>
      <c r="X295" s="241"/>
      <c r="Y295" s="241"/>
      <c r="Z295" s="241"/>
      <c r="AA295" s="241"/>
    </row>
    <row r="296" spans="19:27">
      <c r="S296" s="652" t="s">
        <v>896</v>
      </c>
      <c r="T296" s="646" t="s">
        <v>756</v>
      </c>
      <c r="U296" s="646" t="s">
        <v>743</v>
      </c>
      <c r="X296" s="241"/>
      <c r="Y296" s="241"/>
      <c r="Z296" s="241"/>
      <c r="AA296" s="241"/>
    </row>
    <row r="297" spans="19:27">
      <c r="S297" s="652" t="s">
        <v>898</v>
      </c>
      <c r="T297" s="646" t="s">
        <v>756</v>
      </c>
      <c r="U297" s="646" t="s">
        <v>743</v>
      </c>
      <c r="X297" s="241"/>
      <c r="Y297" s="241"/>
      <c r="Z297" s="241"/>
      <c r="AA297" s="241"/>
    </row>
    <row r="298" spans="19:27">
      <c r="S298" s="650" t="s">
        <v>348</v>
      </c>
      <c r="T298" s="651" t="s">
        <v>756</v>
      </c>
      <c r="U298" s="651" t="s">
        <v>743</v>
      </c>
      <c r="V298" s="651" t="s">
        <v>751</v>
      </c>
      <c r="X298" s="241"/>
      <c r="Y298" s="241"/>
      <c r="Z298" s="241"/>
      <c r="AA298" s="241"/>
    </row>
    <row r="299" spans="19:27">
      <c r="S299" s="652" t="s">
        <v>349</v>
      </c>
      <c r="T299" s="646" t="s">
        <v>756</v>
      </c>
      <c r="U299" s="646" t="s">
        <v>743</v>
      </c>
      <c r="X299" s="241"/>
      <c r="Y299" s="241"/>
      <c r="Z299" s="241"/>
      <c r="AA299" s="241"/>
    </row>
    <row r="300" spans="19:27">
      <c r="S300" s="650" t="s">
        <v>907</v>
      </c>
      <c r="T300" s="651" t="s">
        <v>756</v>
      </c>
      <c r="U300" s="651" t="s">
        <v>743</v>
      </c>
      <c r="V300" s="651" t="s">
        <v>751</v>
      </c>
      <c r="X300" s="241"/>
      <c r="Y300" s="241"/>
      <c r="Z300" s="241"/>
      <c r="AA300" s="241"/>
    </row>
    <row r="301" spans="19:27">
      <c r="S301" s="652" t="s">
        <v>899</v>
      </c>
      <c r="T301" s="646" t="s">
        <v>756</v>
      </c>
      <c r="U301" s="646" t="s">
        <v>743</v>
      </c>
      <c r="X301" s="241"/>
      <c r="Y301" s="241"/>
      <c r="Z301" s="241"/>
      <c r="AA301" s="241"/>
    </row>
    <row r="302" spans="19:27">
      <c r="S302" s="650" t="s">
        <v>903</v>
      </c>
      <c r="T302" s="651" t="s">
        <v>756</v>
      </c>
      <c r="U302" s="651" t="s">
        <v>743</v>
      </c>
      <c r="V302" s="651" t="s">
        <v>751</v>
      </c>
      <c r="X302" s="241"/>
      <c r="Y302" s="241"/>
      <c r="Z302" s="241"/>
      <c r="AA302" s="241"/>
    </row>
    <row r="303" spans="19:27">
      <c r="S303" s="650" t="s">
        <v>897</v>
      </c>
      <c r="T303" s="651" t="s">
        <v>756</v>
      </c>
      <c r="U303" s="651" t="s">
        <v>743</v>
      </c>
      <c r="V303" s="651" t="s">
        <v>751</v>
      </c>
      <c r="X303" s="241"/>
      <c r="Y303" s="241"/>
      <c r="Z303" s="241"/>
      <c r="AA303" s="241"/>
    </row>
    <row r="304" spans="19:27">
      <c r="S304" s="650" t="s">
        <v>902</v>
      </c>
      <c r="T304" s="651" t="s">
        <v>756</v>
      </c>
      <c r="U304" s="651" t="s">
        <v>743</v>
      </c>
      <c r="V304" s="651" t="s">
        <v>751</v>
      </c>
      <c r="X304" s="241"/>
      <c r="Y304" s="241"/>
      <c r="Z304" s="241"/>
      <c r="AA304" s="241"/>
    </row>
    <row r="305" spans="19:27">
      <c r="S305" s="652" t="s">
        <v>910</v>
      </c>
      <c r="T305" s="646" t="s">
        <v>756</v>
      </c>
      <c r="U305" s="646" t="s">
        <v>743</v>
      </c>
      <c r="X305" s="241"/>
      <c r="Y305" s="241"/>
      <c r="Z305" s="241"/>
      <c r="AA305" s="241"/>
    </row>
    <row r="306" spans="19:27">
      <c r="S306" s="652" t="s">
        <v>912</v>
      </c>
      <c r="T306" s="646" t="s">
        <v>756</v>
      </c>
      <c r="U306" s="646" t="s">
        <v>743</v>
      </c>
      <c r="X306" s="241"/>
      <c r="Y306" s="241"/>
      <c r="Z306" s="241"/>
      <c r="AA306" s="241"/>
    </row>
    <row r="307" spans="19:27">
      <c r="S307" s="650" t="s">
        <v>900</v>
      </c>
      <c r="T307" s="651" t="s">
        <v>756</v>
      </c>
      <c r="U307" s="651" t="s">
        <v>743</v>
      </c>
      <c r="V307" s="651" t="s">
        <v>751</v>
      </c>
      <c r="X307" s="241"/>
      <c r="Y307" s="241"/>
      <c r="Z307" s="241"/>
      <c r="AA307" s="241"/>
    </row>
    <row r="308" spans="19:27">
      <c r="S308" s="652" t="s">
        <v>904</v>
      </c>
      <c r="T308" s="646" t="s">
        <v>756</v>
      </c>
      <c r="U308" s="646" t="s">
        <v>572</v>
      </c>
      <c r="X308" s="241"/>
      <c r="Y308" s="241"/>
      <c r="Z308" s="241"/>
      <c r="AA308" s="241"/>
    </row>
    <row r="309" spans="19:27">
      <c r="S309" s="652" t="s">
        <v>906</v>
      </c>
      <c r="T309" s="646" t="s">
        <v>756</v>
      </c>
      <c r="U309" s="646" t="s">
        <v>572</v>
      </c>
      <c r="X309" s="241"/>
      <c r="Y309" s="241"/>
      <c r="Z309" s="241"/>
      <c r="AA309" s="241"/>
    </row>
    <row r="310" spans="19:27">
      <c r="S310" s="652" t="s">
        <v>908</v>
      </c>
      <c r="T310" s="646" t="s">
        <v>756</v>
      </c>
      <c r="U310" s="646" t="s">
        <v>572</v>
      </c>
      <c r="X310" s="241"/>
      <c r="Y310" s="241"/>
      <c r="Z310" s="241"/>
      <c r="AA310" s="241"/>
    </row>
    <row r="311" spans="19:27">
      <c r="S311" s="652" t="s">
        <v>345</v>
      </c>
      <c r="T311" s="646" t="s">
        <v>756</v>
      </c>
      <c r="U311" s="646" t="s">
        <v>745</v>
      </c>
      <c r="X311" s="241"/>
      <c r="Y311" s="241"/>
      <c r="Z311" s="241"/>
      <c r="AA311" s="241"/>
    </row>
    <row r="312" spans="19:27">
      <c r="S312" s="648" t="s">
        <v>916</v>
      </c>
      <c r="T312" s="646" t="s">
        <v>756</v>
      </c>
      <c r="U312" s="646" t="s">
        <v>572</v>
      </c>
      <c r="X312" s="241"/>
      <c r="Y312" s="241"/>
      <c r="Z312" s="241"/>
      <c r="AA312" s="241"/>
    </row>
    <row r="313" spans="19:27">
      <c r="S313" s="648" t="s">
        <v>917</v>
      </c>
      <c r="T313" s="646" t="s">
        <v>756</v>
      </c>
      <c r="U313" s="646" t="s">
        <v>572</v>
      </c>
      <c r="X313" s="241"/>
    </row>
    <row r="314" spans="19:27">
      <c r="S314" s="652" t="s">
        <v>914</v>
      </c>
      <c r="T314" s="646" t="s">
        <v>756</v>
      </c>
      <c r="U314" s="646" t="s">
        <v>572</v>
      </c>
      <c r="X314" s="241"/>
    </row>
    <row r="315" spans="19:27">
      <c r="S315" s="652" t="s">
        <v>1417</v>
      </c>
      <c r="T315" s="646" t="s">
        <v>756</v>
      </c>
      <c r="U315" s="646" t="s">
        <v>572</v>
      </c>
      <c r="X315" s="241"/>
    </row>
    <row r="316" spans="19:27">
      <c r="S316" s="648" t="s">
        <v>909</v>
      </c>
      <c r="T316" s="646" t="s">
        <v>756</v>
      </c>
      <c r="U316" s="646" t="s">
        <v>572</v>
      </c>
      <c r="X316" s="241"/>
    </row>
    <row r="317" spans="19:27">
      <c r="S317" s="652" t="s">
        <v>372</v>
      </c>
      <c r="T317" s="646" t="s">
        <v>756</v>
      </c>
      <c r="U317" s="646" t="s">
        <v>572</v>
      </c>
      <c r="X317" s="241"/>
    </row>
    <row r="318" spans="19:27">
      <c r="S318" s="652" t="s">
        <v>913</v>
      </c>
      <c r="T318" s="646" t="s">
        <v>756</v>
      </c>
      <c r="U318" s="646" t="s">
        <v>572</v>
      </c>
      <c r="X318" s="241"/>
    </row>
    <row r="319" spans="19:27">
      <c r="S319" s="652" t="s">
        <v>911</v>
      </c>
      <c r="T319" s="646" t="s">
        <v>756</v>
      </c>
      <c r="U319" s="646" t="s">
        <v>572</v>
      </c>
      <c r="X319" s="241"/>
    </row>
    <row r="320" spans="19:27">
      <c r="S320" s="652" t="s">
        <v>953</v>
      </c>
      <c r="T320" s="646" t="s">
        <v>756</v>
      </c>
      <c r="U320" s="646" t="s">
        <v>572</v>
      </c>
      <c r="X320" s="241"/>
    </row>
    <row r="321" spans="19:24">
      <c r="S321" s="652" t="s">
        <v>373</v>
      </c>
      <c r="T321" s="646" t="s">
        <v>756</v>
      </c>
      <c r="U321" s="646" t="s">
        <v>572</v>
      </c>
      <c r="X321" s="241"/>
    </row>
    <row r="322" spans="19:24">
      <c r="S322" s="652" t="s">
        <v>920</v>
      </c>
      <c r="T322" s="646" t="s">
        <v>756</v>
      </c>
      <c r="U322" s="646" t="s">
        <v>572</v>
      </c>
      <c r="X322" s="241"/>
    </row>
    <row r="323" spans="19:24">
      <c r="S323" s="652" t="s">
        <v>368</v>
      </c>
      <c r="T323" s="646" t="s">
        <v>756</v>
      </c>
      <c r="U323" s="646" t="s">
        <v>572</v>
      </c>
      <c r="X323" s="241"/>
    </row>
    <row r="324" spans="19:24">
      <c r="S324" s="652" t="s">
        <v>362</v>
      </c>
      <c r="T324" s="646" t="s">
        <v>756</v>
      </c>
      <c r="U324" s="646" t="s">
        <v>572</v>
      </c>
      <c r="X324" s="241"/>
    </row>
    <row r="325" spans="19:24">
      <c r="S325" s="652" t="s">
        <v>370</v>
      </c>
      <c r="T325" s="646" t="s">
        <v>756</v>
      </c>
      <c r="U325" s="646" t="s">
        <v>572</v>
      </c>
      <c r="X325" s="241"/>
    </row>
    <row r="326" spans="19:24">
      <c r="S326" s="652" t="s">
        <v>924</v>
      </c>
      <c r="T326" s="646" t="s">
        <v>756</v>
      </c>
      <c r="U326" s="646" t="s">
        <v>572</v>
      </c>
      <c r="X326" s="241"/>
    </row>
    <row r="327" spans="19:24">
      <c r="S327" s="652" t="s">
        <v>364</v>
      </c>
      <c r="T327" s="646" t="s">
        <v>756</v>
      </c>
      <c r="U327" s="646" t="s">
        <v>572</v>
      </c>
      <c r="X327" s="241"/>
    </row>
    <row r="328" spans="19:24">
      <c r="S328" s="652" t="s">
        <v>374</v>
      </c>
      <c r="T328" s="646" t="s">
        <v>756</v>
      </c>
      <c r="U328" s="646" t="s">
        <v>572</v>
      </c>
      <c r="X328" s="241"/>
    </row>
    <row r="329" spans="19:24">
      <c r="S329" s="652" t="s">
        <v>366</v>
      </c>
      <c r="T329" s="646" t="s">
        <v>756</v>
      </c>
      <c r="U329" s="646" t="s">
        <v>572</v>
      </c>
      <c r="X329" s="241"/>
    </row>
    <row r="330" spans="19:24">
      <c r="S330" s="652" t="s">
        <v>371</v>
      </c>
      <c r="T330" s="646" t="s">
        <v>756</v>
      </c>
      <c r="U330" s="646" t="s">
        <v>572</v>
      </c>
      <c r="X330" s="241"/>
    </row>
    <row r="331" spans="19:24">
      <c r="S331" s="652" t="s">
        <v>363</v>
      </c>
      <c r="T331" s="646" t="s">
        <v>756</v>
      </c>
      <c r="U331" s="646" t="s">
        <v>572</v>
      </c>
      <c r="X331" s="241"/>
    </row>
    <row r="332" spans="19:24">
      <c r="S332" s="652" t="s">
        <v>361</v>
      </c>
      <c r="T332" s="646" t="s">
        <v>756</v>
      </c>
      <c r="U332" s="646" t="s">
        <v>572</v>
      </c>
      <c r="X332" s="241"/>
    </row>
    <row r="333" spans="19:24">
      <c r="S333" s="652" t="s">
        <v>926</v>
      </c>
      <c r="T333" s="646" t="s">
        <v>756</v>
      </c>
      <c r="U333" s="646" t="s">
        <v>572</v>
      </c>
      <c r="X333" s="241"/>
    </row>
    <row r="334" spans="19:24">
      <c r="S334" s="652" t="s">
        <v>915</v>
      </c>
      <c r="T334" s="646" t="s">
        <v>756</v>
      </c>
      <c r="U334" s="646" t="s">
        <v>572</v>
      </c>
      <c r="X334" s="241"/>
    </row>
    <row r="335" spans="19:24">
      <c r="S335" s="652" t="s">
        <v>375</v>
      </c>
      <c r="T335" s="646" t="s">
        <v>756</v>
      </c>
      <c r="U335" s="646" t="s">
        <v>572</v>
      </c>
      <c r="X335" s="241"/>
    </row>
    <row r="336" spans="19:24">
      <c r="S336" s="648" t="s">
        <v>921</v>
      </c>
      <c r="T336" s="646" t="s">
        <v>756</v>
      </c>
      <c r="U336" s="646" t="s">
        <v>572</v>
      </c>
      <c r="X336" s="241"/>
    </row>
    <row r="337" spans="19:24">
      <c r="S337" s="648" t="s">
        <v>954</v>
      </c>
      <c r="T337" s="646" t="s">
        <v>756</v>
      </c>
      <c r="U337" s="646" t="s">
        <v>572</v>
      </c>
      <c r="X337" s="241"/>
    </row>
    <row r="338" spans="19:24">
      <c r="S338" s="648" t="s">
        <v>955</v>
      </c>
      <c r="T338" s="646" t="s">
        <v>801</v>
      </c>
      <c r="U338" s="646" t="s">
        <v>294</v>
      </c>
      <c r="V338" s="651" t="s">
        <v>751</v>
      </c>
      <c r="X338" s="241"/>
    </row>
    <row r="339" spans="19:24">
      <c r="S339" s="650" t="s">
        <v>922</v>
      </c>
      <c r="T339" s="651" t="s">
        <v>756</v>
      </c>
      <c r="U339" s="651" t="s">
        <v>572</v>
      </c>
      <c r="V339" s="651" t="s">
        <v>751</v>
      </c>
      <c r="X339" s="241"/>
    </row>
    <row r="340" spans="19:24">
      <c r="S340" s="650" t="s">
        <v>919</v>
      </c>
      <c r="T340" s="651" t="s">
        <v>756</v>
      </c>
      <c r="U340" s="651" t="s">
        <v>572</v>
      </c>
      <c r="V340" s="651" t="s">
        <v>751</v>
      </c>
      <c r="X340" s="241"/>
    </row>
    <row r="341" spans="19:24">
      <c r="S341" s="666" t="s">
        <v>925</v>
      </c>
      <c r="X341" s="241"/>
    </row>
    <row r="342" spans="19:24">
      <c r="S342" s="652" t="s">
        <v>956</v>
      </c>
      <c r="T342" s="646" t="s">
        <v>801</v>
      </c>
      <c r="U342" s="646" t="s">
        <v>937</v>
      </c>
      <c r="X342" s="241"/>
    </row>
    <row r="343" spans="19:24">
      <c r="S343" s="652" t="s">
        <v>957</v>
      </c>
      <c r="T343" s="646" t="s">
        <v>756</v>
      </c>
      <c r="U343" s="646" t="s">
        <v>572</v>
      </c>
      <c r="X343" s="241"/>
    </row>
    <row r="344" spans="19:24">
      <c r="S344" s="652" t="s">
        <v>958</v>
      </c>
      <c r="T344" s="646" t="s">
        <v>801</v>
      </c>
      <c r="U344" s="646" t="s">
        <v>72</v>
      </c>
      <c r="X344" s="241"/>
    </row>
    <row r="345" spans="19:24">
      <c r="S345" s="652" t="s">
        <v>959</v>
      </c>
      <c r="T345" s="646" t="s">
        <v>801</v>
      </c>
      <c r="U345" s="646" t="s">
        <v>822</v>
      </c>
      <c r="X345" s="241"/>
    </row>
    <row r="346" spans="19:24">
      <c r="S346" s="652" t="s">
        <v>960</v>
      </c>
      <c r="T346" s="646" t="s">
        <v>801</v>
      </c>
      <c r="U346" s="646" t="s">
        <v>72</v>
      </c>
      <c r="X346" s="241"/>
    </row>
    <row r="347" spans="19:24">
      <c r="S347" s="652" t="s">
        <v>961</v>
      </c>
      <c r="T347" s="646" t="s">
        <v>801</v>
      </c>
      <c r="U347" s="646" t="s">
        <v>822</v>
      </c>
      <c r="X347" s="241"/>
    </row>
    <row r="348" spans="19:24">
      <c r="S348" s="652" t="s">
        <v>962</v>
      </c>
      <c r="T348" s="646" t="s">
        <v>801</v>
      </c>
      <c r="U348" s="646" t="s">
        <v>822</v>
      </c>
      <c r="X348" s="241"/>
    </row>
    <row r="349" spans="19:24">
      <c r="S349" s="650" t="s">
        <v>963</v>
      </c>
      <c r="T349" s="651" t="s">
        <v>801</v>
      </c>
      <c r="U349" s="651" t="s">
        <v>294</v>
      </c>
      <c r="V349" s="646" t="s">
        <v>751</v>
      </c>
      <c r="X349" s="241"/>
    </row>
    <row r="350" spans="19:24">
      <c r="S350" s="652" t="s">
        <v>964</v>
      </c>
      <c r="T350" s="646" t="s">
        <v>801</v>
      </c>
      <c r="U350" s="646" t="s">
        <v>822</v>
      </c>
      <c r="X350" s="241"/>
    </row>
    <row r="351" spans="19:24">
      <c r="S351" s="652" t="s">
        <v>965</v>
      </c>
      <c r="T351" s="646" t="s">
        <v>801</v>
      </c>
      <c r="U351" s="646" t="s">
        <v>72</v>
      </c>
      <c r="X351" s="241"/>
    </row>
    <row r="352" spans="19:24">
      <c r="S352" s="650" t="s">
        <v>966</v>
      </c>
      <c r="T352" s="651" t="s">
        <v>801</v>
      </c>
      <c r="U352" s="651" t="s">
        <v>822</v>
      </c>
      <c r="V352" s="651" t="s">
        <v>751</v>
      </c>
      <c r="X352" s="241"/>
    </row>
    <row r="353" spans="19:24">
      <c r="S353" s="667" t="s">
        <v>967</v>
      </c>
      <c r="T353" s="651" t="s">
        <v>756</v>
      </c>
      <c r="U353" s="651" t="s">
        <v>757</v>
      </c>
      <c r="V353" s="651" t="s">
        <v>751</v>
      </c>
      <c r="X353" s="241"/>
    </row>
    <row r="354" spans="19:24">
      <c r="S354" s="667" t="s">
        <v>851</v>
      </c>
      <c r="T354" s="651" t="s">
        <v>801</v>
      </c>
      <c r="U354" s="651" t="s">
        <v>822</v>
      </c>
      <c r="V354" s="651" t="s">
        <v>751</v>
      </c>
      <c r="X354" s="241"/>
    </row>
    <row r="355" spans="19:24">
      <c r="S355" s="652" t="s">
        <v>968</v>
      </c>
      <c r="T355" s="646" t="s">
        <v>756</v>
      </c>
      <c r="U355" s="646" t="s">
        <v>793</v>
      </c>
      <c r="V355" s="651"/>
      <c r="X355" s="241"/>
    </row>
    <row r="356" spans="19:24">
      <c r="S356" s="648" t="s">
        <v>969</v>
      </c>
      <c r="T356" s="646" t="s">
        <v>756</v>
      </c>
      <c r="U356" s="646" t="s">
        <v>738</v>
      </c>
      <c r="V356" s="651"/>
      <c r="X356" s="241"/>
    </row>
    <row r="357" spans="19:24">
      <c r="S357" s="656" t="s">
        <v>970</v>
      </c>
      <c r="T357" s="646" t="s">
        <v>756</v>
      </c>
      <c r="U357" s="646" t="s">
        <v>757</v>
      </c>
      <c r="V357" s="651"/>
      <c r="X357" s="241"/>
    </row>
    <row r="358" spans="19:24">
      <c r="S358" s="656" t="s">
        <v>971</v>
      </c>
      <c r="T358" s="646" t="s">
        <v>756</v>
      </c>
      <c r="U358" s="646" t="s">
        <v>757</v>
      </c>
      <c r="X358" s="241"/>
    </row>
    <row r="359" spans="19:24">
      <c r="S359" s="652" t="s">
        <v>972</v>
      </c>
      <c r="T359" s="646" t="s">
        <v>756</v>
      </c>
      <c r="U359" s="646" t="s">
        <v>856</v>
      </c>
      <c r="X359" s="241"/>
    </row>
    <row r="360" spans="19:24">
      <c r="S360" s="656" t="s">
        <v>973</v>
      </c>
      <c r="T360" s="646" t="s">
        <v>756</v>
      </c>
      <c r="U360" s="646" t="s">
        <v>856</v>
      </c>
      <c r="X360" s="241"/>
    </row>
    <row r="361" spans="19:24">
      <c r="S361" s="648" t="s">
        <v>974</v>
      </c>
      <c r="T361" s="646" t="s">
        <v>756</v>
      </c>
      <c r="U361" s="646" t="s">
        <v>572</v>
      </c>
      <c r="X361" s="241"/>
    </row>
    <row r="362" spans="19:24">
      <c r="S362" s="648" t="s">
        <v>975</v>
      </c>
      <c r="T362" s="646" t="s">
        <v>756</v>
      </c>
      <c r="U362" s="646" t="s">
        <v>572</v>
      </c>
      <c r="X362" s="241"/>
    </row>
    <row r="363" spans="19:24">
      <c r="S363" s="650" t="s">
        <v>976</v>
      </c>
      <c r="T363" s="651" t="s">
        <v>756</v>
      </c>
      <c r="U363" s="651" t="s">
        <v>793</v>
      </c>
      <c r="V363" s="646" t="s">
        <v>751</v>
      </c>
      <c r="X363" s="241"/>
    </row>
    <row r="364" spans="19:24">
      <c r="S364" s="646" t="s">
        <v>1002</v>
      </c>
      <c r="T364" s="646" t="s">
        <v>801</v>
      </c>
      <c r="U364" s="646" t="s">
        <v>822</v>
      </c>
      <c r="X364" s="241"/>
    </row>
    <row r="365" spans="19:24">
      <c r="S365" s="646" t="s">
        <v>892</v>
      </c>
      <c r="T365" s="646" t="s">
        <v>801</v>
      </c>
      <c r="U365" s="646" t="s">
        <v>937</v>
      </c>
      <c r="V365" s="646" t="s">
        <v>751</v>
      </c>
      <c r="X365" s="241"/>
    </row>
    <row r="366" spans="19:24">
      <c r="S366" s="668" t="s">
        <v>893</v>
      </c>
      <c r="T366" s="646" t="s">
        <v>801</v>
      </c>
      <c r="U366" s="646" t="s">
        <v>937</v>
      </c>
      <c r="V366" s="651"/>
      <c r="X366" s="241"/>
    </row>
    <row r="367" spans="19:24">
      <c r="S367" s="669" t="s">
        <v>977</v>
      </c>
      <c r="T367" s="670" t="s">
        <v>801</v>
      </c>
      <c r="U367" s="670" t="s">
        <v>822</v>
      </c>
      <c r="X367" s="241"/>
    </row>
    <row r="368" spans="19:24">
      <c r="S368" s="659" t="s">
        <v>978</v>
      </c>
      <c r="T368" s="646" t="s">
        <v>801</v>
      </c>
      <c r="U368" s="646" t="s">
        <v>72</v>
      </c>
      <c r="X368" s="241"/>
    </row>
    <row r="369" spans="19:24">
      <c r="S369" s="659" t="s">
        <v>979</v>
      </c>
      <c r="T369" s="646" t="s">
        <v>807</v>
      </c>
      <c r="U369" s="646" t="s">
        <v>808</v>
      </c>
      <c r="X369" s="241"/>
    </row>
    <row r="370" spans="19:24">
      <c r="S370" s="659" t="s">
        <v>980</v>
      </c>
      <c r="T370" s="646" t="s">
        <v>807</v>
      </c>
      <c r="U370" s="646" t="s">
        <v>808</v>
      </c>
      <c r="X370" s="241"/>
    </row>
    <row r="371" spans="19:24">
      <c r="S371" s="646" t="s">
        <v>981</v>
      </c>
      <c r="T371" s="646" t="s">
        <v>756</v>
      </c>
      <c r="U371" s="646" t="s">
        <v>737</v>
      </c>
      <c r="X371" s="241"/>
    </row>
    <row r="372" spans="19:24">
      <c r="S372" s="659" t="s">
        <v>982</v>
      </c>
      <c r="T372" s="646" t="s">
        <v>801</v>
      </c>
      <c r="U372" s="646" t="s">
        <v>72</v>
      </c>
      <c r="X372" s="241"/>
    </row>
    <row r="373" spans="19:24">
      <c r="S373" s="646" t="s">
        <v>983</v>
      </c>
      <c r="T373" s="646" t="s">
        <v>756</v>
      </c>
      <c r="U373" s="646" t="s">
        <v>737</v>
      </c>
      <c r="X373" s="241"/>
    </row>
    <row r="374" spans="19:24">
      <c r="S374" s="646" t="s">
        <v>984</v>
      </c>
      <c r="T374" s="646" t="s">
        <v>807</v>
      </c>
      <c r="U374" s="646" t="s">
        <v>808</v>
      </c>
      <c r="X374" s="241"/>
    </row>
    <row r="375" spans="19:24">
      <c r="S375" s="646" t="s">
        <v>985</v>
      </c>
      <c r="T375" s="646" t="s">
        <v>756</v>
      </c>
      <c r="U375" s="646" t="s">
        <v>737</v>
      </c>
      <c r="X375" s="241"/>
    </row>
    <row r="376" spans="19:24">
      <c r="S376" s="646" t="s">
        <v>986</v>
      </c>
      <c r="T376" s="646" t="s">
        <v>801</v>
      </c>
      <c r="U376" s="646" t="s">
        <v>72</v>
      </c>
      <c r="X376" s="241"/>
    </row>
    <row r="377" spans="19:24">
      <c r="S377" s="646" t="s">
        <v>987</v>
      </c>
      <c r="T377" s="646" t="s">
        <v>801</v>
      </c>
      <c r="U377" s="646" t="s">
        <v>72</v>
      </c>
      <c r="X377" s="241"/>
    </row>
    <row r="378" spans="19:24">
      <c r="S378" s="646" t="s">
        <v>74</v>
      </c>
      <c r="T378" s="646" t="s">
        <v>807</v>
      </c>
      <c r="U378" s="646" t="s">
        <v>808</v>
      </c>
      <c r="X378" s="241"/>
    </row>
    <row r="379" spans="19:24">
      <c r="S379" s="651" t="s">
        <v>988</v>
      </c>
      <c r="T379" s="651" t="s">
        <v>801</v>
      </c>
      <c r="U379" s="651" t="s">
        <v>937</v>
      </c>
      <c r="V379" s="646" t="s">
        <v>751</v>
      </c>
      <c r="X379" s="241"/>
    </row>
    <row r="380" spans="19:24">
      <c r="S380" s="671" t="s">
        <v>989</v>
      </c>
      <c r="T380" s="646" t="s">
        <v>756</v>
      </c>
      <c r="U380" s="646" t="s">
        <v>737</v>
      </c>
      <c r="X380" s="241"/>
    </row>
    <row r="381" spans="19:24">
      <c r="S381" s="659" t="s">
        <v>990</v>
      </c>
      <c r="T381" s="646" t="s">
        <v>801</v>
      </c>
      <c r="U381" s="646" t="s">
        <v>822</v>
      </c>
      <c r="X381" s="241"/>
    </row>
    <row r="382" spans="19:24">
      <c r="S382" s="646" t="s">
        <v>991</v>
      </c>
      <c r="T382" s="646" t="s">
        <v>756</v>
      </c>
      <c r="U382" s="646" t="s">
        <v>738</v>
      </c>
      <c r="V382" s="651"/>
      <c r="X382" s="241"/>
    </row>
    <row r="383" spans="19:24">
      <c r="S383" s="659" t="s">
        <v>992</v>
      </c>
      <c r="T383" s="646" t="s">
        <v>801</v>
      </c>
      <c r="U383" s="646" t="s">
        <v>822</v>
      </c>
      <c r="X383" s="241"/>
    </row>
    <row r="384" spans="19:24">
      <c r="S384" s="659" t="s">
        <v>993</v>
      </c>
      <c r="T384" s="646" t="s">
        <v>801</v>
      </c>
      <c r="U384" s="646" t="s">
        <v>822</v>
      </c>
      <c r="X384" s="241"/>
    </row>
    <row r="385" spans="19:24">
      <c r="S385" s="646" t="s">
        <v>994</v>
      </c>
      <c r="T385" s="646" t="s">
        <v>801</v>
      </c>
      <c r="U385" s="646" t="s">
        <v>822</v>
      </c>
      <c r="X385" s="241"/>
    </row>
    <row r="386" spans="19:24">
      <c r="S386" s="646" t="s">
        <v>995</v>
      </c>
      <c r="T386" s="646" t="s">
        <v>801</v>
      </c>
      <c r="U386" s="646" t="s">
        <v>822</v>
      </c>
      <c r="X386" s="241"/>
    </row>
    <row r="387" spans="19:24">
      <c r="S387" s="646" t="s">
        <v>996</v>
      </c>
      <c r="T387" s="646" t="s">
        <v>801</v>
      </c>
      <c r="U387" s="646" t="s">
        <v>822</v>
      </c>
      <c r="X387" s="241"/>
    </row>
    <row r="388" spans="19:24" ht="16.5" thickBot="1">
      <c r="S388" s="646" t="s">
        <v>997</v>
      </c>
      <c r="T388" s="646" t="s">
        <v>801</v>
      </c>
      <c r="U388" s="672" t="s">
        <v>998</v>
      </c>
      <c r="X388" s="241"/>
    </row>
    <row r="389" spans="19:24">
      <c r="S389" s="665" t="s">
        <v>1461</v>
      </c>
      <c r="T389" s="646" t="s">
        <v>756</v>
      </c>
      <c r="U389" s="646" t="s">
        <v>757</v>
      </c>
      <c r="X389" s="241"/>
    </row>
    <row r="390" spans="19:24">
      <c r="S390" s="659" t="s">
        <v>999</v>
      </c>
      <c r="T390" s="646" t="s">
        <v>801</v>
      </c>
      <c r="U390" s="646" t="s">
        <v>822</v>
      </c>
      <c r="X390" s="241"/>
    </row>
    <row r="391" spans="19:24">
      <c r="S391" s="646" t="s">
        <v>1000</v>
      </c>
      <c r="T391" s="646" t="s">
        <v>756</v>
      </c>
      <c r="U391" s="646" t="s">
        <v>757</v>
      </c>
      <c r="X391" s="241"/>
    </row>
    <row r="392" spans="19:24">
      <c r="S392" s="652" t="s">
        <v>1001</v>
      </c>
      <c r="T392" s="646" t="s">
        <v>801</v>
      </c>
      <c r="U392" s="646" t="s">
        <v>822</v>
      </c>
      <c r="X392" s="241"/>
    </row>
    <row r="393" spans="19:24">
      <c r="S393" s="673" t="s">
        <v>1002</v>
      </c>
      <c r="T393" s="646" t="s">
        <v>801</v>
      </c>
      <c r="U393" s="646" t="s">
        <v>822</v>
      </c>
      <c r="X393" s="241"/>
    </row>
    <row r="394" spans="19:24">
      <c r="S394" s="646" t="s">
        <v>1003</v>
      </c>
      <c r="T394" s="646" t="s">
        <v>801</v>
      </c>
      <c r="U394" s="646" t="s">
        <v>822</v>
      </c>
      <c r="X394" s="241"/>
    </row>
    <row r="395" spans="19:24">
      <c r="S395" s="646" t="s">
        <v>1004</v>
      </c>
      <c r="T395" s="646" t="s">
        <v>801</v>
      </c>
      <c r="U395" s="646" t="s">
        <v>822</v>
      </c>
      <c r="X395" s="241"/>
    </row>
    <row r="396" spans="19:24">
      <c r="S396" s="646" t="s">
        <v>1005</v>
      </c>
      <c r="T396" s="646" t="s">
        <v>801</v>
      </c>
      <c r="U396" s="646" t="s">
        <v>822</v>
      </c>
      <c r="X396" s="241"/>
    </row>
    <row r="397" spans="19:24">
      <c r="S397" s="646" t="s">
        <v>1006</v>
      </c>
      <c r="T397" s="646" t="s">
        <v>801</v>
      </c>
      <c r="U397" s="646" t="s">
        <v>822</v>
      </c>
      <c r="X397" s="241"/>
    </row>
    <row r="398" spans="19:24">
      <c r="S398" s="646" t="s">
        <v>1007</v>
      </c>
      <c r="T398" s="646" t="s">
        <v>756</v>
      </c>
      <c r="U398" s="646" t="s">
        <v>757</v>
      </c>
      <c r="V398" s="646" t="s">
        <v>751</v>
      </c>
      <c r="X398" s="241"/>
    </row>
    <row r="399" spans="19:24">
      <c r="S399" s="646" t="s">
        <v>1008</v>
      </c>
      <c r="T399" s="646" t="s">
        <v>801</v>
      </c>
      <c r="U399" s="646" t="s">
        <v>822</v>
      </c>
      <c r="X399" s="241"/>
    </row>
    <row r="400" spans="19:24">
      <c r="S400" s="646" t="s">
        <v>1009</v>
      </c>
      <c r="T400" s="646" t="s">
        <v>801</v>
      </c>
      <c r="U400" s="646" t="s">
        <v>822</v>
      </c>
      <c r="X400" s="241"/>
    </row>
    <row r="401" spans="19:24">
      <c r="S401" s="646" t="s">
        <v>1010</v>
      </c>
      <c r="T401" s="646" t="s">
        <v>801</v>
      </c>
      <c r="U401" s="646" t="s">
        <v>822</v>
      </c>
      <c r="X401" s="241"/>
    </row>
    <row r="402" spans="19:24">
      <c r="S402" s="646" t="s">
        <v>1011</v>
      </c>
      <c r="T402" s="646" t="s">
        <v>756</v>
      </c>
      <c r="U402" s="646" t="s">
        <v>757</v>
      </c>
      <c r="X402" s="241"/>
    </row>
    <row r="403" spans="19:24">
      <c r="S403" s="646" t="s">
        <v>1012</v>
      </c>
      <c r="T403" s="646" t="s">
        <v>756</v>
      </c>
      <c r="U403" s="646" t="s">
        <v>737</v>
      </c>
      <c r="X403" s="241"/>
    </row>
    <row r="404" spans="19:24">
      <c r="S404" s="646" t="s">
        <v>744</v>
      </c>
      <c r="T404" s="646" t="s">
        <v>801</v>
      </c>
      <c r="U404" s="646" t="s">
        <v>72</v>
      </c>
      <c r="X404" s="241"/>
    </row>
    <row r="405" spans="19:24">
      <c r="S405" s="646" t="s">
        <v>1013</v>
      </c>
      <c r="T405" s="646" t="s">
        <v>801</v>
      </c>
      <c r="U405" s="646" t="s">
        <v>822</v>
      </c>
      <c r="X405" s="241"/>
    </row>
    <row r="406" spans="19:24">
      <c r="S406" s="646" t="s">
        <v>1014</v>
      </c>
      <c r="T406" s="646" t="s">
        <v>801</v>
      </c>
      <c r="U406" s="646" t="s">
        <v>1015</v>
      </c>
      <c r="X406" s="241"/>
    </row>
    <row r="407" spans="19:24">
      <c r="S407" s="646" t="s">
        <v>1016</v>
      </c>
      <c r="T407" s="646" t="s">
        <v>756</v>
      </c>
      <c r="U407" s="646" t="s">
        <v>757</v>
      </c>
      <c r="X407" s="241"/>
    </row>
    <row r="408" spans="19:24">
      <c r="S408" s="646" t="s">
        <v>1017</v>
      </c>
      <c r="T408" s="646" t="s">
        <v>756</v>
      </c>
      <c r="U408" s="646" t="s">
        <v>793</v>
      </c>
      <c r="X408" s="241"/>
    </row>
    <row r="409" spans="19:24">
      <c r="S409" s="646" t="s">
        <v>1018</v>
      </c>
      <c r="T409" s="646" t="s">
        <v>756</v>
      </c>
      <c r="U409" s="646" t="s">
        <v>794</v>
      </c>
      <c r="X409" s="241"/>
    </row>
    <row r="410" spans="19:24">
      <c r="S410" s="646" t="s">
        <v>1019</v>
      </c>
      <c r="T410" s="646" t="s">
        <v>801</v>
      </c>
      <c r="U410" s="646" t="s">
        <v>937</v>
      </c>
      <c r="V410" s="646" t="s">
        <v>751</v>
      </c>
      <c r="X410" s="241"/>
    </row>
    <row r="411" spans="19:24">
      <c r="S411" s="646" t="s">
        <v>299</v>
      </c>
      <c r="T411" s="646" t="s">
        <v>801</v>
      </c>
      <c r="U411" s="646" t="s">
        <v>294</v>
      </c>
      <c r="X411" s="241"/>
    </row>
    <row r="412" spans="19:24">
      <c r="S412" s="646" t="s">
        <v>300</v>
      </c>
      <c r="T412" s="646" t="s">
        <v>801</v>
      </c>
      <c r="U412" s="646" t="s">
        <v>937</v>
      </c>
      <c r="X412" s="241"/>
    </row>
    <row r="413" spans="19:24">
      <c r="S413" s="646" t="s">
        <v>301</v>
      </c>
      <c r="T413" s="646" t="s">
        <v>801</v>
      </c>
      <c r="U413" s="646" t="s">
        <v>937</v>
      </c>
      <c r="X413" s="241"/>
    </row>
    <row r="414" spans="19:24">
      <c r="S414" s="646" t="s">
        <v>1020</v>
      </c>
      <c r="T414" s="646" t="s">
        <v>756</v>
      </c>
      <c r="U414" s="646" t="s">
        <v>794</v>
      </c>
      <c r="X414" s="241"/>
    </row>
    <row r="415" spans="19:24">
      <c r="S415" s="654" t="s">
        <v>1021</v>
      </c>
      <c r="T415" s="654" t="s">
        <v>801</v>
      </c>
      <c r="U415" s="654" t="s">
        <v>863</v>
      </c>
      <c r="V415" s="654"/>
      <c r="W415" s="654" t="s">
        <v>1497</v>
      </c>
      <c r="X415" s="241"/>
    </row>
    <row r="416" spans="19:24">
      <c r="S416" s="646" t="s">
        <v>382</v>
      </c>
      <c r="T416" s="646" t="s">
        <v>756</v>
      </c>
      <c r="U416" s="646" t="s">
        <v>572</v>
      </c>
      <c r="X416" s="241"/>
    </row>
    <row r="417" spans="19:24">
      <c r="S417" s="646" t="s">
        <v>1022</v>
      </c>
      <c r="T417" s="646" t="s">
        <v>756</v>
      </c>
      <c r="U417" s="646" t="s">
        <v>856</v>
      </c>
      <c r="V417" s="646" t="s">
        <v>751</v>
      </c>
      <c r="X417" s="241"/>
    </row>
    <row r="418" spans="19:24">
      <c r="S418" s="664" t="s">
        <v>381</v>
      </c>
      <c r="T418" s="646" t="s">
        <v>756</v>
      </c>
      <c r="U418" s="646" t="s">
        <v>572</v>
      </c>
      <c r="X418" s="241"/>
    </row>
    <row r="419" spans="19:24">
      <c r="S419" s="646" t="s">
        <v>383</v>
      </c>
      <c r="T419" s="646" t="s">
        <v>756</v>
      </c>
      <c r="U419" s="646" t="s">
        <v>572</v>
      </c>
      <c r="X419" s="241"/>
    </row>
    <row r="420" spans="19:24">
      <c r="S420" s="646" t="s">
        <v>384</v>
      </c>
      <c r="T420" s="646" t="s">
        <v>756</v>
      </c>
      <c r="U420" s="646" t="s">
        <v>572</v>
      </c>
      <c r="X420" s="241"/>
    </row>
    <row r="421" spans="19:24">
      <c r="S421" s="664" t="s">
        <v>1023</v>
      </c>
      <c r="T421" s="646" t="s">
        <v>756</v>
      </c>
      <c r="U421" s="646" t="s">
        <v>794</v>
      </c>
      <c r="X421" s="241"/>
    </row>
    <row r="422" spans="19:24">
      <c r="S422" s="646" t="s">
        <v>1024</v>
      </c>
      <c r="T422" s="646" t="s">
        <v>801</v>
      </c>
      <c r="U422" s="646" t="s">
        <v>937</v>
      </c>
      <c r="V422" s="646" t="s">
        <v>751</v>
      </c>
      <c r="X422" s="241"/>
    </row>
    <row r="423" spans="19:24">
      <c r="S423" s="646" t="s">
        <v>1025</v>
      </c>
      <c r="T423" s="646" t="s">
        <v>756</v>
      </c>
      <c r="U423" s="646" t="s">
        <v>856</v>
      </c>
      <c r="X423" s="241"/>
    </row>
    <row r="424" spans="19:24">
      <c r="S424" s="646" t="s">
        <v>1026</v>
      </c>
      <c r="T424" s="646" t="s">
        <v>801</v>
      </c>
      <c r="U424" s="646" t="s">
        <v>822</v>
      </c>
      <c r="X424" s="241"/>
    </row>
    <row r="425" spans="19:24">
      <c r="S425" s="646" t="s">
        <v>1027</v>
      </c>
      <c r="T425" s="646" t="s">
        <v>801</v>
      </c>
      <c r="U425" s="646" t="s">
        <v>822</v>
      </c>
      <c r="X425" s="241"/>
    </row>
    <row r="426" spans="19:24">
      <c r="S426" s="646" t="s">
        <v>304</v>
      </c>
      <c r="T426" s="646" t="s">
        <v>801</v>
      </c>
      <c r="U426" s="646" t="s">
        <v>294</v>
      </c>
      <c r="X426" s="241"/>
    </row>
    <row r="427" spans="19:24">
      <c r="S427" s="646" t="s">
        <v>1028</v>
      </c>
      <c r="T427" s="646" t="s">
        <v>801</v>
      </c>
      <c r="U427" s="646" t="s">
        <v>822</v>
      </c>
      <c r="X427" s="241"/>
    </row>
    <row r="428" spans="19:24">
      <c r="S428" s="664" t="s">
        <v>1029</v>
      </c>
      <c r="T428" s="646" t="s">
        <v>801</v>
      </c>
      <c r="U428" s="646" t="s">
        <v>937</v>
      </c>
      <c r="V428" s="646" t="s">
        <v>751</v>
      </c>
      <c r="X428" s="241"/>
    </row>
    <row r="429" spans="19:24">
      <c r="S429" s="646" t="s">
        <v>399</v>
      </c>
      <c r="T429" s="646" t="s">
        <v>756</v>
      </c>
      <c r="U429" s="646" t="s">
        <v>572</v>
      </c>
      <c r="X429" s="241"/>
    </row>
    <row r="430" spans="19:24">
      <c r="S430" s="646" t="s">
        <v>411</v>
      </c>
      <c r="T430" s="646" t="s">
        <v>756</v>
      </c>
      <c r="U430" s="646" t="s">
        <v>572</v>
      </c>
      <c r="X430" s="241"/>
    </row>
    <row r="431" spans="19:24">
      <c r="S431" s="646" t="s">
        <v>1030</v>
      </c>
      <c r="T431" s="646" t="s">
        <v>756</v>
      </c>
      <c r="U431" s="646" t="s">
        <v>743</v>
      </c>
      <c r="V431" s="646" t="s">
        <v>751</v>
      </c>
      <c r="X431" s="241"/>
    </row>
    <row r="432" spans="19:24">
      <c r="S432" s="646" t="s">
        <v>1031</v>
      </c>
      <c r="T432" s="646" t="s">
        <v>756</v>
      </c>
      <c r="U432" s="646" t="s">
        <v>937</v>
      </c>
      <c r="V432" s="646" t="s">
        <v>751</v>
      </c>
      <c r="X432" s="241"/>
    </row>
    <row r="433" spans="19:24">
      <c r="S433" s="646" t="s">
        <v>1032</v>
      </c>
      <c r="T433" s="646" t="s">
        <v>801</v>
      </c>
      <c r="U433" s="646" t="s">
        <v>822</v>
      </c>
      <c r="X433" s="241"/>
    </row>
    <row r="434" spans="19:24">
      <c r="S434" s="646" t="s">
        <v>1033</v>
      </c>
      <c r="T434" s="646" t="s">
        <v>801</v>
      </c>
      <c r="U434" s="646" t="s">
        <v>822</v>
      </c>
      <c r="X434" s="241"/>
    </row>
    <row r="435" spans="19:24">
      <c r="S435" s="646" t="s">
        <v>1034</v>
      </c>
      <c r="T435" s="646" t="s">
        <v>801</v>
      </c>
      <c r="U435" s="646" t="s">
        <v>822</v>
      </c>
      <c r="X435" s="241"/>
    </row>
    <row r="436" spans="19:24">
      <c r="S436" s="646" t="s">
        <v>1035</v>
      </c>
      <c r="T436" s="646" t="s">
        <v>801</v>
      </c>
      <c r="U436" s="646" t="s">
        <v>822</v>
      </c>
      <c r="X436" s="241"/>
    </row>
    <row r="437" spans="19:24">
      <c r="S437" s="646" t="s">
        <v>1036</v>
      </c>
      <c r="T437" s="646" t="s">
        <v>756</v>
      </c>
      <c r="U437" s="646" t="s">
        <v>794</v>
      </c>
      <c r="X437" s="241"/>
    </row>
    <row r="438" spans="19:24">
      <c r="S438" s="646" t="s">
        <v>1037</v>
      </c>
      <c r="T438" s="646" t="s">
        <v>756</v>
      </c>
      <c r="U438" s="646" t="s">
        <v>794</v>
      </c>
      <c r="X438" s="241"/>
    </row>
    <row r="439" spans="19:24">
      <c r="S439" s="646" t="s">
        <v>76</v>
      </c>
      <c r="T439" s="646" t="s">
        <v>801</v>
      </c>
      <c r="U439" s="646" t="s">
        <v>72</v>
      </c>
      <c r="X439" s="241"/>
    </row>
    <row r="440" spans="19:24">
      <c r="S440" s="646" t="s">
        <v>1038</v>
      </c>
      <c r="T440" s="646" t="s">
        <v>801</v>
      </c>
      <c r="U440" s="646" t="s">
        <v>72</v>
      </c>
      <c r="V440" s="646" t="s">
        <v>751</v>
      </c>
      <c r="X440" s="241"/>
    </row>
    <row r="441" spans="19:24">
      <c r="S441" s="646" t="s">
        <v>1039</v>
      </c>
      <c r="T441" s="646" t="s">
        <v>801</v>
      </c>
      <c r="U441" s="646" t="s">
        <v>822</v>
      </c>
      <c r="X441" s="241"/>
    </row>
    <row r="442" spans="19:24">
      <c r="S442" s="646" t="s">
        <v>1040</v>
      </c>
      <c r="T442" s="646" t="s">
        <v>801</v>
      </c>
      <c r="U442" s="646" t="s">
        <v>937</v>
      </c>
      <c r="V442" s="646" t="s">
        <v>751</v>
      </c>
      <c r="X442" s="241"/>
    </row>
    <row r="443" spans="19:24">
      <c r="S443" s="646" t="s">
        <v>400</v>
      </c>
      <c r="T443" s="646" t="s">
        <v>756</v>
      </c>
      <c r="U443" s="646" t="s">
        <v>572</v>
      </c>
      <c r="X443" s="241"/>
    </row>
    <row r="444" spans="19:24">
      <c r="S444" s="646" t="s">
        <v>402</v>
      </c>
      <c r="T444" s="646" t="s">
        <v>756</v>
      </c>
      <c r="U444" s="646" t="s">
        <v>572</v>
      </c>
      <c r="X444" s="241"/>
    </row>
    <row r="445" spans="19:24">
      <c r="S445" s="646" t="s">
        <v>305</v>
      </c>
      <c r="T445" s="646" t="s">
        <v>801</v>
      </c>
      <c r="U445" s="646" t="s">
        <v>937</v>
      </c>
      <c r="X445" s="241"/>
    </row>
    <row r="446" spans="19:24">
      <c r="S446" s="646" t="s">
        <v>306</v>
      </c>
      <c r="T446" s="646" t="s">
        <v>801</v>
      </c>
      <c r="U446" s="646" t="s">
        <v>937</v>
      </c>
      <c r="X446" s="241"/>
    </row>
    <row r="447" spans="19:24">
      <c r="S447" s="646" t="s">
        <v>403</v>
      </c>
      <c r="T447" s="646" t="s">
        <v>756</v>
      </c>
      <c r="U447" s="646" t="s">
        <v>572</v>
      </c>
      <c r="X447" s="241"/>
    </row>
    <row r="448" spans="19:24">
      <c r="S448" s="646" t="s">
        <v>1041</v>
      </c>
      <c r="T448" s="646" t="s">
        <v>801</v>
      </c>
      <c r="U448" s="646" t="s">
        <v>822</v>
      </c>
      <c r="X448" s="241"/>
    </row>
    <row r="449" spans="19:24">
      <c r="S449" s="652" t="s">
        <v>1042</v>
      </c>
      <c r="T449" s="646" t="s">
        <v>756</v>
      </c>
      <c r="U449" s="646" t="s">
        <v>743</v>
      </c>
      <c r="X449" s="241"/>
    </row>
    <row r="450" spans="19:24">
      <c r="S450" s="664" t="s">
        <v>1043</v>
      </c>
      <c r="T450" s="646" t="s">
        <v>801</v>
      </c>
      <c r="U450" s="646" t="s">
        <v>822</v>
      </c>
      <c r="X450" s="241"/>
    </row>
    <row r="451" spans="19:24">
      <c r="S451" s="646" t="s">
        <v>1044</v>
      </c>
      <c r="T451" s="646" t="s">
        <v>801</v>
      </c>
      <c r="U451" s="646" t="s">
        <v>822</v>
      </c>
      <c r="X451" s="241"/>
    </row>
    <row r="452" spans="19:24">
      <c r="S452" s="646" t="s">
        <v>52</v>
      </c>
      <c r="T452" s="646" t="s">
        <v>756</v>
      </c>
      <c r="U452" s="646" t="s">
        <v>757</v>
      </c>
      <c r="X452" s="241"/>
    </row>
    <row r="453" spans="19:24">
      <c r="S453" s="646" t="s">
        <v>1045</v>
      </c>
      <c r="T453" s="646" t="s">
        <v>801</v>
      </c>
      <c r="U453" s="646" t="s">
        <v>822</v>
      </c>
      <c r="X453" s="241"/>
    </row>
    <row r="454" spans="19:24">
      <c r="S454" s="646" t="s">
        <v>376</v>
      </c>
      <c r="T454" s="646" t="s">
        <v>756</v>
      </c>
      <c r="U454" s="646" t="s">
        <v>572</v>
      </c>
      <c r="X454" s="241"/>
    </row>
    <row r="455" spans="19:24">
      <c r="S455" s="646" t="s">
        <v>397</v>
      </c>
      <c r="T455" s="646" t="s">
        <v>756</v>
      </c>
      <c r="U455" s="646" t="s">
        <v>572</v>
      </c>
      <c r="X455" s="241"/>
    </row>
    <row r="456" spans="19:24">
      <c r="S456" s="646" t="s">
        <v>410</v>
      </c>
      <c r="T456" s="646" t="s">
        <v>756</v>
      </c>
      <c r="U456" s="646" t="s">
        <v>572</v>
      </c>
      <c r="X456" s="241"/>
    </row>
    <row r="457" spans="19:24">
      <c r="S457" s="646" t="s">
        <v>409</v>
      </c>
      <c r="T457" s="646" t="s">
        <v>756</v>
      </c>
      <c r="U457" s="646" t="s">
        <v>572</v>
      </c>
      <c r="X457" s="241"/>
    </row>
    <row r="458" spans="19:24">
      <c r="S458" s="669" t="s">
        <v>1046</v>
      </c>
      <c r="T458" s="670" t="s">
        <v>756</v>
      </c>
      <c r="U458" s="670" t="s">
        <v>856</v>
      </c>
      <c r="V458" s="646" t="s">
        <v>751</v>
      </c>
      <c r="X458" s="241"/>
    </row>
    <row r="459" spans="19:24">
      <c r="S459" s="659" t="s">
        <v>1047</v>
      </c>
      <c r="T459" s="646" t="s">
        <v>801</v>
      </c>
      <c r="U459" s="646" t="s">
        <v>822</v>
      </c>
      <c r="X459" s="241"/>
    </row>
    <row r="460" spans="19:24">
      <c r="S460" s="646" t="s">
        <v>352</v>
      </c>
      <c r="T460" s="646" t="s">
        <v>756</v>
      </c>
      <c r="U460" s="646" t="s">
        <v>743</v>
      </c>
      <c r="X460" s="241"/>
    </row>
    <row r="461" spans="19:24">
      <c r="S461" s="646" t="s">
        <v>1048</v>
      </c>
      <c r="T461" s="646" t="s">
        <v>756</v>
      </c>
      <c r="U461" s="646" t="s">
        <v>743</v>
      </c>
      <c r="V461" s="646" t="s">
        <v>751</v>
      </c>
      <c r="X461" s="241"/>
    </row>
    <row r="462" spans="19:24">
      <c r="S462" s="646" t="s">
        <v>1049</v>
      </c>
      <c r="T462" s="646" t="s">
        <v>756</v>
      </c>
      <c r="U462" s="646" t="s">
        <v>572</v>
      </c>
      <c r="X462" s="241"/>
    </row>
    <row r="463" spans="19:24">
      <c r="S463" s="646" t="s">
        <v>406</v>
      </c>
      <c r="T463" s="646" t="s">
        <v>756</v>
      </c>
      <c r="U463" s="646" t="s">
        <v>572</v>
      </c>
      <c r="X463" s="241"/>
    </row>
    <row r="464" spans="19:24">
      <c r="S464" s="664" t="s">
        <v>1050</v>
      </c>
      <c r="T464" s="646" t="s">
        <v>801</v>
      </c>
      <c r="U464" s="646" t="s">
        <v>822</v>
      </c>
      <c r="X464" s="241"/>
    </row>
    <row r="465" spans="19:24">
      <c r="S465" s="664" t="s">
        <v>1051</v>
      </c>
      <c r="T465" s="646" t="s">
        <v>756</v>
      </c>
      <c r="U465" s="646" t="s">
        <v>743</v>
      </c>
      <c r="X465" s="241"/>
    </row>
    <row r="466" spans="19:24">
      <c r="S466" s="664" t="s">
        <v>411</v>
      </c>
      <c r="T466" s="646" t="s">
        <v>756</v>
      </c>
      <c r="U466" s="646" t="s">
        <v>572</v>
      </c>
      <c r="X466" s="241"/>
    </row>
    <row r="467" spans="19:24">
      <c r="S467" s="664" t="s">
        <v>919</v>
      </c>
      <c r="T467" s="646" t="s">
        <v>756</v>
      </c>
      <c r="U467" s="646" t="s">
        <v>572</v>
      </c>
      <c r="V467" s="646" t="s">
        <v>751</v>
      </c>
      <c r="X467" s="241"/>
    </row>
    <row r="468" spans="19:24">
      <c r="S468" s="646" t="s">
        <v>1052</v>
      </c>
      <c r="T468" s="646" t="s">
        <v>801</v>
      </c>
      <c r="U468" s="646" t="s">
        <v>822</v>
      </c>
      <c r="X468" s="241"/>
    </row>
    <row r="469" spans="19:24">
      <c r="S469" s="646" t="s">
        <v>1053</v>
      </c>
      <c r="T469" s="646" t="s">
        <v>801</v>
      </c>
      <c r="U469" s="646" t="s">
        <v>822</v>
      </c>
      <c r="X469" s="241"/>
    </row>
    <row r="470" spans="19:24">
      <c r="S470" s="646" t="s">
        <v>387</v>
      </c>
      <c r="T470" s="646" t="s">
        <v>756</v>
      </c>
      <c r="U470" s="646" t="s">
        <v>572</v>
      </c>
      <c r="X470" s="241"/>
    </row>
    <row r="471" spans="19:24">
      <c r="S471" s="646" t="s">
        <v>388</v>
      </c>
      <c r="T471" s="646" t="s">
        <v>756</v>
      </c>
      <c r="U471" s="646" t="s">
        <v>572</v>
      </c>
      <c r="X471" s="241"/>
    </row>
    <row r="472" spans="19:24">
      <c r="S472" s="646" t="s">
        <v>1054</v>
      </c>
      <c r="T472" s="646" t="s">
        <v>756</v>
      </c>
      <c r="U472" s="646" t="s">
        <v>572</v>
      </c>
      <c r="X472" s="241"/>
    </row>
    <row r="473" spans="19:24">
      <c r="S473" s="664" t="s">
        <v>1055</v>
      </c>
      <c r="T473" s="646" t="s">
        <v>801</v>
      </c>
      <c r="U473" s="646" t="s">
        <v>822</v>
      </c>
      <c r="X473" s="241"/>
    </row>
    <row r="474" spans="19:24">
      <c r="S474" s="664" t="s">
        <v>78</v>
      </c>
      <c r="T474" s="646" t="s">
        <v>801</v>
      </c>
      <c r="U474" s="646" t="s">
        <v>72</v>
      </c>
      <c r="X474" s="241"/>
    </row>
    <row r="475" spans="19:24">
      <c r="S475" s="664" t="s">
        <v>1056</v>
      </c>
      <c r="T475" s="646" t="s">
        <v>801</v>
      </c>
      <c r="U475" s="646" t="s">
        <v>822</v>
      </c>
      <c r="X475" s="241"/>
    </row>
    <row r="476" spans="19:24">
      <c r="S476" s="646" t="s">
        <v>351</v>
      </c>
      <c r="T476" s="646" t="s">
        <v>756</v>
      </c>
      <c r="U476" s="646" t="s">
        <v>743</v>
      </c>
      <c r="X476" s="241"/>
    </row>
    <row r="477" spans="19:24">
      <c r="S477" s="646" t="s">
        <v>1057</v>
      </c>
      <c r="T477" s="646" t="s">
        <v>756</v>
      </c>
      <c r="U477" s="646" t="s">
        <v>743</v>
      </c>
      <c r="V477" s="646" t="s">
        <v>751</v>
      </c>
      <c r="X477" s="241"/>
    </row>
    <row r="478" spans="19:24">
      <c r="S478" s="646" t="s">
        <v>1058</v>
      </c>
      <c r="T478" s="646" t="s">
        <v>756</v>
      </c>
      <c r="U478" s="646" t="s">
        <v>757</v>
      </c>
      <c r="V478" s="646" t="s">
        <v>751</v>
      </c>
      <c r="X478" s="241"/>
    </row>
    <row r="479" spans="19:24">
      <c r="S479" s="646" t="s">
        <v>1059</v>
      </c>
      <c r="T479" s="646" t="s">
        <v>801</v>
      </c>
      <c r="U479" s="646" t="s">
        <v>937</v>
      </c>
      <c r="X479" s="241"/>
    </row>
    <row r="480" spans="19:24">
      <c r="S480" s="646" t="s">
        <v>1060</v>
      </c>
      <c r="T480" s="646" t="s">
        <v>801</v>
      </c>
      <c r="U480" s="646" t="s">
        <v>937</v>
      </c>
      <c r="X480" s="241"/>
    </row>
    <row r="481" spans="19:24">
      <c r="S481" s="664" t="s">
        <v>396</v>
      </c>
      <c r="T481" s="646" t="s">
        <v>756</v>
      </c>
      <c r="U481" s="646" t="s">
        <v>572</v>
      </c>
      <c r="X481" s="241"/>
    </row>
    <row r="482" spans="19:24">
      <c r="S482" s="646" t="s">
        <v>68</v>
      </c>
      <c r="T482" s="646" t="s">
        <v>807</v>
      </c>
      <c r="U482" s="646" t="s">
        <v>737</v>
      </c>
      <c r="X482" s="241"/>
    </row>
    <row r="483" spans="19:24">
      <c r="S483" s="646" t="s">
        <v>79</v>
      </c>
      <c r="T483" s="646" t="s">
        <v>807</v>
      </c>
      <c r="U483" s="646" t="s">
        <v>808</v>
      </c>
    </row>
    <row r="484" spans="19:24">
      <c r="S484" s="646" t="s">
        <v>70</v>
      </c>
      <c r="T484" s="646" t="s">
        <v>936</v>
      </c>
      <c r="U484" s="646" t="s">
        <v>998</v>
      </c>
    </row>
    <row r="485" spans="19:24">
      <c r="S485" s="659" t="s">
        <v>1061</v>
      </c>
      <c r="T485" s="646" t="s">
        <v>756</v>
      </c>
      <c r="U485" s="646" t="s">
        <v>745</v>
      </c>
    </row>
    <row r="486" spans="19:24">
      <c r="S486" s="659" t="s">
        <v>1062</v>
      </c>
      <c r="T486" s="646" t="s">
        <v>756</v>
      </c>
      <c r="U486" s="646" t="s">
        <v>757</v>
      </c>
    </row>
    <row r="487" spans="19:24">
      <c r="S487" s="659" t="s">
        <v>1063</v>
      </c>
      <c r="T487" s="646" t="s">
        <v>756</v>
      </c>
      <c r="U487" s="646" t="s">
        <v>757</v>
      </c>
    </row>
    <row r="488" spans="19:24">
      <c r="S488" s="664" t="s">
        <v>1064</v>
      </c>
      <c r="T488" s="646" t="s">
        <v>801</v>
      </c>
      <c r="U488" s="646" t="s">
        <v>822</v>
      </c>
    </row>
    <row r="489" spans="19:24">
      <c r="S489" s="646" t="s">
        <v>1065</v>
      </c>
      <c r="T489" s="646" t="s">
        <v>756</v>
      </c>
      <c r="U489" s="646" t="s">
        <v>794</v>
      </c>
      <c r="V489" s="646" t="s">
        <v>751</v>
      </c>
    </row>
    <row r="490" spans="19:24">
      <c r="S490" s="646" t="s">
        <v>1066</v>
      </c>
      <c r="T490" s="646" t="s">
        <v>801</v>
      </c>
      <c r="U490" s="646" t="s">
        <v>937</v>
      </c>
    </row>
    <row r="491" spans="19:24">
      <c r="S491" s="646" t="s">
        <v>1067</v>
      </c>
      <c r="T491" s="646" t="s">
        <v>801</v>
      </c>
      <c r="U491" s="646" t="s">
        <v>822</v>
      </c>
    </row>
    <row r="492" spans="19:24">
      <c r="S492" s="646" t="s">
        <v>405</v>
      </c>
      <c r="T492" s="646" t="s">
        <v>756</v>
      </c>
      <c r="U492" s="646" t="s">
        <v>572</v>
      </c>
    </row>
    <row r="493" spans="19:24">
      <c r="S493" s="646" t="s">
        <v>1068</v>
      </c>
      <c r="T493" s="646" t="s">
        <v>801</v>
      </c>
      <c r="U493" s="646" t="s">
        <v>822</v>
      </c>
      <c r="V493" s="646" t="s">
        <v>751</v>
      </c>
    </row>
    <row r="494" spans="19:24">
      <c r="S494" s="646" t="s">
        <v>1069</v>
      </c>
      <c r="T494" s="646" t="s">
        <v>801</v>
      </c>
      <c r="U494" s="646" t="s">
        <v>72</v>
      </c>
      <c r="V494" s="646" t="s">
        <v>751</v>
      </c>
    </row>
    <row r="495" spans="19:24">
      <c r="S495" s="646" t="s">
        <v>1070</v>
      </c>
      <c r="T495" s="646" t="s">
        <v>807</v>
      </c>
      <c r="U495" s="646" t="s">
        <v>1071</v>
      </c>
    </row>
    <row r="496" spans="19:24">
      <c r="S496" s="646" t="s">
        <v>1072</v>
      </c>
      <c r="T496" s="646" t="s">
        <v>756</v>
      </c>
      <c r="U496" s="646" t="s">
        <v>738</v>
      </c>
    </row>
    <row r="497" spans="19:22">
      <c r="S497" s="646" t="s">
        <v>1073</v>
      </c>
      <c r="T497" s="646" t="s">
        <v>756</v>
      </c>
      <c r="U497" s="646" t="s">
        <v>738</v>
      </c>
    </row>
    <row r="498" spans="19:22">
      <c r="S498" s="646" t="s">
        <v>1074</v>
      </c>
      <c r="T498" s="646" t="s">
        <v>756</v>
      </c>
      <c r="U498" s="646" t="s">
        <v>738</v>
      </c>
    </row>
    <row r="499" spans="19:22">
      <c r="S499" s="646" t="s">
        <v>1075</v>
      </c>
      <c r="T499" s="646" t="s">
        <v>756</v>
      </c>
      <c r="U499" s="646" t="s">
        <v>738</v>
      </c>
    </row>
    <row r="500" spans="19:22">
      <c r="S500" s="646" t="s">
        <v>1076</v>
      </c>
      <c r="T500" s="646" t="s">
        <v>801</v>
      </c>
      <c r="U500" s="646" t="s">
        <v>72</v>
      </c>
      <c r="V500" s="646" t="s">
        <v>751</v>
      </c>
    </row>
    <row r="501" spans="19:22">
      <c r="S501" s="646" t="s">
        <v>295</v>
      </c>
      <c r="T501" s="646" t="s">
        <v>756</v>
      </c>
      <c r="U501" s="646" t="s">
        <v>794</v>
      </c>
    </row>
    <row r="502" spans="19:22">
      <c r="S502" s="646" t="s">
        <v>1077</v>
      </c>
      <c r="T502" s="646" t="s">
        <v>756</v>
      </c>
      <c r="U502" s="646" t="s">
        <v>794</v>
      </c>
    </row>
    <row r="503" spans="19:22">
      <c r="S503" s="655" t="s">
        <v>1078</v>
      </c>
      <c r="T503" s="655" t="s">
        <v>756</v>
      </c>
      <c r="U503" s="655" t="s">
        <v>794</v>
      </c>
      <c r="V503" s="655"/>
    </row>
    <row r="504" spans="19:22">
      <c r="S504" s="646" t="s">
        <v>369</v>
      </c>
      <c r="T504" s="654" t="s">
        <v>756</v>
      </c>
      <c r="U504" s="646" t="s">
        <v>572</v>
      </c>
    </row>
    <row r="505" spans="19:22">
      <c r="S505" s="646" t="s">
        <v>1079</v>
      </c>
      <c r="T505" s="646" t="s">
        <v>756</v>
      </c>
      <c r="U505" s="646" t="s">
        <v>738</v>
      </c>
    </row>
    <row r="506" spans="19:22">
      <c r="S506" s="646" t="s">
        <v>1080</v>
      </c>
      <c r="T506" s="646" t="s">
        <v>756</v>
      </c>
      <c r="U506" s="646" t="s">
        <v>738</v>
      </c>
    </row>
    <row r="507" spans="19:22">
      <c r="S507" s="646" t="s">
        <v>1081</v>
      </c>
      <c r="T507" s="646" t="s">
        <v>756</v>
      </c>
      <c r="U507" s="646" t="s">
        <v>738</v>
      </c>
    </row>
    <row r="508" spans="19:22">
      <c r="S508" s="652"/>
      <c r="T508" s="654"/>
      <c r="U508" s="654"/>
    </row>
    <row r="509" spans="19:22">
      <c r="S509" s="646" t="s">
        <v>1082</v>
      </c>
      <c r="T509" s="646" t="s">
        <v>756</v>
      </c>
      <c r="U509" s="646" t="s">
        <v>572</v>
      </c>
      <c r="V509" s="646" t="s">
        <v>751</v>
      </c>
    </row>
    <row r="510" spans="19:22">
      <c r="S510" s="646" t="s">
        <v>1083</v>
      </c>
      <c r="T510" s="646" t="s">
        <v>801</v>
      </c>
      <c r="U510" s="646" t="s">
        <v>822</v>
      </c>
    </row>
    <row r="511" spans="19:22">
      <c r="S511" s="646" t="s">
        <v>1084</v>
      </c>
      <c r="T511" s="646" t="s">
        <v>801</v>
      </c>
      <c r="U511" s="646" t="s">
        <v>822</v>
      </c>
      <c r="V511" s="654" t="s">
        <v>751</v>
      </c>
    </row>
    <row r="512" spans="19:22">
      <c r="S512" s="646" t="s">
        <v>1085</v>
      </c>
      <c r="T512" s="646" t="s">
        <v>756</v>
      </c>
      <c r="U512" s="646" t="s">
        <v>572</v>
      </c>
    </row>
    <row r="513" spans="19:22">
      <c r="S513" s="646" t="s">
        <v>1086</v>
      </c>
      <c r="T513" s="646" t="s">
        <v>801</v>
      </c>
      <c r="U513" s="646" t="s">
        <v>822</v>
      </c>
    </row>
    <row r="514" spans="19:22">
      <c r="S514" s="646" t="s">
        <v>1087</v>
      </c>
      <c r="T514" s="646" t="s">
        <v>756</v>
      </c>
      <c r="U514" s="646" t="s">
        <v>738</v>
      </c>
    </row>
    <row r="515" spans="19:22">
      <c r="S515" s="646" t="s">
        <v>1088</v>
      </c>
      <c r="T515" s="646" t="s">
        <v>756</v>
      </c>
      <c r="U515" s="646" t="s">
        <v>738</v>
      </c>
    </row>
    <row r="516" spans="19:22">
      <c r="S516" s="646" t="s">
        <v>309</v>
      </c>
      <c r="T516" s="646" t="s">
        <v>801</v>
      </c>
      <c r="U516" s="646" t="s">
        <v>294</v>
      </c>
    </row>
    <row r="517" spans="19:22">
      <c r="S517" s="646" t="s">
        <v>1089</v>
      </c>
      <c r="T517" s="646" t="s">
        <v>756</v>
      </c>
      <c r="U517" s="646" t="s">
        <v>856</v>
      </c>
    </row>
    <row r="518" spans="19:22">
      <c r="S518" s="646" t="s">
        <v>332</v>
      </c>
      <c r="T518" s="646" t="s">
        <v>756</v>
      </c>
      <c r="U518" s="646" t="s">
        <v>856</v>
      </c>
    </row>
    <row r="519" spans="19:22">
      <c r="S519" s="646" t="s">
        <v>1090</v>
      </c>
      <c r="T519" s="646" t="s">
        <v>756</v>
      </c>
      <c r="U519" s="646" t="s">
        <v>856</v>
      </c>
    </row>
    <row r="520" spans="19:22">
      <c r="S520" s="646" t="s">
        <v>1091</v>
      </c>
      <c r="T520" s="646" t="s">
        <v>756</v>
      </c>
      <c r="U520" s="646" t="s">
        <v>572</v>
      </c>
    </row>
    <row r="521" spans="19:22">
      <c r="S521" s="646" t="s">
        <v>415</v>
      </c>
      <c r="T521" s="646" t="s">
        <v>756</v>
      </c>
      <c r="U521" s="646" t="s">
        <v>572</v>
      </c>
    </row>
    <row r="522" spans="19:22">
      <c r="S522" s="646" t="s">
        <v>1092</v>
      </c>
      <c r="T522" s="646" t="s">
        <v>756</v>
      </c>
      <c r="U522" s="646" t="s">
        <v>743</v>
      </c>
    </row>
    <row r="523" spans="19:22">
      <c r="S523" s="646" t="s">
        <v>355</v>
      </c>
      <c r="T523" s="646" t="s">
        <v>756</v>
      </c>
      <c r="U523" s="646" t="s">
        <v>743</v>
      </c>
    </row>
    <row r="524" spans="19:22">
      <c r="S524" s="646" t="s">
        <v>312</v>
      </c>
      <c r="T524" s="646" t="s">
        <v>936</v>
      </c>
      <c r="U524" s="646" t="s">
        <v>1093</v>
      </c>
    </row>
    <row r="525" spans="19:22">
      <c r="S525" s="646" t="s">
        <v>1094</v>
      </c>
      <c r="T525" s="646" t="s">
        <v>801</v>
      </c>
      <c r="U525" s="646" t="s">
        <v>72</v>
      </c>
      <c r="V525" s="646" t="s">
        <v>751</v>
      </c>
    </row>
    <row r="526" spans="19:22">
      <c r="S526" s="646" t="s">
        <v>1095</v>
      </c>
      <c r="T526" s="646" t="s">
        <v>807</v>
      </c>
      <c r="U526" s="646" t="s">
        <v>808</v>
      </c>
    </row>
    <row r="527" spans="19:22">
      <c r="S527" s="646" t="s">
        <v>1096</v>
      </c>
      <c r="T527" s="646" t="s">
        <v>801</v>
      </c>
      <c r="U527" s="646" t="s">
        <v>72</v>
      </c>
    </row>
    <row r="528" spans="19:22">
      <c r="S528" s="646" t="s">
        <v>1098</v>
      </c>
      <c r="T528" s="646" t="s">
        <v>756</v>
      </c>
      <c r="U528" s="646" t="s">
        <v>743</v>
      </c>
      <c r="V528" s="646" t="s">
        <v>751</v>
      </c>
    </row>
    <row r="529" spans="19:22">
      <c r="S529" s="646" t="s">
        <v>1100</v>
      </c>
      <c r="T529" s="646" t="s">
        <v>801</v>
      </c>
      <c r="U529" s="646" t="s">
        <v>822</v>
      </c>
    </row>
    <row r="530" spans="19:22">
      <c r="S530" s="646" t="s">
        <v>1101</v>
      </c>
      <c r="T530" s="646" t="s">
        <v>936</v>
      </c>
      <c r="U530" s="646" t="s">
        <v>822</v>
      </c>
    </row>
    <row r="531" spans="19:22">
      <c r="S531" s="646" t="s">
        <v>1102</v>
      </c>
      <c r="T531" s="646" t="s">
        <v>801</v>
      </c>
      <c r="U531" s="646" t="s">
        <v>822</v>
      </c>
      <c r="V531" s="646" t="s">
        <v>751</v>
      </c>
    </row>
    <row r="532" spans="19:22">
      <c r="S532" s="646" t="s">
        <v>1103</v>
      </c>
      <c r="T532" s="646" t="s">
        <v>801</v>
      </c>
      <c r="U532" s="646" t="s">
        <v>822</v>
      </c>
      <c r="V532" s="646" t="s">
        <v>751</v>
      </c>
    </row>
    <row r="533" spans="19:22">
      <c r="S533" s="646" t="s">
        <v>1104</v>
      </c>
      <c r="T533" s="646" t="s">
        <v>936</v>
      </c>
      <c r="U533" s="646" t="s">
        <v>822</v>
      </c>
    </row>
    <row r="534" spans="19:22">
      <c r="S534" s="646" t="s">
        <v>342</v>
      </c>
      <c r="T534" s="646" t="s">
        <v>756</v>
      </c>
      <c r="U534" s="646" t="s">
        <v>341</v>
      </c>
    </row>
    <row r="535" spans="19:22">
      <c r="S535" s="646" t="s">
        <v>378</v>
      </c>
      <c r="T535" s="646" t="s">
        <v>756</v>
      </c>
      <c r="U535" s="646" t="s">
        <v>1097</v>
      </c>
    </row>
    <row r="536" spans="19:22">
      <c r="S536" s="646" t="s">
        <v>390</v>
      </c>
      <c r="T536" s="646" t="s">
        <v>756</v>
      </c>
      <c r="U536" s="646" t="s">
        <v>1097</v>
      </c>
    </row>
    <row r="537" spans="19:22">
      <c r="S537" s="646" t="s">
        <v>331</v>
      </c>
      <c r="T537" s="646" t="s">
        <v>756</v>
      </c>
      <c r="U537" s="646" t="s">
        <v>856</v>
      </c>
    </row>
    <row r="538" spans="19:22">
      <c r="S538" s="646" t="s">
        <v>1105</v>
      </c>
      <c r="T538" s="646" t="s">
        <v>756</v>
      </c>
      <c r="U538" s="646" t="s">
        <v>856</v>
      </c>
    </row>
    <row r="539" spans="19:22">
      <c r="S539" s="646" t="s">
        <v>414</v>
      </c>
      <c r="T539" s="646" t="s">
        <v>756</v>
      </c>
      <c r="U539" s="646" t="s">
        <v>1097</v>
      </c>
    </row>
    <row r="540" spans="19:22">
      <c r="S540" s="646" t="s">
        <v>399</v>
      </c>
      <c r="T540" s="646" t="s">
        <v>756</v>
      </c>
      <c r="U540" s="646" t="s">
        <v>1097</v>
      </c>
    </row>
    <row r="541" spans="19:22">
      <c r="S541" s="646" t="s">
        <v>1106</v>
      </c>
      <c r="T541" s="646" t="s">
        <v>756</v>
      </c>
      <c r="U541" s="646" t="s">
        <v>757</v>
      </c>
    </row>
    <row r="542" spans="19:22">
      <c r="S542" s="654" t="s">
        <v>81</v>
      </c>
      <c r="T542" s="646" t="s">
        <v>756</v>
      </c>
      <c r="U542" s="646" t="s">
        <v>737</v>
      </c>
    </row>
    <row r="543" spans="19:22">
      <c r="S543" s="646" t="s">
        <v>1107</v>
      </c>
      <c r="T543" s="646" t="s">
        <v>801</v>
      </c>
      <c r="U543" s="646" t="s">
        <v>822</v>
      </c>
    </row>
    <row r="544" spans="19:22">
      <c r="S544" s="646" t="s">
        <v>1108</v>
      </c>
      <c r="T544" s="646" t="s">
        <v>801</v>
      </c>
      <c r="U544" s="646" t="s">
        <v>822</v>
      </c>
    </row>
    <row r="545" spans="19:22">
      <c r="S545" s="646" t="s">
        <v>1109</v>
      </c>
      <c r="T545" s="646" t="s">
        <v>801</v>
      </c>
      <c r="U545" s="646" t="s">
        <v>822</v>
      </c>
    </row>
    <row r="546" spans="19:22">
      <c r="S546" s="646" t="s">
        <v>1110</v>
      </c>
      <c r="T546" s="646" t="s">
        <v>801</v>
      </c>
      <c r="U546" s="646" t="s">
        <v>822</v>
      </c>
      <c r="V546" s="646" t="s">
        <v>751</v>
      </c>
    </row>
    <row r="547" spans="19:22">
      <c r="S547" s="646" t="s">
        <v>1111</v>
      </c>
      <c r="T547" s="646" t="s">
        <v>801</v>
      </c>
      <c r="U547" s="646" t="s">
        <v>822</v>
      </c>
      <c r="V547" s="646" t="s">
        <v>751</v>
      </c>
    </row>
    <row r="548" spans="19:22">
      <c r="S548" s="646" t="s">
        <v>1112</v>
      </c>
      <c r="T548" s="646" t="s">
        <v>801</v>
      </c>
      <c r="U548" s="646" t="s">
        <v>822</v>
      </c>
      <c r="V548" s="646" t="s">
        <v>751</v>
      </c>
    </row>
    <row r="549" spans="19:22">
      <c r="S549" s="646" t="s">
        <v>418</v>
      </c>
      <c r="T549" s="646" t="s">
        <v>756</v>
      </c>
      <c r="U549" s="646" t="s">
        <v>1097</v>
      </c>
    </row>
    <row r="550" spans="19:22">
      <c r="S550" s="646" t="s">
        <v>420</v>
      </c>
      <c r="T550" s="646" t="s">
        <v>756</v>
      </c>
      <c r="U550" s="646" t="s">
        <v>1097</v>
      </c>
    </row>
    <row r="551" spans="19:22">
      <c r="S551" s="646" t="s">
        <v>919</v>
      </c>
      <c r="T551" s="646" t="s">
        <v>756</v>
      </c>
      <c r="U551" s="646" t="s">
        <v>1097</v>
      </c>
      <c r="V551" s="646" t="s">
        <v>751</v>
      </c>
    </row>
    <row r="552" spans="19:22">
      <c r="S552" s="646" t="s">
        <v>369</v>
      </c>
      <c r="T552" s="646" t="s">
        <v>756</v>
      </c>
      <c r="U552" s="646" t="s">
        <v>1097</v>
      </c>
    </row>
    <row r="553" spans="19:22">
      <c r="S553" s="646" t="s">
        <v>1113</v>
      </c>
      <c r="T553" s="646" t="s">
        <v>801</v>
      </c>
      <c r="U553" s="646" t="s">
        <v>822</v>
      </c>
      <c r="V553" s="646" t="s">
        <v>751</v>
      </c>
    </row>
    <row r="554" spans="19:22">
      <c r="S554" s="646" t="s">
        <v>308</v>
      </c>
      <c r="T554" s="646" t="s">
        <v>756</v>
      </c>
      <c r="U554" s="654" t="s">
        <v>798</v>
      </c>
    </row>
    <row r="555" spans="19:22">
      <c r="S555" s="646" t="s">
        <v>357</v>
      </c>
      <c r="T555" s="646" t="s">
        <v>756</v>
      </c>
      <c r="U555" s="646" t="s">
        <v>743</v>
      </c>
    </row>
    <row r="556" spans="19:22">
      <c r="S556" s="646" t="s">
        <v>1114</v>
      </c>
      <c r="T556" s="646" t="s">
        <v>756</v>
      </c>
      <c r="U556" s="646" t="s">
        <v>572</v>
      </c>
    </row>
    <row r="557" spans="19:22">
      <c r="S557" s="646" t="s">
        <v>1115</v>
      </c>
      <c r="T557" s="646" t="s">
        <v>756</v>
      </c>
      <c r="U557" s="646" t="s">
        <v>572</v>
      </c>
    </row>
    <row r="558" spans="19:22">
      <c r="S558" s="646" t="s">
        <v>90</v>
      </c>
      <c r="T558" s="646" t="s">
        <v>756</v>
      </c>
      <c r="U558" s="646" t="s">
        <v>738</v>
      </c>
    </row>
    <row r="559" spans="19:22">
      <c r="S559" s="646" t="s">
        <v>1116</v>
      </c>
      <c r="T559" s="646" t="s">
        <v>801</v>
      </c>
      <c r="U559" s="646" t="s">
        <v>822</v>
      </c>
    </row>
    <row r="560" spans="19:22">
      <c r="S560" s="646" t="s">
        <v>1117</v>
      </c>
      <c r="T560" s="646" t="s">
        <v>801</v>
      </c>
      <c r="U560" s="646" t="s">
        <v>822</v>
      </c>
    </row>
    <row r="561" spans="19:22">
      <c r="S561" s="646" t="s">
        <v>1118</v>
      </c>
      <c r="T561" s="646" t="s">
        <v>801</v>
      </c>
      <c r="U561" s="646" t="s">
        <v>822</v>
      </c>
    </row>
    <row r="562" spans="19:22">
      <c r="S562" s="646" t="s">
        <v>1119</v>
      </c>
      <c r="T562" s="646" t="s">
        <v>801</v>
      </c>
      <c r="U562" s="646" t="s">
        <v>937</v>
      </c>
    </row>
    <row r="563" spans="19:22">
      <c r="S563" s="646" t="s">
        <v>1120</v>
      </c>
      <c r="T563" s="646" t="s">
        <v>756</v>
      </c>
      <c r="U563" s="646" t="s">
        <v>743</v>
      </c>
      <c r="V563" s="646" t="s">
        <v>751</v>
      </c>
    </row>
    <row r="564" spans="19:22">
      <c r="S564" s="646" t="s">
        <v>1121</v>
      </c>
      <c r="T564" s="646" t="s">
        <v>801</v>
      </c>
      <c r="U564" s="646" t="s">
        <v>72</v>
      </c>
      <c r="V564" s="646" t="s">
        <v>751</v>
      </c>
    </row>
    <row r="565" spans="19:22">
      <c r="S565" s="646" t="s">
        <v>1122</v>
      </c>
      <c r="T565" s="646" t="s">
        <v>801</v>
      </c>
      <c r="U565" s="646" t="s">
        <v>822</v>
      </c>
    </row>
    <row r="566" spans="19:22">
      <c r="S566" s="646" t="s">
        <v>1123</v>
      </c>
      <c r="T566" s="646" t="s">
        <v>801</v>
      </c>
      <c r="U566" s="646" t="s">
        <v>822</v>
      </c>
    </row>
    <row r="567" spans="19:22">
      <c r="S567" s="646" t="s">
        <v>1124</v>
      </c>
      <c r="T567" s="646" t="s">
        <v>801</v>
      </c>
      <c r="U567" s="646" t="s">
        <v>822</v>
      </c>
    </row>
    <row r="568" spans="19:22">
      <c r="S568" s="646" t="s">
        <v>1125</v>
      </c>
      <c r="T568" s="646" t="s">
        <v>801</v>
      </c>
      <c r="U568" s="646" t="s">
        <v>822</v>
      </c>
      <c r="V568" s="646" t="s">
        <v>751</v>
      </c>
    </row>
    <row r="569" spans="19:22">
      <c r="S569" s="646" t="s">
        <v>1126</v>
      </c>
      <c r="T569" s="646" t="s">
        <v>801</v>
      </c>
      <c r="U569" s="646" t="s">
        <v>822</v>
      </c>
      <c r="V569" s="646" t="s">
        <v>751</v>
      </c>
    </row>
    <row r="570" spans="19:22">
      <c r="S570" s="646" t="s">
        <v>329</v>
      </c>
      <c r="T570" s="646" t="s">
        <v>756</v>
      </c>
      <c r="U570" s="646" t="s">
        <v>856</v>
      </c>
    </row>
    <row r="571" spans="19:22">
      <c r="S571" s="646" t="s">
        <v>1127</v>
      </c>
      <c r="T571" s="646" t="s">
        <v>801</v>
      </c>
      <c r="U571" s="646" t="s">
        <v>822</v>
      </c>
    </row>
    <row r="572" spans="19:22">
      <c r="S572" s="646" t="s">
        <v>1128</v>
      </c>
      <c r="T572" s="646" t="s">
        <v>801</v>
      </c>
      <c r="U572" s="646" t="s">
        <v>822</v>
      </c>
      <c r="V572" s="646" t="s">
        <v>751</v>
      </c>
    </row>
    <row r="573" spans="19:22">
      <c r="S573" s="646" t="s">
        <v>1129</v>
      </c>
      <c r="T573" s="646" t="s">
        <v>801</v>
      </c>
      <c r="U573" s="646" t="s">
        <v>822</v>
      </c>
      <c r="V573" s="646" t="s">
        <v>751</v>
      </c>
    </row>
    <row r="574" spans="19:22">
      <c r="S574" s="646" t="s">
        <v>1130</v>
      </c>
      <c r="T574" s="646" t="s">
        <v>801</v>
      </c>
      <c r="U574" s="646" t="s">
        <v>822</v>
      </c>
    </row>
    <row r="575" spans="19:22">
      <c r="S575" s="646" t="s">
        <v>1131</v>
      </c>
      <c r="T575" s="646" t="s">
        <v>756</v>
      </c>
      <c r="U575" s="646" t="s">
        <v>743</v>
      </c>
      <c r="V575" s="646" t="s">
        <v>751</v>
      </c>
    </row>
    <row r="576" spans="19:22">
      <c r="S576" s="646" t="s">
        <v>354</v>
      </c>
      <c r="T576" s="646" t="s">
        <v>756</v>
      </c>
      <c r="U576" s="646" t="s">
        <v>743</v>
      </c>
    </row>
    <row r="577" spans="19:22">
      <c r="S577" s="646" t="s">
        <v>1132</v>
      </c>
      <c r="T577" s="646" t="s">
        <v>801</v>
      </c>
      <c r="U577" s="646" t="s">
        <v>822</v>
      </c>
      <c r="V577" s="646" t="s">
        <v>751</v>
      </c>
    </row>
    <row r="578" spans="19:22">
      <c r="S578" s="646" t="s">
        <v>1133</v>
      </c>
      <c r="T578" s="646" t="s">
        <v>801</v>
      </c>
      <c r="U578" s="646" t="s">
        <v>822</v>
      </c>
    </row>
    <row r="579" spans="19:22">
      <c r="S579" s="646" t="s">
        <v>1134</v>
      </c>
      <c r="T579" s="646" t="s">
        <v>801</v>
      </c>
      <c r="U579" s="646" t="s">
        <v>822</v>
      </c>
    </row>
    <row r="580" spans="19:22">
      <c r="S580" s="646" t="s">
        <v>1135</v>
      </c>
      <c r="T580" s="646" t="s">
        <v>801</v>
      </c>
      <c r="U580" s="646" t="s">
        <v>822</v>
      </c>
      <c r="V580" s="646" t="s">
        <v>751</v>
      </c>
    </row>
    <row r="581" spans="19:22">
      <c r="S581" s="646" t="s">
        <v>425</v>
      </c>
      <c r="T581" s="646" t="s">
        <v>756</v>
      </c>
      <c r="U581" s="646" t="s">
        <v>572</v>
      </c>
    </row>
    <row r="582" spans="19:22">
      <c r="S582" s="646" t="s">
        <v>367</v>
      </c>
      <c r="T582" s="646" t="s">
        <v>756</v>
      </c>
      <c r="U582" s="646" t="s">
        <v>572</v>
      </c>
    </row>
    <row r="583" spans="19:22">
      <c r="S583" s="646" t="s">
        <v>1136</v>
      </c>
      <c r="T583" s="646" t="s">
        <v>756</v>
      </c>
      <c r="U583" s="646" t="s">
        <v>572</v>
      </c>
    </row>
    <row r="584" spans="19:22">
      <c r="S584" s="664" t="s">
        <v>412</v>
      </c>
      <c r="T584" s="646" t="s">
        <v>756</v>
      </c>
      <c r="U584" s="646" t="s">
        <v>572</v>
      </c>
    </row>
    <row r="585" spans="19:22">
      <c r="S585" s="646" t="s">
        <v>419</v>
      </c>
      <c r="T585" s="646" t="s">
        <v>756</v>
      </c>
      <c r="U585" s="646" t="s">
        <v>572</v>
      </c>
    </row>
    <row r="586" spans="19:22">
      <c r="S586" s="646" t="s">
        <v>421</v>
      </c>
      <c r="T586" s="646" t="s">
        <v>756</v>
      </c>
      <c r="U586" s="646" t="s">
        <v>572</v>
      </c>
    </row>
    <row r="587" spans="19:22">
      <c r="S587" s="646" t="s">
        <v>328</v>
      </c>
      <c r="T587" s="646" t="s">
        <v>756</v>
      </c>
      <c r="U587" s="646" t="s">
        <v>856</v>
      </c>
    </row>
    <row r="588" spans="19:22">
      <c r="S588" s="646" t="s">
        <v>330</v>
      </c>
      <c r="T588" s="646" t="s">
        <v>756</v>
      </c>
      <c r="U588" s="646" t="s">
        <v>856</v>
      </c>
    </row>
    <row r="589" spans="19:22">
      <c r="S589" s="646" t="s">
        <v>416</v>
      </c>
      <c r="T589" s="646" t="s">
        <v>756</v>
      </c>
      <c r="U589" s="646" t="s">
        <v>572</v>
      </c>
    </row>
    <row r="590" spans="19:22">
      <c r="S590" s="646" t="s">
        <v>73</v>
      </c>
      <c r="T590" s="646" t="s">
        <v>936</v>
      </c>
      <c r="U590" s="646" t="s">
        <v>72</v>
      </c>
      <c r="V590" s="646" t="s">
        <v>751</v>
      </c>
    </row>
    <row r="591" spans="19:22">
      <c r="S591" s="646" t="s">
        <v>385</v>
      </c>
      <c r="T591" s="646" t="s">
        <v>756</v>
      </c>
      <c r="U591" s="646" t="s">
        <v>572</v>
      </c>
    </row>
    <row r="592" spans="19:22">
      <c r="S592" s="646" t="s">
        <v>386</v>
      </c>
      <c r="T592" s="646" t="s">
        <v>756</v>
      </c>
      <c r="U592" s="646" t="s">
        <v>572</v>
      </c>
    </row>
    <row r="593" spans="19:22">
      <c r="S593" s="646" t="s">
        <v>389</v>
      </c>
      <c r="T593" s="646" t="s">
        <v>756</v>
      </c>
      <c r="U593" s="646" t="s">
        <v>572</v>
      </c>
    </row>
    <row r="594" spans="19:22">
      <c r="S594" s="646" t="s">
        <v>67</v>
      </c>
      <c r="T594" s="646" t="s">
        <v>936</v>
      </c>
      <c r="U594" s="646" t="s">
        <v>1137</v>
      </c>
      <c r="V594" s="646" t="s">
        <v>751</v>
      </c>
    </row>
    <row r="595" spans="19:22">
      <c r="S595" s="646" t="s">
        <v>1138</v>
      </c>
      <c r="T595" s="664" t="s">
        <v>807</v>
      </c>
      <c r="U595" s="646" t="s">
        <v>1097</v>
      </c>
    </row>
    <row r="596" spans="19:22">
      <c r="S596" s="646" t="s">
        <v>249</v>
      </c>
      <c r="T596" s="646" t="s">
        <v>801</v>
      </c>
      <c r="U596" s="646" t="s">
        <v>822</v>
      </c>
    </row>
    <row r="597" spans="19:22">
      <c r="S597" s="646" t="s">
        <v>250</v>
      </c>
      <c r="T597" s="646" t="s">
        <v>801</v>
      </c>
      <c r="U597" s="646" t="s">
        <v>822</v>
      </c>
    </row>
    <row r="598" spans="19:22">
      <c r="S598" s="646" t="s">
        <v>251</v>
      </c>
      <c r="T598" s="646" t="s">
        <v>801</v>
      </c>
      <c r="U598" s="646" t="s">
        <v>822</v>
      </c>
    </row>
    <row r="599" spans="19:22">
      <c r="S599" s="646" t="s">
        <v>1139</v>
      </c>
      <c r="T599" s="646" t="s">
        <v>801</v>
      </c>
      <c r="U599" s="646" t="s">
        <v>822</v>
      </c>
      <c r="V599" s="646" t="s">
        <v>751</v>
      </c>
    </row>
    <row r="600" spans="19:22">
      <c r="S600" s="646" t="s">
        <v>1140</v>
      </c>
      <c r="T600" s="646" t="s">
        <v>801</v>
      </c>
      <c r="U600" s="646" t="s">
        <v>822</v>
      </c>
      <c r="V600" s="646" t="s">
        <v>751</v>
      </c>
    </row>
    <row r="601" spans="19:22">
      <c r="S601" s="646" t="s">
        <v>1141</v>
      </c>
      <c r="T601" s="646" t="s">
        <v>801</v>
      </c>
      <c r="U601" s="646" t="s">
        <v>822</v>
      </c>
      <c r="V601" s="646" t="s">
        <v>751</v>
      </c>
    </row>
    <row r="602" spans="19:22">
      <c r="S602" s="674" t="s">
        <v>1439</v>
      </c>
      <c r="T602" s="646" t="s">
        <v>807</v>
      </c>
      <c r="U602" s="646" t="s">
        <v>937</v>
      </c>
      <c r="V602" s="646" t="s">
        <v>712</v>
      </c>
    </row>
    <row r="603" spans="19:22">
      <c r="S603" s="646" t="s">
        <v>253</v>
      </c>
      <c r="T603" s="646" t="s">
        <v>801</v>
      </c>
      <c r="U603" s="646" t="s">
        <v>822</v>
      </c>
    </row>
    <row r="604" spans="19:22">
      <c r="S604" s="646" t="s">
        <v>254</v>
      </c>
      <c r="T604" s="646" t="s">
        <v>801</v>
      </c>
      <c r="U604" s="646" t="s">
        <v>822</v>
      </c>
    </row>
    <row r="605" spans="19:22">
      <c r="S605" s="646" t="s">
        <v>1142</v>
      </c>
      <c r="T605" s="646" t="s">
        <v>801</v>
      </c>
      <c r="U605" s="646" t="s">
        <v>822</v>
      </c>
      <c r="V605" s="646" t="s">
        <v>751</v>
      </c>
    </row>
    <row r="606" spans="19:22">
      <c r="S606" s="646" t="s">
        <v>1143</v>
      </c>
      <c r="T606" s="646" t="s">
        <v>801</v>
      </c>
      <c r="U606" s="646" t="s">
        <v>822</v>
      </c>
      <c r="V606" s="646" t="s">
        <v>751</v>
      </c>
    </row>
    <row r="607" spans="19:22">
      <c r="S607" s="646" t="s">
        <v>1144</v>
      </c>
      <c r="T607" s="646" t="s">
        <v>801</v>
      </c>
      <c r="U607" s="646" t="s">
        <v>822</v>
      </c>
      <c r="V607" s="646" t="s">
        <v>751</v>
      </c>
    </row>
    <row r="608" spans="19:22">
      <c r="S608" s="646" t="s">
        <v>1145</v>
      </c>
      <c r="T608" s="646" t="s">
        <v>807</v>
      </c>
      <c r="U608" s="646" t="s">
        <v>1146</v>
      </c>
      <c r="V608" s="646" t="s">
        <v>712</v>
      </c>
    </row>
    <row r="609" spans="19:22">
      <c r="S609" s="646" t="s">
        <v>1147</v>
      </c>
      <c r="T609" s="646" t="s">
        <v>807</v>
      </c>
      <c r="U609" s="646" t="s">
        <v>1146</v>
      </c>
      <c r="V609" s="646" t="s">
        <v>712</v>
      </c>
    </row>
    <row r="610" spans="19:22">
      <c r="S610" s="646" t="s">
        <v>1148</v>
      </c>
      <c r="T610" s="646" t="s">
        <v>807</v>
      </c>
      <c r="U610" s="646" t="s">
        <v>1146</v>
      </c>
      <c r="V610" s="646" t="s">
        <v>712</v>
      </c>
    </row>
    <row r="611" spans="19:22">
      <c r="S611" s="646" t="s">
        <v>1149</v>
      </c>
      <c r="T611" s="646" t="s">
        <v>801</v>
      </c>
      <c r="U611" s="646" t="s">
        <v>937</v>
      </c>
      <c r="V611" s="646" t="s">
        <v>712</v>
      </c>
    </row>
    <row r="612" spans="19:22">
      <c r="S612" s="646" t="s">
        <v>252</v>
      </c>
      <c r="T612" s="646" t="s">
        <v>801</v>
      </c>
      <c r="U612" s="646" t="s">
        <v>822</v>
      </c>
    </row>
    <row r="613" spans="19:22">
      <c r="S613" s="646" t="s">
        <v>1150</v>
      </c>
      <c r="T613" s="646" t="s">
        <v>807</v>
      </c>
      <c r="U613" s="646" t="s">
        <v>1097</v>
      </c>
      <c r="V613" s="646" t="s">
        <v>712</v>
      </c>
    </row>
    <row r="614" spans="19:22">
      <c r="S614" s="655" t="s">
        <v>1426</v>
      </c>
      <c r="T614" s="655" t="s">
        <v>801</v>
      </c>
      <c r="U614" s="655" t="s">
        <v>937</v>
      </c>
      <c r="V614" s="655" t="s">
        <v>712</v>
      </c>
    </row>
    <row r="615" spans="19:22">
      <c r="S615" s="655" t="s">
        <v>1151</v>
      </c>
      <c r="T615" s="655" t="s">
        <v>936</v>
      </c>
      <c r="U615" s="655" t="s">
        <v>998</v>
      </c>
      <c r="V615" s="655" t="s">
        <v>751</v>
      </c>
    </row>
    <row r="616" spans="19:22">
      <c r="S616" s="646" t="s">
        <v>255</v>
      </c>
      <c r="T616" s="646" t="s">
        <v>801</v>
      </c>
      <c r="U616" s="646" t="s">
        <v>822</v>
      </c>
    </row>
    <row r="617" spans="19:22">
      <c r="S617" s="646" t="s">
        <v>1152</v>
      </c>
      <c r="T617" s="646" t="s">
        <v>801</v>
      </c>
      <c r="U617" s="646" t="s">
        <v>822</v>
      </c>
      <c r="V617" s="646" t="s">
        <v>751</v>
      </c>
    </row>
    <row r="618" spans="19:22">
      <c r="S618" s="646" t="s">
        <v>1153</v>
      </c>
      <c r="T618" s="646" t="s">
        <v>801</v>
      </c>
      <c r="U618" s="646" t="s">
        <v>1137</v>
      </c>
      <c r="V618" s="646" t="s">
        <v>712</v>
      </c>
    </row>
    <row r="619" spans="19:22">
      <c r="S619" s="646" t="s">
        <v>311</v>
      </c>
      <c r="T619" s="646" t="s">
        <v>801</v>
      </c>
      <c r="U619" s="646" t="s">
        <v>937</v>
      </c>
    </row>
    <row r="620" spans="19:22">
      <c r="S620" s="646" t="s">
        <v>1154</v>
      </c>
      <c r="T620" s="646" t="s">
        <v>801</v>
      </c>
      <c r="U620" s="646" t="s">
        <v>822</v>
      </c>
      <c r="V620" s="646" t="s">
        <v>712</v>
      </c>
    </row>
    <row r="621" spans="19:22">
      <c r="S621" s="646" t="s">
        <v>256</v>
      </c>
      <c r="T621" s="646" t="s">
        <v>801</v>
      </c>
      <c r="U621" s="646" t="s">
        <v>822</v>
      </c>
    </row>
    <row r="622" spans="19:22">
      <c r="S622" s="655" t="s">
        <v>1431</v>
      </c>
      <c r="T622" s="655" t="s">
        <v>801</v>
      </c>
      <c r="U622" s="655" t="s">
        <v>937</v>
      </c>
      <c r="V622" s="655" t="s">
        <v>751</v>
      </c>
    </row>
    <row r="623" spans="19:22">
      <c r="S623" s="646" t="s">
        <v>1155</v>
      </c>
      <c r="T623" s="646" t="s">
        <v>801</v>
      </c>
      <c r="U623" s="646" t="s">
        <v>937</v>
      </c>
      <c r="V623" s="646" t="s">
        <v>712</v>
      </c>
    </row>
    <row r="624" spans="19:22">
      <c r="S624" s="646" t="s">
        <v>1156</v>
      </c>
      <c r="T624" s="646" t="s">
        <v>801</v>
      </c>
      <c r="U624" s="646" t="s">
        <v>822</v>
      </c>
      <c r="V624" s="646" t="s">
        <v>751</v>
      </c>
    </row>
    <row r="625" spans="19:22">
      <c r="S625" s="655" t="s">
        <v>1427</v>
      </c>
      <c r="T625" s="655" t="s">
        <v>807</v>
      </c>
      <c r="U625" s="655" t="s">
        <v>1097</v>
      </c>
      <c r="V625" s="655" t="s">
        <v>751</v>
      </c>
    </row>
    <row r="626" spans="19:22">
      <c r="S626" s="646" t="s">
        <v>422</v>
      </c>
      <c r="T626" s="646" t="s">
        <v>807</v>
      </c>
      <c r="U626" s="646" t="s">
        <v>1097</v>
      </c>
    </row>
    <row r="627" spans="19:22">
      <c r="S627" s="646" t="s">
        <v>423</v>
      </c>
      <c r="T627" s="646" t="s">
        <v>807</v>
      </c>
      <c r="U627" s="646" t="s">
        <v>1097</v>
      </c>
    </row>
    <row r="628" spans="19:22">
      <c r="S628" s="646" t="s">
        <v>1157</v>
      </c>
      <c r="T628" s="646" t="s">
        <v>807</v>
      </c>
      <c r="U628" s="646" t="s">
        <v>757</v>
      </c>
      <c r="V628" s="646" t="s">
        <v>712</v>
      </c>
    </row>
    <row r="629" spans="19:22">
      <c r="S629" s="646" t="s">
        <v>257</v>
      </c>
      <c r="T629" s="646" t="s">
        <v>801</v>
      </c>
      <c r="U629" s="646" t="s">
        <v>822</v>
      </c>
    </row>
    <row r="630" spans="19:22">
      <c r="S630" s="646" t="s">
        <v>258</v>
      </c>
      <c r="T630" s="646" t="s">
        <v>801</v>
      </c>
      <c r="U630" s="646" t="s">
        <v>822</v>
      </c>
    </row>
    <row r="631" spans="19:22">
      <c r="S631" s="646" t="s">
        <v>1158</v>
      </c>
      <c r="T631" s="646" t="s">
        <v>801</v>
      </c>
      <c r="U631" s="646" t="s">
        <v>822</v>
      </c>
      <c r="V631" s="646" t="s">
        <v>712</v>
      </c>
    </row>
    <row r="632" spans="19:22">
      <c r="S632" s="646" t="s">
        <v>1159</v>
      </c>
      <c r="T632" s="646" t="s">
        <v>756</v>
      </c>
      <c r="U632" s="646" t="s">
        <v>794</v>
      </c>
      <c r="V632" s="646" t="s">
        <v>751</v>
      </c>
    </row>
    <row r="633" spans="19:22">
      <c r="S633" s="646" t="s">
        <v>1160</v>
      </c>
      <c r="T633" s="646" t="s">
        <v>807</v>
      </c>
      <c r="U633" s="646" t="s">
        <v>1097</v>
      </c>
      <c r="V633" s="646" t="s">
        <v>751</v>
      </c>
    </row>
    <row r="634" spans="19:22">
      <c r="S634" s="655" t="s">
        <v>310</v>
      </c>
      <c r="T634" s="655" t="s">
        <v>807</v>
      </c>
      <c r="U634" s="655" t="s">
        <v>794</v>
      </c>
      <c r="V634" s="655"/>
    </row>
    <row r="635" spans="19:22">
      <c r="S635" s="646" t="s">
        <v>1161</v>
      </c>
      <c r="T635" s="646" t="s">
        <v>807</v>
      </c>
      <c r="U635" s="646" t="s">
        <v>1097</v>
      </c>
      <c r="V635" s="646" t="s">
        <v>712</v>
      </c>
    </row>
    <row r="636" spans="19:22">
      <c r="S636" s="675" t="s">
        <v>365</v>
      </c>
      <c r="T636" s="646" t="s">
        <v>807</v>
      </c>
      <c r="U636" s="646" t="s">
        <v>1097</v>
      </c>
    </row>
    <row r="637" spans="19:22">
      <c r="S637" s="675" t="s">
        <v>380</v>
      </c>
      <c r="T637" s="646" t="s">
        <v>807</v>
      </c>
      <c r="U637" s="646" t="s">
        <v>1097</v>
      </c>
    </row>
    <row r="638" spans="19:22">
      <c r="S638" s="675" t="s">
        <v>398</v>
      </c>
      <c r="T638" s="646" t="s">
        <v>807</v>
      </c>
      <c r="U638" s="646" t="s">
        <v>1097</v>
      </c>
    </row>
    <row r="639" spans="19:22">
      <c r="S639" s="646" t="s">
        <v>1162</v>
      </c>
      <c r="T639" s="646" t="s">
        <v>756</v>
      </c>
      <c r="U639" s="646" t="s">
        <v>743</v>
      </c>
      <c r="V639" s="646" t="s">
        <v>751</v>
      </c>
    </row>
    <row r="640" spans="19:22">
      <c r="S640" s="646" t="s">
        <v>1163</v>
      </c>
      <c r="T640" s="646" t="s">
        <v>756</v>
      </c>
      <c r="U640" s="646" t="s">
        <v>572</v>
      </c>
    </row>
    <row r="641" spans="19:22">
      <c r="S641" s="646" t="s">
        <v>1164</v>
      </c>
      <c r="T641" s="646" t="s">
        <v>936</v>
      </c>
      <c r="U641" s="646" t="s">
        <v>711</v>
      </c>
      <c r="V641" s="646" t="s">
        <v>751</v>
      </c>
    </row>
    <row r="642" spans="19:22">
      <c r="S642" s="646" t="s">
        <v>1165</v>
      </c>
      <c r="T642" s="646" t="s">
        <v>936</v>
      </c>
      <c r="U642" s="646" t="s">
        <v>1137</v>
      </c>
      <c r="V642" s="646" t="s">
        <v>712</v>
      </c>
    </row>
    <row r="643" spans="19:22">
      <c r="S643" s="646" t="s">
        <v>1166</v>
      </c>
      <c r="T643" s="646" t="s">
        <v>936</v>
      </c>
      <c r="U643" s="646" t="s">
        <v>1137</v>
      </c>
      <c r="V643" s="646" t="s">
        <v>751</v>
      </c>
    </row>
    <row r="644" spans="19:22">
      <c r="S644" s="646" t="s">
        <v>313</v>
      </c>
      <c r="T644" s="646" t="s">
        <v>801</v>
      </c>
      <c r="U644" s="646" t="s">
        <v>937</v>
      </c>
      <c r="V644" s="646" t="s">
        <v>712</v>
      </c>
    </row>
    <row r="645" spans="19:22">
      <c r="S645" s="646" t="s">
        <v>1167</v>
      </c>
      <c r="T645" s="664" t="s">
        <v>936</v>
      </c>
      <c r="U645" s="646" t="s">
        <v>732</v>
      </c>
      <c r="V645" s="646" t="s">
        <v>712</v>
      </c>
    </row>
    <row r="646" spans="19:22">
      <c r="S646" s="646" t="s">
        <v>1432</v>
      </c>
      <c r="T646" s="664" t="s">
        <v>936</v>
      </c>
      <c r="U646" s="646" t="s">
        <v>732</v>
      </c>
      <c r="V646" s="646" t="s">
        <v>712</v>
      </c>
    </row>
    <row r="647" spans="19:22">
      <c r="T647" s="664"/>
    </row>
    <row r="648" spans="19:22">
      <c r="S648" s="646" t="s">
        <v>77</v>
      </c>
      <c r="T648" s="664" t="s">
        <v>936</v>
      </c>
      <c r="U648" s="646" t="s">
        <v>732</v>
      </c>
      <c r="V648" s="646" t="s">
        <v>712</v>
      </c>
    </row>
    <row r="649" spans="19:22">
      <c r="S649" s="655" t="s">
        <v>1429</v>
      </c>
      <c r="T649" s="665" t="s">
        <v>801</v>
      </c>
      <c r="U649" s="655" t="s">
        <v>822</v>
      </c>
      <c r="V649" s="655" t="s">
        <v>712</v>
      </c>
    </row>
    <row r="650" spans="19:22">
      <c r="S650" s="646" t="s">
        <v>1168</v>
      </c>
      <c r="T650" s="664" t="s">
        <v>801</v>
      </c>
      <c r="U650" s="646" t="s">
        <v>1015</v>
      </c>
      <c r="V650" s="646" t="s">
        <v>751</v>
      </c>
    </row>
    <row r="651" spans="19:22">
      <c r="S651" s="655" t="s">
        <v>1418</v>
      </c>
      <c r="T651" s="665" t="s">
        <v>756</v>
      </c>
      <c r="U651" s="655" t="s">
        <v>572</v>
      </c>
    </row>
    <row r="652" spans="19:22">
      <c r="S652" s="646" t="s">
        <v>394</v>
      </c>
      <c r="T652" s="664" t="s">
        <v>756</v>
      </c>
      <c r="U652" s="646" t="s">
        <v>572</v>
      </c>
    </row>
    <row r="653" spans="19:22">
      <c r="S653" s="646" t="s">
        <v>1169</v>
      </c>
      <c r="T653" s="664" t="s">
        <v>756</v>
      </c>
      <c r="U653" s="646" t="s">
        <v>743</v>
      </c>
      <c r="V653" s="646" t="s">
        <v>751</v>
      </c>
    </row>
    <row r="654" spans="19:22">
      <c r="S654" s="655" t="s">
        <v>1430</v>
      </c>
      <c r="T654" s="664" t="s">
        <v>756</v>
      </c>
      <c r="U654" s="646" t="s">
        <v>743</v>
      </c>
      <c r="V654" s="646" t="s">
        <v>751</v>
      </c>
    </row>
    <row r="655" spans="19:22">
      <c r="S655" s="646" t="s">
        <v>392</v>
      </c>
      <c r="T655" s="646" t="s">
        <v>756</v>
      </c>
      <c r="U655" s="646" t="s">
        <v>572</v>
      </c>
    </row>
    <row r="656" spans="19:22">
      <c r="S656" s="646" t="s">
        <v>1170</v>
      </c>
      <c r="T656" s="664" t="s">
        <v>801</v>
      </c>
      <c r="U656" s="646" t="s">
        <v>1171</v>
      </c>
      <c r="V656" s="646" t="s">
        <v>751</v>
      </c>
    </row>
    <row r="657" spans="19:22">
      <c r="S657" s="646" t="s">
        <v>1172</v>
      </c>
      <c r="T657" s="664" t="s">
        <v>801</v>
      </c>
      <c r="U657" s="646" t="s">
        <v>1171</v>
      </c>
      <c r="V657" s="646" t="s">
        <v>751</v>
      </c>
    </row>
    <row r="658" spans="19:22">
      <c r="S658" s="646" t="s">
        <v>1173</v>
      </c>
      <c r="T658" s="664" t="s">
        <v>801</v>
      </c>
      <c r="U658" s="646" t="s">
        <v>1171</v>
      </c>
      <c r="V658" s="646" t="s">
        <v>751</v>
      </c>
    </row>
    <row r="659" spans="19:22">
      <c r="S659" s="646" t="s">
        <v>391</v>
      </c>
      <c r="T659" s="664" t="s">
        <v>801</v>
      </c>
      <c r="U659" s="646" t="s">
        <v>572</v>
      </c>
    </row>
    <row r="660" spans="19:22">
      <c r="S660" s="646" t="s">
        <v>1174</v>
      </c>
      <c r="T660" s="664" t="s">
        <v>801</v>
      </c>
      <c r="U660" s="646" t="s">
        <v>1171</v>
      </c>
      <c r="V660" s="646" t="s">
        <v>751</v>
      </c>
    </row>
    <row r="661" spans="19:22">
      <c r="S661" s="646" t="s">
        <v>1175</v>
      </c>
      <c r="T661" s="664" t="s">
        <v>801</v>
      </c>
      <c r="U661" s="646" t="s">
        <v>1171</v>
      </c>
    </row>
    <row r="662" spans="19:22">
      <c r="S662" s="655" t="s">
        <v>1474</v>
      </c>
      <c r="T662" s="664" t="s">
        <v>801</v>
      </c>
      <c r="U662" s="646" t="s">
        <v>1171</v>
      </c>
    </row>
    <row r="663" spans="19:22">
      <c r="S663" s="646" t="s">
        <v>1176</v>
      </c>
      <c r="T663" s="646" t="s">
        <v>756</v>
      </c>
      <c r="U663" s="646" t="s">
        <v>757</v>
      </c>
      <c r="V663" s="646" t="s">
        <v>751</v>
      </c>
    </row>
    <row r="664" spans="19:22">
      <c r="S664" s="646" t="s">
        <v>1177</v>
      </c>
      <c r="T664" s="646" t="s">
        <v>756</v>
      </c>
      <c r="U664" s="646" t="s">
        <v>757</v>
      </c>
      <c r="V664" s="646" t="s">
        <v>751</v>
      </c>
    </row>
    <row r="665" spans="19:22">
      <c r="S665" s="646" t="s">
        <v>1178</v>
      </c>
      <c r="T665" s="646" t="s">
        <v>756</v>
      </c>
      <c r="U665" s="646" t="s">
        <v>793</v>
      </c>
      <c r="V665" s="646" t="s">
        <v>751</v>
      </c>
    </row>
    <row r="666" spans="19:22">
      <c r="S666" s="646" t="s">
        <v>73</v>
      </c>
      <c r="T666" s="646" t="s">
        <v>801</v>
      </c>
      <c r="U666" s="646" t="s">
        <v>72</v>
      </c>
      <c r="V666" s="646" t="s">
        <v>751</v>
      </c>
    </row>
    <row r="667" spans="19:22">
      <c r="S667" s="646" t="s">
        <v>1179</v>
      </c>
      <c r="T667" s="646" t="s">
        <v>801</v>
      </c>
      <c r="U667" s="646" t="s">
        <v>72</v>
      </c>
      <c r="V667" s="646" t="s">
        <v>751</v>
      </c>
    </row>
    <row r="668" spans="19:22">
      <c r="S668" s="646" t="s">
        <v>1180</v>
      </c>
      <c r="T668" s="664" t="s">
        <v>801</v>
      </c>
      <c r="U668" s="646" t="s">
        <v>1171</v>
      </c>
      <c r="V668" s="646" t="s">
        <v>751</v>
      </c>
    </row>
    <row r="669" spans="19:22">
      <c r="S669" s="646" t="s">
        <v>1181</v>
      </c>
      <c r="T669" s="664" t="s">
        <v>801</v>
      </c>
      <c r="U669" s="646" t="s">
        <v>1171</v>
      </c>
      <c r="V669" s="646" t="s">
        <v>751</v>
      </c>
    </row>
    <row r="670" spans="19:22">
      <c r="S670" s="646" t="s">
        <v>1182</v>
      </c>
      <c r="T670" s="664" t="s">
        <v>801</v>
      </c>
      <c r="U670" s="646" t="s">
        <v>1171</v>
      </c>
      <c r="V670" s="646" t="s">
        <v>751</v>
      </c>
    </row>
    <row r="671" spans="19:22">
      <c r="S671" s="646" t="s">
        <v>1183</v>
      </c>
      <c r="T671" s="664" t="s">
        <v>801</v>
      </c>
      <c r="U671" s="646" t="s">
        <v>1171</v>
      </c>
      <c r="V671" s="646" t="s">
        <v>751</v>
      </c>
    </row>
    <row r="672" spans="19:22">
      <c r="S672" s="646" t="s">
        <v>1184</v>
      </c>
      <c r="T672" s="664" t="s">
        <v>801</v>
      </c>
      <c r="U672" s="646" t="s">
        <v>1171</v>
      </c>
      <c r="V672" s="646" t="s">
        <v>751</v>
      </c>
    </row>
    <row r="673" spans="19:22">
      <c r="S673" s="646" t="s">
        <v>1185</v>
      </c>
      <c r="T673" s="664" t="s">
        <v>801</v>
      </c>
      <c r="U673" s="646" t="s">
        <v>1171</v>
      </c>
      <c r="V673" s="646" t="s">
        <v>751</v>
      </c>
    </row>
    <row r="674" spans="19:22">
      <c r="S674" s="646" t="s">
        <v>1186</v>
      </c>
      <c r="T674" s="664" t="s">
        <v>801</v>
      </c>
      <c r="U674" s="646" t="s">
        <v>1171</v>
      </c>
      <c r="V674" s="646" t="s">
        <v>751</v>
      </c>
    </row>
    <row r="675" spans="19:22">
      <c r="S675" s="646" t="s">
        <v>1187</v>
      </c>
      <c r="T675" s="664" t="s">
        <v>801</v>
      </c>
      <c r="U675" s="646" t="s">
        <v>1171</v>
      </c>
      <c r="V675" s="646" t="s">
        <v>751</v>
      </c>
    </row>
    <row r="676" spans="19:22">
      <c r="S676" s="646" t="s">
        <v>1188</v>
      </c>
      <c r="T676" s="664" t="s">
        <v>801</v>
      </c>
      <c r="U676" s="646" t="s">
        <v>1171</v>
      </c>
      <c r="V676" s="646" t="s">
        <v>751</v>
      </c>
    </row>
    <row r="677" spans="19:22">
      <c r="S677" s="646" t="s">
        <v>1189</v>
      </c>
      <c r="T677" s="664" t="s">
        <v>801</v>
      </c>
      <c r="U677" s="646" t="s">
        <v>1171</v>
      </c>
      <c r="V677" s="646" t="s">
        <v>751</v>
      </c>
    </row>
    <row r="678" spans="19:22">
      <c r="S678" s="646" t="s">
        <v>1190</v>
      </c>
      <c r="T678" s="664" t="s">
        <v>801</v>
      </c>
      <c r="U678" s="646" t="s">
        <v>1171</v>
      </c>
      <c r="V678" s="646" t="s">
        <v>751</v>
      </c>
    </row>
    <row r="679" spans="19:22">
      <c r="S679" s="646" t="s">
        <v>1191</v>
      </c>
      <c r="T679" s="664" t="s">
        <v>801</v>
      </c>
      <c r="U679" s="646" t="s">
        <v>1171</v>
      </c>
      <c r="V679" s="646" t="s">
        <v>751</v>
      </c>
    </row>
    <row r="680" spans="19:22">
      <c r="S680" s="646" t="s">
        <v>1192</v>
      </c>
      <c r="T680" s="664" t="s">
        <v>801</v>
      </c>
      <c r="U680" s="646" t="s">
        <v>1171</v>
      </c>
      <c r="V680" s="646" t="s">
        <v>751</v>
      </c>
    </row>
    <row r="681" spans="19:22">
      <c r="S681" s="646" t="s">
        <v>1193</v>
      </c>
      <c r="T681" s="664" t="s">
        <v>801</v>
      </c>
      <c r="U681" s="646" t="s">
        <v>1171</v>
      </c>
      <c r="V681" s="646" t="s">
        <v>751</v>
      </c>
    </row>
    <row r="682" spans="19:22">
      <c r="S682" s="646" t="s">
        <v>1194</v>
      </c>
      <c r="T682" s="664" t="s">
        <v>801</v>
      </c>
      <c r="U682" s="646" t="s">
        <v>1171</v>
      </c>
      <c r="V682" s="646" t="s">
        <v>751</v>
      </c>
    </row>
    <row r="683" spans="19:22">
      <c r="S683" s="646" t="s">
        <v>1195</v>
      </c>
      <c r="T683" s="664" t="s">
        <v>801</v>
      </c>
      <c r="U683" s="646" t="s">
        <v>1171</v>
      </c>
      <c r="V683" s="646" t="s">
        <v>751</v>
      </c>
    </row>
    <row r="684" spans="19:22">
      <c r="S684" s="646" t="s">
        <v>1196</v>
      </c>
      <c r="T684" s="664" t="s">
        <v>801</v>
      </c>
      <c r="U684" s="646" t="s">
        <v>1171</v>
      </c>
      <c r="V684" s="646" t="s">
        <v>751</v>
      </c>
    </row>
    <row r="685" spans="19:22">
      <c r="S685" s="646" t="s">
        <v>1197</v>
      </c>
      <c r="T685" s="664" t="s">
        <v>801</v>
      </c>
      <c r="U685" s="646" t="s">
        <v>1171</v>
      </c>
      <c r="V685" s="646" t="s">
        <v>751</v>
      </c>
    </row>
    <row r="686" spans="19:22">
      <c r="S686" s="646" t="s">
        <v>1198</v>
      </c>
      <c r="T686" s="664" t="s">
        <v>801</v>
      </c>
      <c r="U686" s="646" t="s">
        <v>1171</v>
      </c>
      <c r="V686" s="646" t="s">
        <v>751</v>
      </c>
    </row>
    <row r="687" spans="19:22">
      <c r="S687" s="646" t="s">
        <v>1199</v>
      </c>
      <c r="T687" s="664" t="s">
        <v>801</v>
      </c>
      <c r="U687" s="646" t="s">
        <v>1171</v>
      </c>
      <c r="V687" s="646" t="s">
        <v>751</v>
      </c>
    </row>
    <row r="688" spans="19:22">
      <c r="S688" s="646" t="s">
        <v>1200</v>
      </c>
      <c r="T688" s="664" t="s">
        <v>801</v>
      </c>
      <c r="U688" s="646" t="s">
        <v>1171</v>
      </c>
      <c r="V688" s="646" t="s">
        <v>751</v>
      </c>
    </row>
    <row r="689" spans="19:22">
      <c r="S689" s="646" t="s">
        <v>1201</v>
      </c>
      <c r="T689" s="664" t="s">
        <v>801</v>
      </c>
      <c r="U689" s="646" t="s">
        <v>1171</v>
      </c>
      <c r="V689" s="646" t="s">
        <v>751</v>
      </c>
    </row>
    <row r="690" spans="19:22">
      <c r="S690" s="646" t="s">
        <v>1202</v>
      </c>
      <c r="T690" s="664" t="s">
        <v>801</v>
      </c>
      <c r="U690" s="646" t="s">
        <v>1171</v>
      </c>
      <c r="V690" s="646" t="s">
        <v>751</v>
      </c>
    </row>
    <row r="691" spans="19:22">
      <c r="S691" s="646" t="s">
        <v>1203</v>
      </c>
      <c r="T691" s="664" t="s">
        <v>801</v>
      </c>
      <c r="U691" s="646" t="s">
        <v>1171</v>
      </c>
      <c r="V691" s="646" t="s">
        <v>751</v>
      </c>
    </row>
    <row r="692" spans="19:22">
      <c r="S692" s="646" t="s">
        <v>1204</v>
      </c>
      <c r="T692" s="664" t="s">
        <v>801</v>
      </c>
      <c r="U692" s="646" t="s">
        <v>1171</v>
      </c>
      <c r="V692" s="646" t="s">
        <v>751</v>
      </c>
    </row>
    <row r="693" spans="19:22">
      <c r="S693" s="646" t="s">
        <v>1205</v>
      </c>
      <c r="T693" s="664" t="s">
        <v>801</v>
      </c>
      <c r="U693" s="646" t="s">
        <v>1171</v>
      </c>
      <c r="V693" s="646" t="s">
        <v>751</v>
      </c>
    </row>
    <row r="694" spans="19:22">
      <c r="S694" s="646" t="s">
        <v>1206</v>
      </c>
      <c r="T694" s="664" t="s">
        <v>801</v>
      </c>
      <c r="U694" s="646" t="s">
        <v>1171</v>
      </c>
      <c r="V694" s="646" t="s">
        <v>751</v>
      </c>
    </row>
    <row r="695" spans="19:22">
      <c r="S695" s="646" t="s">
        <v>1207</v>
      </c>
      <c r="T695" s="664" t="s">
        <v>801</v>
      </c>
      <c r="U695" s="646" t="s">
        <v>1171</v>
      </c>
      <c r="V695" s="646" t="s">
        <v>751</v>
      </c>
    </row>
    <row r="696" spans="19:22">
      <c r="S696" s="646" t="s">
        <v>1208</v>
      </c>
      <c r="T696" s="664" t="s">
        <v>801</v>
      </c>
      <c r="U696" s="646" t="s">
        <v>1171</v>
      </c>
      <c r="V696" s="646" t="s">
        <v>751</v>
      </c>
    </row>
    <row r="697" spans="19:22">
      <c r="S697" s="646" t="s">
        <v>1209</v>
      </c>
      <c r="T697" s="664" t="s">
        <v>801</v>
      </c>
      <c r="U697" s="646" t="s">
        <v>1171</v>
      </c>
      <c r="V697" s="646" t="s">
        <v>751</v>
      </c>
    </row>
    <row r="698" spans="19:22">
      <c r="S698" s="646" t="s">
        <v>1210</v>
      </c>
      <c r="T698" s="664" t="s">
        <v>801</v>
      </c>
      <c r="U698" s="646" t="s">
        <v>1171</v>
      </c>
      <c r="V698" s="646" t="s">
        <v>751</v>
      </c>
    </row>
    <row r="699" spans="19:22">
      <c r="S699" s="646" t="s">
        <v>1211</v>
      </c>
      <c r="T699" s="664" t="s">
        <v>801</v>
      </c>
      <c r="U699" s="646" t="s">
        <v>1171</v>
      </c>
      <c r="V699" s="646" t="s">
        <v>751</v>
      </c>
    </row>
    <row r="700" spans="19:22">
      <c r="S700" s="646" t="s">
        <v>1212</v>
      </c>
      <c r="T700" s="664" t="s">
        <v>801</v>
      </c>
      <c r="U700" s="646" t="s">
        <v>1171</v>
      </c>
      <c r="V700" s="646" t="s">
        <v>751</v>
      </c>
    </row>
    <row r="701" spans="19:22">
      <c r="S701" s="646" t="s">
        <v>298</v>
      </c>
      <c r="T701" s="664" t="s">
        <v>801</v>
      </c>
      <c r="U701" s="646" t="s">
        <v>937</v>
      </c>
      <c r="V701" s="646" t="s">
        <v>751</v>
      </c>
    </row>
    <row r="702" spans="19:22">
      <c r="S702" s="646" t="s">
        <v>95</v>
      </c>
      <c r="T702" s="664" t="s">
        <v>801</v>
      </c>
      <c r="U702" s="646" t="s">
        <v>1171</v>
      </c>
      <c r="V702" s="646" t="s">
        <v>751</v>
      </c>
    </row>
    <row r="703" spans="19:22">
      <c r="S703" s="646" t="s">
        <v>97</v>
      </c>
      <c r="T703" s="664" t="s">
        <v>801</v>
      </c>
      <c r="U703" s="646" t="s">
        <v>1171</v>
      </c>
      <c r="V703" s="646" t="s">
        <v>751</v>
      </c>
    </row>
    <row r="704" spans="19:22">
      <c r="S704" s="646" t="s">
        <v>99</v>
      </c>
      <c r="T704" s="664" t="s">
        <v>801</v>
      </c>
      <c r="U704" s="646" t="s">
        <v>1171</v>
      </c>
      <c r="V704" s="646" t="s">
        <v>751</v>
      </c>
    </row>
    <row r="705" spans="19:21">
      <c r="S705" s="646" t="s">
        <v>101</v>
      </c>
      <c r="T705" s="664" t="s">
        <v>801</v>
      </c>
      <c r="U705" s="646" t="s">
        <v>1171</v>
      </c>
    </row>
    <row r="706" spans="19:21">
      <c r="S706" s="646" t="s">
        <v>103</v>
      </c>
      <c r="T706" s="664" t="s">
        <v>801</v>
      </c>
      <c r="U706" s="646" t="s">
        <v>1171</v>
      </c>
    </row>
    <row r="707" spans="19:21">
      <c r="S707" s="646" t="s">
        <v>105</v>
      </c>
      <c r="T707" s="664" t="s">
        <v>801</v>
      </c>
      <c r="U707" s="646" t="s">
        <v>1171</v>
      </c>
    </row>
    <row r="708" spans="19:21">
      <c r="S708" s="646" t="s">
        <v>107</v>
      </c>
      <c r="T708" s="664" t="s">
        <v>801</v>
      </c>
      <c r="U708" s="646" t="s">
        <v>1171</v>
      </c>
    </row>
    <row r="709" spans="19:21">
      <c r="S709" s="646" t="s">
        <v>109</v>
      </c>
      <c r="T709" s="664" t="s">
        <v>801</v>
      </c>
      <c r="U709" s="646" t="s">
        <v>1171</v>
      </c>
    </row>
    <row r="710" spans="19:21">
      <c r="S710" s="646" t="s">
        <v>111</v>
      </c>
      <c r="T710" s="664" t="s">
        <v>801</v>
      </c>
      <c r="U710" s="646" t="s">
        <v>1171</v>
      </c>
    </row>
    <row r="711" spans="19:21">
      <c r="S711" s="646" t="s">
        <v>114</v>
      </c>
      <c r="T711" s="664" t="s">
        <v>801</v>
      </c>
      <c r="U711" s="646" t="s">
        <v>1171</v>
      </c>
    </row>
    <row r="712" spans="19:21">
      <c r="S712" s="646" t="s">
        <v>116</v>
      </c>
      <c r="T712" s="664" t="s">
        <v>801</v>
      </c>
      <c r="U712" s="646" t="s">
        <v>1171</v>
      </c>
    </row>
    <row r="713" spans="19:21">
      <c r="S713" s="646" t="s">
        <v>118</v>
      </c>
      <c r="T713" s="664" t="s">
        <v>801</v>
      </c>
      <c r="U713" s="646" t="s">
        <v>1171</v>
      </c>
    </row>
    <row r="714" spans="19:21">
      <c r="S714" s="646" t="s">
        <v>120</v>
      </c>
      <c r="T714" s="664" t="s">
        <v>801</v>
      </c>
      <c r="U714" s="646" t="s">
        <v>1171</v>
      </c>
    </row>
    <row r="715" spans="19:21">
      <c r="S715" s="646" t="s">
        <v>183</v>
      </c>
      <c r="T715" s="664" t="s">
        <v>801</v>
      </c>
      <c r="U715" s="646" t="s">
        <v>1171</v>
      </c>
    </row>
    <row r="716" spans="19:21">
      <c r="S716" s="646" t="s">
        <v>123</v>
      </c>
      <c r="T716" s="664" t="s">
        <v>801</v>
      </c>
      <c r="U716" s="646" t="s">
        <v>1171</v>
      </c>
    </row>
    <row r="717" spans="19:21">
      <c r="S717" s="646" t="s">
        <v>125</v>
      </c>
      <c r="T717" s="664" t="s">
        <v>801</v>
      </c>
      <c r="U717" s="646" t="s">
        <v>1171</v>
      </c>
    </row>
    <row r="718" spans="19:21">
      <c r="S718" s="646" t="s">
        <v>128</v>
      </c>
      <c r="T718" s="664" t="s">
        <v>801</v>
      </c>
      <c r="U718" s="646" t="s">
        <v>1171</v>
      </c>
    </row>
    <row r="719" spans="19:21">
      <c r="S719" s="646" t="s">
        <v>130</v>
      </c>
      <c r="T719" s="664" t="s">
        <v>801</v>
      </c>
      <c r="U719" s="646" t="s">
        <v>1171</v>
      </c>
    </row>
    <row r="720" spans="19:21">
      <c r="S720" s="646" t="s">
        <v>132</v>
      </c>
      <c r="T720" s="664" t="s">
        <v>801</v>
      </c>
      <c r="U720" s="646" t="s">
        <v>1171</v>
      </c>
    </row>
    <row r="721" spans="19:22">
      <c r="S721" s="646" t="s">
        <v>134</v>
      </c>
      <c r="T721" s="664" t="s">
        <v>801</v>
      </c>
      <c r="U721" s="646" t="s">
        <v>1171</v>
      </c>
    </row>
    <row r="722" spans="19:22">
      <c r="S722" s="646" t="s">
        <v>136</v>
      </c>
      <c r="T722" s="664" t="s">
        <v>801</v>
      </c>
      <c r="U722" s="646" t="s">
        <v>1171</v>
      </c>
    </row>
    <row r="723" spans="19:22">
      <c r="S723" s="646" t="s">
        <v>138</v>
      </c>
      <c r="T723" s="664" t="s">
        <v>801</v>
      </c>
      <c r="U723" s="646" t="s">
        <v>1171</v>
      </c>
    </row>
    <row r="724" spans="19:22">
      <c r="S724" s="646" t="s">
        <v>140</v>
      </c>
      <c r="T724" s="664" t="s">
        <v>801</v>
      </c>
      <c r="U724" s="646" t="s">
        <v>1171</v>
      </c>
    </row>
    <row r="725" spans="19:22">
      <c r="S725" s="646" t="s">
        <v>142</v>
      </c>
      <c r="T725" s="664" t="s">
        <v>801</v>
      </c>
      <c r="U725" s="646" t="s">
        <v>1171</v>
      </c>
    </row>
    <row r="726" spans="19:22">
      <c r="S726" s="646" t="s">
        <v>144</v>
      </c>
      <c r="T726" s="664" t="s">
        <v>801</v>
      </c>
      <c r="U726" s="646" t="s">
        <v>1171</v>
      </c>
    </row>
    <row r="727" spans="19:22">
      <c r="S727" s="646" t="s">
        <v>146</v>
      </c>
      <c r="T727" s="664" t="s">
        <v>801</v>
      </c>
      <c r="U727" s="646" t="s">
        <v>1171</v>
      </c>
    </row>
    <row r="728" spans="19:22">
      <c r="S728" s="646" t="s">
        <v>148</v>
      </c>
      <c r="T728" s="664" t="s">
        <v>801</v>
      </c>
      <c r="U728" s="646" t="s">
        <v>1171</v>
      </c>
    </row>
    <row r="729" spans="19:22">
      <c r="S729" s="646" t="s">
        <v>150</v>
      </c>
      <c r="T729" s="664" t="s">
        <v>801</v>
      </c>
      <c r="U729" s="646" t="s">
        <v>1171</v>
      </c>
    </row>
    <row r="730" spans="19:22">
      <c r="S730" s="646" t="s">
        <v>152</v>
      </c>
      <c r="T730" s="664" t="s">
        <v>801</v>
      </c>
      <c r="U730" s="646" t="s">
        <v>1171</v>
      </c>
    </row>
    <row r="731" spans="19:22">
      <c r="S731" s="646" t="s">
        <v>154</v>
      </c>
      <c r="T731" s="664" t="s">
        <v>801</v>
      </c>
      <c r="U731" s="646" t="s">
        <v>1171</v>
      </c>
    </row>
    <row r="732" spans="19:22">
      <c r="S732" s="646" t="s">
        <v>156</v>
      </c>
      <c r="T732" s="664" t="s">
        <v>801</v>
      </c>
      <c r="U732" s="646" t="s">
        <v>1171</v>
      </c>
    </row>
    <row r="733" spans="19:22">
      <c r="S733" s="646" t="s">
        <v>158</v>
      </c>
      <c r="T733" s="664" t="s">
        <v>801</v>
      </c>
      <c r="U733" s="646" t="s">
        <v>1171</v>
      </c>
    </row>
    <row r="734" spans="19:22">
      <c r="S734" s="646" t="s">
        <v>1030</v>
      </c>
      <c r="T734" s="646" t="s">
        <v>756</v>
      </c>
      <c r="U734" s="646" t="s">
        <v>743</v>
      </c>
      <c r="V734" s="646" t="s">
        <v>751</v>
      </c>
    </row>
    <row r="735" spans="19:22">
      <c r="S735" s="646" t="s">
        <v>1213</v>
      </c>
      <c r="T735" s="664" t="s">
        <v>756</v>
      </c>
      <c r="U735" s="646" t="s">
        <v>572</v>
      </c>
      <c r="V735" s="646" t="s">
        <v>751</v>
      </c>
    </row>
    <row r="736" spans="19:22">
      <c r="S736" s="646" t="s">
        <v>1214</v>
      </c>
      <c r="T736" s="664" t="s">
        <v>756</v>
      </c>
      <c r="U736" s="646" t="s">
        <v>572</v>
      </c>
      <c r="V736" s="646" t="s">
        <v>751</v>
      </c>
    </row>
    <row r="737" spans="19:22">
      <c r="S737" s="646" t="s">
        <v>1215</v>
      </c>
      <c r="T737" s="664" t="s">
        <v>756</v>
      </c>
      <c r="U737" s="646" t="s">
        <v>738</v>
      </c>
      <c r="V737" s="646" t="s">
        <v>751</v>
      </c>
    </row>
    <row r="738" spans="19:22">
      <c r="S738" s="646" t="s">
        <v>1216</v>
      </c>
      <c r="T738" s="646" t="s">
        <v>756</v>
      </c>
      <c r="U738" s="646" t="s">
        <v>743</v>
      </c>
      <c r="V738" s="646" t="s">
        <v>751</v>
      </c>
    </row>
    <row r="739" spans="19:22">
      <c r="S739" s="646" t="s">
        <v>1217</v>
      </c>
      <c r="T739" s="646" t="s">
        <v>756</v>
      </c>
      <c r="U739" s="646" t="s">
        <v>757</v>
      </c>
      <c r="V739" s="646" t="s">
        <v>751</v>
      </c>
    </row>
    <row r="740" spans="19:22">
      <c r="S740" s="646" t="s">
        <v>1218</v>
      </c>
      <c r="T740" s="646" t="s">
        <v>756</v>
      </c>
      <c r="U740" s="646" t="s">
        <v>757</v>
      </c>
      <c r="V740" s="646" t="s">
        <v>751</v>
      </c>
    </row>
    <row r="741" spans="19:22">
      <c r="S741" s="646" t="s">
        <v>1219</v>
      </c>
      <c r="T741" s="646" t="s">
        <v>756</v>
      </c>
      <c r="U741" s="646" t="s">
        <v>793</v>
      </c>
      <c r="V741" s="646" t="s">
        <v>751</v>
      </c>
    </row>
    <row r="742" spans="19:22">
      <c r="S742" s="646" t="s">
        <v>73</v>
      </c>
      <c r="T742" s="646" t="s">
        <v>801</v>
      </c>
      <c r="U742" s="646" t="s">
        <v>1220</v>
      </c>
      <c r="V742" s="646" t="s">
        <v>751</v>
      </c>
    </row>
    <row r="743" spans="19:22">
      <c r="S743" s="646" t="s">
        <v>1221</v>
      </c>
      <c r="T743" s="646" t="s">
        <v>756</v>
      </c>
      <c r="U743" s="646" t="s">
        <v>1171</v>
      </c>
      <c r="V743" s="646" t="s">
        <v>751</v>
      </c>
    </row>
    <row r="744" spans="19:22">
      <c r="S744" s="646" t="s">
        <v>1222</v>
      </c>
      <c r="T744" s="664" t="s">
        <v>801</v>
      </c>
      <c r="U744" s="646" t="s">
        <v>1171</v>
      </c>
      <c r="V744" s="646" t="s">
        <v>751</v>
      </c>
    </row>
    <row r="745" spans="19:22">
      <c r="S745" s="646" t="s">
        <v>1223</v>
      </c>
      <c r="T745" s="664" t="s">
        <v>801</v>
      </c>
      <c r="U745" s="646" t="s">
        <v>1171</v>
      </c>
      <c r="V745" s="646" t="s">
        <v>751</v>
      </c>
    </row>
    <row r="746" spans="19:22">
      <c r="S746" s="646" t="s">
        <v>1224</v>
      </c>
      <c r="T746" s="664" t="s">
        <v>801</v>
      </c>
      <c r="U746" s="646" t="s">
        <v>1171</v>
      </c>
      <c r="V746" s="646" t="s">
        <v>751</v>
      </c>
    </row>
    <row r="747" spans="19:22">
      <c r="S747" s="646" t="s">
        <v>1225</v>
      </c>
      <c r="T747" s="664" t="s">
        <v>801</v>
      </c>
      <c r="U747" s="646" t="s">
        <v>1171</v>
      </c>
      <c r="V747" s="646" t="s">
        <v>751</v>
      </c>
    </row>
    <row r="748" spans="19:22">
      <c r="S748" s="646" t="s">
        <v>1226</v>
      </c>
      <c r="T748" s="664" t="s">
        <v>801</v>
      </c>
      <c r="U748" s="646" t="s">
        <v>1171</v>
      </c>
      <c r="V748" s="646" t="s">
        <v>751</v>
      </c>
    </row>
    <row r="749" spans="19:22">
      <c r="S749" s="646" t="s">
        <v>1227</v>
      </c>
      <c r="T749" s="664" t="s">
        <v>801</v>
      </c>
      <c r="U749" s="646" t="s">
        <v>1171</v>
      </c>
      <c r="V749" s="646" t="s">
        <v>751</v>
      </c>
    </row>
    <row r="750" spans="19:22">
      <c r="S750" s="646" t="s">
        <v>1228</v>
      </c>
      <c r="T750" s="664" t="s">
        <v>801</v>
      </c>
      <c r="U750" s="646" t="s">
        <v>793</v>
      </c>
      <c r="V750" s="646" t="s">
        <v>751</v>
      </c>
    </row>
    <row r="751" spans="19:22">
      <c r="S751" s="646" t="s">
        <v>1229</v>
      </c>
      <c r="T751" s="664" t="s">
        <v>801</v>
      </c>
      <c r="U751" s="646" t="s">
        <v>1171</v>
      </c>
      <c r="V751" s="646" t="s">
        <v>751</v>
      </c>
    </row>
    <row r="752" spans="19:22">
      <c r="S752" s="646" t="s">
        <v>1230</v>
      </c>
      <c r="T752" s="664" t="s">
        <v>801</v>
      </c>
      <c r="U752" s="646" t="s">
        <v>1171</v>
      </c>
      <c r="V752" s="646" t="s">
        <v>751</v>
      </c>
    </row>
    <row r="753" spans="19:22">
      <c r="S753" s="646" t="s">
        <v>1231</v>
      </c>
      <c r="T753" s="664" t="s">
        <v>801</v>
      </c>
      <c r="U753" s="646" t="s">
        <v>1171</v>
      </c>
      <c r="V753" s="646" t="s">
        <v>751</v>
      </c>
    </row>
    <row r="754" spans="19:22">
      <c r="S754" s="646" t="s">
        <v>1232</v>
      </c>
      <c r="T754" s="664" t="s">
        <v>801</v>
      </c>
      <c r="U754" s="646" t="s">
        <v>1171</v>
      </c>
      <c r="V754" s="646" t="s">
        <v>751</v>
      </c>
    </row>
    <row r="755" spans="19:22">
      <c r="S755" s="646" t="s">
        <v>1233</v>
      </c>
      <c r="T755" s="664" t="s">
        <v>801</v>
      </c>
      <c r="U755" s="646" t="s">
        <v>1171</v>
      </c>
      <c r="V755" s="646" t="s">
        <v>751</v>
      </c>
    </row>
    <row r="756" spans="19:22">
      <c r="S756" s="646" t="s">
        <v>1234</v>
      </c>
      <c r="T756" s="664" t="s">
        <v>801</v>
      </c>
      <c r="U756" s="646" t="s">
        <v>1171</v>
      </c>
      <c r="V756" s="646" t="s">
        <v>751</v>
      </c>
    </row>
    <row r="757" spans="19:22">
      <c r="S757" s="646" t="s">
        <v>1235</v>
      </c>
      <c r="T757" s="664" t="s">
        <v>801</v>
      </c>
      <c r="U757" s="646" t="s">
        <v>1171</v>
      </c>
      <c r="V757" s="646" t="s">
        <v>751</v>
      </c>
    </row>
    <row r="758" spans="19:22">
      <c r="S758" s="646" t="s">
        <v>1236</v>
      </c>
      <c r="T758" s="664" t="s">
        <v>801</v>
      </c>
      <c r="U758" s="646" t="s">
        <v>1171</v>
      </c>
      <c r="V758" s="646" t="s">
        <v>751</v>
      </c>
    </row>
    <row r="759" spans="19:22">
      <c r="S759" s="646" t="s">
        <v>1237</v>
      </c>
      <c r="T759" s="664" t="s">
        <v>801</v>
      </c>
      <c r="U759" s="646" t="s">
        <v>1171</v>
      </c>
      <c r="V759" s="646" t="s">
        <v>751</v>
      </c>
    </row>
    <row r="760" spans="19:22">
      <c r="S760" s="646" t="s">
        <v>1238</v>
      </c>
      <c r="T760" s="664" t="s">
        <v>801</v>
      </c>
      <c r="U760" s="646" t="s">
        <v>1171</v>
      </c>
      <c r="V760" s="646" t="s">
        <v>751</v>
      </c>
    </row>
    <row r="761" spans="19:22">
      <c r="S761" s="646" t="s">
        <v>1239</v>
      </c>
      <c r="T761" s="664" t="s">
        <v>801</v>
      </c>
      <c r="U761" s="646" t="s">
        <v>1171</v>
      </c>
      <c r="V761" s="646" t="s">
        <v>751</v>
      </c>
    </row>
    <row r="762" spans="19:22">
      <c r="S762" s="646" t="s">
        <v>1240</v>
      </c>
      <c r="T762" s="664" t="s">
        <v>801</v>
      </c>
      <c r="U762" s="646" t="s">
        <v>1171</v>
      </c>
      <c r="V762" s="646" t="s">
        <v>751</v>
      </c>
    </row>
    <row r="763" spans="19:22">
      <c r="S763" s="646" t="s">
        <v>1241</v>
      </c>
      <c r="T763" s="664" t="s">
        <v>801</v>
      </c>
      <c r="U763" s="646" t="s">
        <v>1171</v>
      </c>
      <c r="V763" s="646" t="s">
        <v>751</v>
      </c>
    </row>
    <row r="764" spans="19:22">
      <c r="S764" s="646" t="s">
        <v>1242</v>
      </c>
      <c r="T764" s="664" t="s">
        <v>801</v>
      </c>
      <c r="U764" s="646" t="s">
        <v>1171</v>
      </c>
      <c r="V764" s="646" t="s">
        <v>751</v>
      </c>
    </row>
    <row r="765" spans="19:22">
      <c r="S765" s="646" t="s">
        <v>1243</v>
      </c>
      <c r="T765" s="664" t="s">
        <v>801</v>
      </c>
      <c r="U765" s="646" t="s">
        <v>1171</v>
      </c>
      <c r="V765" s="646" t="s">
        <v>751</v>
      </c>
    </row>
    <row r="766" spans="19:22">
      <c r="S766" s="646" t="s">
        <v>1244</v>
      </c>
      <c r="T766" s="664" t="s">
        <v>801</v>
      </c>
      <c r="U766" s="646" t="s">
        <v>1171</v>
      </c>
      <c r="V766" s="646" t="s">
        <v>751</v>
      </c>
    </row>
    <row r="767" spans="19:22">
      <c r="S767" s="646" t="s">
        <v>1245</v>
      </c>
      <c r="T767" s="664" t="s">
        <v>801</v>
      </c>
      <c r="U767" s="646" t="s">
        <v>1171</v>
      </c>
      <c r="V767" s="646" t="s">
        <v>751</v>
      </c>
    </row>
    <row r="768" spans="19:22">
      <c r="S768" s="646" t="s">
        <v>1246</v>
      </c>
      <c r="T768" s="664" t="s">
        <v>801</v>
      </c>
      <c r="U768" s="646" t="s">
        <v>1171</v>
      </c>
      <c r="V768" s="646" t="s">
        <v>751</v>
      </c>
    </row>
    <row r="769" spans="19:22">
      <c r="S769" s="646" t="s">
        <v>1247</v>
      </c>
      <c r="T769" s="664" t="s">
        <v>801</v>
      </c>
      <c r="U769" s="646" t="s">
        <v>1171</v>
      </c>
      <c r="V769" s="646" t="s">
        <v>751</v>
      </c>
    </row>
    <row r="770" spans="19:22">
      <c r="S770" s="646" t="s">
        <v>1212</v>
      </c>
      <c r="T770" s="664" t="s">
        <v>756</v>
      </c>
      <c r="U770" s="646" t="s">
        <v>738</v>
      </c>
      <c r="V770" s="646" t="s">
        <v>751</v>
      </c>
    </row>
    <row r="771" spans="19:22">
      <c r="S771" s="646" t="s">
        <v>1248</v>
      </c>
      <c r="T771" s="646" t="s">
        <v>801</v>
      </c>
      <c r="U771" s="646" t="s">
        <v>937</v>
      </c>
      <c r="V771" s="646" t="s">
        <v>751</v>
      </c>
    </row>
    <row r="772" spans="19:22">
      <c r="S772" s="646" t="s">
        <v>1249</v>
      </c>
      <c r="T772" s="646" t="s">
        <v>936</v>
      </c>
      <c r="U772" s="646" t="s">
        <v>937</v>
      </c>
      <c r="V772" s="646" t="s">
        <v>751</v>
      </c>
    </row>
    <row r="773" spans="19:22">
      <c r="S773" s="646" t="s">
        <v>298</v>
      </c>
      <c r="T773" s="646" t="s">
        <v>936</v>
      </c>
      <c r="U773" s="646" t="s">
        <v>937</v>
      </c>
      <c r="V773" s="646" t="s">
        <v>751</v>
      </c>
    </row>
    <row r="774" spans="19:22">
      <c r="S774" s="646" t="s">
        <v>1250</v>
      </c>
      <c r="T774" s="646" t="s">
        <v>756</v>
      </c>
      <c r="U774" s="646" t="s">
        <v>856</v>
      </c>
      <c r="V774" s="646" t="s">
        <v>751</v>
      </c>
    </row>
    <row r="775" spans="19:22">
      <c r="S775" s="646" t="s">
        <v>1168</v>
      </c>
      <c r="T775" s="646" t="s">
        <v>756</v>
      </c>
      <c r="U775" s="646" t="s">
        <v>1015</v>
      </c>
      <c r="V775" s="646" t="s">
        <v>751</v>
      </c>
    </row>
    <row r="776" spans="19:22">
      <c r="S776" s="646" t="s">
        <v>1213</v>
      </c>
      <c r="T776" s="646" t="s">
        <v>756</v>
      </c>
      <c r="U776" s="646" t="s">
        <v>572</v>
      </c>
      <c r="V776" s="646" t="s">
        <v>751</v>
      </c>
    </row>
    <row r="777" spans="19:22">
      <c r="S777" s="646" t="s">
        <v>1214</v>
      </c>
      <c r="T777" s="646" t="s">
        <v>756</v>
      </c>
      <c r="U777" s="646" t="s">
        <v>572</v>
      </c>
      <c r="V777" s="646" t="s">
        <v>751</v>
      </c>
    </row>
    <row r="778" spans="19:22">
      <c r="S778" s="646" t="s">
        <v>80</v>
      </c>
      <c r="T778" s="646" t="s">
        <v>801</v>
      </c>
      <c r="U778" s="646" t="s">
        <v>1220</v>
      </c>
      <c r="V778" s="646" t="s">
        <v>751</v>
      </c>
    </row>
    <row r="779" spans="19:22">
      <c r="S779" s="646" t="s">
        <v>1251</v>
      </c>
      <c r="T779" s="646" t="s">
        <v>801</v>
      </c>
      <c r="U779" s="646" t="s">
        <v>822</v>
      </c>
      <c r="V779" s="646" t="s">
        <v>751</v>
      </c>
    </row>
    <row r="780" spans="19:22">
      <c r="S780" s="646" t="s">
        <v>1252</v>
      </c>
      <c r="T780" s="646" t="s">
        <v>801</v>
      </c>
      <c r="U780" s="646" t="s">
        <v>294</v>
      </c>
      <c r="V780" s="646" t="s">
        <v>751</v>
      </c>
    </row>
    <row r="781" spans="19:22">
      <c r="S781" s="646" t="s">
        <v>356</v>
      </c>
      <c r="T781" s="646" t="s">
        <v>756</v>
      </c>
      <c r="U781" s="646" t="s">
        <v>743</v>
      </c>
      <c r="V781" s="646" t="s">
        <v>751</v>
      </c>
    </row>
    <row r="782" spans="19:22">
      <c r="S782" s="646" t="s">
        <v>1253</v>
      </c>
      <c r="T782" s="646" t="s">
        <v>801</v>
      </c>
      <c r="U782" s="646" t="s">
        <v>1220</v>
      </c>
      <c r="V782" s="646" t="s">
        <v>751</v>
      </c>
    </row>
    <row r="783" spans="19:22">
      <c r="S783" s="655" t="s">
        <v>1422</v>
      </c>
      <c r="T783" s="655" t="s">
        <v>801</v>
      </c>
      <c r="U783" s="655" t="s">
        <v>937</v>
      </c>
      <c r="V783" s="655" t="s">
        <v>751</v>
      </c>
    </row>
    <row r="784" spans="19:22">
      <c r="S784" s="646" t="s">
        <v>1254</v>
      </c>
      <c r="T784" s="646" t="s">
        <v>801</v>
      </c>
      <c r="U784" s="646" t="s">
        <v>822</v>
      </c>
    </row>
    <row r="785" spans="19:22">
      <c r="S785" s="646" t="s">
        <v>1255</v>
      </c>
      <c r="T785" s="646" t="s">
        <v>756</v>
      </c>
      <c r="U785" s="646" t="s">
        <v>937</v>
      </c>
      <c r="V785" s="646" t="s">
        <v>751</v>
      </c>
    </row>
    <row r="786" spans="19:22">
      <c r="S786" s="646" t="s">
        <v>1256</v>
      </c>
      <c r="T786" s="646" t="s">
        <v>801</v>
      </c>
      <c r="U786" s="646" t="s">
        <v>822</v>
      </c>
      <c r="V786" s="646" t="s">
        <v>751</v>
      </c>
    </row>
    <row r="787" spans="19:22">
      <c r="S787" s="646" t="s">
        <v>1257</v>
      </c>
      <c r="T787" s="646" t="s">
        <v>801</v>
      </c>
      <c r="U787" s="646" t="s">
        <v>822</v>
      </c>
      <c r="V787" s="646" t="s">
        <v>751</v>
      </c>
    </row>
    <row r="788" spans="19:22">
      <c r="S788" s="646" t="s">
        <v>1258</v>
      </c>
      <c r="T788" s="646" t="s">
        <v>801</v>
      </c>
      <c r="U788" s="646" t="s">
        <v>822</v>
      </c>
      <c r="V788" s="646" t="s">
        <v>751</v>
      </c>
    </row>
    <row r="789" spans="19:22">
      <c r="S789" s="646" t="s">
        <v>1259</v>
      </c>
      <c r="T789" s="646" t="s">
        <v>801</v>
      </c>
      <c r="U789" s="646" t="s">
        <v>822</v>
      </c>
      <c r="V789" s="646" t="s">
        <v>751</v>
      </c>
    </row>
    <row r="790" spans="19:22">
      <c r="S790" s="646" t="s">
        <v>1260</v>
      </c>
      <c r="T790" s="646" t="s">
        <v>801</v>
      </c>
      <c r="U790" s="646" t="s">
        <v>822</v>
      </c>
    </row>
    <row r="791" spans="19:22">
      <c r="S791" s="646" t="s">
        <v>1261</v>
      </c>
      <c r="T791" s="646" t="s">
        <v>801</v>
      </c>
      <c r="U791" s="646" t="s">
        <v>822</v>
      </c>
    </row>
    <row r="792" spans="19:22">
      <c r="S792" s="646" t="s">
        <v>1262</v>
      </c>
      <c r="T792" s="646" t="s">
        <v>801</v>
      </c>
      <c r="U792" s="646" t="s">
        <v>822</v>
      </c>
    </row>
    <row r="793" spans="19:22">
      <c r="S793" s="646" t="s">
        <v>1263</v>
      </c>
      <c r="T793" s="646" t="s">
        <v>801</v>
      </c>
      <c r="U793" s="646" t="s">
        <v>822</v>
      </c>
    </row>
    <row r="794" spans="19:22">
      <c r="S794" s="646" t="s">
        <v>1264</v>
      </c>
      <c r="T794" s="646" t="s">
        <v>801</v>
      </c>
      <c r="U794" s="646" t="s">
        <v>822</v>
      </c>
    </row>
    <row r="795" spans="19:22">
      <c r="S795" s="646" t="s">
        <v>1265</v>
      </c>
      <c r="T795" s="646" t="s">
        <v>801</v>
      </c>
      <c r="U795" s="646" t="s">
        <v>822</v>
      </c>
    </row>
    <row r="796" spans="19:22">
      <c r="S796" s="646" t="s">
        <v>1266</v>
      </c>
      <c r="T796" s="646" t="s">
        <v>801</v>
      </c>
      <c r="U796" s="646" t="s">
        <v>822</v>
      </c>
    </row>
    <row r="797" spans="19:22">
      <c r="S797" s="646" t="s">
        <v>1259</v>
      </c>
      <c r="T797" s="646" t="s">
        <v>801</v>
      </c>
      <c r="U797" s="646" t="s">
        <v>822</v>
      </c>
    </row>
    <row r="798" spans="19:22">
      <c r="S798" s="646" t="s">
        <v>1267</v>
      </c>
      <c r="T798" s="646" t="s">
        <v>801</v>
      </c>
      <c r="U798" s="646" t="s">
        <v>822</v>
      </c>
    </row>
    <row r="799" spans="19:22">
      <c r="S799" s="646" t="s">
        <v>1268</v>
      </c>
      <c r="T799" s="646" t="s">
        <v>801</v>
      </c>
      <c r="U799" s="646" t="s">
        <v>822</v>
      </c>
    </row>
    <row r="800" spans="19:22">
      <c r="S800" s="646" t="s">
        <v>1269</v>
      </c>
      <c r="T800" s="646" t="s">
        <v>801</v>
      </c>
      <c r="U800" s="646" t="s">
        <v>822</v>
      </c>
    </row>
    <row r="801" spans="19:21">
      <c r="S801" s="646" t="s">
        <v>1270</v>
      </c>
      <c r="T801" s="646" t="s">
        <v>801</v>
      </c>
      <c r="U801" s="646" t="s">
        <v>822</v>
      </c>
    </row>
    <row r="802" spans="19:21">
      <c r="S802" s="646" t="s">
        <v>1271</v>
      </c>
      <c r="T802" s="646" t="s">
        <v>801</v>
      </c>
      <c r="U802" s="646" t="s">
        <v>822</v>
      </c>
    </row>
    <row r="803" spans="19:21">
      <c r="S803" s="646" t="s">
        <v>1272</v>
      </c>
      <c r="T803" s="646" t="s">
        <v>801</v>
      </c>
      <c r="U803" s="646" t="s">
        <v>822</v>
      </c>
    </row>
    <row r="804" spans="19:21">
      <c r="S804" s="646" t="s">
        <v>1273</v>
      </c>
      <c r="T804" s="646" t="s">
        <v>801</v>
      </c>
      <c r="U804" s="646" t="s">
        <v>822</v>
      </c>
    </row>
    <row r="805" spans="19:21">
      <c r="S805" s="646" t="s">
        <v>1274</v>
      </c>
      <c r="T805" s="646" t="s">
        <v>801</v>
      </c>
      <c r="U805" s="646" t="s">
        <v>822</v>
      </c>
    </row>
    <row r="806" spans="19:21">
      <c r="S806" s="646" t="s">
        <v>1275</v>
      </c>
      <c r="T806" s="646" t="s">
        <v>801</v>
      </c>
      <c r="U806" s="646" t="s">
        <v>822</v>
      </c>
    </row>
    <row r="807" spans="19:21">
      <c r="S807" s="646" t="s">
        <v>1276</v>
      </c>
      <c r="T807" s="646" t="s">
        <v>801</v>
      </c>
      <c r="U807" s="646" t="s">
        <v>822</v>
      </c>
    </row>
    <row r="808" spans="19:21">
      <c r="S808" s="646" t="s">
        <v>1277</v>
      </c>
      <c r="T808" s="646" t="s">
        <v>801</v>
      </c>
      <c r="U808" s="646" t="s">
        <v>822</v>
      </c>
    </row>
    <row r="809" spans="19:21">
      <c r="S809" s="646" t="s">
        <v>1278</v>
      </c>
      <c r="T809" s="646" t="s">
        <v>801</v>
      </c>
      <c r="U809" s="646" t="s">
        <v>822</v>
      </c>
    </row>
    <row r="810" spans="19:21">
      <c r="S810" s="646" t="s">
        <v>1279</v>
      </c>
      <c r="T810" s="646" t="s">
        <v>801</v>
      </c>
      <c r="U810" s="646" t="s">
        <v>822</v>
      </c>
    </row>
    <row r="811" spans="19:21">
      <c r="S811" s="646" t="s">
        <v>1280</v>
      </c>
      <c r="T811" s="646" t="s">
        <v>801</v>
      </c>
      <c r="U811" s="646" t="s">
        <v>822</v>
      </c>
    </row>
    <row r="812" spans="19:21">
      <c r="S812" s="646" t="s">
        <v>1281</v>
      </c>
      <c r="T812" s="646" t="s">
        <v>801</v>
      </c>
      <c r="U812" s="646" t="s">
        <v>822</v>
      </c>
    </row>
    <row r="813" spans="19:21">
      <c r="S813" s="646" t="s">
        <v>1282</v>
      </c>
      <c r="T813" s="646" t="s">
        <v>801</v>
      </c>
      <c r="U813" s="646" t="s">
        <v>822</v>
      </c>
    </row>
    <row r="814" spans="19:21">
      <c r="S814" s="646" t="s">
        <v>1283</v>
      </c>
      <c r="T814" s="646" t="s">
        <v>801</v>
      </c>
      <c r="U814" s="646" t="s">
        <v>822</v>
      </c>
    </row>
    <row r="815" spans="19:21">
      <c r="S815" s="646" t="s">
        <v>1284</v>
      </c>
      <c r="T815" s="646" t="s">
        <v>801</v>
      </c>
      <c r="U815" s="646" t="s">
        <v>822</v>
      </c>
    </row>
    <row r="816" spans="19:21">
      <c r="S816" s="646" t="s">
        <v>1285</v>
      </c>
      <c r="T816" s="646" t="s">
        <v>801</v>
      </c>
      <c r="U816" s="646" t="s">
        <v>822</v>
      </c>
    </row>
    <row r="817" spans="19:21">
      <c r="S817" s="646" t="s">
        <v>1286</v>
      </c>
      <c r="T817" s="646" t="s">
        <v>801</v>
      </c>
      <c r="U817" s="646" t="s">
        <v>822</v>
      </c>
    </row>
    <row r="818" spans="19:21">
      <c r="S818" s="646" t="s">
        <v>1287</v>
      </c>
      <c r="T818" s="646" t="s">
        <v>801</v>
      </c>
      <c r="U818" s="646" t="s">
        <v>822</v>
      </c>
    </row>
    <row r="819" spans="19:21">
      <c r="S819" s="646" t="s">
        <v>1288</v>
      </c>
      <c r="T819" s="646" t="s">
        <v>801</v>
      </c>
      <c r="U819" s="646" t="s">
        <v>822</v>
      </c>
    </row>
    <row r="820" spans="19:21">
      <c r="S820" s="646" t="s">
        <v>1289</v>
      </c>
      <c r="T820" s="646" t="s">
        <v>756</v>
      </c>
      <c r="U820" s="646" t="s">
        <v>572</v>
      </c>
    </row>
    <row r="821" spans="19:21">
      <c r="S821" s="646" t="s">
        <v>1290</v>
      </c>
      <c r="T821" s="646" t="s">
        <v>756</v>
      </c>
      <c r="U821" s="646" t="s">
        <v>757</v>
      </c>
    </row>
    <row r="822" spans="19:21">
      <c r="S822" s="646" t="s">
        <v>1291</v>
      </c>
      <c r="T822" s="646" t="s">
        <v>756</v>
      </c>
      <c r="U822" s="646" t="s">
        <v>757</v>
      </c>
    </row>
    <row r="823" spans="19:21">
      <c r="S823" s="646" t="s">
        <v>1292</v>
      </c>
      <c r="T823" s="646" t="s">
        <v>756</v>
      </c>
      <c r="U823" s="646" t="s">
        <v>793</v>
      </c>
    </row>
    <row r="824" spans="19:21">
      <c r="S824" s="646" t="s">
        <v>1293</v>
      </c>
      <c r="T824" s="646" t="s">
        <v>801</v>
      </c>
      <c r="U824" s="646" t="s">
        <v>1220</v>
      </c>
    </row>
    <row r="825" spans="19:21">
      <c r="S825" s="646" t="s">
        <v>1294</v>
      </c>
      <c r="T825" s="646" t="s">
        <v>756</v>
      </c>
      <c r="U825" s="646" t="s">
        <v>822</v>
      </c>
    </row>
    <row r="826" spans="19:21">
      <c r="S826" s="646" t="s">
        <v>1295</v>
      </c>
      <c r="T826" s="646" t="s">
        <v>801</v>
      </c>
      <c r="U826" s="646" t="s">
        <v>822</v>
      </c>
    </row>
    <row r="827" spans="19:21">
      <c r="S827" s="646" t="s">
        <v>1296</v>
      </c>
      <c r="T827" s="646" t="s">
        <v>801</v>
      </c>
      <c r="U827" s="646" t="s">
        <v>822</v>
      </c>
    </row>
    <row r="828" spans="19:21">
      <c r="S828" s="646" t="s">
        <v>1297</v>
      </c>
      <c r="T828" s="646" t="s">
        <v>801</v>
      </c>
      <c r="U828" s="646" t="s">
        <v>822</v>
      </c>
    </row>
    <row r="829" spans="19:21">
      <c r="S829" s="646" t="s">
        <v>1298</v>
      </c>
      <c r="T829" s="646" t="s">
        <v>801</v>
      </c>
      <c r="U829" s="646" t="s">
        <v>822</v>
      </c>
    </row>
    <row r="830" spans="19:21">
      <c r="S830" s="646" t="s">
        <v>1299</v>
      </c>
      <c r="T830" s="646" t="s">
        <v>801</v>
      </c>
      <c r="U830" s="646" t="s">
        <v>822</v>
      </c>
    </row>
    <row r="831" spans="19:21">
      <c r="S831" s="646" t="s">
        <v>1300</v>
      </c>
      <c r="T831" s="646" t="s">
        <v>801</v>
      </c>
      <c r="U831" s="646" t="s">
        <v>822</v>
      </c>
    </row>
    <row r="832" spans="19:21">
      <c r="S832" s="646" t="s">
        <v>1301</v>
      </c>
      <c r="T832" s="646" t="s">
        <v>801</v>
      </c>
      <c r="U832" s="646" t="s">
        <v>822</v>
      </c>
    </row>
    <row r="833" spans="19:21">
      <c r="S833" s="646" t="s">
        <v>1302</v>
      </c>
      <c r="T833" s="646" t="s">
        <v>801</v>
      </c>
      <c r="U833" s="646" t="s">
        <v>822</v>
      </c>
    </row>
    <row r="834" spans="19:21">
      <c r="S834" s="646" t="s">
        <v>1303</v>
      </c>
      <c r="T834" s="646" t="s">
        <v>801</v>
      </c>
      <c r="U834" s="646" t="s">
        <v>822</v>
      </c>
    </row>
    <row r="835" spans="19:21">
      <c r="S835" s="646" t="s">
        <v>1303</v>
      </c>
      <c r="T835" s="646" t="s">
        <v>801</v>
      </c>
      <c r="U835" s="646" t="s">
        <v>822</v>
      </c>
    </row>
    <row r="836" spans="19:21">
      <c r="S836" s="646" t="s">
        <v>1304</v>
      </c>
      <c r="T836" s="646" t="s">
        <v>801</v>
      </c>
      <c r="U836" s="646" t="s">
        <v>822</v>
      </c>
    </row>
    <row r="837" spans="19:21">
      <c r="S837" s="646" t="s">
        <v>1305</v>
      </c>
      <c r="T837" s="646" t="s">
        <v>801</v>
      </c>
      <c r="U837" s="646" t="s">
        <v>822</v>
      </c>
    </row>
    <row r="838" spans="19:21">
      <c r="S838" s="646" t="s">
        <v>1306</v>
      </c>
      <c r="T838" s="646" t="s">
        <v>801</v>
      </c>
      <c r="U838" s="646" t="s">
        <v>822</v>
      </c>
    </row>
    <row r="839" spans="19:21">
      <c r="S839" s="646" t="s">
        <v>1307</v>
      </c>
      <c r="T839" s="646" t="s">
        <v>801</v>
      </c>
      <c r="U839" s="646" t="s">
        <v>822</v>
      </c>
    </row>
    <row r="840" spans="19:21">
      <c r="S840" s="646" t="s">
        <v>1308</v>
      </c>
      <c r="T840" s="646" t="s">
        <v>801</v>
      </c>
      <c r="U840" s="646" t="s">
        <v>822</v>
      </c>
    </row>
    <row r="841" spans="19:21">
      <c r="S841" s="646" t="s">
        <v>1309</v>
      </c>
      <c r="T841" s="646" t="s">
        <v>801</v>
      </c>
      <c r="U841" s="646" t="s">
        <v>822</v>
      </c>
    </row>
    <row r="842" spans="19:21">
      <c r="S842" s="646" t="s">
        <v>1310</v>
      </c>
      <c r="T842" s="646" t="s">
        <v>801</v>
      </c>
      <c r="U842" s="646" t="s">
        <v>822</v>
      </c>
    </row>
    <row r="843" spans="19:21">
      <c r="S843" s="646" t="s">
        <v>1311</v>
      </c>
      <c r="T843" s="646" t="s">
        <v>801</v>
      </c>
      <c r="U843" s="646" t="s">
        <v>822</v>
      </c>
    </row>
    <row r="844" spans="19:21">
      <c r="S844" s="646" t="s">
        <v>1312</v>
      </c>
      <c r="T844" s="646" t="s">
        <v>801</v>
      </c>
      <c r="U844" s="646" t="s">
        <v>822</v>
      </c>
    </row>
    <row r="845" spans="19:21">
      <c r="S845" s="646" t="s">
        <v>1313</v>
      </c>
      <c r="T845" s="646" t="s">
        <v>801</v>
      </c>
      <c r="U845" s="646" t="s">
        <v>822</v>
      </c>
    </row>
    <row r="846" spans="19:21">
      <c r="S846" s="646" t="s">
        <v>1314</v>
      </c>
      <c r="T846" s="646" t="s">
        <v>801</v>
      </c>
      <c r="U846" s="646" t="s">
        <v>822</v>
      </c>
    </row>
    <row r="847" spans="19:21">
      <c r="S847" s="646" t="s">
        <v>1315</v>
      </c>
      <c r="T847" s="646" t="s">
        <v>801</v>
      </c>
      <c r="U847" s="646" t="s">
        <v>822</v>
      </c>
    </row>
    <row r="848" spans="19:21">
      <c r="S848" s="646" t="s">
        <v>1316</v>
      </c>
      <c r="T848" s="646" t="s">
        <v>801</v>
      </c>
      <c r="U848" s="646" t="s">
        <v>822</v>
      </c>
    </row>
    <row r="849" spans="19:21">
      <c r="S849" s="646" t="s">
        <v>1317</v>
      </c>
      <c r="T849" s="646" t="s">
        <v>801</v>
      </c>
      <c r="U849" s="646" t="s">
        <v>822</v>
      </c>
    </row>
    <row r="850" spans="19:21">
      <c r="S850" s="646" t="s">
        <v>1318</v>
      </c>
      <c r="T850" s="646" t="s">
        <v>801</v>
      </c>
      <c r="U850" s="646" t="s">
        <v>822</v>
      </c>
    </row>
    <row r="851" spans="19:21">
      <c r="S851" s="646" t="s">
        <v>1319</v>
      </c>
      <c r="T851" s="646" t="s">
        <v>801</v>
      </c>
      <c r="U851" s="646" t="s">
        <v>822</v>
      </c>
    </row>
    <row r="852" spans="19:21">
      <c r="S852" s="646" t="s">
        <v>1320</v>
      </c>
      <c r="T852" s="646" t="s">
        <v>801</v>
      </c>
      <c r="U852" s="646" t="s">
        <v>822</v>
      </c>
    </row>
    <row r="853" spans="19:21">
      <c r="S853" s="646" t="s">
        <v>1321</v>
      </c>
      <c r="T853" s="676" t="s">
        <v>801</v>
      </c>
      <c r="U853" s="646" t="s">
        <v>1171</v>
      </c>
    </row>
    <row r="854" spans="19:21">
      <c r="S854" s="661" t="s">
        <v>1322</v>
      </c>
      <c r="T854" s="661" t="s">
        <v>801</v>
      </c>
      <c r="U854" s="661" t="s">
        <v>937</v>
      </c>
    </row>
    <row r="855" spans="19:21">
      <c r="S855" s="646" t="s">
        <v>1322</v>
      </c>
      <c r="T855" s="661" t="s">
        <v>801</v>
      </c>
      <c r="U855" s="661" t="s">
        <v>937</v>
      </c>
    </row>
    <row r="856" spans="19:21">
      <c r="S856" s="646" t="s">
        <v>1323</v>
      </c>
      <c r="T856" s="676" t="s">
        <v>801</v>
      </c>
      <c r="U856" s="646" t="s">
        <v>294</v>
      </c>
    </row>
    <row r="857" spans="19:21">
      <c r="S857" s="646" t="s">
        <v>1324</v>
      </c>
      <c r="T857" s="676" t="s">
        <v>801</v>
      </c>
      <c r="U857" s="646" t="s">
        <v>937</v>
      </c>
    </row>
    <row r="858" spans="19:21">
      <c r="S858" s="646" t="s">
        <v>1325</v>
      </c>
      <c r="T858" s="676" t="s">
        <v>801</v>
      </c>
      <c r="U858" s="646" t="s">
        <v>1326</v>
      </c>
    </row>
    <row r="859" spans="19:21">
      <c r="S859" s="646" t="s">
        <v>1327</v>
      </c>
      <c r="T859" s="646" t="s">
        <v>756</v>
      </c>
      <c r="U859" s="646" t="s">
        <v>856</v>
      </c>
    </row>
    <row r="860" spans="19:21">
      <c r="S860" s="646" t="s">
        <v>1328</v>
      </c>
      <c r="T860" s="646" t="s">
        <v>756</v>
      </c>
      <c r="U860" s="676" t="s">
        <v>1015</v>
      </c>
    </row>
    <row r="861" spans="19:21">
      <c r="S861" s="646" t="s">
        <v>1329</v>
      </c>
      <c r="T861" s="646" t="s">
        <v>756</v>
      </c>
      <c r="U861" s="646" t="s">
        <v>743</v>
      </c>
    </row>
    <row r="862" spans="19:21">
      <c r="S862" s="646" t="s">
        <v>1330</v>
      </c>
      <c r="T862" s="646" t="s">
        <v>756</v>
      </c>
      <c r="U862" s="646" t="s">
        <v>572</v>
      </c>
    </row>
    <row r="863" spans="19:21">
      <c r="S863" s="646" t="s">
        <v>1289</v>
      </c>
      <c r="T863" s="646" t="s">
        <v>756</v>
      </c>
      <c r="U863" s="646" t="s">
        <v>572</v>
      </c>
    </row>
    <row r="864" spans="19:21">
      <c r="S864" s="646" t="s">
        <v>1331</v>
      </c>
      <c r="T864" s="646" t="s">
        <v>801</v>
      </c>
      <c r="U864" s="646" t="s">
        <v>822</v>
      </c>
    </row>
    <row r="865" spans="19:22">
      <c r="S865" s="677" t="s">
        <v>417</v>
      </c>
      <c r="T865" s="676" t="s">
        <v>756</v>
      </c>
      <c r="U865" s="646" t="s">
        <v>572</v>
      </c>
    </row>
    <row r="866" spans="19:22">
      <c r="S866" s="678" t="s">
        <v>167</v>
      </c>
      <c r="T866" s="646" t="s">
        <v>801</v>
      </c>
      <c r="U866" s="646" t="s">
        <v>1171</v>
      </c>
      <c r="V866" s="646" t="s">
        <v>751</v>
      </c>
    </row>
    <row r="867" spans="19:22">
      <c r="S867" s="663" t="s">
        <v>1388</v>
      </c>
      <c r="T867" s="655" t="s">
        <v>801</v>
      </c>
      <c r="U867" s="655" t="s">
        <v>822</v>
      </c>
      <c r="V867" s="661" t="s">
        <v>751</v>
      </c>
    </row>
    <row r="868" spans="19:22">
      <c r="S868" s="679" t="s">
        <v>218</v>
      </c>
      <c r="T868" s="646" t="s">
        <v>801</v>
      </c>
      <c r="U868" s="646" t="s">
        <v>1171</v>
      </c>
      <c r="V868" s="646" t="s">
        <v>751</v>
      </c>
    </row>
    <row r="869" spans="19:22">
      <c r="S869" s="650" t="s">
        <v>1332</v>
      </c>
      <c r="T869" s="646" t="s">
        <v>801</v>
      </c>
      <c r="U869" s="646" t="s">
        <v>1171</v>
      </c>
      <c r="V869" s="661" t="s">
        <v>751</v>
      </c>
    </row>
    <row r="870" spans="19:22">
      <c r="S870" s="680" t="s">
        <v>260</v>
      </c>
      <c r="T870" s="646" t="s">
        <v>801</v>
      </c>
      <c r="U870" s="646" t="s">
        <v>1171</v>
      </c>
      <c r="V870" s="681"/>
    </row>
    <row r="871" spans="19:22">
      <c r="S871" s="680" t="s">
        <v>1333</v>
      </c>
      <c r="T871" s="646" t="s">
        <v>801</v>
      </c>
      <c r="U871" s="646" t="s">
        <v>1171</v>
      </c>
      <c r="V871" s="661" t="s">
        <v>751</v>
      </c>
    </row>
    <row r="872" spans="19:22">
      <c r="S872" s="680" t="s">
        <v>319</v>
      </c>
      <c r="T872" s="646" t="s">
        <v>801</v>
      </c>
      <c r="U872" s="646" t="s">
        <v>294</v>
      </c>
      <c r="V872" s="661"/>
    </row>
    <row r="873" spans="19:22">
      <c r="S873" s="680" t="s">
        <v>1334</v>
      </c>
      <c r="T873" s="646" t="s">
        <v>756</v>
      </c>
      <c r="U873" s="646" t="s">
        <v>572</v>
      </c>
      <c r="V873" s="646" t="s">
        <v>751</v>
      </c>
    </row>
    <row r="874" spans="19:22">
      <c r="S874" s="680" t="s">
        <v>83</v>
      </c>
      <c r="T874" s="676" t="s">
        <v>801</v>
      </c>
      <c r="U874" s="646" t="s">
        <v>1220</v>
      </c>
      <c r="V874" s="661" t="s">
        <v>751</v>
      </c>
    </row>
    <row r="875" spans="19:22">
      <c r="S875" s="680" t="s">
        <v>92</v>
      </c>
      <c r="T875" s="676" t="s">
        <v>756</v>
      </c>
      <c r="U875" s="646" t="s">
        <v>1335</v>
      </c>
    </row>
    <row r="876" spans="19:22">
      <c r="S876" s="646" t="s">
        <v>91</v>
      </c>
      <c r="T876" s="646" t="s">
        <v>756</v>
      </c>
      <c r="U876" s="646" t="s">
        <v>1335</v>
      </c>
    </row>
    <row r="877" spans="19:22">
      <c r="S877" s="646" t="s">
        <v>1336</v>
      </c>
      <c r="T877" s="646" t="s">
        <v>801</v>
      </c>
      <c r="U877" s="646" t="s">
        <v>1171</v>
      </c>
      <c r="V877" s="646" t="s">
        <v>751</v>
      </c>
    </row>
    <row r="878" spans="19:22">
      <c r="S878" s="646" t="s">
        <v>1337</v>
      </c>
      <c r="T878" s="646" t="s">
        <v>756</v>
      </c>
      <c r="U878" s="646" t="s">
        <v>572</v>
      </c>
      <c r="V878" s="646" t="s">
        <v>751</v>
      </c>
    </row>
    <row r="879" spans="19:22">
      <c r="S879" s="646" t="s">
        <v>218</v>
      </c>
      <c r="T879" s="646" t="s">
        <v>801</v>
      </c>
      <c r="U879" s="646" t="s">
        <v>1171</v>
      </c>
      <c r="V879" s="646" t="s">
        <v>751</v>
      </c>
    </row>
    <row r="880" spans="19:22">
      <c r="S880" s="655" t="s">
        <v>1338</v>
      </c>
      <c r="T880" s="661" t="s">
        <v>801</v>
      </c>
      <c r="U880" s="646" t="s">
        <v>822</v>
      </c>
      <c r="V880" s="661" t="s">
        <v>751</v>
      </c>
    </row>
    <row r="881" spans="19:22">
      <c r="S881" s="646" t="s">
        <v>261</v>
      </c>
      <c r="T881" s="646" t="s">
        <v>801</v>
      </c>
      <c r="U881" s="646" t="s">
        <v>1171</v>
      </c>
    </row>
    <row r="882" spans="19:22">
      <c r="S882" s="646" t="s">
        <v>280</v>
      </c>
      <c r="T882" s="646" t="s">
        <v>801</v>
      </c>
      <c r="U882" s="646" t="s">
        <v>1171</v>
      </c>
      <c r="V882" s="646" t="s">
        <v>751</v>
      </c>
    </row>
    <row r="883" spans="19:22">
      <c r="S883" s="655" t="s">
        <v>1428</v>
      </c>
      <c r="T883" s="655" t="s">
        <v>801</v>
      </c>
      <c r="U883" s="655" t="s">
        <v>937</v>
      </c>
      <c r="V883" s="646" t="s">
        <v>751</v>
      </c>
    </row>
    <row r="884" spans="19:22">
      <c r="S884" s="646" t="s">
        <v>393</v>
      </c>
      <c r="T884" s="646" t="s">
        <v>756</v>
      </c>
      <c r="U884" s="646" t="s">
        <v>572</v>
      </c>
      <c r="V884" s="646" t="s">
        <v>751</v>
      </c>
    </row>
    <row r="885" spans="19:22">
      <c r="S885" s="646" t="s">
        <v>436</v>
      </c>
      <c r="T885" s="676" t="s">
        <v>756</v>
      </c>
      <c r="U885" s="646" t="s">
        <v>572</v>
      </c>
      <c r="V885" s="661"/>
    </row>
    <row r="886" spans="19:22">
      <c r="S886" s="680" t="s">
        <v>259</v>
      </c>
      <c r="T886" s="646" t="s">
        <v>801</v>
      </c>
      <c r="U886" s="646" t="s">
        <v>1171</v>
      </c>
      <c r="V886" s="655" t="s">
        <v>751</v>
      </c>
    </row>
    <row r="887" spans="19:22">
      <c r="S887" s="680" t="s">
        <v>260</v>
      </c>
      <c r="T887" s="646" t="s">
        <v>801</v>
      </c>
      <c r="U887" s="646" t="s">
        <v>1171</v>
      </c>
    </row>
    <row r="888" spans="19:22">
      <c r="S888" s="680" t="s">
        <v>261</v>
      </c>
      <c r="T888" s="646" t="s">
        <v>801</v>
      </c>
      <c r="U888" s="646" t="s">
        <v>1171</v>
      </c>
    </row>
    <row r="889" spans="19:22">
      <c r="S889" s="680" t="s">
        <v>262</v>
      </c>
      <c r="T889" s="646" t="s">
        <v>801</v>
      </c>
      <c r="U889" s="646" t="s">
        <v>1171</v>
      </c>
      <c r="V889" s="661"/>
    </row>
    <row r="890" spans="19:22">
      <c r="S890" s="680" t="s">
        <v>263</v>
      </c>
      <c r="T890" s="646" t="s">
        <v>801</v>
      </c>
      <c r="U890" s="646" t="s">
        <v>1171</v>
      </c>
    </row>
    <row r="891" spans="19:22">
      <c r="S891" s="678" t="s">
        <v>1339</v>
      </c>
      <c r="T891" s="646" t="s">
        <v>801</v>
      </c>
      <c r="U891" s="646" t="s">
        <v>1171</v>
      </c>
      <c r="V891" s="646" t="s">
        <v>751</v>
      </c>
    </row>
    <row r="892" spans="19:22" ht="16.5" thickBot="1">
      <c r="S892" s="678" t="s">
        <v>315</v>
      </c>
      <c r="T892" s="682" t="s">
        <v>801</v>
      </c>
      <c r="U892" s="646" t="s">
        <v>937</v>
      </c>
    </row>
    <row r="893" spans="19:22" ht="17.25" thickTop="1" thickBot="1">
      <c r="S893" s="683" t="s">
        <v>1340</v>
      </c>
      <c r="T893" s="676" t="s">
        <v>756</v>
      </c>
      <c r="U893" s="646" t="s">
        <v>572</v>
      </c>
    </row>
    <row r="894" spans="19:22" ht="16.5" thickTop="1">
      <c r="S894" s="684" t="s">
        <v>429</v>
      </c>
      <c r="T894" s="676" t="s">
        <v>756</v>
      </c>
      <c r="U894" s="646" t="s">
        <v>572</v>
      </c>
      <c r="V894" s="661"/>
    </row>
    <row r="895" spans="19:22">
      <c r="S895" s="680" t="s">
        <v>82</v>
      </c>
      <c r="T895" s="646" t="s">
        <v>801</v>
      </c>
      <c r="U895" s="646" t="s">
        <v>1220</v>
      </c>
    </row>
    <row r="896" spans="19:22">
      <c r="S896" s="678" t="s">
        <v>93</v>
      </c>
      <c r="T896" s="676" t="s">
        <v>756</v>
      </c>
      <c r="U896" s="661" t="s">
        <v>1335</v>
      </c>
    </row>
    <row r="897" spans="19:22">
      <c r="S897" s="678" t="s">
        <v>264</v>
      </c>
      <c r="T897" s="646" t="s">
        <v>801</v>
      </c>
      <c r="U897" s="646" t="s">
        <v>1171</v>
      </c>
    </row>
    <row r="898" spans="19:22">
      <c r="S898" s="678" t="s">
        <v>265</v>
      </c>
      <c r="T898" s="646" t="s">
        <v>801</v>
      </c>
      <c r="U898" s="646" t="s">
        <v>1171</v>
      </c>
    </row>
    <row r="899" spans="19:22">
      <c r="S899" s="679" t="s">
        <v>1341</v>
      </c>
      <c r="T899" s="646" t="s">
        <v>801</v>
      </c>
      <c r="U899" s="646" t="s">
        <v>1171</v>
      </c>
      <c r="V899" s="646" t="s">
        <v>751</v>
      </c>
    </row>
    <row r="900" spans="19:22">
      <c r="S900" s="679" t="s">
        <v>281</v>
      </c>
      <c r="T900" s="646" t="s">
        <v>801</v>
      </c>
      <c r="U900" s="646" t="s">
        <v>1171</v>
      </c>
      <c r="V900" s="646" t="s">
        <v>751</v>
      </c>
    </row>
    <row r="901" spans="19:22">
      <c r="S901" s="679" t="s">
        <v>318</v>
      </c>
      <c r="T901" s="676" t="s">
        <v>756</v>
      </c>
      <c r="U901" s="661" t="s">
        <v>798</v>
      </c>
      <c r="V901" s="685"/>
    </row>
    <row r="902" spans="19:22">
      <c r="S902" s="677" t="s">
        <v>343</v>
      </c>
      <c r="T902" s="676" t="s">
        <v>756</v>
      </c>
      <c r="U902" s="661" t="s">
        <v>341</v>
      </c>
      <c r="V902" s="661"/>
    </row>
    <row r="903" spans="19:22">
      <c r="S903" s="680" t="s">
        <v>266</v>
      </c>
      <c r="T903" s="646" t="s">
        <v>801</v>
      </c>
      <c r="U903" s="646" t="s">
        <v>1171</v>
      </c>
      <c r="V903" s="661"/>
    </row>
    <row r="904" spans="19:22">
      <c r="S904" s="680" t="s">
        <v>1342</v>
      </c>
      <c r="T904" s="646" t="s">
        <v>801</v>
      </c>
      <c r="U904" s="646" t="s">
        <v>1171</v>
      </c>
      <c r="V904" s="685" t="s">
        <v>751</v>
      </c>
    </row>
    <row r="905" spans="19:22">
      <c r="S905" s="680" t="s">
        <v>282</v>
      </c>
      <c r="T905" s="646" t="s">
        <v>801</v>
      </c>
      <c r="U905" s="646" t="s">
        <v>1171</v>
      </c>
      <c r="V905" s="685" t="s">
        <v>751</v>
      </c>
    </row>
    <row r="906" spans="19:22">
      <c r="S906" s="675" t="s">
        <v>1343</v>
      </c>
      <c r="T906" s="646" t="s">
        <v>756</v>
      </c>
      <c r="U906" s="646" t="s">
        <v>856</v>
      </c>
      <c r="V906" s="685" t="s">
        <v>751</v>
      </c>
    </row>
    <row r="907" spans="19:22">
      <c r="S907" s="680" t="s">
        <v>334</v>
      </c>
      <c r="T907" s="676" t="s">
        <v>756</v>
      </c>
      <c r="U907" s="646" t="s">
        <v>856</v>
      </c>
      <c r="V907" s="661"/>
    </row>
    <row r="908" spans="19:22">
      <c r="S908" s="680" t="s">
        <v>358</v>
      </c>
      <c r="T908" s="676" t="s">
        <v>756</v>
      </c>
      <c r="U908" s="646" t="s">
        <v>743</v>
      </c>
      <c r="V908" s="661"/>
    </row>
    <row r="909" spans="19:22">
      <c r="S909" s="680" t="s">
        <v>360</v>
      </c>
      <c r="T909" s="676" t="s">
        <v>756</v>
      </c>
      <c r="U909" s="646" t="s">
        <v>743</v>
      </c>
    </row>
    <row r="910" spans="19:22">
      <c r="S910" s="646" t="s">
        <v>428</v>
      </c>
      <c r="T910" s="646" t="s">
        <v>756</v>
      </c>
      <c r="U910" s="646" t="s">
        <v>572</v>
      </c>
    </row>
    <row r="911" spans="19:22">
      <c r="S911" s="646" t="s">
        <v>430</v>
      </c>
      <c r="T911" s="646" t="s">
        <v>756</v>
      </c>
      <c r="U911" s="646" t="s">
        <v>572</v>
      </c>
    </row>
    <row r="912" spans="19:22">
      <c r="S912" s="686" t="s">
        <v>1344</v>
      </c>
      <c r="T912" s="646" t="s">
        <v>756</v>
      </c>
      <c r="U912" s="646" t="s">
        <v>794</v>
      </c>
    </row>
    <row r="913" spans="19:22">
      <c r="S913" s="680" t="s">
        <v>84</v>
      </c>
      <c r="T913" s="646" t="s">
        <v>756</v>
      </c>
      <c r="U913" s="646" t="s">
        <v>1345</v>
      </c>
    </row>
    <row r="914" spans="19:22">
      <c r="S914" s="687" t="s">
        <v>316</v>
      </c>
      <c r="T914" s="646" t="s">
        <v>801</v>
      </c>
      <c r="U914" s="646" t="s">
        <v>937</v>
      </c>
    </row>
    <row r="915" spans="19:22">
      <c r="S915" s="680" t="s">
        <v>335</v>
      </c>
      <c r="T915" s="685" t="s">
        <v>756</v>
      </c>
      <c r="U915" s="646" t="s">
        <v>856</v>
      </c>
    </row>
    <row r="916" spans="19:22">
      <c r="S916" s="675" t="s">
        <v>337</v>
      </c>
      <c r="T916" s="646" t="s">
        <v>756</v>
      </c>
      <c r="U916" s="646" t="s">
        <v>856</v>
      </c>
      <c r="V916" s="646" t="s">
        <v>751</v>
      </c>
    </row>
    <row r="917" spans="19:22">
      <c r="S917" s="663" t="s">
        <v>1436</v>
      </c>
      <c r="T917" s="685" t="s">
        <v>756</v>
      </c>
      <c r="U917" s="646" t="s">
        <v>743</v>
      </c>
      <c r="V917" s="646" t="s">
        <v>751</v>
      </c>
    </row>
    <row r="918" spans="19:22">
      <c r="S918" s="680" t="s">
        <v>1346</v>
      </c>
      <c r="T918" s="646" t="s">
        <v>801</v>
      </c>
      <c r="U918" s="646" t="s">
        <v>1171</v>
      </c>
      <c r="V918" s="646" t="s">
        <v>751</v>
      </c>
    </row>
    <row r="919" spans="19:22">
      <c r="S919" s="680" t="s">
        <v>1347</v>
      </c>
      <c r="T919" s="646" t="s">
        <v>801</v>
      </c>
      <c r="U919" s="646" t="s">
        <v>1171</v>
      </c>
      <c r="V919" s="646" t="s">
        <v>751</v>
      </c>
    </row>
    <row r="920" spans="19:22">
      <c r="S920" s="680" t="s">
        <v>283</v>
      </c>
      <c r="T920" s="646" t="s">
        <v>801</v>
      </c>
      <c r="U920" s="646" t="s">
        <v>1171</v>
      </c>
      <c r="V920" s="661" t="s">
        <v>751</v>
      </c>
    </row>
    <row r="921" spans="19:22">
      <c r="S921" s="680" t="s">
        <v>284</v>
      </c>
      <c r="T921" s="646" t="s">
        <v>801</v>
      </c>
      <c r="U921" s="646" t="s">
        <v>1171</v>
      </c>
      <c r="V921" s="661" t="s">
        <v>751</v>
      </c>
    </row>
    <row r="922" spans="19:22">
      <c r="S922" s="646" t="s">
        <v>426</v>
      </c>
      <c r="T922" s="676" t="s">
        <v>756</v>
      </c>
      <c r="U922" s="646" t="s">
        <v>572</v>
      </c>
      <c r="V922" s="661"/>
    </row>
    <row r="923" spans="19:22">
      <c r="S923" s="646" t="s">
        <v>427</v>
      </c>
      <c r="T923" s="676" t="s">
        <v>756</v>
      </c>
      <c r="U923" s="646" t="s">
        <v>572</v>
      </c>
      <c r="V923" s="661" t="s">
        <v>751</v>
      </c>
    </row>
    <row r="924" spans="19:22">
      <c r="S924" s="646" t="s">
        <v>435</v>
      </c>
      <c r="T924" s="676" t="s">
        <v>756</v>
      </c>
      <c r="U924" s="646" t="s">
        <v>572</v>
      </c>
      <c r="V924" s="661"/>
    </row>
    <row r="925" spans="19:22">
      <c r="S925" s="680" t="s">
        <v>267</v>
      </c>
      <c r="T925" s="646" t="s">
        <v>801</v>
      </c>
      <c r="U925" s="646" t="s">
        <v>1171</v>
      </c>
    </row>
    <row r="926" spans="19:22">
      <c r="S926" s="680" t="s">
        <v>268</v>
      </c>
      <c r="T926" s="646" t="s">
        <v>801</v>
      </c>
      <c r="U926" s="646" t="s">
        <v>1171</v>
      </c>
      <c r="V926" s="661"/>
    </row>
    <row r="927" spans="19:22">
      <c r="S927" s="680" t="s">
        <v>269</v>
      </c>
      <c r="T927" s="646" t="s">
        <v>801</v>
      </c>
      <c r="U927" s="646" t="s">
        <v>1171</v>
      </c>
    </row>
    <row r="928" spans="19:22">
      <c r="S928" s="680" t="s">
        <v>270</v>
      </c>
      <c r="T928" s="646" t="s">
        <v>801</v>
      </c>
      <c r="U928" s="646" t="s">
        <v>1171</v>
      </c>
      <c r="V928" s="661"/>
    </row>
    <row r="929" spans="19:22">
      <c r="S929" s="680" t="s">
        <v>285</v>
      </c>
      <c r="T929" s="646" t="s">
        <v>801</v>
      </c>
      <c r="U929" s="646" t="s">
        <v>1171</v>
      </c>
      <c r="V929" s="661" t="s">
        <v>751</v>
      </c>
    </row>
    <row r="930" spans="19:22">
      <c r="S930" s="680" t="s">
        <v>286</v>
      </c>
      <c r="T930" s="646" t="s">
        <v>801</v>
      </c>
      <c r="U930" s="646" t="s">
        <v>1171</v>
      </c>
      <c r="V930" s="661" t="s">
        <v>751</v>
      </c>
    </row>
    <row r="931" spans="19:22">
      <c r="S931" s="680" t="s">
        <v>287</v>
      </c>
      <c r="T931" s="646" t="s">
        <v>801</v>
      </c>
      <c r="U931" s="646" t="s">
        <v>1171</v>
      </c>
      <c r="V931" s="661" t="s">
        <v>751</v>
      </c>
    </row>
    <row r="932" spans="19:22">
      <c r="S932" s="680" t="s">
        <v>333</v>
      </c>
      <c r="T932" s="646" t="s">
        <v>756</v>
      </c>
      <c r="U932" s="646" t="s">
        <v>856</v>
      </c>
      <c r="V932" s="661"/>
    </row>
    <row r="933" spans="19:22">
      <c r="S933" s="680" t="s">
        <v>434</v>
      </c>
      <c r="T933" s="646" t="s">
        <v>756</v>
      </c>
      <c r="U933" s="646" t="s">
        <v>572</v>
      </c>
      <c r="V933" s="661"/>
    </row>
    <row r="934" spans="19:22">
      <c r="S934" s="680" t="s">
        <v>288</v>
      </c>
      <c r="T934" s="646" t="s">
        <v>801</v>
      </c>
      <c r="U934" s="646" t="s">
        <v>1171</v>
      </c>
      <c r="V934" s="661" t="s">
        <v>751</v>
      </c>
    </row>
    <row r="935" spans="19:22">
      <c r="S935" s="680" t="s">
        <v>289</v>
      </c>
      <c r="T935" s="646" t="s">
        <v>801</v>
      </c>
      <c r="U935" s="646" t="s">
        <v>1171</v>
      </c>
      <c r="V935" s="646" t="s">
        <v>751</v>
      </c>
    </row>
    <row r="936" spans="19:22">
      <c r="S936" s="646" t="s">
        <v>271</v>
      </c>
      <c r="T936" s="646" t="s">
        <v>801</v>
      </c>
      <c r="U936" s="646" t="s">
        <v>1171</v>
      </c>
    </row>
    <row r="937" spans="19:22">
      <c r="S937" s="646" t="s">
        <v>272</v>
      </c>
      <c r="T937" s="646" t="s">
        <v>801</v>
      </c>
      <c r="U937" s="646" t="s">
        <v>1171</v>
      </c>
      <c r="V937" s="661"/>
    </row>
    <row r="938" spans="19:22">
      <c r="S938" s="646" t="s">
        <v>273</v>
      </c>
      <c r="T938" s="646" t="s">
        <v>801</v>
      </c>
      <c r="U938" s="646" t="s">
        <v>1171</v>
      </c>
      <c r="V938" s="661"/>
    </row>
    <row r="939" spans="19:22">
      <c r="S939" s="646" t="s">
        <v>275</v>
      </c>
      <c r="T939" s="646" t="s">
        <v>801</v>
      </c>
      <c r="U939" s="646" t="s">
        <v>1171</v>
      </c>
    </row>
    <row r="940" spans="19:22">
      <c r="S940" s="646" t="s">
        <v>290</v>
      </c>
      <c r="T940" s="646" t="s">
        <v>801</v>
      </c>
      <c r="U940" s="646" t="s">
        <v>1171</v>
      </c>
      <c r="V940" s="646" t="s">
        <v>751</v>
      </c>
    </row>
    <row r="941" spans="19:22">
      <c r="S941" s="646" t="s">
        <v>431</v>
      </c>
      <c r="T941" s="646" t="s">
        <v>756</v>
      </c>
      <c r="U941" s="646" t="s">
        <v>572</v>
      </c>
    </row>
    <row r="942" spans="19:22">
      <c r="S942" s="646" t="s">
        <v>433</v>
      </c>
      <c r="T942" s="646" t="s">
        <v>756</v>
      </c>
      <c r="U942" s="646" t="s">
        <v>572</v>
      </c>
    </row>
    <row r="943" spans="19:22">
      <c r="S943" s="650" t="s">
        <v>238</v>
      </c>
      <c r="T943" s="646" t="s">
        <v>801</v>
      </c>
      <c r="U943" s="646" t="s">
        <v>1171</v>
      </c>
      <c r="V943" s="646" t="s">
        <v>751</v>
      </c>
    </row>
    <row r="944" spans="19:22">
      <c r="S944" s="680" t="s">
        <v>274</v>
      </c>
      <c r="T944" s="646" t="s">
        <v>801</v>
      </c>
      <c r="U944" s="646" t="s">
        <v>1171</v>
      </c>
    </row>
    <row r="945" spans="19:22">
      <c r="S945" s="680" t="s">
        <v>276</v>
      </c>
      <c r="T945" s="646" t="s">
        <v>801</v>
      </c>
      <c r="U945" s="646" t="s">
        <v>1171</v>
      </c>
    </row>
    <row r="946" spans="19:22">
      <c r="S946" s="680" t="s">
        <v>291</v>
      </c>
      <c r="T946" s="646" t="s">
        <v>801</v>
      </c>
      <c r="U946" s="646" t="s">
        <v>1171</v>
      </c>
      <c r="V946" s="646" t="s">
        <v>751</v>
      </c>
    </row>
    <row r="947" spans="19:22">
      <c r="S947" s="680" t="s">
        <v>292</v>
      </c>
      <c r="T947" s="646" t="s">
        <v>801</v>
      </c>
      <c r="U947" s="646" t="s">
        <v>1171</v>
      </c>
      <c r="V947" s="646" t="s">
        <v>751</v>
      </c>
    </row>
    <row r="948" spans="19:22">
      <c r="S948" s="680" t="s">
        <v>314</v>
      </c>
      <c r="T948" s="646" t="s">
        <v>756</v>
      </c>
      <c r="U948" s="646" t="s">
        <v>794</v>
      </c>
    </row>
    <row r="949" spans="19:22">
      <c r="S949" s="665" t="s">
        <v>1387</v>
      </c>
      <c r="T949" s="655" t="s">
        <v>801</v>
      </c>
      <c r="U949" s="655" t="s">
        <v>822</v>
      </c>
      <c r="V949" s="646" t="s">
        <v>751</v>
      </c>
    </row>
    <row r="950" spans="19:22">
      <c r="S950" s="680" t="s">
        <v>359</v>
      </c>
      <c r="T950" s="646" t="s">
        <v>756</v>
      </c>
      <c r="U950" s="646" t="s">
        <v>743</v>
      </c>
    </row>
    <row r="951" spans="19:22">
      <c r="S951" s="663" t="s">
        <v>1437</v>
      </c>
      <c r="T951" s="646" t="s">
        <v>756</v>
      </c>
      <c r="U951" s="646" t="s">
        <v>743</v>
      </c>
      <c r="V951" s="646" t="s">
        <v>751</v>
      </c>
    </row>
    <row r="952" spans="19:22">
      <c r="S952" s="646" t="s">
        <v>424</v>
      </c>
      <c r="T952" s="646" t="s">
        <v>756</v>
      </c>
      <c r="U952" s="646" t="s">
        <v>572</v>
      </c>
      <c r="V952" s="655"/>
    </row>
    <row r="953" spans="19:22">
      <c r="S953" s="646" t="s">
        <v>432</v>
      </c>
      <c r="T953" s="646" t="s">
        <v>756</v>
      </c>
      <c r="U953" s="646" t="s">
        <v>572</v>
      </c>
    </row>
    <row r="954" spans="19:22">
      <c r="S954" s="680" t="s">
        <v>277</v>
      </c>
      <c r="T954" s="646" t="s">
        <v>801</v>
      </c>
      <c r="U954" s="646" t="s">
        <v>1171</v>
      </c>
    </row>
    <row r="955" spans="19:22">
      <c r="S955" s="680" t="s">
        <v>278</v>
      </c>
      <c r="T955" s="646" t="s">
        <v>801</v>
      </c>
      <c r="U955" s="646" t="s">
        <v>1171</v>
      </c>
    </row>
    <row r="956" spans="19:22">
      <c r="S956" s="680" t="s">
        <v>279</v>
      </c>
      <c r="T956" s="646" t="s">
        <v>801</v>
      </c>
      <c r="U956" s="646" t="s">
        <v>1171</v>
      </c>
    </row>
    <row r="957" spans="19:22">
      <c r="S957" s="687" t="s">
        <v>317</v>
      </c>
      <c r="T957" s="646" t="s">
        <v>756</v>
      </c>
      <c r="U957" s="646" t="s">
        <v>937</v>
      </c>
      <c r="V957" s="646" t="s">
        <v>751</v>
      </c>
    </row>
    <row r="958" spans="19:22">
      <c r="S958" s="655" t="s">
        <v>1357</v>
      </c>
      <c r="T958" s="655" t="s">
        <v>756</v>
      </c>
      <c r="U958" s="655" t="s">
        <v>572</v>
      </c>
    </row>
    <row r="959" spans="19:22">
      <c r="S959" s="655" t="s">
        <v>1358</v>
      </c>
      <c r="T959" s="655" t="s">
        <v>756</v>
      </c>
      <c r="U959" s="655" t="s">
        <v>572</v>
      </c>
    </row>
    <row r="960" spans="19:22">
      <c r="S960" s="644" t="s">
        <v>1399</v>
      </c>
      <c r="T960" s="655" t="s">
        <v>801</v>
      </c>
      <c r="U960" s="655" t="s">
        <v>1220</v>
      </c>
      <c r="V960" s="646" t="s">
        <v>751</v>
      </c>
    </row>
    <row r="961" spans="19:22">
      <c r="S961" s="655" t="s">
        <v>1386</v>
      </c>
      <c r="T961" s="655" t="s">
        <v>756</v>
      </c>
      <c r="U961" s="655" t="s">
        <v>572</v>
      </c>
    </row>
    <row r="962" spans="19:22">
      <c r="S962" s="688" t="s">
        <v>1393</v>
      </c>
      <c r="T962" s="688" t="s">
        <v>756</v>
      </c>
      <c r="U962" s="688" t="s">
        <v>572</v>
      </c>
    </row>
    <row r="963" spans="19:22">
      <c r="S963" s="688" t="s">
        <v>1394</v>
      </c>
      <c r="T963" s="688" t="s">
        <v>756</v>
      </c>
      <c r="U963" s="688" t="s">
        <v>572</v>
      </c>
    </row>
    <row r="964" spans="19:22">
      <c r="S964" s="670" t="s">
        <v>1406</v>
      </c>
      <c r="T964" s="670" t="s">
        <v>756</v>
      </c>
      <c r="U964" s="670" t="s">
        <v>572</v>
      </c>
    </row>
    <row r="965" spans="19:22">
      <c r="S965" s="670" t="s">
        <v>1390</v>
      </c>
      <c r="T965" s="670" t="s">
        <v>756</v>
      </c>
      <c r="U965" s="670" t="s">
        <v>572</v>
      </c>
    </row>
    <row r="966" spans="19:22">
      <c r="S966" s="670" t="s">
        <v>1419</v>
      </c>
      <c r="T966" s="670" t="s">
        <v>756</v>
      </c>
      <c r="U966" s="670" t="s">
        <v>572</v>
      </c>
    </row>
    <row r="967" spans="19:22">
      <c r="S967" s="689" t="s">
        <v>1391</v>
      </c>
      <c r="T967" s="689" t="s">
        <v>756</v>
      </c>
      <c r="U967" s="689" t="s">
        <v>572</v>
      </c>
    </row>
    <row r="968" spans="19:22">
      <c r="S968" s="689" t="s">
        <v>1420</v>
      </c>
      <c r="T968" s="689" t="s">
        <v>756</v>
      </c>
      <c r="U968" s="689" t="s">
        <v>572</v>
      </c>
    </row>
    <row r="969" spans="19:22">
      <c r="S969" s="689" t="s">
        <v>1392</v>
      </c>
      <c r="T969" s="689" t="s">
        <v>756</v>
      </c>
      <c r="U969" s="689" t="s">
        <v>572</v>
      </c>
    </row>
    <row r="970" spans="19:22">
      <c r="S970" s="689" t="s">
        <v>1395</v>
      </c>
      <c r="T970" s="689" t="s">
        <v>756</v>
      </c>
      <c r="U970" s="689" t="s">
        <v>572</v>
      </c>
    </row>
    <row r="971" spans="19:22">
      <c r="S971" s="689" t="s">
        <v>1396</v>
      </c>
      <c r="T971" s="689" t="s">
        <v>756</v>
      </c>
      <c r="U971" s="689" t="s">
        <v>822</v>
      </c>
      <c r="V971" s="689" t="s">
        <v>751</v>
      </c>
    </row>
    <row r="972" spans="19:22">
      <c r="S972" s="655" t="s">
        <v>1397</v>
      </c>
      <c r="T972" s="646" t="s">
        <v>801</v>
      </c>
      <c r="U972" s="646" t="s">
        <v>72</v>
      </c>
      <c r="V972" s="655"/>
    </row>
    <row r="973" spans="19:22">
      <c r="S973" s="655" t="s">
        <v>1398</v>
      </c>
      <c r="T973" s="646" t="s">
        <v>807</v>
      </c>
      <c r="U973" s="646" t="s">
        <v>737</v>
      </c>
      <c r="V973" s="655"/>
    </row>
    <row r="974" spans="19:22">
      <c r="S974" s="655" t="s">
        <v>1400</v>
      </c>
      <c r="T974" s="655" t="s">
        <v>807</v>
      </c>
      <c r="U974" s="655" t="s">
        <v>856</v>
      </c>
    </row>
    <row r="975" spans="19:22">
      <c r="S975" s="670" t="s">
        <v>1401</v>
      </c>
      <c r="T975" s="670" t="s">
        <v>801</v>
      </c>
      <c r="U975" s="670" t="s">
        <v>72</v>
      </c>
    </row>
    <row r="976" spans="19:22">
      <c r="S976" s="670" t="s">
        <v>1402</v>
      </c>
      <c r="T976" s="670" t="s">
        <v>756</v>
      </c>
      <c r="U976" s="670" t="s">
        <v>737</v>
      </c>
    </row>
    <row r="977" spans="19:23" s="510" customFormat="1">
      <c r="S977" s="670" t="s">
        <v>1433</v>
      </c>
      <c r="T977" s="670" t="s">
        <v>801</v>
      </c>
      <c r="U977" s="670" t="s">
        <v>72</v>
      </c>
      <c r="V977" s="689" t="s">
        <v>751</v>
      </c>
      <c r="W977" s="646"/>
    </row>
    <row r="978" spans="19:23">
      <c r="S978" s="651" t="s">
        <v>1403</v>
      </c>
      <c r="T978" s="651" t="s">
        <v>756</v>
      </c>
      <c r="U978" s="651" t="s">
        <v>572</v>
      </c>
    </row>
    <row r="979" spans="19:23">
      <c r="S979" s="651" t="s">
        <v>1404</v>
      </c>
      <c r="T979" s="651" t="s">
        <v>756</v>
      </c>
      <c r="U979" s="651" t="s">
        <v>572</v>
      </c>
    </row>
    <row r="980" spans="19:23">
      <c r="S980" s="651" t="s">
        <v>1405</v>
      </c>
      <c r="T980" s="651" t="s">
        <v>756</v>
      </c>
      <c r="U980" s="651" t="s">
        <v>572</v>
      </c>
    </row>
    <row r="981" spans="19:23">
      <c r="S981" s="651" t="s">
        <v>1407</v>
      </c>
      <c r="T981" s="651" t="s">
        <v>756</v>
      </c>
      <c r="U981" s="651" t="s">
        <v>572</v>
      </c>
    </row>
    <row r="982" spans="19:23">
      <c r="S982" s="651" t="s">
        <v>1408</v>
      </c>
      <c r="T982" s="651" t="s">
        <v>756</v>
      </c>
      <c r="U982" s="651" t="s">
        <v>572</v>
      </c>
    </row>
    <row r="983" spans="19:23">
      <c r="S983" s="651" t="s">
        <v>1409</v>
      </c>
      <c r="T983" s="651" t="s">
        <v>756</v>
      </c>
      <c r="U983" s="651" t="s">
        <v>572</v>
      </c>
    </row>
    <row r="984" spans="19:23">
      <c r="S984" s="651" t="s">
        <v>1410</v>
      </c>
      <c r="T984" s="651" t="s">
        <v>756</v>
      </c>
      <c r="U984" s="651" t="s">
        <v>572</v>
      </c>
    </row>
    <row r="985" spans="19:23">
      <c r="S985" s="651" t="s">
        <v>1411</v>
      </c>
      <c r="T985" s="651" t="s">
        <v>756</v>
      </c>
      <c r="U985" s="651" t="s">
        <v>572</v>
      </c>
    </row>
    <row r="986" spans="19:23">
      <c r="S986" s="651" t="s">
        <v>1412</v>
      </c>
      <c r="T986" s="651" t="s">
        <v>756</v>
      </c>
      <c r="U986" s="651" t="s">
        <v>572</v>
      </c>
    </row>
    <row r="987" spans="19:23">
      <c r="S987" s="651" t="s">
        <v>1413</v>
      </c>
      <c r="T987" s="651" t="s">
        <v>756</v>
      </c>
      <c r="U987" s="651" t="s">
        <v>572</v>
      </c>
    </row>
    <row r="988" spans="19:23">
      <c r="S988" s="651" t="s">
        <v>1414</v>
      </c>
      <c r="T988" s="651" t="s">
        <v>756</v>
      </c>
      <c r="U988" s="651" t="s">
        <v>572</v>
      </c>
    </row>
    <row r="989" spans="19:23">
      <c r="S989" s="651" t="s">
        <v>1415</v>
      </c>
      <c r="T989" s="651" t="s">
        <v>756</v>
      </c>
      <c r="U989" s="651" t="s">
        <v>572</v>
      </c>
    </row>
    <row r="990" spans="19:23">
      <c r="S990" s="651" t="s">
        <v>1421</v>
      </c>
      <c r="T990" s="651" t="s">
        <v>756</v>
      </c>
      <c r="U990" s="651" t="s">
        <v>572</v>
      </c>
      <c r="V990" s="646" t="s">
        <v>751</v>
      </c>
    </row>
    <row r="991" spans="19:23">
      <c r="S991" s="655" t="s">
        <v>1423</v>
      </c>
      <c r="T991" s="655" t="s">
        <v>756</v>
      </c>
      <c r="U991" s="655" t="s">
        <v>743</v>
      </c>
    </row>
    <row r="992" spans="19:23">
      <c r="S992" s="690" t="s">
        <v>1424</v>
      </c>
      <c r="T992" s="690" t="s">
        <v>756</v>
      </c>
      <c r="U992" s="690" t="s">
        <v>743</v>
      </c>
    </row>
    <row r="993" spans="19:23">
      <c r="S993" s="663" t="s">
        <v>1434</v>
      </c>
      <c r="T993" s="655" t="s">
        <v>756</v>
      </c>
      <c r="U993" s="655" t="s">
        <v>757</v>
      </c>
    </row>
    <row r="994" spans="19:23">
      <c r="S994" s="655" t="s">
        <v>1435</v>
      </c>
      <c r="T994" s="655" t="s">
        <v>756</v>
      </c>
      <c r="U994" s="655" t="s">
        <v>757</v>
      </c>
    </row>
    <row r="995" spans="19:23">
      <c r="S995" s="655" t="s">
        <v>1438</v>
      </c>
      <c r="T995" s="655" t="s">
        <v>756</v>
      </c>
      <c r="U995" s="655" t="s">
        <v>757</v>
      </c>
    </row>
    <row r="996" spans="19:23">
      <c r="S996" s="655" t="s">
        <v>1440</v>
      </c>
      <c r="T996" s="655" t="s">
        <v>756</v>
      </c>
      <c r="U996" s="655" t="s">
        <v>757</v>
      </c>
    </row>
    <row r="997" spans="19:23">
      <c r="S997" s="655" t="s">
        <v>1459</v>
      </c>
      <c r="T997" s="655" t="s">
        <v>756</v>
      </c>
      <c r="U997" s="655" t="s">
        <v>757</v>
      </c>
    </row>
    <row r="998" spans="19:23">
      <c r="S998" s="655" t="s">
        <v>1460</v>
      </c>
      <c r="T998" s="655" t="s">
        <v>756</v>
      </c>
      <c r="U998" s="655" t="s">
        <v>743</v>
      </c>
    </row>
    <row r="999" spans="19:23">
      <c r="S999" s="655" t="s">
        <v>1463</v>
      </c>
      <c r="T999" s="655" t="s">
        <v>756</v>
      </c>
      <c r="U999" s="655" t="s">
        <v>856</v>
      </c>
    </row>
    <row r="1000" spans="19:23">
      <c r="S1000" s="646" t="s">
        <v>1472</v>
      </c>
      <c r="T1000" s="646" t="s">
        <v>756</v>
      </c>
      <c r="U1000" s="646" t="s">
        <v>856</v>
      </c>
    </row>
    <row r="1001" spans="19:23">
      <c r="S1001" s="646" t="s">
        <v>1473</v>
      </c>
      <c r="T1001" s="655" t="s">
        <v>756</v>
      </c>
      <c r="U1001" s="655" t="s">
        <v>757</v>
      </c>
    </row>
    <row r="1002" spans="19:23">
      <c r="S1002" s="655" t="s">
        <v>1487</v>
      </c>
      <c r="T1002" s="655" t="s">
        <v>801</v>
      </c>
      <c r="U1002" s="655" t="s">
        <v>1495</v>
      </c>
      <c r="V1002" s="654"/>
      <c r="W1002" s="654" t="s">
        <v>1502</v>
      </c>
    </row>
    <row r="1003" spans="19:23">
      <c r="S1003" s="646" t="s">
        <v>1476</v>
      </c>
      <c r="T1003" s="655" t="s">
        <v>801</v>
      </c>
      <c r="U1003" s="646" t="s">
        <v>1171</v>
      </c>
    </row>
    <row r="1004" spans="19:23">
      <c r="S1004" s="646" t="s">
        <v>1477</v>
      </c>
      <c r="T1004" s="646" t="s">
        <v>807</v>
      </c>
      <c r="U1004" s="646" t="s">
        <v>808</v>
      </c>
    </row>
    <row r="1005" spans="19:23">
      <c r="S1005" s="655" t="s">
        <v>1478</v>
      </c>
      <c r="T1005" s="655" t="s">
        <v>801</v>
      </c>
      <c r="U1005" s="655" t="s">
        <v>1498</v>
      </c>
    </row>
    <row r="1006" spans="19:23">
      <c r="S1006" s="655" t="s">
        <v>1479</v>
      </c>
      <c r="T1006" s="655" t="s">
        <v>801</v>
      </c>
      <c r="U1006" s="655" t="s">
        <v>998</v>
      </c>
    </row>
    <row r="1007" spans="19:23">
      <c r="S1007" s="646" t="s">
        <v>1482</v>
      </c>
      <c r="T1007" s="646" t="s">
        <v>756</v>
      </c>
      <c r="U1007" s="646" t="s">
        <v>757</v>
      </c>
    </row>
    <row r="1008" spans="19:23">
      <c r="S1008" s="646" t="s">
        <v>1480</v>
      </c>
      <c r="T1008" s="646" t="s">
        <v>756</v>
      </c>
      <c r="U1008" s="646" t="s">
        <v>757</v>
      </c>
    </row>
    <row r="1009" spans="19:25">
      <c r="S1009" s="655" t="s">
        <v>1481</v>
      </c>
      <c r="T1009" s="655" t="s">
        <v>756</v>
      </c>
      <c r="U1009" s="655" t="s">
        <v>757</v>
      </c>
    </row>
    <row r="1010" spans="19:25">
      <c r="S1010" s="655" t="s">
        <v>1484</v>
      </c>
      <c r="T1010" s="655" t="s">
        <v>801</v>
      </c>
      <c r="U1010" s="655" t="s">
        <v>1171</v>
      </c>
    </row>
    <row r="1011" spans="19:25">
      <c r="S1011" s="689" t="s">
        <v>1485</v>
      </c>
      <c r="T1011" s="689" t="s">
        <v>756</v>
      </c>
      <c r="U1011" s="689" t="s">
        <v>757</v>
      </c>
    </row>
    <row r="1012" spans="19:25">
      <c r="S1012" s="691" t="s">
        <v>1486</v>
      </c>
      <c r="T1012" s="651" t="s">
        <v>756</v>
      </c>
      <c r="U1012" s="651" t="s">
        <v>572</v>
      </c>
    </row>
    <row r="1013" spans="19:25">
      <c r="S1013" s="655" t="s">
        <v>1488</v>
      </c>
      <c r="T1013" s="651" t="s">
        <v>756</v>
      </c>
      <c r="U1013" s="651" t="s">
        <v>1496</v>
      </c>
    </row>
    <row r="1014" spans="19:25">
      <c r="S1014" s="655" t="s">
        <v>1508</v>
      </c>
      <c r="T1014" s="655" t="s">
        <v>801</v>
      </c>
      <c r="U1014" s="655" t="s">
        <v>72</v>
      </c>
      <c r="X1014" s="701" t="s">
        <v>1514</v>
      </c>
    </row>
    <row r="1015" spans="19:25">
      <c r="S1015" s="655" t="s">
        <v>1509</v>
      </c>
      <c r="T1015" s="655" t="s">
        <v>756</v>
      </c>
      <c r="U1015" s="655" t="s">
        <v>757</v>
      </c>
      <c r="X1015" s="701" t="s">
        <v>1515</v>
      </c>
    </row>
    <row r="1016" spans="19:25">
      <c r="S1016" s="655" t="s">
        <v>1510</v>
      </c>
      <c r="T1016" s="655" t="s">
        <v>756</v>
      </c>
      <c r="U1016" s="655" t="s">
        <v>757</v>
      </c>
      <c r="X1016" s="701" t="s">
        <v>1515</v>
      </c>
    </row>
    <row r="1017" spans="19:25">
      <c r="S1017" s="655" t="s">
        <v>1511</v>
      </c>
      <c r="T1017" s="655" t="s">
        <v>756</v>
      </c>
      <c r="U1017" s="655" t="s">
        <v>757</v>
      </c>
      <c r="X1017" s="701" t="s">
        <v>1515</v>
      </c>
    </row>
    <row r="1018" spans="19:25">
      <c r="S1018" s="655" t="s">
        <v>1512</v>
      </c>
      <c r="T1018" s="655" t="s">
        <v>756</v>
      </c>
      <c r="U1018" s="655" t="s">
        <v>757</v>
      </c>
      <c r="X1018" s="701" t="s">
        <v>1515</v>
      </c>
    </row>
    <row r="1019" spans="19:25">
      <c r="S1019" s="655" t="s">
        <v>1513</v>
      </c>
      <c r="T1019" s="655" t="s">
        <v>756</v>
      </c>
      <c r="U1019" s="655" t="s">
        <v>757</v>
      </c>
      <c r="X1019" s="701" t="s">
        <v>1515</v>
      </c>
    </row>
    <row r="1020" spans="19:25">
      <c r="S1020" s="655" t="s">
        <v>1516</v>
      </c>
      <c r="T1020" s="655" t="s">
        <v>756</v>
      </c>
      <c r="U1020" s="655" t="s">
        <v>757</v>
      </c>
      <c r="X1020" s="702">
        <v>45810</v>
      </c>
    </row>
    <row r="1021" spans="19:25">
      <c r="S1021" s="655" t="s">
        <v>1517</v>
      </c>
      <c r="T1021" s="655" t="s">
        <v>756</v>
      </c>
      <c r="U1021" s="655" t="s">
        <v>757</v>
      </c>
      <c r="X1021" s="702">
        <v>45810</v>
      </c>
    </row>
    <row r="1022" spans="19:25">
      <c r="S1022" s="681" t="s">
        <v>1567</v>
      </c>
      <c r="T1022" s="655" t="s">
        <v>801</v>
      </c>
      <c r="U1022" s="655" t="s">
        <v>1215</v>
      </c>
      <c r="X1022" s="702">
        <v>45810</v>
      </c>
      <c r="Y1022" s="702">
        <v>45850</v>
      </c>
    </row>
    <row r="1023" spans="19:25">
      <c r="S1023" s="655" t="s">
        <v>1518</v>
      </c>
      <c r="T1023" s="655" t="s">
        <v>756</v>
      </c>
      <c r="U1023" s="655" t="s">
        <v>572</v>
      </c>
      <c r="X1023" s="702">
        <v>45810</v>
      </c>
    </row>
    <row r="1024" spans="19:25">
      <c r="S1024" s="655" t="s">
        <v>1519</v>
      </c>
      <c r="T1024" s="655" t="s">
        <v>756</v>
      </c>
      <c r="U1024" s="655" t="s">
        <v>757</v>
      </c>
      <c r="X1024" s="702">
        <v>45840</v>
      </c>
    </row>
    <row r="1025" spans="18:24">
      <c r="S1025" s="655" t="s">
        <v>1520</v>
      </c>
      <c r="T1025" s="655" t="s">
        <v>801</v>
      </c>
      <c r="U1025" s="655" t="s">
        <v>863</v>
      </c>
      <c r="X1025" s="702">
        <v>45840</v>
      </c>
    </row>
    <row r="1026" spans="18:24">
      <c r="S1026" s="655" t="s">
        <v>1521</v>
      </c>
      <c r="T1026" s="655" t="s">
        <v>936</v>
      </c>
      <c r="U1026" s="655" t="s">
        <v>998</v>
      </c>
    </row>
    <row r="1027" spans="18:24">
      <c r="S1027" s="655" t="s">
        <v>1523</v>
      </c>
      <c r="T1027" s="655" t="s">
        <v>756</v>
      </c>
      <c r="U1027" s="655" t="s">
        <v>757</v>
      </c>
    </row>
    <row r="1028" spans="18:24">
      <c r="S1028" s="655" t="s">
        <v>1524</v>
      </c>
      <c r="T1028" s="655" t="s">
        <v>756</v>
      </c>
      <c r="U1028" s="655" t="s">
        <v>757</v>
      </c>
    </row>
    <row r="1029" spans="18:24">
      <c r="S1029" s="655" t="s">
        <v>1525</v>
      </c>
      <c r="T1029" s="655" t="s">
        <v>756</v>
      </c>
      <c r="U1029" s="655" t="s">
        <v>757</v>
      </c>
    </row>
    <row r="1030" spans="18:24">
      <c r="S1030" s="655" t="s">
        <v>1526</v>
      </c>
      <c r="T1030" s="655" t="s">
        <v>756</v>
      </c>
      <c r="U1030" s="655" t="s">
        <v>757</v>
      </c>
    </row>
    <row r="1031" spans="18:24">
      <c r="S1031" s="655" t="s">
        <v>1527</v>
      </c>
      <c r="T1031" s="655" t="s">
        <v>756</v>
      </c>
      <c r="U1031" s="655" t="s">
        <v>757</v>
      </c>
    </row>
    <row r="1032" spans="18:24">
      <c r="S1032" s="655" t="s">
        <v>1566</v>
      </c>
      <c r="T1032" s="655" t="s">
        <v>801</v>
      </c>
      <c r="U1032" s="655" t="s">
        <v>1171</v>
      </c>
      <c r="X1032" s="702">
        <v>45939</v>
      </c>
    </row>
    <row r="1033" spans="18:24">
      <c r="S1033" s="655" t="s">
        <v>1569</v>
      </c>
      <c r="T1033" s="655" t="s">
        <v>756</v>
      </c>
      <c r="U1033" s="655" t="s">
        <v>572</v>
      </c>
      <c r="X1033" s="906" t="s">
        <v>1570</v>
      </c>
    </row>
    <row r="1034" spans="18:24">
      <c r="R1034" s="907"/>
      <c r="S1034" s="655" t="s">
        <v>1577</v>
      </c>
      <c r="T1034" s="655" t="s">
        <v>756</v>
      </c>
      <c r="U1034" s="655" t="s">
        <v>572</v>
      </c>
      <c r="X1034" s="907" t="s">
        <v>1578</v>
      </c>
    </row>
  </sheetData>
  <autoFilter ref="S1:W1013"/>
  <phoneticPr fontId="173" type="noConversion"/>
  <dataValidations count="3">
    <dataValidation type="list" allowBlank="1" showInputMessage="1" showErrorMessage="1" sqref="U876 U892 U865 U860 U857 U862:U863 U820 U772:U773 U932 U950:U951 U953 U867 U972:U974 U978:U985 U987 U991:U997 U431 U433:U436 U446:U480 U441:U444 U1011 U245:U246 U239:U241 U3:U28 U31:U236 U634 U505:U515 T504 U490:U491 U482:U484 U486:U488 U496:U499 U517:U521 U526 U529:U533 U537:U538 U543:U548 U553:U554 U560 U565:U569 U571:U574 U577:U580 U249:U428 U1004 U1007:U1009 U1001 U1015:U1021 U1024 U1026:U1031">
      <formula1>$AA$2:$AA$23</formula1>
    </dataValidation>
    <dataValidation type="list" allowBlank="1" showInputMessage="1" showErrorMessage="1" sqref="T772:T773 T932:T933 T941:T942 T949:T953 T957:T970 T867 T883 T972:T974 T978:T985 T987 T991:T997 T380 T474 T465:T467 T460:T461 T458 T452 T449 T423 T389 T391 T476:T478 T224:T378 T3:T222 T486:T487 T505:T508 T482:T484 T496:T499 T514:T515 T517:T521 T526 T1001 T1004 T1007:T1009 T1011 T1015:T1021 T1024 T1026:T1031">
      <formula1>"DL,IDL"</formula1>
    </dataValidation>
    <dataValidation type="list" allowBlank="1" showInputMessage="1" showErrorMessage="1" sqref="U1002">
      <formula1>$AA$2:$AA$100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99FF99"/>
  </sheetPr>
  <dimension ref="A1:HN358"/>
  <sheetViews>
    <sheetView zoomScale="80" zoomScaleNormal="80" workbookViewId="0">
      <pane xSplit="11" ySplit="8" topLeftCell="Y296" activePane="bottomRight" state="frozen"/>
      <selection pane="topRight" activeCell="L1" sqref="L1"/>
      <selection pane="bottomLeft" activeCell="A9" sqref="A9"/>
      <selection pane="bottomRight" sqref="A1:XFD1048576"/>
    </sheetView>
  </sheetViews>
  <sheetFormatPr defaultColWidth="8" defaultRowHeight="15.75"/>
  <cols>
    <col min="1" max="1" width="3.75" style="507" customWidth="1"/>
    <col min="2" max="2" width="31.5" style="194" customWidth="1"/>
    <col min="3" max="3" width="4" style="507" customWidth="1"/>
    <col min="4" max="11" width="4.125" style="507" customWidth="1"/>
    <col min="12" max="12" width="4" style="507" customWidth="1"/>
    <col min="13" max="14" width="4.125" style="507" customWidth="1"/>
    <col min="15" max="15" width="4" style="507" customWidth="1"/>
    <col min="16" max="23" width="4.125" style="507" customWidth="1"/>
    <col min="24" max="24" width="6.5" style="195" customWidth="1"/>
    <col min="25" max="25" width="4.125" style="507" customWidth="1"/>
    <col min="26" max="26" width="4" style="507" customWidth="1"/>
    <col min="27" max="34" width="4.125" style="507" customWidth="1"/>
    <col min="35" max="35" width="4" style="507" customWidth="1"/>
    <col min="36" max="47" width="4.125" style="507" customWidth="1"/>
    <col min="48" max="48" width="4.125" style="196" customWidth="1"/>
    <col min="49" max="49" width="4.25" style="507" customWidth="1"/>
    <col min="50" max="50" width="4.375" style="197" customWidth="1"/>
    <col min="51" max="51" width="6.75" style="507" customWidth="1"/>
    <col min="52" max="53" width="4.125" style="507" customWidth="1"/>
    <col min="54" max="54" width="4.625" style="507" customWidth="1"/>
    <col min="55" max="55" width="6.25" style="507" customWidth="1"/>
    <col min="56" max="56" width="138.875" style="612" customWidth="1"/>
    <col min="57" max="57" width="14" style="706" customWidth="1"/>
    <col min="58" max="58" width="8" style="507"/>
    <col min="59" max="59" width="19.75" style="507" customWidth="1"/>
    <col min="60" max="60" width="13.75" style="507" customWidth="1"/>
    <col min="61" max="222" width="8" style="507"/>
    <col min="223" max="223" width="3.75" style="507" customWidth="1"/>
    <col min="224" max="224" width="31.5" style="507" customWidth="1"/>
    <col min="225" max="233" width="4.125" style="507" customWidth="1"/>
    <col min="234" max="234" width="4" style="507" customWidth="1"/>
    <col min="235" max="236" width="4.125" style="507" customWidth="1"/>
    <col min="237" max="237" width="4" style="507" customWidth="1"/>
    <col min="238" max="245" width="4.125" style="507" customWidth="1"/>
    <col min="246" max="246" width="6.5" style="507" customWidth="1"/>
    <col min="247" max="270" width="4.125" style="507" customWidth="1"/>
    <col min="271" max="271" width="7.375" style="507" customWidth="1"/>
    <col min="272" max="272" width="4.375" style="507" customWidth="1"/>
    <col min="273" max="273" width="6.25" style="507" customWidth="1"/>
    <col min="274" max="275" width="4.125" style="507" customWidth="1"/>
    <col min="276" max="276" width="8.375" style="507" bestFit="1" customWidth="1"/>
    <col min="277" max="277" width="6.25" style="507" customWidth="1"/>
    <col min="278" max="278" width="75.875" style="507" customWidth="1"/>
    <col min="279" max="279" width="22.875" style="507" customWidth="1"/>
    <col min="280" max="280" width="6.125" style="507" customWidth="1"/>
    <col min="281" max="281" width="8" style="507" customWidth="1"/>
    <col min="282" max="478" width="8" style="507"/>
    <col min="479" max="479" width="3.75" style="507" customWidth="1"/>
    <col min="480" max="480" width="31.5" style="507" customWidth="1"/>
    <col min="481" max="489" width="4.125" style="507" customWidth="1"/>
    <col min="490" max="490" width="4" style="507" customWidth="1"/>
    <col min="491" max="492" width="4.125" style="507" customWidth="1"/>
    <col min="493" max="493" width="4" style="507" customWidth="1"/>
    <col min="494" max="501" width="4.125" style="507" customWidth="1"/>
    <col min="502" max="502" width="6.5" style="507" customWidth="1"/>
    <col min="503" max="526" width="4.125" style="507" customWidth="1"/>
    <col min="527" max="527" width="7.375" style="507" customWidth="1"/>
    <col min="528" max="528" width="4.375" style="507" customWidth="1"/>
    <col min="529" max="529" width="6.25" style="507" customWidth="1"/>
    <col min="530" max="531" width="4.125" style="507" customWidth="1"/>
    <col min="532" max="532" width="8.375" style="507" bestFit="1" customWidth="1"/>
    <col min="533" max="533" width="6.25" style="507" customWidth="1"/>
    <col min="534" max="534" width="75.875" style="507" customWidth="1"/>
    <col min="535" max="535" width="22.875" style="507" customWidth="1"/>
    <col min="536" max="536" width="6.125" style="507" customWidth="1"/>
    <col min="537" max="537" width="8" style="507" customWidth="1"/>
    <col min="538" max="734" width="8" style="507"/>
    <col min="735" max="735" width="3.75" style="507" customWidth="1"/>
    <col min="736" max="736" width="31.5" style="507" customWidth="1"/>
    <col min="737" max="745" width="4.125" style="507" customWidth="1"/>
    <col min="746" max="746" width="4" style="507" customWidth="1"/>
    <col min="747" max="748" width="4.125" style="507" customWidth="1"/>
    <col min="749" max="749" width="4" style="507" customWidth="1"/>
    <col min="750" max="757" width="4.125" style="507" customWidth="1"/>
    <col min="758" max="758" width="6.5" style="507" customWidth="1"/>
    <col min="759" max="782" width="4.125" style="507" customWidth="1"/>
    <col min="783" max="783" width="7.375" style="507" customWidth="1"/>
    <col min="784" max="784" width="4.375" style="507" customWidth="1"/>
    <col min="785" max="785" width="6.25" style="507" customWidth="1"/>
    <col min="786" max="787" width="4.125" style="507" customWidth="1"/>
    <col min="788" max="788" width="8.375" style="507" bestFit="1" customWidth="1"/>
    <col min="789" max="789" width="6.25" style="507" customWidth="1"/>
    <col min="790" max="790" width="75.875" style="507" customWidth="1"/>
    <col min="791" max="791" width="22.875" style="507" customWidth="1"/>
    <col min="792" max="792" width="6.125" style="507" customWidth="1"/>
    <col min="793" max="793" width="8" style="507" customWidth="1"/>
    <col min="794" max="990" width="8" style="507"/>
    <col min="991" max="991" width="3.75" style="507" customWidth="1"/>
    <col min="992" max="992" width="31.5" style="507" customWidth="1"/>
    <col min="993" max="1001" width="4.125" style="507" customWidth="1"/>
    <col min="1002" max="1002" width="4" style="507" customWidth="1"/>
    <col min="1003" max="1004" width="4.125" style="507" customWidth="1"/>
    <col min="1005" max="1005" width="4" style="507" customWidth="1"/>
    <col min="1006" max="1013" width="4.125" style="507" customWidth="1"/>
    <col min="1014" max="1014" width="6.5" style="507" customWidth="1"/>
    <col min="1015" max="1038" width="4.125" style="507" customWidth="1"/>
    <col min="1039" max="1039" width="7.375" style="507" customWidth="1"/>
    <col min="1040" max="1040" width="4.375" style="507" customWidth="1"/>
    <col min="1041" max="1041" width="6.25" style="507" customWidth="1"/>
    <col min="1042" max="1043" width="4.125" style="507" customWidth="1"/>
    <col min="1044" max="1044" width="8.375" style="507" bestFit="1" customWidth="1"/>
    <col min="1045" max="1045" width="6.25" style="507" customWidth="1"/>
    <col min="1046" max="1046" width="75.875" style="507" customWidth="1"/>
    <col min="1047" max="1047" width="22.875" style="507" customWidth="1"/>
    <col min="1048" max="1048" width="6.125" style="507" customWidth="1"/>
    <col min="1049" max="1049" width="8" style="507" customWidth="1"/>
    <col min="1050" max="1246" width="8" style="507"/>
    <col min="1247" max="1247" width="3.75" style="507" customWidth="1"/>
    <col min="1248" max="1248" width="31.5" style="507" customWidth="1"/>
    <col min="1249" max="1257" width="4.125" style="507" customWidth="1"/>
    <col min="1258" max="1258" width="4" style="507" customWidth="1"/>
    <col min="1259" max="1260" width="4.125" style="507" customWidth="1"/>
    <col min="1261" max="1261" width="4" style="507" customWidth="1"/>
    <col min="1262" max="1269" width="4.125" style="507" customWidth="1"/>
    <col min="1270" max="1270" width="6.5" style="507" customWidth="1"/>
    <col min="1271" max="1294" width="4.125" style="507" customWidth="1"/>
    <col min="1295" max="1295" width="7.375" style="507" customWidth="1"/>
    <col min="1296" max="1296" width="4.375" style="507" customWidth="1"/>
    <col min="1297" max="1297" width="6.25" style="507" customWidth="1"/>
    <col min="1298" max="1299" width="4.125" style="507" customWidth="1"/>
    <col min="1300" max="1300" width="8.375" style="507" bestFit="1" customWidth="1"/>
    <col min="1301" max="1301" width="6.25" style="507" customWidth="1"/>
    <col min="1302" max="1302" width="75.875" style="507" customWidth="1"/>
    <col min="1303" max="1303" width="22.875" style="507" customWidth="1"/>
    <col min="1304" max="1304" width="6.125" style="507" customWidth="1"/>
    <col min="1305" max="1305" width="8" style="507" customWidth="1"/>
    <col min="1306" max="1502" width="8" style="507"/>
    <col min="1503" max="1503" width="3.75" style="507" customWidth="1"/>
    <col min="1504" max="1504" width="31.5" style="507" customWidth="1"/>
    <col min="1505" max="1513" width="4.125" style="507" customWidth="1"/>
    <col min="1514" max="1514" width="4" style="507" customWidth="1"/>
    <col min="1515" max="1516" width="4.125" style="507" customWidth="1"/>
    <col min="1517" max="1517" width="4" style="507" customWidth="1"/>
    <col min="1518" max="1525" width="4.125" style="507" customWidth="1"/>
    <col min="1526" max="1526" width="6.5" style="507" customWidth="1"/>
    <col min="1527" max="1550" width="4.125" style="507" customWidth="1"/>
    <col min="1551" max="1551" width="7.375" style="507" customWidth="1"/>
    <col min="1552" max="1552" width="4.375" style="507" customWidth="1"/>
    <col min="1553" max="1553" width="6.25" style="507" customWidth="1"/>
    <col min="1554" max="1555" width="4.125" style="507" customWidth="1"/>
    <col min="1556" max="1556" width="8.375" style="507" bestFit="1" customWidth="1"/>
    <col min="1557" max="1557" width="6.25" style="507" customWidth="1"/>
    <col min="1558" max="1558" width="75.875" style="507" customWidth="1"/>
    <col min="1559" max="1559" width="22.875" style="507" customWidth="1"/>
    <col min="1560" max="1560" width="6.125" style="507" customWidth="1"/>
    <col min="1561" max="1561" width="8" style="507" customWidth="1"/>
    <col min="1562" max="1758" width="8" style="507"/>
    <col min="1759" max="1759" width="3.75" style="507" customWidth="1"/>
    <col min="1760" max="1760" width="31.5" style="507" customWidth="1"/>
    <col min="1761" max="1769" width="4.125" style="507" customWidth="1"/>
    <col min="1770" max="1770" width="4" style="507" customWidth="1"/>
    <col min="1771" max="1772" width="4.125" style="507" customWidth="1"/>
    <col min="1773" max="1773" width="4" style="507" customWidth="1"/>
    <col min="1774" max="1781" width="4.125" style="507" customWidth="1"/>
    <col min="1782" max="1782" width="6.5" style="507" customWidth="1"/>
    <col min="1783" max="1806" width="4.125" style="507" customWidth="1"/>
    <col min="1807" max="1807" width="7.375" style="507" customWidth="1"/>
    <col min="1808" max="1808" width="4.375" style="507" customWidth="1"/>
    <col min="1809" max="1809" width="6.25" style="507" customWidth="1"/>
    <col min="1810" max="1811" width="4.125" style="507" customWidth="1"/>
    <col min="1812" max="1812" width="8.375" style="507" bestFit="1" customWidth="1"/>
    <col min="1813" max="1813" width="6.25" style="507" customWidth="1"/>
    <col min="1814" max="1814" width="75.875" style="507" customWidth="1"/>
    <col min="1815" max="1815" width="22.875" style="507" customWidth="1"/>
    <col min="1816" max="1816" width="6.125" style="507" customWidth="1"/>
    <col min="1817" max="1817" width="8" style="507" customWidth="1"/>
    <col min="1818" max="2014" width="8" style="507"/>
    <col min="2015" max="2015" width="3.75" style="507" customWidth="1"/>
    <col min="2016" max="2016" width="31.5" style="507" customWidth="1"/>
    <col min="2017" max="2025" width="4.125" style="507" customWidth="1"/>
    <col min="2026" max="2026" width="4" style="507" customWidth="1"/>
    <col min="2027" max="2028" width="4.125" style="507" customWidth="1"/>
    <col min="2029" max="2029" width="4" style="507" customWidth="1"/>
    <col min="2030" max="2037" width="4.125" style="507" customWidth="1"/>
    <col min="2038" max="2038" width="6.5" style="507" customWidth="1"/>
    <col min="2039" max="2062" width="4.125" style="507" customWidth="1"/>
    <col min="2063" max="2063" width="7.375" style="507" customWidth="1"/>
    <col min="2064" max="2064" width="4.375" style="507" customWidth="1"/>
    <col min="2065" max="2065" width="6.25" style="507" customWidth="1"/>
    <col min="2066" max="2067" width="4.125" style="507" customWidth="1"/>
    <col min="2068" max="2068" width="8.375" style="507" bestFit="1" customWidth="1"/>
    <col min="2069" max="2069" width="6.25" style="507" customWidth="1"/>
    <col min="2070" max="2070" width="75.875" style="507" customWidth="1"/>
    <col min="2071" max="2071" width="22.875" style="507" customWidth="1"/>
    <col min="2072" max="2072" width="6.125" style="507" customWidth="1"/>
    <col min="2073" max="2073" width="8" style="507" customWidth="1"/>
    <col min="2074" max="2270" width="8" style="507"/>
    <col min="2271" max="2271" width="3.75" style="507" customWidth="1"/>
    <col min="2272" max="2272" width="31.5" style="507" customWidth="1"/>
    <col min="2273" max="2281" width="4.125" style="507" customWidth="1"/>
    <col min="2282" max="2282" width="4" style="507" customWidth="1"/>
    <col min="2283" max="2284" width="4.125" style="507" customWidth="1"/>
    <col min="2285" max="2285" width="4" style="507" customWidth="1"/>
    <col min="2286" max="2293" width="4.125" style="507" customWidth="1"/>
    <col min="2294" max="2294" width="6.5" style="507" customWidth="1"/>
    <col min="2295" max="2318" width="4.125" style="507" customWidth="1"/>
    <col min="2319" max="2319" width="7.375" style="507" customWidth="1"/>
    <col min="2320" max="2320" width="4.375" style="507" customWidth="1"/>
    <col min="2321" max="2321" width="6.25" style="507" customWidth="1"/>
    <col min="2322" max="2323" width="4.125" style="507" customWidth="1"/>
    <col min="2324" max="2324" width="8.375" style="507" bestFit="1" customWidth="1"/>
    <col min="2325" max="2325" width="6.25" style="507" customWidth="1"/>
    <col min="2326" max="2326" width="75.875" style="507" customWidth="1"/>
    <col min="2327" max="2327" width="22.875" style="507" customWidth="1"/>
    <col min="2328" max="2328" width="6.125" style="507" customWidth="1"/>
    <col min="2329" max="2329" width="8" style="507" customWidth="1"/>
    <col min="2330" max="2526" width="8" style="507"/>
    <col min="2527" max="2527" width="3.75" style="507" customWidth="1"/>
    <col min="2528" max="2528" width="31.5" style="507" customWidth="1"/>
    <col min="2529" max="2537" width="4.125" style="507" customWidth="1"/>
    <col min="2538" max="2538" width="4" style="507" customWidth="1"/>
    <col min="2539" max="2540" width="4.125" style="507" customWidth="1"/>
    <col min="2541" max="2541" width="4" style="507" customWidth="1"/>
    <col min="2542" max="2549" width="4.125" style="507" customWidth="1"/>
    <col min="2550" max="2550" width="6.5" style="507" customWidth="1"/>
    <col min="2551" max="2574" width="4.125" style="507" customWidth="1"/>
    <col min="2575" max="2575" width="7.375" style="507" customWidth="1"/>
    <col min="2576" max="2576" width="4.375" style="507" customWidth="1"/>
    <col min="2577" max="2577" width="6.25" style="507" customWidth="1"/>
    <col min="2578" max="2579" width="4.125" style="507" customWidth="1"/>
    <col min="2580" max="2580" width="8.375" style="507" bestFit="1" customWidth="1"/>
    <col min="2581" max="2581" width="6.25" style="507" customWidth="1"/>
    <col min="2582" max="2582" width="75.875" style="507" customWidth="1"/>
    <col min="2583" max="2583" width="22.875" style="507" customWidth="1"/>
    <col min="2584" max="2584" width="6.125" style="507" customWidth="1"/>
    <col min="2585" max="2585" width="8" style="507" customWidth="1"/>
    <col min="2586" max="2782" width="8" style="507"/>
    <col min="2783" max="2783" width="3.75" style="507" customWidth="1"/>
    <col min="2784" max="2784" width="31.5" style="507" customWidth="1"/>
    <col min="2785" max="2793" width="4.125" style="507" customWidth="1"/>
    <col min="2794" max="2794" width="4" style="507" customWidth="1"/>
    <col min="2795" max="2796" width="4.125" style="507" customWidth="1"/>
    <col min="2797" max="2797" width="4" style="507" customWidth="1"/>
    <col min="2798" max="2805" width="4.125" style="507" customWidth="1"/>
    <col min="2806" max="2806" width="6.5" style="507" customWidth="1"/>
    <col min="2807" max="2830" width="4.125" style="507" customWidth="1"/>
    <col min="2831" max="2831" width="7.375" style="507" customWidth="1"/>
    <col min="2832" max="2832" width="4.375" style="507" customWidth="1"/>
    <col min="2833" max="2833" width="6.25" style="507" customWidth="1"/>
    <col min="2834" max="2835" width="4.125" style="507" customWidth="1"/>
    <col min="2836" max="2836" width="8.375" style="507" bestFit="1" customWidth="1"/>
    <col min="2837" max="2837" width="6.25" style="507" customWidth="1"/>
    <col min="2838" max="2838" width="75.875" style="507" customWidth="1"/>
    <col min="2839" max="2839" width="22.875" style="507" customWidth="1"/>
    <col min="2840" max="2840" width="6.125" style="507" customWidth="1"/>
    <col min="2841" max="2841" width="8" style="507" customWidth="1"/>
    <col min="2842" max="3038" width="8" style="507"/>
    <col min="3039" max="3039" width="3.75" style="507" customWidth="1"/>
    <col min="3040" max="3040" width="31.5" style="507" customWidth="1"/>
    <col min="3041" max="3049" width="4.125" style="507" customWidth="1"/>
    <col min="3050" max="3050" width="4" style="507" customWidth="1"/>
    <col min="3051" max="3052" width="4.125" style="507" customWidth="1"/>
    <col min="3053" max="3053" width="4" style="507" customWidth="1"/>
    <col min="3054" max="3061" width="4.125" style="507" customWidth="1"/>
    <col min="3062" max="3062" width="6.5" style="507" customWidth="1"/>
    <col min="3063" max="3086" width="4.125" style="507" customWidth="1"/>
    <col min="3087" max="3087" width="7.375" style="507" customWidth="1"/>
    <col min="3088" max="3088" width="4.375" style="507" customWidth="1"/>
    <col min="3089" max="3089" width="6.25" style="507" customWidth="1"/>
    <col min="3090" max="3091" width="4.125" style="507" customWidth="1"/>
    <col min="3092" max="3092" width="8.375" style="507" bestFit="1" customWidth="1"/>
    <col min="3093" max="3093" width="6.25" style="507" customWidth="1"/>
    <col min="3094" max="3094" width="75.875" style="507" customWidth="1"/>
    <col min="3095" max="3095" width="22.875" style="507" customWidth="1"/>
    <col min="3096" max="3096" width="6.125" style="507" customWidth="1"/>
    <col min="3097" max="3097" width="8" style="507" customWidth="1"/>
    <col min="3098" max="3294" width="8" style="507"/>
    <col min="3295" max="3295" width="3.75" style="507" customWidth="1"/>
    <col min="3296" max="3296" width="31.5" style="507" customWidth="1"/>
    <col min="3297" max="3305" width="4.125" style="507" customWidth="1"/>
    <col min="3306" max="3306" width="4" style="507" customWidth="1"/>
    <col min="3307" max="3308" width="4.125" style="507" customWidth="1"/>
    <col min="3309" max="3309" width="4" style="507" customWidth="1"/>
    <col min="3310" max="3317" width="4.125" style="507" customWidth="1"/>
    <col min="3318" max="3318" width="6.5" style="507" customWidth="1"/>
    <col min="3319" max="3342" width="4.125" style="507" customWidth="1"/>
    <col min="3343" max="3343" width="7.375" style="507" customWidth="1"/>
    <col min="3344" max="3344" width="4.375" style="507" customWidth="1"/>
    <col min="3345" max="3345" width="6.25" style="507" customWidth="1"/>
    <col min="3346" max="3347" width="4.125" style="507" customWidth="1"/>
    <col min="3348" max="3348" width="8.375" style="507" bestFit="1" customWidth="1"/>
    <col min="3349" max="3349" width="6.25" style="507" customWidth="1"/>
    <col min="3350" max="3350" width="75.875" style="507" customWidth="1"/>
    <col min="3351" max="3351" width="22.875" style="507" customWidth="1"/>
    <col min="3352" max="3352" width="6.125" style="507" customWidth="1"/>
    <col min="3353" max="3353" width="8" style="507" customWidth="1"/>
    <col min="3354" max="3550" width="8" style="507"/>
    <col min="3551" max="3551" width="3.75" style="507" customWidth="1"/>
    <col min="3552" max="3552" width="31.5" style="507" customWidth="1"/>
    <col min="3553" max="3561" width="4.125" style="507" customWidth="1"/>
    <col min="3562" max="3562" width="4" style="507" customWidth="1"/>
    <col min="3563" max="3564" width="4.125" style="507" customWidth="1"/>
    <col min="3565" max="3565" width="4" style="507" customWidth="1"/>
    <col min="3566" max="3573" width="4.125" style="507" customWidth="1"/>
    <col min="3574" max="3574" width="6.5" style="507" customWidth="1"/>
    <col min="3575" max="3598" width="4.125" style="507" customWidth="1"/>
    <col min="3599" max="3599" width="7.375" style="507" customWidth="1"/>
    <col min="3600" max="3600" width="4.375" style="507" customWidth="1"/>
    <col min="3601" max="3601" width="6.25" style="507" customWidth="1"/>
    <col min="3602" max="3603" width="4.125" style="507" customWidth="1"/>
    <col min="3604" max="3604" width="8.375" style="507" bestFit="1" customWidth="1"/>
    <col min="3605" max="3605" width="6.25" style="507" customWidth="1"/>
    <col min="3606" max="3606" width="75.875" style="507" customWidth="1"/>
    <col min="3607" max="3607" width="22.875" style="507" customWidth="1"/>
    <col min="3608" max="3608" width="6.125" style="507" customWidth="1"/>
    <col min="3609" max="3609" width="8" style="507" customWidth="1"/>
    <col min="3610" max="3806" width="8" style="507"/>
    <col min="3807" max="3807" width="3.75" style="507" customWidth="1"/>
    <col min="3808" max="3808" width="31.5" style="507" customWidth="1"/>
    <col min="3809" max="3817" width="4.125" style="507" customWidth="1"/>
    <col min="3818" max="3818" width="4" style="507" customWidth="1"/>
    <col min="3819" max="3820" width="4.125" style="507" customWidth="1"/>
    <col min="3821" max="3821" width="4" style="507" customWidth="1"/>
    <col min="3822" max="3829" width="4.125" style="507" customWidth="1"/>
    <col min="3830" max="3830" width="6.5" style="507" customWidth="1"/>
    <col min="3831" max="3854" width="4.125" style="507" customWidth="1"/>
    <col min="3855" max="3855" width="7.375" style="507" customWidth="1"/>
    <col min="3856" max="3856" width="4.375" style="507" customWidth="1"/>
    <col min="3857" max="3857" width="6.25" style="507" customWidth="1"/>
    <col min="3858" max="3859" width="4.125" style="507" customWidth="1"/>
    <col min="3860" max="3860" width="8.375" style="507" bestFit="1" customWidth="1"/>
    <col min="3861" max="3861" width="6.25" style="507" customWidth="1"/>
    <col min="3862" max="3862" width="75.875" style="507" customWidth="1"/>
    <col min="3863" max="3863" width="22.875" style="507" customWidth="1"/>
    <col min="3864" max="3864" width="6.125" style="507" customWidth="1"/>
    <col min="3865" max="3865" width="8" style="507" customWidth="1"/>
    <col min="3866" max="4062" width="8" style="507"/>
    <col min="4063" max="4063" width="3.75" style="507" customWidth="1"/>
    <col min="4064" max="4064" width="31.5" style="507" customWidth="1"/>
    <col min="4065" max="4073" width="4.125" style="507" customWidth="1"/>
    <col min="4074" max="4074" width="4" style="507" customWidth="1"/>
    <col min="4075" max="4076" width="4.125" style="507" customWidth="1"/>
    <col min="4077" max="4077" width="4" style="507" customWidth="1"/>
    <col min="4078" max="4085" width="4.125" style="507" customWidth="1"/>
    <col min="4086" max="4086" width="6.5" style="507" customWidth="1"/>
    <col min="4087" max="4110" width="4.125" style="507" customWidth="1"/>
    <col min="4111" max="4111" width="7.375" style="507" customWidth="1"/>
    <col min="4112" max="4112" width="4.375" style="507" customWidth="1"/>
    <col min="4113" max="4113" width="6.25" style="507" customWidth="1"/>
    <col min="4114" max="4115" width="4.125" style="507" customWidth="1"/>
    <col min="4116" max="4116" width="8.375" style="507" bestFit="1" customWidth="1"/>
    <col min="4117" max="4117" width="6.25" style="507" customWidth="1"/>
    <col min="4118" max="4118" width="75.875" style="507" customWidth="1"/>
    <col min="4119" max="4119" width="22.875" style="507" customWidth="1"/>
    <col min="4120" max="4120" width="6.125" style="507" customWidth="1"/>
    <col min="4121" max="4121" width="8" style="507" customWidth="1"/>
    <col min="4122" max="4318" width="8" style="507"/>
    <col min="4319" max="4319" width="3.75" style="507" customWidth="1"/>
    <col min="4320" max="4320" width="31.5" style="507" customWidth="1"/>
    <col min="4321" max="4329" width="4.125" style="507" customWidth="1"/>
    <col min="4330" max="4330" width="4" style="507" customWidth="1"/>
    <col min="4331" max="4332" width="4.125" style="507" customWidth="1"/>
    <col min="4333" max="4333" width="4" style="507" customWidth="1"/>
    <col min="4334" max="4341" width="4.125" style="507" customWidth="1"/>
    <col min="4342" max="4342" width="6.5" style="507" customWidth="1"/>
    <col min="4343" max="4366" width="4.125" style="507" customWidth="1"/>
    <col min="4367" max="4367" width="7.375" style="507" customWidth="1"/>
    <col min="4368" max="4368" width="4.375" style="507" customWidth="1"/>
    <col min="4369" max="4369" width="6.25" style="507" customWidth="1"/>
    <col min="4370" max="4371" width="4.125" style="507" customWidth="1"/>
    <col min="4372" max="4372" width="8.375" style="507" bestFit="1" customWidth="1"/>
    <col min="4373" max="4373" width="6.25" style="507" customWidth="1"/>
    <col min="4374" max="4374" width="75.875" style="507" customWidth="1"/>
    <col min="4375" max="4375" width="22.875" style="507" customWidth="1"/>
    <col min="4376" max="4376" width="6.125" style="507" customWidth="1"/>
    <col min="4377" max="4377" width="8" style="507" customWidth="1"/>
    <col min="4378" max="4574" width="8" style="507"/>
    <col min="4575" max="4575" width="3.75" style="507" customWidth="1"/>
    <col min="4576" max="4576" width="31.5" style="507" customWidth="1"/>
    <col min="4577" max="4585" width="4.125" style="507" customWidth="1"/>
    <col min="4586" max="4586" width="4" style="507" customWidth="1"/>
    <col min="4587" max="4588" width="4.125" style="507" customWidth="1"/>
    <col min="4589" max="4589" width="4" style="507" customWidth="1"/>
    <col min="4590" max="4597" width="4.125" style="507" customWidth="1"/>
    <col min="4598" max="4598" width="6.5" style="507" customWidth="1"/>
    <col min="4599" max="4622" width="4.125" style="507" customWidth="1"/>
    <col min="4623" max="4623" width="7.375" style="507" customWidth="1"/>
    <col min="4624" max="4624" width="4.375" style="507" customWidth="1"/>
    <col min="4625" max="4625" width="6.25" style="507" customWidth="1"/>
    <col min="4626" max="4627" width="4.125" style="507" customWidth="1"/>
    <col min="4628" max="4628" width="8.375" style="507" bestFit="1" customWidth="1"/>
    <col min="4629" max="4629" width="6.25" style="507" customWidth="1"/>
    <col min="4630" max="4630" width="75.875" style="507" customWidth="1"/>
    <col min="4631" max="4631" width="22.875" style="507" customWidth="1"/>
    <col min="4632" max="4632" width="6.125" style="507" customWidth="1"/>
    <col min="4633" max="4633" width="8" style="507" customWidth="1"/>
    <col min="4634" max="4830" width="8" style="507"/>
    <col min="4831" max="4831" width="3.75" style="507" customWidth="1"/>
    <col min="4832" max="4832" width="31.5" style="507" customWidth="1"/>
    <col min="4833" max="4841" width="4.125" style="507" customWidth="1"/>
    <col min="4842" max="4842" width="4" style="507" customWidth="1"/>
    <col min="4843" max="4844" width="4.125" style="507" customWidth="1"/>
    <col min="4845" max="4845" width="4" style="507" customWidth="1"/>
    <col min="4846" max="4853" width="4.125" style="507" customWidth="1"/>
    <col min="4854" max="4854" width="6.5" style="507" customWidth="1"/>
    <col min="4855" max="4878" width="4.125" style="507" customWidth="1"/>
    <col min="4879" max="4879" width="7.375" style="507" customWidth="1"/>
    <col min="4880" max="4880" width="4.375" style="507" customWidth="1"/>
    <col min="4881" max="4881" width="6.25" style="507" customWidth="1"/>
    <col min="4882" max="4883" width="4.125" style="507" customWidth="1"/>
    <col min="4884" max="4884" width="8.375" style="507" bestFit="1" customWidth="1"/>
    <col min="4885" max="4885" width="6.25" style="507" customWidth="1"/>
    <col min="4886" max="4886" width="75.875" style="507" customWidth="1"/>
    <col min="4887" max="4887" width="22.875" style="507" customWidth="1"/>
    <col min="4888" max="4888" width="6.125" style="507" customWidth="1"/>
    <col min="4889" max="4889" width="8" style="507" customWidth="1"/>
    <col min="4890" max="5086" width="8" style="507"/>
    <col min="5087" max="5087" width="3.75" style="507" customWidth="1"/>
    <col min="5088" max="5088" width="31.5" style="507" customWidth="1"/>
    <col min="5089" max="5097" width="4.125" style="507" customWidth="1"/>
    <col min="5098" max="5098" width="4" style="507" customWidth="1"/>
    <col min="5099" max="5100" width="4.125" style="507" customWidth="1"/>
    <col min="5101" max="5101" width="4" style="507" customWidth="1"/>
    <col min="5102" max="5109" width="4.125" style="507" customWidth="1"/>
    <col min="5110" max="5110" width="6.5" style="507" customWidth="1"/>
    <col min="5111" max="5134" width="4.125" style="507" customWidth="1"/>
    <col min="5135" max="5135" width="7.375" style="507" customWidth="1"/>
    <col min="5136" max="5136" width="4.375" style="507" customWidth="1"/>
    <col min="5137" max="5137" width="6.25" style="507" customWidth="1"/>
    <col min="5138" max="5139" width="4.125" style="507" customWidth="1"/>
    <col min="5140" max="5140" width="8.375" style="507" bestFit="1" customWidth="1"/>
    <col min="5141" max="5141" width="6.25" style="507" customWidth="1"/>
    <col min="5142" max="5142" width="75.875" style="507" customWidth="1"/>
    <col min="5143" max="5143" width="22.875" style="507" customWidth="1"/>
    <col min="5144" max="5144" width="6.125" style="507" customWidth="1"/>
    <col min="5145" max="5145" width="8" style="507" customWidth="1"/>
    <col min="5146" max="5342" width="8" style="507"/>
    <col min="5343" max="5343" width="3.75" style="507" customWidth="1"/>
    <col min="5344" max="5344" width="31.5" style="507" customWidth="1"/>
    <col min="5345" max="5353" width="4.125" style="507" customWidth="1"/>
    <col min="5354" max="5354" width="4" style="507" customWidth="1"/>
    <col min="5355" max="5356" width="4.125" style="507" customWidth="1"/>
    <col min="5357" max="5357" width="4" style="507" customWidth="1"/>
    <col min="5358" max="5365" width="4.125" style="507" customWidth="1"/>
    <col min="5366" max="5366" width="6.5" style="507" customWidth="1"/>
    <col min="5367" max="5390" width="4.125" style="507" customWidth="1"/>
    <col min="5391" max="5391" width="7.375" style="507" customWidth="1"/>
    <col min="5392" max="5392" width="4.375" style="507" customWidth="1"/>
    <col min="5393" max="5393" width="6.25" style="507" customWidth="1"/>
    <col min="5394" max="5395" width="4.125" style="507" customWidth="1"/>
    <col min="5396" max="5396" width="8.375" style="507" bestFit="1" customWidth="1"/>
    <col min="5397" max="5397" width="6.25" style="507" customWidth="1"/>
    <col min="5398" max="5398" width="75.875" style="507" customWidth="1"/>
    <col min="5399" max="5399" width="22.875" style="507" customWidth="1"/>
    <col min="5400" max="5400" width="6.125" style="507" customWidth="1"/>
    <col min="5401" max="5401" width="8" style="507" customWidth="1"/>
    <col min="5402" max="5598" width="8" style="507"/>
    <col min="5599" max="5599" width="3.75" style="507" customWidth="1"/>
    <col min="5600" max="5600" width="31.5" style="507" customWidth="1"/>
    <col min="5601" max="5609" width="4.125" style="507" customWidth="1"/>
    <col min="5610" max="5610" width="4" style="507" customWidth="1"/>
    <col min="5611" max="5612" width="4.125" style="507" customWidth="1"/>
    <col min="5613" max="5613" width="4" style="507" customWidth="1"/>
    <col min="5614" max="5621" width="4.125" style="507" customWidth="1"/>
    <col min="5622" max="5622" width="6.5" style="507" customWidth="1"/>
    <col min="5623" max="5646" width="4.125" style="507" customWidth="1"/>
    <col min="5647" max="5647" width="7.375" style="507" customWidth="1"/>
    <col min="5648" max="5648" width="4.375" style="507" customWidth="1"/>
    <col min="5649" max="5649" width="6.25" style="507" customWidth="1"/>
    <col min="5650" max="5651" width="4.125" style="507" customWidth="1"/>
    <col min="5652" max="5652" width="8.375" style="507" bestFit="1" customWidth="1"/>
    <col min="5653" max="5653" width="6.25" style="507" customWidth="1"/>
    <col min="5654" max="5654" width="75.875" style="507" customWidth="1"/>
    <col min="5655" max="5655" width="22.875" style="507" customWidth="1"/>
    <col min="5656" max="5656" width="6.125" style="507" customWidth="1"/>
    <col min="5657" max="5657" width="8" style="507" customWidth="1"/>
    <col min="5658" max="5854" width="8" style="507"/>
    <col min="5855" max="5855" width="3.75" style="507" customWidth="1"/>
    <col min="5856" max="5856" width="31.5" style="507" customWidth="1"/>
    <col min="5857" max="5865" width="4.125" style="507" customWidth="1"/>
    <col min="5866" max="5866" width="4" style="507" customWidth="1"/>
    <col min="5867" max="5868" width="4.125" style="507" customWidth="1"/>
    <col min="5869" max="5869" width="4" style="507" customWidth="1"/>
    <col min="5870" max="5877" width="4.125" style="507" customWidth="1"/>
    <col min="5878" max="5878" width="6.5" style="507" customWidth="1"/>
    <col min="5879" max="5902" width="4.125" style="507" customWidth="1"/>
    <col min="5903" max="5903" width="7.375" style="507" customWidth="1"/>
    <col min="5904" max="5904" width="4.375" style="507" customWidth="1"/>
    <col min="5905" max="5905" width="6.25" style="507" customWidth="1"/>
    <col min="5906" max="5907" width="4.125" style="507" customWidth="1"/>
    <col min="5908" max="5908" width="8.375" style="507" bestFit="1" customWidth="1"/>
    <col min="5909" max="5909" width="6.25" style="507" customWidth="1"/>
    <col min="5910" max="5910" width="75.875" style="507" customWidth="1"/>
    <col min="5911" max="5911" width="22.875" style="507" customWidth="1"/>
    <col min="5912" max="5912" width="6.125" style="507" customWidth="1"/>
    <col min="5913" max="5913" width="8" style="507" customWidth="1"/>
    <col min="5914" max="6110" width="8" style="507"/>
    <col min="6111" max="6111" width="3.75" style="507" customWidth="1"/>
    <col min="6112" max="6112" width="31.5" style="507" customWidth="1"/>
    <col min="6113" max="6121" width="4.125" style="507" customWidth="1"/>
    <col min="6122" max="6122" width="4" style="507" customWidth="1"/>
    <col min="6123" max="6124" width="4.125" style="507" customWidth="1"/>
    <col min="6125" max="6125" width="4" style="507" customWidth="1"/>
    <col min="6126" max="6133" width="4.125" style="507" customWidth="1"/>
    <col min="6134" max="6134" width="6.5" style="507" customWidth="1"/>
    <col min="6135" max="6158" width="4.125" style="507" customWidth="1"/>
    <col min="6159" max="6159" width="7.375" style="507" customWidth="1"/>
    <col min="6160" max="6160" width="4.375" style="507" customWidth="1"/>
    <col min="6161" max="6161" width="6.25" style="507" customWidth="1"/>
    <col min="6162" max="6163" width="4.125" style="507" customWidth="1"/>
    <col min="6164" max="6164" width="8.375" style="507" bestFit="1" customWidth="1"/>
    <col min="6165" max="6165" width="6.25" style="507" customWidth="1"/>
    <col min="6166" max="6166" width="75.875" style="507" customWidth="1"/>
    <col min="6167" max="6167" width="22.875" style="507" customWidth="1"/>
    <col min="6168" max="6168" width="6.125" style="507" customWidth="1"/>
    <col min="6169" max="6169" width="8" style="507" customWidth="1"/>
    <col min="6170" max="6366" width="8" style="507"/>
    <col min="6367" max="6367" width="3.75" style="507" customWidth="1"/>
    <col min="6368" max="6368" width="31.5" style="507" customWidth="1"/>
    <col min="6369" max="6377" width="4.125" style="507" customWidth="1"/>
    <col min="6378" max="6378" width="4" style="507" customWidth="1"/>
    <col min="6379" max="6380" width="4.125" style="507" customWidth="1"/>
    <col min="6381" max="6381" width="4" style="507" customWidth="1"/>
    <col min="6382" max="6389" width="4.125" style="507" customWidth="1"/>
    <col min="6390" max="6390" width="6.5" style="507" customWidth="1"/>
    <col min="6391" max="6414" width="4.125" style="507" customWidth="1"/>
    <col min="6415" max="6415" width="7.375" style="507" customWidth="1"/>
    <col min="6416" max="6416" width="4.375" style="507" customWidth="1"/>
    <col min="6417" max="6417" width="6.25" style="507" customWidth="1"/>
    <col min="6418" max="6419" width="4.125" style="507" customWidth="1"/>
    <col min="6420" max="6420" width="8.375" style="507" bestFit="1" customWidth="1"/>
    <col min="6421" max="6421" width="6.25" style="507" customWidth="1"/>
    <col min="6422" max="6422" width="75.875" style="507" customWidth="1"/>
    <col min="6423" max="6423" width="22.875" style="507" customWidth="1"/>
    <col min="6424" max="6424" width="6.125" style="507" customWidth="1"/>
    <col min="6425" max="6425" width="8" style="507" customWidth="1"/>
    <col min="6426" max="6622" width="8" style="507"/>
    <col min="6623" max="6623" width="3.75" style="507" customWidth="1"/>
    <col min="6624" max="6624" width="31.5" style="507" customWidth="1"/>
    <col min="6625" max="6633" width="4.125" style="507" customWidth="1"/>
    <col min="6634" max="6634" width="4" style="507" customWidth="1"/>
    <col min="6635" max="6636" width="4.125" style="507" customWidth="1"/>
    <col min="6637" max="6637" width="4" style="507" customWidth="1"/>
    <col min="6638" max="6645" width="4.125" style="507" customWidth="1"/>
    <col min="6646" max="6646" width="6.5" style="507" customWidth="1"/>
    <col min="6647" max="6670" width="4.125" style="507" customWidth="1"/>
    <col min="6671" max="6671" width="7.375" style="507" customWidth="1"/>
    <col min="6672" max="6672" width="4.375" style="507" customWidth="1"/>
    <col min="6673" max="6673" width="6.25" style="507" customWidth="1"/>
    <col min="6674" max="6675" width="4.125" style="507" customWidth="1"/>
    <col min="6676" max="6676" width="8.375" style="507" bestFit="1" customWidth="1"/>
    <col min="6677" max="6677" width="6.25" style="507" customWidth="1"/>
    <col min="6678" max="6678" width="75.875" style="507" customWidth="1"/>
    <col min="6679" max="6679" width="22.875" style="507" customWidth="1"/>
    <col min="6680" max="6680" width="6.125" style="507" customWidth="1"/>
    <col min="6681" max="6681" width="8" style="507" customWidth="1"/>
    <col min="6682" max="6878" width="8" style="507"/>
    <col min="6879" max="6879" width="3.75" style="507" customWidth="1"/>
    <col min="6880" max="6880" width="31.5" style="507" customWidth="1"/>
    <col min="6881" max="6889" width="4.125" style="507" customWidth="1"/>
    <col min="6890" max="6890" width="4" style="507" customWidth="1"/>
    <col min="6891" max="6892" width="4.125" style="507" customWidth="1"/>
    <col min="6893" max="6893" width="4" style="507" customWidth="1"/>
    <col min="6894" max="6901" width="4.125" style="507" customWidth="1"/>
    <col min="6902" max="6902" width="6.5" style="507" customWidth="1"/>
    <col min="6903" max="6926" width="4.125" style="507" customWidth="1"/>
    <col min="6927" max="6927" width="7.375" style="507" customWidth="1"/>
    <col min="6928" max="6928" width="4.375" style="507" customWidth="1"/>
    <col min="6929" max="6929" width="6.25" style="507" customWidth="1"/>
    <col min="6930" max="6931" width="4.125" style="507" customWidth="1"/>
    <col min="6932" max="6932" width="8.375" style="507" bestFit="1" customWidth="1"/>
    <col min="6933" max="6933" width="6.25" style="507" customWidth="1"/>
    <col min="6934" max="6934" width="75.875" style="507" customWidth="1"/>
    <col min="6935" max="6935" width="22.875" style="507" customWidth="1"/>
    <col min="6936" max="6936" width="6.125" style="507" customWidth="1"/>
    <col min="6937" max="6937" width="8" style="507" customWidth="1"/>
    <col min="6938" max="7134" width="8" style="507"/>
    <col min="7135" max="7135" width="3.75" style="507" customWidth="1"/>
    <col min="7136" max="7136" width="31.5" style="507" customWidth="1"/>
    <col min="7137" max="7145" width="4.125" style="507" customWidth="1"/>
    <col min="7146" max="7146" width="4" style="507" customWidth="1"/>
    <col min="7147" max="7148" width="4.125" style="507" customWidth="1"/>
    <col min="7149" max="7149" width="4" style="507" customWidth="1"/>
    <col min="7150" max="7157" width="4.125" style="507" customWidth="1"/>
    <col min="7158" max="7158" width="6.5" style="507" customWidth="1"/>
    <col min="7159" max="7182" width="4.125" style="507" customWidth="1"/>
    <col min="7183" max="7183" width="7.375" style="507" customWidth="1"/>
    <col min="7184" max="7184" width="4.375" style="507" customWidth="1"/>
    <col min="7185" max="7185" width="6.25" style="507" customWidth="1"/>
    <col min="7186" max="7187" width="4.125" style="507" customWidth="1"/>
    <col min="7188" max="7188" width="8.375" style="507" bestFit="1" customWidth="1"/>
    <col min="7189" max="7189" width="6.25" style="507" customWidth="1"/>
    <col min="7190" max="7190" width="75.875" style="507" customWidth="1"/>
    <col min="7191" max="7191" width="22.875" style="507" customWidth="1"/>
    <col min="7192" max="7192" width="6.125" style="507" customWidth="1"/>
    <col min="7193" max="7193" width="8" style="507" customWidth="1"/>
    <col min="7194" max="7390" width="8" style="507"/>
    <col min="7391" max="7391" width="3.75" style="507" customWidth="1"/>
    <col min="7392" max="7392" width="31.5" style="507" customWidth="1"/>
    <col min="7393" max="7401" width="4.125" style="507" customWidth="1"/>
    <col min="7402" max="7402" width="4" style="507" customWidth="1"/>
    <col min="7403" max="7404" width="4.125" style="507" customWidth="1"/>
    <col min="7405" max="7405" width="4" style="507" customWidth="1"/>
    <col min="7406" max="7413" width="4.125" style="507" customWidth="1"/>
    <col min="7414" max="7414" width="6.5" style="507" customWidth="1"/>
    <col min="7415" max="7438" width="4.125" style="507" customWidth="1"/>
    <col min="7439" max="7439" width="7.375" style="507" customWidth="1"/>
    <col min="7440" max="7440" width="4.375" style="507" customWidth="1"/>
    <col min="7441" max="7441" width="6.25" style="507" customWidth="1"/>
    <col min="7442" max="7443" width="4.125" style="507" customWidth="1"/>
    <col min="7444" max="7444" width="8.375" style="507" bestFit="1" customWidth="1"/>
    <col min="7445" max="7445" width="6.25" style="507" customWidth="1"/>
    <col min="7446" max="7446" width="75.875" style="507" customWidth="1"/>
    <col min="7447" max="7447" width="22.875" style="507" customWidth="1"/>
    <col min="7448" max="7448" width="6.125" style="507" customWidth="1"/>
    <col min="7449" max="7449" width="8" style="507" customWidth="1"/>
    <col min="7450" max="7646" width="8" style="507"/>
    <col min="7647" max="7647" width="3.75" style="507" customWidth="1"/>
    <col min="7648" max="7648" width="31.5" style="507" customWidth="1"/>
    <col min="7649" max="7657" width="4.125" style="507" customWidth="1"/>
    <col min="7658" max="7658" width="4" style="507" customWidth="1"/>
    <col min="7659" max="7660" width="4.125" style="507" customWidth="1"/>
    <col min="7661" max="7661" width="4" style="507" customWidth="1"/>
    <col min="7662" max="7669" width="4.125" style="507" customWidth="1"/>
    <col min="7670" max="7670" width="6.5" style="507" customWidth="1"/>
    <col min="7671" max="7694" width="4.125" style="507" customWidth="1"/>
    <col min="7695" max="7695" width="7.375" style="507" customWidth="1"/>
    <col min="7696" max="7696" width="4.375" style="507" customWidth="1"/>
    <col min="7697" max="7697" width="6.25" style="507" customWidth="1"/>
    <col min="7698" max="7699" width="4.125" style="507" customWidth="1"/>
    <col min="7700" max="7700" width="8.375" style="507" bestFit="1" customWidth="1"/>
    <col min="7701" max="7701" width="6.25" style="507" customWidth="1"/>
    <col min="7702" max="7702" width="75.875" style="507" customWidth="1"/>
    <col min="7703" max="7703" width="22.875" style="507" customWidth="1"/>
    <col min="7704" max="7704" width="6.125" style="507" customWidth="1"/>
    <col min="7705" max="7705" width="8" style="507" customWidth="1"/>
    <col min="7706" max="7902" width="8" style="507"/>
    <col min="7903" max="7903" width="3.75" style="507" customWidth="1"/>
    <col min="7904" max="7904" width="31.5" style="507" customWidth="1"/>
    <col min="7905" max="7913" width="4.125" style="507" customWidth="1"/>
    <col min="7914" max="7914" width="4" style="507" customWidth="1"/>
    <col min="7915" max="7916" width="4.125" style="507" customWidth="1"/>
    <col min="7917" max="7917" width="4" style="507" customWidth="1"/>
    <col min="7918" max="7925" width="4.125" style="507" customWidth="1"/>
    <col min="7926" max="7926" width="6.5" style="507" customWidth="1"/>
    <col min="7927" max="7950" width="4.125" style="507" customWidth="1"/>
    <col min="7951" max="7951" width="7.375" style="507" customWidth="1"/>
    <col min="7952" max="7952" width="4.375" style="507" customWidth="1"/>
    <col min="7953" max="7953" width="6.25" style="507" customWidth="1"/>
    <col min="7954" max="7955" width="4.125" style="507" customWidth="1"/>
    <col min="7956" max="7956" width="8.375" style="507" bestFit="1" customWidth="1"/>
    <col min="7957" max="7957" width="6.25" style="507" customWidth="1"/>
    <col min="7958" max="7958" width="75.875" style="507" customWidth="1"/>
    <col min="7959" max="7959" width="22.875" style="507" customWidth="1"/>
    <col min="7960" max="7960" width="6.125" style="507" customWidth="1"/>
    <col min="7961" max="7961" width="8" style="507" customWidth="1"/>
    <col min="7962" max="8158" width="8" style="507"/>
    <col min="8159" max="8159" width="3.75" style="507" customWidth="1"/>
    <col min="8160" max="8160" width="31.5" style="507" customWidth="1"/>
    <col min="8161" max="8169" width="4.125" style="507" customWidth="1"/>
    <col min="8170" max="8170" width="4" style="507" customWidth="1"/>
    <col min="8171" max="8172" width="4.125" style="507" customWidth="1"/>
    <col min="8173" max="8173" width="4" style="507" customWidth="1"/>
    <col min="8174" max="8181" width="4.125" style="507" customWidth="1"/>
    <col min="8182" max="8182" width="6.5" style="507" customWidth="1"/>
    <col min="8183" max="8206" width="4.125" style="507" customWidth="1"/>
    <col min="8207" max="8207" width="7.375" style="507" customWidth="1"/>
    <col min="8208" max="8208" width="4.375" style="507" customWidth="1"/>
    <col min="8209" max="8209" width="6.25" style="507" customWidth="1"/>
    <col min="8210" max="8211" width="4.125" style="507" customWidth="1"/>
    <col min="8212" max="8212" width="8.375" style="507" bestFit="1" customWidth="1"/>
    <col min="8213" max="8213" width="6.25" style="507" customWidth="1"/>
    <col min="8214" max="8214" width="75.875" style="507" customWidth="1"/>
    <col min="8215" max="8215" width="22.875" style="507" customWidth="1"/>
    <col min="8216" max="8216" width="6.125" style="507" customWidth="1"/>
    <col min="8217" max="8217" width="8" style="507" customWidth="1"/>
    <col min="8218" max="8414" width="8" style="507"/>
    <col min="8415" max="8415" width="3.75" style="507" customWidth="1"/>
    <col min="8416" max="8416" width="31.5" style="507" customWidth="1"/>
    <col min="8417" max="8425" width="4.125" style="507" customWidth="1"/>
    <col min="8426" max="8426" width="4" style="507" customWidth="1"/>
    <col min="8427" max="8428" width="4.125" style="507" customWidth="1"/>
    <col min="8429" max="8429" width="4" style="507" customWidth="1"/>
    <col min="8430" max="8437" width="4.125" style="507" customWidth="1"/>
    <col min="8438" max="8438" width="6.5" style="507" customWidth="1"/>
    <col min="8439" max="8462" width="4.125" style="507" customWidth="1"/>
    <col min="8463" max="8463" width="7.375" style="507" customWidth="1"/>
    <col min="8464" max="8464" width="4.375" style="507" customWidth="1"/>
    <col min="8465" max="8465" width="6.25" style="507" customWidth="1"/>
    <col min="8466" max="8467" width="4.125" style="507" customWidth="1"/>
    <col min="8468" max="8468" width="8.375" style="507" bestFit="1" customWidth="1"/>
    <col min="8469" max="8469" width="6.25" style="507" customWidth="1"/>
    <col min="8470" max="8470" width="75.875" style="507" customWidth="1"/>
    <col min="8471" max="8471" width="22.875" style="507" customWidth="1"/>
    <col min="8472" max="8472" width="6.125" style="507" customWidth="1"/>
    <col min="8473" max="8473" width="8" style="507" customWidth="1"/>
    <col min="8474" max="8670" width="8" style="507"/>
    <col min="8671" max="8671" width="3.75" style="507" customWidth="1"/>
    <col min="8672" max="8672" width="31.5" style="507" customWidth="1"/>
    <col min="8673" max="8681" width="4.125" style="507" customWidth="1"/>
    <col min="8682" max="8682" width="4" style="507" customWidth="1"/>
    <col min="8683" max="8684" width="4.125" style="507" customWidth="1"/>
    <col min="8685" max="8685" width="4" style="507" customWidth="1"/>
    <col min="8686" max="8693" width="4.125" style="507" customWidth="1"/>
    <col min="8694" max="8694" width="6.5" style="507" customWidth="1"/>
    <col min="8695" max="8718" width="4.125" style="507" customWidth="1"/>
    <col min="8719" max="8719" width="7.375" style="507" customWidth="1"/>
    <col min="8720" max="8720" width="4.375" style="507" customWidth="1"/>
    <col min="8721" max="8721" width="6.25" style="507" customWidth="1"/>
    <col min="8722" max="8723" width="4.125" style="507" customWidth="1"/>
    <col min="8724" max="8724" width="8.375" style="507" bestFit="1" customWidth="1"/>
    <col min="8725" max="8725" width="6.25" style="507" customWidth="1"/>
    <col min="8726" max="8726" width="75.875" style="507" customWidth="1"/>
    <col min="8727" max="8727" width="22.875" style="507" customWidth="1"/>
    <col min="8728" max="8728" width="6.125" style="507" customWidth="1"/>
    <col min="8729" max="8729" width="8" style="507" customWidth="1"/>
    <col min="8730" max="8926" width="8" style="507"/>
    <col min="8927" max="8927" width="3.75" style="507" customWidth="1"/>
    <col min="8928" max="8928" width="31.5" style="507" customWidth="1"/>
    <col min="8929" max="8937" width="4.125" style="507" customWidth="1"/>
    <col min="8938" max="8938" width="4" style="507" customWidth="1"/>
    <col min="8939" max="8940" width="4.125" style="507" customWidth="1"/>
    <col min="8941" max="8941" width="4" style="507" customWidth="1"/>
    <col min="8942" max="8949" width="4.125" style="507" customWidth="1"/>
    <col min="8950" max="8950" width="6.5" style="507" customWidth="1"/>
    <col min="8951" max="8974" width="4.125" style="507" customWidth="1"/>
    <col min="8975" max="8975" width="7.375" style="507" customWidth="1"/>
    <col min="8976" max="8976" width="4.375" style="507" customWidth="1"/>
    <col min="8977" max="8977" width="6.25" style="507" customWidth="1"/>
    <col min="8978" max="8979" width="4.125" style="507" customWidth="1"/>
    <col min="8980" max="8980" width="8.375" style="507" bestFit="1" customWidth="1"/>
    <col min="8981" max="8981" width="6.25" style="507" customWidth="1"/>
    <col min="8982" max="8982" width="75.875" style="507" customWidth="1"/>
    <col min="8983" max="8983" width="22.875" style="507" customWidth="1"/>
    <col min="8984" max="8984" width="6.125" style="507" customWidth="1"/>
    <col min="8985" max="8985" width="8" style="507" customWidth="1"/>
    <col min="8986" max="9182" width="8" style="507"/>
    <col min="9183" max="9183" width="3.75" style="507" customWidth="1"/>
    <col min="9184" max="9184" width="31.5" style="507" customWidth="1"/>
    <col min="9185" max="9193" width="4.125" style="507" customWidth="1"/>
    <col min="9194" max="9194" width="4" style="507" customWidth="1"/>
    <col min="9195" max="9196" width="4.125" style="507" customWidth="1"/>
    <col min="9197" max="9197" width="4" style="507" customWidth="1"/>
    <col min="9198" max="9205" width="4.125" style="507" customWidth="1"/>
    <col min="9206" max="9206" width="6.5" style="507" customWidth="1"/>
    <col min="9207" max="9230" width="4.125" style="507" customWidth="1"/>
    <col min="9231" max="9231" width="7.375" style="507" customWidth="1"/>
    <col min="9232" max="9232" width="4.375" style="507" customWidth="1"/>
    <col min="9233" max="9233" width="6.25" style="507" customWidth="1"/>
    <col min="9234" max="9235" width="4.125" style="507" customWidth="1"/>
    <col min="9236" max="9236" width="8.375" style="507" bestFit="1" customWidth="1"/>
    <col min="9237" max="9237" width="6.25" style="507" customWidth="1"/>
    <col min="9238" max="9238" width="75.875" style="507" customWidth="1"/>
    <col min="9239" max="9239" width="22.875" style="507" customWidth="1"/>
    <col min="9240" max="9240" width="6.125" style="507" customWidth="1"/>
    <col min="9241" max="9241" width="8" style="507" customWidth="1"/>
    <col min="9242" max="9438" width="8" style="507"/>
    <col min="9439" max="9439" width="3.75" style="507" customWidth="1"/>
    <col min="9440" max="9440" width="31.5" style="507" customWidth="1"/>
    <col min="9441" max="9449" width="4.125" style="507" customWidth="1"/>
    <col min="9450" max="9450" width="4" style="507" customWidth="1"/>
    <col min="9451" max="9452" width="4.125" style="507" customWidth="1"/>
    <col min="9453" max="9453" width="4" style="507" customWidth="1"/>
    <col min="9454" max="9461" width="4.125" style="507" customWidth="1"/>
    <col min="9462" max="9462" width="6.5" style="507" customWidth="1"/>
    <col min="9463" max="9486" width="4.125" style="507" customWidth="1"/>
    <col min="9487" max="9487" width="7.375" style="507" customWidth="1"/>
    <col min="9488" max="9488" width="4.375" style="507" customWidth="1"/>
    <col min="9489" max="9489" width="6.25" style="507" customWidth="1"/>
    <col min="9490" max="9491" width="4.125" style="507" customWidth="1"/>
    <col min="9492" max="9492" width="8.375" style="507" bestFit="1" customWidth="1"/>
    <col min="9493" max="9493" width="6.25" style="507" customWidth="1"/>
    <col min="9494" max="9494" width="75.875" style="507" customWidth="1"/>
    <col min="9495" max="9495" width="22.875" style="507" customWidth="1"/>
    <col min="9496" max="9496" width="6.125" style="507" customWidth="1"/>
    <col min="9497" max="9497" width="8" style="507" customWidth="1"/>
    <col min="9498" max="9694" width="8" style="507"/>
    <col min="9695" max="9695" width="3.75" style="507" customWidth="1"/>
    <col min="9696" max="9696" width="31.5" style="507" customWidth="1"/>
    <col min="9697" max="9705" width="4.125" style="507" customWidth="1"/>
    <col min="9706" max="9706" width="4" style="507" customWidth="1"/>
    <col min="9707" max="9708" width="4.125" style="507" customWidth="1"/>
    <col min="9709" max="9709" width="4" style="507" customWidth="1"/>
    <col min="9710" max="9717" width="4.125" style="507" customWidth="1"/>
    <col min="9718" max="9718" width="6.5" style="507" customWidth="1"/>
    <col min="9719" max="9742" width="4.125" style="507" customWidth="1"/>
    <col min="9743" max="9743" width="7.375" style="507" customWidth="1"/>
    <col min="9744" max="9744" width="4.375" style="507" customWidth="1"/>
    <col min="9745" max="9745" width="6.25" style="507" customWidth="1"/>
    <col min="9746" max="9747" width="4.125" style="507" customWidth="1"/>
    <col min="9748" max="9748" width="8.375" style="507" bestFit="1" customWidth="1"/>
    <col min="9749" max="9749" width="6.25" style="507" customWidth="1"/>
    <col min="9750" max="9750" width="75.875" style="507" customWidth="1"/>
    <col min="9751" max="9751" width="22.875" style="507" customWidth="1"/>
    <col min="9752" max="9752" width="6.125" style="507" customWidth="1"/>
    <col min="9753" max="9753" width="8" style="507" customWidth="1"/>
    <col min="9754" max="9950" width="8" style="507"/>
    <col min="9951" max="9951" width="3.75" style="507" customWidth="1"/>
    <col min="9952" max="9952" width="31.5" style="507" customWidth="1"/>
    <col min="9953" max="9961" width="4.125" style="507" customWidth="1"/>
    <col min="9962" max="9962" width="4" style="507" customWidth="1"/>
    <col min="9963" max="9964" width="4.125" style="507" customWidth="1"/>
    <col min="9965" max="9965" width="4" style="507" customWidth="1"/>
    <col min="9966" max="9973" width="4.125" style="507" customWidth="1"/>
    <col min="9974" max="9974" width="6.5" style="507" customWidth="1"/>
    <col min="9975" max="9998" width="4.125" style="507" customWidth="1"/>
    <col min="9999" max="9999" width="7.375" style="507" customWidth="1"/>
    <col min="10000" max="10000" width="4.375" style="507" customWidth="1"/>
    <col min="10001" max="10001" width="6.25" style="507" customWidth="1"/>
    <col min="10002" max="10003" width="4.125" style="507" customWidth="1"/>
    <col min="10004" max="10004" width="8.375" style="507" bestFit="1" customWidth="1"/>
    <col min="10005" max="10005" width="6.25" style="507" customWidth="1"/>
    <col min="10006" max="10006" width="75.875" style="507" customWidth="1"/>
    <col min="10007" max="10007" width="22.875" style="507" customWidth="1"/>
    <col min="10008" max="10008" width="6.125" style="507" customWidth="1"/>
    <col min="10009" max="10009" width="8" style="507" customWidth="1"/>
    <col min="10010" max="10206" width="8" style="507"/>
    <col min="10207" max="10207" width="3.75" style="507" customWidth="1"/>
    <col min="10208" max="10208" width="31.5" style="507" customWidth="1"/>
    <col min="10209" max="10217" width="4.125" style="507" customWidth="1"/>
    <col min="10218" max="10218" width="4" style="507" customWidth="1"/>
    <col min="10219" max="10220" width="4.125" style="507" customWidth="1"/>
    <col min="10221" max="10221" width="4" style="507" customWidth="1"/>
    <col min="10222" max="10229" width="4.125" style="507" customWidth="1"/>
    <col min="10230" max="10230" width="6.5" style="507" customWidth="1"/>
    <col min="10231" max="10254" width="4.125" style="507" customWidth="1"/>
    <col min="10255" max="10255" width="7.375" style="507" customWidth="1"/>
    <col min="10256" max="10256" width="4.375" style="507" customWidth="1"/>
    <col min="10257" max="10257" width="6.25" style="507" customWidth="1"/>
    <col min="10258" max="10259" width="4.125" style="507" customWidth="1"/>
    <col min="10260" max="10260" width="8.375" style="507" bestFit="1" customWidth="1"/>
    <col min="10261" max="10261" width="6.25" style="507" customWidth="1"/>
    <col min="10262" max="10262" width="75.875" style="507" customWidth="1"/>
    <col min="10263" max="10263" width="22.875" style="507" customWidth="1"/>
    <col min="10264" max="10264" width="6.125" style="507" customWidth="1"/>
    <col min="10265" max="10265" width="8" style="507" customWidth="1"/>
    <col min="10266" max="10462" width="8" style="507"/>
    <col min="10463" max="10463" width="3.75" style="507" customWidth="1"/>
    <col min="10464" max="10464" width="31.5" style="507" customWidth="1"/>
    <col min="10465" max="10473" width="4.125" style="507" customWidth="1"/>
    <col min="10474" max="10474" width="4" style="507" customWidth="1"/>
    <col min="10475" max="10476" width="4.125" style="507" customWidth="1"/>
    <col min="10477" max="10477" width="4" style="507" customWidth="1"/>
    <col min="10478" max="10485" width="4.125" style="507" customWidth="1"/>
    <col min="10486" max="10486" width="6.5" style="507" customWidth="1"/>
    <col min="10487" max="10510" width="4.125" style="507" customWidth="1"/>
    <col min="10511" max="10511" width="7.375" style="507" customWidth="1"/>
    <col min="10512" max="10512" width="4.375" style="507" customWidth="1"/>
    <col min="10513" max="10513" width="6.25" style="507" customWidth="1"/>
    <col min="10514" max="10515" width="4.125" style="507" customWidth="1"/>
    <col min="10516" max="10516" width="8.375" style="507" bestFit="1" customWidth="1"/>
    <col min="10517" max="10517" width="6.25" style="507" customWidth="1"/>
    <col min="10518" max="10518" width="75.875" style="507" customWidth="1"/>
    <col min="10519" max="10519" width="22.875" style="507" customWidth="1"/>
    <col min="10520" max="10520" width="6.125" style="507" customWidth="1"/>
    <col min="10521" max="10521" width="8" style="507" customWidth="1"/>
    <col min="10522" max="10718" width="8" style="507"/>
    <col min="10719" max="10719" width="3.75" style="507" customWidth="1"/>
    <col min="10720" max="10720" width="31.5" style="507" customWidth="1"/>
    <col min="10721" max="10729" width="4.125" style="507" customWidth="1"/>
    <col min="10730" max="10730" width="4" style="507" customWidth="1"/>
    <col min="10731" max="10732" width="4.125" style="507" customWidth="1"/>
    <col min="10733" max="10733" width="4" style="507" customWidth="1"/>
    <col min="10734" max="10741" width="4.125" style="507" customWidth="1"/>
    <col min="10742" max="10742" width="6.5" style="507" customWidth="1"/>
    <col min="10743" max="10766" width="4.125" style="507" customWidth="1"/>
    <col min="10767" max="10767" width="7.375" style="507" customWidth="1"/>
    <col min="10768" max="10768" width="4.375" style="507" customWidth="1"/>
    <col min="10769" max="10769" width="6.25" style="507" customWidth="1"/>
    <col min="10770" max="10771" width="4.125" style="507" customWidth="1"/>
    <col min="10772" max="10772" width="8.375" style="507" bestFit="1" customWidth="1"/>
    <col min="10773" max="10773" width="6.25" style="507" customWidth="1"/>
    <col min="10774" max="10774" width="75.875" style="507" customWidth="1"/>
    <col min="10775" max="10775" width="22.875" style="507" customWidth="1"/>
    <col min="10776" max="10776" width="6.125" style="507" customWidth="1"/>
    <col min="10777" max="10777" width="8" style="507" customWidth="1"/>
    <col min="10778" max="10974" width="8" style="507"/>
    <col min="10975" max="10975" width="3.75" style="507" customWidth="1"/>
    <col min="10976" max="10976" width="31.5" style="507" customWidth="1"/>
    <col min="10977" max="10985" width="4.125" style="507" customWidth="1"/>
    <col min="10986" max="10986" width="4" style="507" customWidth="1"/>
    <col min="10987" max="10988" width="4.125" style="507" customWidth="1"/>
    <col min="10989" max="10989" width="4" style="507" customWidth="1"/>
    <col min="10990" max="10997" width="4.125" style="507" customWidth="1"/>
    <col min="10998" max="10998" width="6.5" style="507" customWidth="1"/>
    <col min="10999" max="11022" width="4.125" style="507" customWidth="1"/>
    <col min="11023" max="11023" width="7.375" style="507" customWidth="1"/>
    <col min="11024" max="11024" width="4.375" style="507" customWidth="1"/>
    <col min="11025" max="11025" width="6.25" style="507" customWidth="1"/>
    <col min="11026" max="11027" width="4.125" style="507" customWidth="1"/>
    <col min="11028" max="11028" width="8.375" style="507" bestFit="1" customWidth="1"/>
    <col min="11029" max="11029" width="6.25" style="507" customWidth="1"/>
    <col min="11030" max="11030" width="75.875" style="507" customWidth="1"/>
    <col min="11031" max="11031" width="22.875" style="507" customWidth="1"/>
    <col min="11032" max="11032" width="6.125" style="507" customWidth="1"/>
    <col min="11033" max="11033" width="8" style="507" customWidth="1"/>
    <col min="11034" max="11230" width="8" style="507"/>
    <col min="11231" max="11231" width="3.75" style="507" customWidth="1"/>
    <col min="11232" max="11232" width="31.5" style="507" customWidth="1"/>
    <col min="11233" max="11241" width="4.125" style="507" customWidth="1"/>
    <col min="11242" max="11242" width="4" style="507" customWidth="1"/>
    <col min="11243" max="11244" width="4.125" style="507" customWidth="1"/>
    <col min="11245" max="11245" width="4" style="507" customWidth="1"/>
    <col min="11246" max="11253" width="4.125" style="507" customWidth="1"/>
    <col min="11254" max="11254" width="6.5" style="507" customWidth="1"/>
    <col min="11255" max="11278" width="4.125" style="507" customWidth="1"/>
    <col min="11279" max="11279" width="7.375" style="507" customWidth="1"/>
    <col min="11280" max="11280" width="4.375" style="507" customWidth="1"/>
    <col min="11281" max="11281" width="6.25" style="507" customWidth="1"/>
    <col min="11282" max="11283" width="4.125" style="507" customWidth="1"/>
    <col min="11284" max="11284" width="8.375" style="507" bestFit="1" customWidth="1"/>
    <col min="11285" max="11285" width="6.25" style="507" customWidth="1"/>
    <col min="11286" max="11286" width="75.875" style="507" customWidth="1"/>
    <col min="11287" max="11287" width="22.875" style="507" customWidth="1"/>
    <col min="11288" max="11288" width="6.125" style="507" customWidth="1"/>
    <col min="11289" max="11289" width="8" style="507" customWidth="1"/>
    <col min="11290" max="11486" width="8" style="507"/>
    <col min="11487" max="11487" width="3.75" style="507" customWidth="1"/>
    <col min="11488" max="11488" width="31.5" style="507" customWidth="1"/>
    <col min="11489" max="11497" width="4.125" style="507" customWidth="1"/>
    <col min="11498" max="11498" width="4" style="507" customWidth="1"/>
    <col min="11499" max="11500" width="4.125" style="507" customWidth="1"/>
    <col min="11501" max="11501" width="4" style="507" customWidth="1"/>
    <col min="11502" max="11509" width="4.125" style="507" customWidth="1"/>
    <col min="11510" max="11510" width="6.5" style="507" customWidth="1"/>
    <col min="11511" max="11534" width="4.125" style="507" customWidth="1"/>
    <col min="11535" max="11535" width="7.375" style="507" customWidth="1"/>
    <col min="11536" max="11536" width="4.375" style="507" customWidth="1"/>
    <col min="11537" max="11537" width="6.25" style="507" customWidth="1"/>
    <col min="11538" max="11539" width="4.125" style="507" customWidth="1"/>
    <col min="11540" max="11540" width="8.375" style="507" bestFit="1" customWidth="1"/>
    <col min="11541" max="11541" width="6.25" style="507" customWidth="1"/>
    <col min="11542" max="11542" width="75.875" style="507" customWidth="1"/>
    <col min="11543" max="11543" width="22.875" style="507" customWidth="1"/>
    <col min="11544" max="11544" width="6.125" style="507" customWidth="1"/>
    <col min="11545" max="11545" width="8" style="507" customWidth="1"/>
    <col min="11546" max="11742" width="8" style="507"/>
    <col min="11743" max="11743" width="3.75" style="507" customWidth="1"/>
    <col min="11744" max="11744" width="31.5" style="507" customWidth="1"/>
    <col min="11745" max="11753" width="4.125" style="507" customWidth="1"/>
    <col min="11754" max="11754" width="4" style="507" customWidth="1"/>
    <col min="11755" max="11756" width="4.125" style="507" customWidth="1"/>
    <col min="11757" max="11757" width="4" style="507" customWidth="1"/>
    <col min="11758" max="11765" width="4.125" style="507" customWidth="1"/>
    <col min="11766" max="11766" width="6.5" style="507" customWidth="1"/>
    <col min="11767" max="11790" width="4.125" style="507" customWidth="1"/>
    <col min="11791" max="11791" width="7.375" style="507" customWidth="1"/>
    <col min="11792" max="11792" width="4.375" style="507" customWidth="1"/>
    <col min="11793" max="11793" width="6.25" style="507" customWidth="1"/>
    <col min="11794" max="11795" width="4.125" style="507" customWidth="1"/>
    <col min="11796" max="11796" width="8.375" style="507" bestFit="1" customWidth="1"/>
    <col min="11797" max="11797" width="6.25" style="507" customWidth="1"/>
    <col min="11798" max="11798" width="75.875" style="507" customWidth="1"/>
    <col min="11799" max="11799" width="22.875" style="507" customWidth="1"/>
    <col min="11800" max="11800" width="6.125" style="507" customWidth="1"/>
    <col min="11801" max="11801" width="8" style="507" customWidth="1"/>
    <col min="11802" max="11998" width="8" style="507"/>
    <col min="11999" max="11999" width="3.75" style="507" customWidth="1"/>
    <col min="12000" max="12000" width="31.5" style="507" customWidth="1"/>
    <col min="12001" max="12009" width="4.125" style="507" customWidth="1"/>
    <col min="12010" max="12010" width="4" style="507" customWidth="1"/>
    <col min="12011" max="12012" width="4.125" style="507" customWidth="1"/>
    <col min="12013" max="12013" width="4" style="507" customWidth="1"/>
    <col min="12014" max="12021" width="4.125" style="507" customWidth="1"/>
    <col min="12022" max="12022" width="6.5" style="507" customWidth="1"/>
    <col min="12023" max="12046" width="4.125" style="507" customWidth="1"/>
    <col min="12047" max="12047" width="7.375" style="507" customWidth="1"/>
    <col min="12048" max="12048" width="4.375" style="507" customWidth="1"/>
    <col min="12049" max="12049" width="6.25" style="507" customWidth="1"/>
    <col min="12050" max="12051" width="4.125" style="507" customWidth="1"/>
    <col min="12052" max="12052" width="8.375" style="507" bestFit="1" customWidth="1"/>
    <col min="12053" max="12053" width="6.25" style="507" customWidth="1"/>
    <col min="12054" max="12054" width="75.875" style="507" customWidth="1"/>
    <col min="12055" max="12055" width="22.875" style="507" customWidth="1"/>
    <col min="12056" max="12056" width="6.125" style="507" customWidth="1"/>
    <col min="12057" max="12057" width="8" style="507" customWidth="1"/>
    <col min="12058" max="12254" width="8" style="507"/>
    <col min="12255" max="12255" width="3.75" style="507" customWidth="1"/>
    <col min="12256" max="12256" width="31.5" style="507" customWidth="1"/>
    <col min="12257" max="12265" width="4.125" style="507" customWidth="1"/>
    <col min="12266" max="12266" width="4" style="507" customWidth="1"/>
    <col min="12267" max="12268" width="4.125" style="507" customWidth="1"/>
    <col min="12269" max="12269" width="4" style="507" customWidth="1"/>
    <col min="12270" max="12277" width="4.125" style="507" customWidth="1"/>
    <col min="12278" max="12278" width="6.5" style="507" customWidth="1"/>
    <col min="12279" max="12302" width="4.125" style="507" customWidth="1"/>
    <col min="12303" max="12303" width="7.375" style="507" customWidth="1"/>
    <col min="12304" max="12304" width="4.375" style="507" customWidth="1"/>
    <col min="12305" max="12305" width="6.25" style="507" customWidth="1"/>
    <col min="12306" max="12307" width="4.125" style="507" customWidth="1"/>
    <col min="12308" max="12308" width="8.375" style="507" bestFit="1" customWidth="1"/>
    <col min="12309" max="12309" width="6.25" style="507" customWidth="1"/>
    <col min="12310" max="12310" width="75.875" style="507" customWidth="1"/>
    <col min="12311" max="12311" width="22.875" style="507" customWidth="1"/>
    <col min="12312" max="12312" width="6.125" style="507" customWidth="1"/>
    <col min="12313" max="12313" width="8" style="507" customWidth="1"/>
    <col min="12314" max="12510" width="8" style="507"/>
    <col min="12511" max="12511" width="3.75" style="507" customWidth="1"/>
    <col min="12512" max="12512" width="31.5" style="507" customWidth="1"/>
    <col min="12513" max="12521" width="4.125" style="507" customWidth="1"/>
    <col min="12522" max="12522" width="4" style="507" customWidth="1"/>
    <col min="12523" max="12524" width="4.125" style="507" customWidth="1"/>
    <col min="12525" max="12525" width="4" style="507" customWidth="1"/>
    <col min="12526" max="12533" width="4.125" style="507" customWidth="1"/>
    <col min="12534" max="12534" width="6.5" style="507" customWidth="1"/>
    <col min="12535" max="12558" width="4.125" style="507" customWidth="1"/>
    <col min="12559" max="12559" width="7.375" style="507" customWidth="1"/>
    <col min="12560" max="12560" width="4.375" style="507" customWidth="1"/>
    <col min="12561" max="12561" width="6.25" style="507" customWidth="1"/>
    <col min="12562" max="12563" width="4.125" style="507" customWidth="1"/>
    <col min="12564" max="12564" width="8.375" style="507" bestFit="1" customWidth="1"/>
    <col min="12565" max="12565" width="6.25" style="507" customWidth="1"/>
    <col min="12566" max="12566" width="75.875" style="507" customWidth="1"/>
    <col min="12567" max="12567" width="22.875" style="507" customWidth="1"/>
    <col min="12568" max="12568" width="6.125" style="507" customWidth="1"/>
    <col min="12569" max="12569" width="8" style="507" customWidth="1"/>
    <col min="12570" max="12766" width="8" style="507"/>
    <col min="12767" max="12767" width="3.75" style="507" customWidth="1"/>
    <col min="12768" max="12768" width="31.5" style="507" customWidth="1"/>
    <col min="12769" max="12777" width="4.125" style="507" customWidth="1"/>
    <col min="12778" max="12778" width="4" style="507" customWidth="1"/>
    <col min="12779" max="12780" width="4.125" style="507" customWidth="1"/>
    <col min="12781" max="12781" width="4" style="507" customWidth="1"/>
    <col min="12782" max="12789" width="4.125" style="507" customWidth="1"/>
    <col min="12790" max="12790" width="6.5" style="507" customWidth="1"/>
    <col min="12791" max="12814" width="4.125" style="507" customWidth="1"/>
    <col min="12815" max="12815" width="7.375" style="507" customWidth="1"/>
    <col min="12816" max="12816" width="4.375" style="507" customWidth="1"/>
    <col min="12817" max="12817" width="6.25" style="507" customWidth="1"/>
    <col min="12818" max="12819" width="4.125" style="507" customWidth="1"/>
    <col min="12820" max="12820" width="8.375" style="507" bestFit="1" customWidth="1"/>
    <col min="12821" max="12821" width="6.25" style="507" customWidth="1"/>
    <col min="12822" max="12822" width="75.875" style="507" customWidth="1"/>
    <col min="12823" max="12823" width="22.875" style="507" customWidth="1"/>
    <col min="12824" max="12824" width="6.125" style="507" customWidth="1"/>
    <col min="12825" max="12825" width="8" style="507" customWidth="1"/>
    <col min="12826" max="13022" width="8" style="507"/>
    <col min="13023" max="13023" width="3.75" style="507" customWidth="1"/>
    <col min="13024" max="13024" width="31.5" style="507" customWidth="1"/>
    <col min="13025" max="13033" width="4.125" style="507" customWidth="1"/>
    <col min="13034" max="13034" width="4" style="507" customWidth="1"/>
    <col min="13035" max="13036" width="4.125" style="507" customWidth="1"/>
    <col min="13037" max="13037" width="4" style="507" customWidth="1"/>
    <col min="13038" max="13045" width="4.125" style="507" customWidth="1"/>
    <col min="13046" max="13046" width="6.5" style="507" customWidth="1"/>
    <col min="13047" max="13070" width="4.125" style="507" customWidth="1"/>
    <col min="13071" max="13071" width="7.375" style="507" customWidth="1"/>
    <col min="13072" max="13072" width="4.375" style="507" customWidth="1"/>
    <col min="13073" max="13073" width="6.25" style="507" customWidth="1"/>
    <col min="13074" max="13075" width="4.125" style="507" customWidth="1"/>
    <col min="13076" max="13076" width="8.375" style="507" bestFit="1" customWidth="1"/>
    <col min="13077" max="13077" width="6.25" style="507" customWidth="1"/>
    <col min="13078" max="13078" width="75.875" style="507" customWidth="1"/>
    <col min="13079" max="13079" width="22.875" style="507" customWidth="1"/>
    <col min="13080" max="13080" width="6.125" style="507" customWidth="1"/>
    <col min="13081" max="13081" width="8" style="507" customWidth="1"/>
    <col min="13082" max="13278" width="8" style="507"/>
    <col min="13279" max="13279" width="3.75" style="507" customWidth="1"/>
    <col min="13280" max="13280" width="31.5" style="507" customWidth="1"/>
    <col min="13281" max="13289" width="4.125" style="507" customWidth="1"/>
    <col min="13290" max="13290" width="4" style="507" customWidth="1"/>
    <col min="13291" max="13292" width="4.125" style="507" customWidth="1"/>
    <col min="13293" max="13293" width="4" style="507" customWidth="1"/>
    <col min="13294" max="13301" width="4.125" style="507" customWidth="1"/>
    <col min="13302" max="13302" width="6.5" style="507" customWidth="1"/>
    <col min="13303" max="13326" width="4.125" style="507" customWidth="1"/>
    <col min="13327" max="13327" width="7.375" style="507" customWidth="1"/>
    <col min="13328" max="13328" width="4.375" style="507" customWidth="1"/>
    <col min="13329" max="13329" width="6.25" style="507" customWidth="1"/>
    <col min="13330" max="13331" width="4.125" style="507" customWidth="1"/>
    <col min="13332" max="13332" width="8.375" style="507" bestFit="1" customWidth="1"/>
    <col min="13333" max="13333" width="6.25" style="507" customWidth="1"/>
    <col min="13334" max="13334" width="75.875" style="507" customWidth="1"/>
    <col min="13335" max="13335" width="22.875" style="507" customWidth="1"/>
    <col min="13336" max="13336" width="6.125" style="507" customWidth="1"/>
    <col min="13337" max="13337" width="8" style="507" customWidth="1"/>
    <col min="13338" max="13534" width="8" style="507"/>
    <col min="13535" max="13535" width="3.75" style="507" customWidth="1"/>
    <col min="13536" max="13536" width="31.5" style="507" customWidth="1"/>
    <col min="13537" max="13545" width="4.125" style="507" customWidth="1"/>
    <col min="13546" max="13546" width="4" style="507" customWidth="1"/>
    <col min="13547" max="13548" width="4.125" style="507" customWidth="1"/>
    <col min="13549" max="13549" width="4" style="507" customWidth="1"/>
    <col min="13550" max="13557" width="4.125" style="507" customWidth="1"/>
    <col min="13558" max="13558" width="6.5" style="507" customWidth="1"/>
    <col min="13559" max="13582" width="4.125" style="507" customWidth="1"/>
    <col min="13583" max="13583" width="7.375" style="507" customWidth="1"/>
    <col min="13584" max="13584" width="4.375" style="507" customWidth="1"/>
    <col min="13585" max="13585" width="6.25" style="507" customWidth="1"/>
    <col min="13586" max="13587" width="4.125" style="507" customWidth="1"/>
    <col min="13588" max="13588" width="8.375" style="507" bestFit="1" customWidth="1"/>
    <col min="13589" max="13589" width="6.25" style="507" customWidth="1"/>
    <col min="13590" max="13590" width="75.875" style="507" customWidth="1"/>
    <col min="13591" max="13591" width="22.875" style="507" customWidth="1"/>
    <col min="13592" max="13592" width="6.125" style="507" customWidth="1"/>
    <col min="13593" max="13593" width="8" style="507" customWidth="1"/>
    <col min="13594" max="13790" width="8" style="507"/>
    <col min="13791" max="13791" width="3.75" style="507" customWidth="1"/>
    <col min="13792" max="13792" width="31.5" style="507" customWidth="1"/>
    <col min="13793" max="13801" width="4.125" style="507" customWidth="1"/>
    <col min="13802" max="13802" width="4" style="507" customWidth="1"/>
    <col min="13803" max="13804" width="4.125" style="507" customWidth="1"/>
    <col min="13805" max="13805" width="4" style="507" customWidth="1"/>
    <col min="13806" max="13813" width="4.125" style="507" customWidth="1"/>
    <col min="13814" max="13814" width="6.5" style="507" customWidth="1"/>
    <col min="13815" max="13838" width="4.125" style="507" customWidth="1"/>
    <col min="13839" max="13839" width="7.375" style="507" customWidth="1"/>
    <col min="13840" max="13840" width="4.375" style="507" customWidth="1"/>
    <col min="13841" max="13841" width="6.25" style="507" customWidth="1"/>
    <col min="13842" max="13843" width="4.125" style="507" customWidth="1"/>
    <col min="13844" max="13844" width="8.375" style="507" bestFit="1" customWidth="1"/>
    <col min="13845" max="13845" width="6.25" style="507" customWidth="1"/>
    <col min="13846" max="13846" width="75.875" style="507" customWidth="1"/>
    <col min="13847" max="13847" width="22.875" style="507" customWidth="1"/>
    <col min="13848" max="13848" width="6.125" style="507" customWidth="1"/>
    <col min="13849" max="13849" width="8" style="507" customWidth="1"/>
    <col min="13850" max="14046" width="8" style="507"/>
    <col min="14047" max="14047" width="3.75" style="507" customWidth="1"/>
    <col min="14048" max="14048" width="31.5" style="507" customWidth="1"/>
    <col min="14049" max="14057" width="4.125" style="507" customWidth="1"/>
    <col min="14058" max="14058" width="4" style="507" customWidth="1"/>
    <col min="14059" max="14060" width="4.125" style="507" customWidth="1"/>
    <col min="14061" max="14061" width="4" style="507" customWidth="1"/>
    <col min="14062" max="14069" width="4.125" style="507" customWidth="1"/>
    <col min="14070" max="14070" width="6.5" style="507" customWidth="1"/>
    <col min="14071" max="14094" width="4.125" style="507" customWidth="1"/>
    <col min="14095" max="14095" width="7.375" style="507" customWidth="1"/>
    <col min="14096" max="14096" width="4.375" style="507" customWidth="1"/>
    <col min="14097" max="14097" width="6.25" style="507" customWidth="1"/>
    <col min="14098" max="14099" width="4.125" style="507" customWidth="1"/>
    <col min="14100" max="14100" width="8.375" style="507" bestFit="1" customWidth="1"/>
    <col min="14101" max="14101" width="6.25" style="507" customWidth="1"/>
    <col min="14102" max="14102" width="75.875" style="507" customWidth="1"/>
    <col min="14103" max="14103" width="22.875" style="507" customWidth="1"/>
    <col min="14104" max="14104" width="6.125" style="507" customWidth="1"/>
    <col min="14105" max="14105" width="8" style="507" customWidth="1"/>
    <col min="14106" max="14302" width="8" style="507"/>
    <col min="14303" max="14303" width="3.75" style="507" customWidth="1"/>
    <col min="14304" max="14304" width="31.5" style="507" customWidth="1"/>
    <col min="14305" max="14313" width="4.125" style="507" customWidth="1"/>
    <col min="14314" max="14314" width="4" style="507" customWidth="1"/>
    <col min="14315" max="14316" width="4.125" style="507" customWidth="1"/>
    <col min="14317" max="14317" width="4" style="507" customWidth="1"/>
    <col min="14318" max="14325" width="4.125" style="507" customWidth="1"/>
    <col min="14326" max="14326" width="6.5" style="507" customWidth="1"/>
    <col min="14327" max="14350" width="4.125" style="507" customWidth="1"/>
    <col min="14351" max="14351" width="7.375" style="507" customWidth="1"/>
    <col min="14352" max="14352" width="4.375" style="507" customWidth="1"/>
    <col min="14353" max="14353" width="6.25" style="507" customWidth="1"/>
    <col min="14354" max="14355" width="4.125" style="507" customWidth="1"/>
    <col min="14356" max="14356" width="8.375" style="507" bestFit="1" customWidth="1"/>
    <col min="14357" max="14357" width="6.25" style="507" customWidth="1"/>
    <col min="14358" max="14358" width="75.875" style="507" customWidth="1"/>
    <col min="14359" max="14359" width="22.875" style="507" customWidth="1"/>
    <col min="14360" max="14360" width="6.125" style="507" customWidth="1"/>
    <col min="14361" max="14361" width="8" style="507" customWidth="1"/>
    <col min="14362" max="14558" width="8" style="507"/>
    <col min="14559" max="14559" width="3.75" style="507" customWidth="1"/>
    <col min="14560" max="14560" width="31.5" style="507" customWidth="1"/>
    <col min="14561" max="14569" width="4.125" style="507" customWidth="1"/>
    <col min="14570" max="14570" width="4" style="507" customWidth="1"/>
    <col min="14571" max="14572" width="4.125" style="507" customWidth="1"/>
    <col min="14573" max="14573" width="4" style="507" customWidth="1"/>
    <col min="14574" max="14581" width="4.125" style="507" customWidth="1"/>
    <col min="14582" max="14582" width="6.5" style="507" customWidth="1"/>
    <col min="14583" max="14606" width="4.125" style="507" customWidth="1"/>
    <col min="14607" max="14607" width="7.375" style="507" customWidth="1"/>
    <col min="14608" max="14608" width="4.375" style="507" customWidth="1"/>
    <col min="14609" max="14609" width="6.25" style="507" customWidth="1"/>
    <col min="14610" max="14611" width="4.125" style="507" customWidth="1"/>
    <col min="14612" max="14612" width="8.375" style="507" bestFit="1" customWidth="1"/>
    <col min="14613" max="14613" width="6.25" style="507" customWidth="1"/>
    <col min="14614" max="14614" width="75.875" style="507" customWidth="1"/>
    <col min="14615" max="14615" width="22.875" style="507" customWidth="1"/>
    <col min="14616" max="14616" width="6.125" style="507" customWidth="1"/>
    <col min="14617" max="14617" width="8" style="507" customWidth="1"/>
    <col min="14618" max="14814" width="8" style="507"/>
    <col min="14815" max="14815" width="3.75" style="507" customWidth="1"/>
    <col min="14816" max="14816" width="31.5" style="507" customWidth="1"/>
    <col min="14817" max="14825" width="4.125" style="507" customWidth="1"/>
    <col min="14826" max="14826" width="4" style="507" customWidth="1"/>
    <col min="14827" max="14828" width="4.125" style="507" customWidth="1"/>
    <col min="14829" max="14829" width="4" style="507" customWidth="1"/>
    <col min="14830" max="14837" width="4.125" style="507" customWidth="1"/>
    <col min="14838" max="14838" width="6.5" style="507" customWidth="1"/>
    <col min="14839" max="14862" width="4.125" style="507" customWidth="1"/>
    <col min="14863" max="14863" width="7.375" style="507" customWidth="1"/>
    <col min="14864" max="14864" width="4.375" style="507" customWidth="1"/>
    <col min="14865" max="14865" width="6.25" style="507" customWidth="1"/>
    <col min="14866" max="14867" width="4.125" style="507" customWidth="1"/>
    <col min="14868" max="14868" width="8.375" style="507" bestFit="1" customWidth="1"/>
    <col min="14869" max="14869" width="6.25" style="507" customWidth="1"/>
    <col min="14870" max="14870" width="75.875" style="507" customWidth="1"/>
    <col min="14871" max="14871" width="22.875" style="507" customWidth="1"/>
    <col min="14872" max="14872" width="6.125" style="507" customWidth="1"/>
    <col min="14873" max="14873" width="8" style="507" customWidth="1"/>
    <col min="14874" max="15070" width="8" style="507"/>
    <col min="15071" max="15071" width="3.75" style="507" customWidth="1"/>
    <col min="15072" max="15072" width="31.5" style="507" customWidth="1"/>
    <col min="15073" max="15081" width="4.125" style="507" customWidth="1"/>
    <col min="15082" max="15082" width="4" style="507" customWidth="1"/>
    <col min="15083" max="15084" width="4.125" style="507" customWidth="1"/>
    <col min="15085" max="15085" width="4" style="507" customWidth="1"/>
    <col min="15086" max="15093" width="4.125" style="507" customWidth="1"/>
    <col min="15094" max="15094" width="6.5" style="507" customWidth="1"/>
    <col min="15095" max="15118" width="4.125" style="507" customWidth="1"/>
    <col min="15119" max="15119" width="7.375" style="507" customWidth="1"/>
    <col min="15120" max="15120" width="4.375" style="507" customWidth="1"/>
    <col min="15121" max="15121" width="6.25" style="507" customWidth="1"/>
    <col min="15122" max="15123" width="4.125" style="507" customWidth="1"/>
    <col min="15124" max="15124" width="8.375" style="507" bestFit="1" customWidth="1"/>
    <col min="15125" max="15125" width="6.25" style="507" customWidth="1"/>
    <col min="15126" max="15126" width="75.875" style="507" customWidth="1"/>
    <col min="15127" max="15127" width="22.875" style="507" customWidth="1"/>
    <col min="15128" max="15128" width="6.125" style="507" customWidth="1"/>
    <col min="15129" max="15129" width="8" style="507" customWidth="1"/>
    <col min="15130" max="15326" width="8" style="507"/>
    <col min="15327" max="15327" width="3.75" style="507" customWidth="1"/>
    <col min="15328" max="15328" width="31.5" style="507" customWidth="1"/>
    <col min="15329" max="15337" width="4.125" style="507" customWidth="1"/>
    <col min="15338" max="15338" width="4" style="507" customWidth="1"/>
    <col min="15339" max="15340" width="4.125" style="507" customWidth="1"/>
    <col min="15341" max="15341" width="4" style="507" customWidth="1"/>
    <col min="15342" max="15349" width="4.125" style="507" customWidth="1"/>
    <col min="15350" max="15350" width="6.5" style="507" customWidth="1"/>
    <col min="15351" max="15374" width="4.125" style="507" customWidth="1"/>
    <col min="15375" max="15375" width="7.375" style="507" customWidth="1"/>
    <col min="15376" max="15376" width="4.375" style="507" customWidth="1"/>
    <col min="15377" max="15377" width="6.25" style="507" customWidth="1"/>
    <col min="15378" max="15379" width="4.125" style="507" customWidth="1"/>
    <col min="15380" max="15380" width="8.375" style="507" bestFit="1" customWidth="1"/>
    <col min="15381" max="15381" width="6.25" style="507" customWidth="1"/>
    <col min="15382" max="15382" width="75.875" style="507" customWidth="1"/>
    <col min="15383" max="15383" width="22.875" style="507" customWidth="1"/>
    <col min="15384" max="15384" width="6.125" style="507" customWidth="1"/>
    <col min="15385" max="15385" width="8" style="507" customWidth="1"/>
    <col min="15386" max="15582" width="8" style="507"/>
    <col min="15583" max="15583" width="3.75" style="507" customWidth="1"/>
    <col min="15584" max="15584" width="31.5" style="507" customWidth="1"/>
    <col min="15585" max="15593" width="4.125" style="507" customWidth="1"/>
    <col min="15594" max="15594" width="4" style="507" customWidth="1"/>
    <col min="15595" max="15596" width="4.125" style="507" customWidth="1"/>
    <col min="15597" max="15597" width="4" style="507" customWidth="1"/>
    <col min="15598" max="15605" width="4.125" style="507" customWidth="1"/>
    <col min="15606" max="15606" width="6.5" style="507" customWidth="1"/>
    <col min="15607" max="15630" width="4.125" style="507" customWidth="1"/>
    <col min="15631" max="15631" width="7.375" style="507" customWidth="1"/>
    <col min="15632" max="15632" width="4.375" style="507" customWidth="1"/>
    <col min="15633" max="15633" width="6.25" style="507" customWidth="1"/>
    <col min="15634" max="15635" width="4.125" style="507" customWidth="1"/>
    <col min="15636" max="15636" width="8.375" style="507" bestFit="1" customWidth="1"/>
    <col min="15637" max="15637" width="6.25" style="507" customWidth="1"/>
    <col min="15638" max="15638" width="75.875" style="507" customWidth="1"/>
    <col min="15639" max="15639" width="22.875" style="507" customWidth="1"/>
    <col min="15640" max="15640" width="6.125" style="507" customWidth="1"/>
    <col min="15641" max="15641" width="8" style="507" customWidth="1"/>
    <col min="15642" max="15838" width="8" style="507"/>
    <col min="15839" max="15839" width="3.75" style="507" customWidth="1"/>
    <col min="15840" max="15840" width="31.5" style="507" customWidth="1"/>
    <col min="15841" max="15849" width="4.125" style="507" customWidth="1"/>
    <col min="15850" max="15850" width="4" style="507" customWidth="1"/>
    <col min="15851" max="15852" width="4.125" style="507" customWidth="1"/>
    <col min="15853" max="15853" width="4" style="507" customWidth="1"/>
    <col min="15854" max="15861" width="4.125" style="507" customWidth="1"/>
    <col min="15862" max="15862" width="6.5" style="507" customWidth="1"/>
    <col min="15863" max="15886" width="4.125" style="507" customWidth="1"/>
    <col min="15887" max="15887" width="7.375" style="507" customWidth="1"/>
    <col min="15888" max="15888" width="4.375" style="507" customWidth="1"/>
    <col min="15889" max="15889" width="6.25" style="507" customWidth="1"/>
    <col min="15890" max="15891" width="4.125" style="507" customWidth="1"/>
    <col min="15892" max="15892" width="8.375" style="507" bestFit="1" customWidth="1"/>
    <col min="15893" max="15893" width="6.25" style="507" customWidth="1"/>
    <col min="15894" max="15894" width="75.875" style="507" customWidth="1"/>
    <col min="15895" max="15895" width="22.875" style="507" customWidth="1"/>
    <col min="15896" max="15896" width="6.125" style="507" customWidth="1"/>
    <col min="15897" max="15897" width="8" style="507" customWidth="1"/>
    <col min="15898" max="16094" width="8" style="507"/>
    <col min="16095" max="16095" width="3.75" style="507" customWidth="1"/>
    <col min="16096" max="16096" width="31.5" style="507" customWidth="1"/>
    <col min="16097" max="16105" width="4.125" style="507" customWidth="1"/>
    <col min="16106" max="16106" width="4" style="507" customWidth="1"/>
    <col min="16107" max="16108" width="4.125" style="507" customWidth="1"/>
    <col min="16109" max="16109" width="4" style="507" customWidth="1"/>
    <col min="16110" max="16117" width="4.125" style="507" customWidth="1"/>
    <col min="16118" max="16118" width="6.5" style="507" customWidth="1"/>
    <col min="16119" max="16142" width="4.125" style="507" customWidth="1"/>
    <col min="16143" max="16143" width="7.375" style="507" customWidth="1"/>
    <col min="16144" max="16144" width="4.375" style="507" customWidth="1"/>
    <col min="16145" max="16145" width="6.25" style="507" customWidth="1"/>
    <col min="16146" max="16147" width="4.125" style="507" customWidth="1"/>
    <col min="16148" max="16148" width="8.375" style="507" bestFit="1" customWidth="1"/>
    <col min="16149" max="16149" width="6.25" style="507" customWidth="1"/>
    <col min="16150" max="16150" width="75.875" style="507" customWidth="1"/>
    <col min="16151" max="16151" width="22.875" style="507" customWidth="1"/>
    <col min="16152" max="16152" width="6.125" style="507" customWidth="1"/>
    <col min="16153" max="16153" width="8" style="507" customWidth="1"/>
    <col min="16154" max="16384" width="8" style="507"/>
  </cols>
  <sheetData>
    <row r="1" spans="1:57" s="707" customFormat="1" ht="12.75">
      <c r="A1" s="932" t="s">
        <v>0</v>
      </c>
      <c r="B1" s="932"/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09"/>
      <c r="AI1" s="909"/>
      <c r="AJ1" s="909"/>
      <c r="AK1" s="909"/>
      <c r="AL1" s="909"/>
      <c r="AM1" s="909"/>
      <c r="AN1" s="909"/>
      <c r="AO1" s="909"/>
      <c r="AP1" s="909"/>
      <c r="AQ1" s="909"/>
      <c r="AR1" s="909"/>
      <c r="AS1" s="909"/>
      <c r="AT1" s="909"/>
      <c r="AU1" s="909"/>
      <c r="AV1" s="909"/>
      <c r="AW1" s="909"/>
      <c r="AX1" s="909"/>
      <c r="AY1" s="909"/>
      <c r="AZ1" s="909"/>
      <c r="BA1" s="909"/>
      <c r="BB1" s="909"/>
      <c r="BC1" s="909"/>
      <c r="BD1" s="909"/>
      <c r="BE1" s="706"/>
    </row>
    <row r="2" spans="1:57" s="707" customFormat="1" ht="12.75">
      <c r="A2" s="932" t="s">
        <v>1</v>
      </c>
      <c r="B2" s="932"/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09"/>
      <c r="AI2" s="909"/>
      <c r="AJ2" s="909"/>
      <c r="AK2" s="909"/>
      <c r="AL2" s="909"/>
      <c r="AM2" s="909"/>
      <c r="AN2" s="909"/>
      <c r="AO2" s="909"/>
      <c r="AP2" s="909"/>
      <c r="AQ2" s="909"/>
      <c r="AR2" s="909"/>
      <c r="AS2" s="909"/>
      <c r="AT2" s="909"/>
      <c r="AU2" s="909"/>
      <c r="AV2" s="909"/>
      <c r="AW2" s="909"/>
      <c r="AX2" s="909"/>
      <c r="AY2" s="909"/>
      <c r="AZ2" s="909"/>
      <c r="BA2" s="909"/>
      <c r="BB2" s="909"/>
      <c r="BC2" s="909"/>
      <c r="BD2" s="909"/>
      <c r="BE2" s="706"/>
    </row>
    <row r="3" spans="1:57" s="707" customFormat="1" ht="12.75">
      <c r="A3" s="708"/>
      <c r="B3" s="848"/>
      <c r="C3" s="708"/>
      <c r="D3" s="708"/>
      <c r="E3" s="708"/>
      <c r="F3" s="709"/>
      <c r="G3" s="710"/>
      <c r="H3" s="709"/>
      <c r="I3" s="709"/>
      <c r="J3" s="709"/>
      <c r="K3" s="709"/>
      <c r="L3" s="709"/>
      <c r="M3" s="709"/>
      <c r="N3" s="709"/>
      <c r="O3" s="709"/>
      <c r="P3" s="709"/>
      <c r="Q3" s="709"/>
      <c r="R3" s="709"/>
      <c r="S3" s="709"/>
      <c r="T3" s="709"/>
      <c r="U3" s="709"/>
      <c r="V3" s="709"/>
      <c r="W3" s="709"/>
      <c r="X3" s="710"/>
      <c r="Y3" s="709" t="s">
        <v>2</v>
      </c>
      <c r="Z3" s="709"/>
      <c r="AA3" s="709"/>
      <c r="AB3" s="709"/>
      <c r="AC3" s="709"/>
      <c r="AD3" s="709"/>
      <c r="AE3" s="709"/>
      <c r="AF3" s="709"/>
      <c r="AG3" s="709"/>
      <c r="AH3" s="709"/>
      <c r="AI3" s="709"/>
      <c r="AJ3" s="709"/>
      <c r="AK3" s="709"/>
      <c r="AL3" s="709"/>
      <c r="AM3" s="709"/>
      <c r="AN3" s="709"/>
      <c r="AO3" s="709"/>
      <c r="AP3" s="709"/>
      <c r="AQ3" s="709"/>
      <c r="AR3" s="709"/>
      <c r="AS3" s="709"/>
      <c r="AT3" s="709"/>
      <c r="AU3" s="709"/>
      <c r="AV3" s="712"/>
      <c r="AW3" s="710"/>
      <c r="AX3" s="713"/>
      <c r="AY3" s="709"/>
      <c r="AZ3" s="709"/>
      <c r="BA3" s="709"/>
      <c r="BB3" s="709"/>
      <c r="BC3" s="710"/>
      <c r="BD3" s="709"/>
      <c r="BE3" s="706"/>
    </row>
    <row r="4" spans="1:57" s="707" customFormat="1" ht="13.5" thickBot="1">
      <c r="A4" s="878" t="s">
        <v>1608</v>
      </c>
      <c r="B4" s="849"/>
      <c r="C4" s="709"/>
      <c r="D4" s="709"/>
      <c r="E4" s="709"/>
      <c r="F4" s="709"/>
      <c r="G4" s="710"/>
      <c r="H4" s="709"/>
      <c r="I4" s="709"/>
      <c r="J4" s="709"/>
      <c r="K4" s="709"/>
      <c r="L4" s="709"/>
      <c r="M4" s="709"/>
      <c r="N4" s="709"/>
      <c r="O4" s="709"/>
      <c r="P4" s="709"/>
      <c r="Q4" s="709"/>
      <c r="R4" s="709"/>
      <c r="S4" s="709"/>
      <c r="T4" s="709"/>
      <c r="U4" s="709"/>
      <c r="V4" s="709"/>
      <c r="W4" s="709"/>
      <c r="X4" s="883"/>
      <c r="Y4" s="709"/>
      <c r="Z4" s="709"/>
      <c r="AA4" s="709"/>
      <c r="AB4" s="709"/>
      <c r="AC4" s="709"/>
      <c r="AD4" s="709"/>
      <c r="AE4" s="709"/>
      <c r="AF4" s="709"/>
      <c r="AG4" s="709"/>
      <c r="AH4" s="709"/>
      <c r="AI4" s="709"/>
      <c r="AJ4" s="709"/>
      <c r="AK4" s="709"/>
      <c r="AL4" s="709"/>
      <c r="AM4" s="709"/>
      <c r="AN4" s="709"/>
      <c r="AO4" s="709"/>
      <c r="AP4" s="709"/>
      <c r="AQ4" s="709"/>
      <c r="AR4" s="709"/>
      <c r="AS4" s="709"/>
      <c r="AT4" s="709"/>
      <c r="AU4" s="709"/>
      <c r="AV4" s="712"/>
      <c r="AW4" s="710"/>
      <c r="AX4" s="713"/>
      <c r="AY4" s="709"/>
      <c r="AZ4" s="709"/>
      <c r="BA4" s="709"/>
      <c r="BB4" s="709"/>
      <c r="BC4" s="710"/>
      <c r="BD4" s="709"/>
      <c r="BE4" s="706"/>
    </row>
    <row r="5" spans="1:57" s="707" customFormat="1" ht="13.5" thickTop="1">
      <c r="A5" s="933"/>
      <c r="B5" s="934" t="s">
        <v>3</v>
      </c>
      <c r="C5" s="918" t="s">
        <v>4</v>
      </c>
      <c r="D5" s="935"/>
      <c r="E5" s="935"/>
      <c r="F5" s="919"/>
      <c r="G5" s="714" t="s">
        <v>5</v>
      </c>
      <c r="H5" s="937" t="s">
        <v>6</v>
      </c>
      <c r="I5" s="938"/>
      <c r="J5" s="938"/>
      <c r="K5" s="938"/>
      <c r="L5" s="938"/>
      <c r="M5" s="938"/>
      <c r="N5" s="938"/>
      <c r="O5" s="939"/>
      <c r="P5" s="940" t="s">
        <v>7</v>
      </c>
      <c r="Q5" s="941"/>
      <c r="R5" s="941"/>
      <c r="S5" s="941"/>
      <c r="T5" s="941"/>
      <c r="U5" s="941"/>
      <c r="V5" s="941"/>
      <c r="W5" s="942"/>
      <c r="X5" s="882" t="s">
        <v>1462</v>
      </c>
      <c r="Y5" s="943" t="s">
        <v>8</v>
      </c>
      <c r="Z5" s="944"/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5"/>
      <c r="AW5" s="918" t="s">
        <v>9</v>
      </c>
      <c r="AX5" s="919"/>
      <c r="AY5" s="922" t="s">
        <v>10</v>
      </c>
      <c r="AZ5" s="923"/>
      <c r="BA5" s="923"/>
      <c r="BB5" s="924"/>
      <c r="BC5" s="879" t="s">
        <v>5</v>
      </c>
      <c r="BD5" s="715" t="s">
        <v>11</v>
      </c>
      <c r="BE5" s="706"/>
    </row>
    <row r="6" spans="1:57" s="707" customFormat="1" ht="12.75">
      <c r="A6" s="933"/>
      <c r="B6" s="934"/>
      <c r="C6" s="920"/>
      <c r="D6" s="936"/>
      <c r="E6" s="936"/>
      <c r="F6" s="921"/>
      <c r="G6" s="716"/>
      <c r="H6" s="914" t="s">
        <v>12</v>
      </c>
      <c r="I6" s="928"/>
      <c r="J6" s="928"/>
      <c r="K6" s="915"/>
      <c r="L6" s="914" t="s">
        <v>13</v>
      </c>
      <c r="M6" s="928"/>
      <c r="N6" s="928"/>
      <c r="O6" s="915"/>
      <c r="P6" s="929" t="s">
        <v>12</v>
      </c>
      <c r="Q6" s="930"/>
      <c r="R6" s="930"/>
      <c r="S6" s="931"/>
      <c r="T6" s="929" t="s">
        <v>13</v>
      </c>
      <c r="U6" s="930"/>
      <c r="V6" s="930"/>
      <c r="W6" s="931"/>
      <c r="X6" s="882"/>
      <c r="Y6" s="914" t="s">
        <v>14</v>
      </c>
      <c r="Z6" s="928"/>
      <c r="AA6" s="928"/>
      <c r="AB6" s="915"/>
      <c r="AC6" s="914" t="s">
        <v>15</v>
      </c>
      <c r="AD6" s="928"/>
      <c r="AE6" s="928"/>
      <c r="AF6" s="915"/>
      <c r="AG6" s="914" t="s">
        <v>16</v>
      </c>
      <c r="AH6" s="928"/>
      <c r="AI6" s="928"/>
      <c r="AJ6" s="915"/>
      <c r="AK6" s="914" t="s">
        <v>17</v>
      </c>
      <c r="AL6" s="928"/>
      <c r="AM6" s="928"/>
      <c r="AN6" s="915"/>
      <c r="AO6" s="914" t="s">
        <v>18</v>
      </c>
      <c r="AP6" s="928"/>
      <c r="AQ6" s="928"/>
      <c r="AR6" s="915"/>
      <c r="AS6" s="914" t="s">
        <v>19</v>
      </c>
      <c r="AT6" s="928"/>
      <c r="AU6" s="928"/>
      <c r="AV6" s="915"/>
      <c r="AW6" s="920"/>
      <c r="AX6" s="921"/>
      <c r="AY6" s="925"/>
      <c r="AZ6" s="926"/>
      <c r="BA6" s="926"/>
      <c r="BB6" s="927"/>
      <c r="BC6" s="880"/>
      <c r="BD6" s="717"/>
      <c r="BE6" s="706"/>
    </row>
    <row r="7" spans="1:57" s="707" customFormat="1" ht="12.75">
      <c r="A7" s="933"/>
      <c r="B7" s="934"/>
      <c r="C7" s="916" t="s">
        <v>20</v>
      </c>
      <c r="D7" s="917"/>
      <c r="E7" s="916" t="s">
        <v>21</v>
      </c>
      <c r="F7" s="917"/>
      <c r="G7" s="716"/>
      <c r="H7" s="914" t="s">
        <v>16</v>
      </c>
      <c r="I7" s="915"/>
      <c r="J7" s="914" t="s">
        <v>22</v>
      </c>
      <c r="K7" s="915"/>
      <c r="L7" s="914" t="s">
        <v>16</v>
      </c>
      <c r="M7" s="915"/>
      <c r="N7" s="914" t="s">
        <v>22</v>
      </c>
      <c r="O7" s="915"/>
      <c r="P7" s="916" t="s">
        <v>16</v>
      </c>
      <c r="Q7" s="917"/>
      <c r="R7" s="916" t="s">
        <v>22</v>
      </c>
      <c r="S7" s="917"/>
      <c r="T7" s="916" t="s">
        <v>16</v>
      </c>
      <c r="U7" s="917"/>
      <c r="V7" s="916" t="s">
        <v>22</v>
      </c>
      <c r="W7" s="917"/>
      <c r="X7" s="882"/>
      <c r="Y7" s="914" t="s">
        <v>16</v>
      </c>
      <c r="Z7" s="915"/>
      <c r="AA7" s="914" t="s">
        <v>22</v>
      </c>
      <c r="AB7" s="915"/>
      <c r="AC7" s="914" t="s">
        <v>16</v>
      </c>
      <c r="AD7" s="915"/>
      <c r="AE7" s="914" t="s">
        <v>22</v>
      </c>
      <c r="AF7" s="915"/>
      <c r="AG7" s="914" t="s">
        <v>16</v>
      </c>
      <c r="AH7" s="915"/>
      <c r="AI7" s="914" t="s">
        <v>22</v>
      </c>
      <c r="AJ7" s="915"/>
      <c r="AK7" s="914" t="s">
        <v>16</v>
      </c>
      <c r="AL7" s="915"/>
      <c r="AM7" s="914" t="s">
        <v>22</v>
      </c>
      <c r="AN7" s="915"/>
      <c r="AO7" s="914" t="s">
        <v>16</v>
      </c>
      <c r="AP7" s="915"/>
      <c r="AQ7" s="914" t="s">
        <v>22</v>
      </c>
      <c r="AR7" s="915"/>
      <c r="AS7" s="914" t="s">
        <v>16</v>
      </c>
      <c r="AT7" s="915"/>
      <c r="AU7" s="914" t="s">
        <v>22</v>
      </c>
      <c r="AV7" s="915"/>
      <c r="AW7" s="718" t="s">
        <v>16</v>
      </c>
      <c r="AX7" s="719" t="s">
        <v>22</v>
      </c>
      <c r="AY7" s="916" t="s">
        <v>20</v>
      </c>
      <c r="AZ7" s="917"/>
      <c r="BA7" s="916" t="s">
        <v>21</v>
      </c>
      <c r="BB7" s="917"/>
      <c r="BC7" s="880"/>
      <c r="BD7" s="720"/>
      <c r="BE7" s="706"/>
    </row>
    <row r="8" spans="1:57" s="707" customFormat="1" ht="13.5" thickBot="1">
      <c r="A8" s="933"/>
      <c r="B8" s="934"/>
      <c r="C8" s="721" t="s">
        <v>23</v>
      </c>
      <c r="D8" s="721" t="s">
        <v>24</v>
      </c>
      <c r="E8" s="721" t="s">
        <v>23</v>
      </c>
      <c r="F8" s="721" t="s">
        <v>24</v>
      </c>
      <c r="G8" s="722"/>
      <c r="H8" s="723" t="s">
        <v>23</v>
      </c>
      <c r="I8" s="723" t="s">
        <v>24</v>
      </c>
      <c r="J8" s="723" t="s">
        <v>23</v>
      </c>
      <c r="K8" s="723" t="s">
        <v>24</v>
      </c>
      <c r="L8" s="723" t="s">
        <v>23</v>
      </c>
      <c r="M8" s="723" t="s">
        <v>24</v>
      </c>
      <c r="N8" s="723" t="s">
        <v>23</v>
      </c>
      <c r="O8" s="723" t="s">
        <v>24</v>
      </c>
      <c r="P8" s="721" t="s">
        <v>23</v>
      </c>
      <c r="Q8" s="721" t="s">
        <v>24</v>
      </c>
      <c r="R8" s="721" t="s">
        <v>23</v>
      </c>
      <c r="S8" s="721" t="s">
        <v>24</v>
      </c>
      <c r="T8" s="721" t="s">
        <v>23</v>
      </c>
      <c r="U8" s="721" t="s">
        <v>24</v>
      </c>
      <c r="V8" s="721" t="s">
        <v>23</v>
      </c>
      <c r="W8" s="721" t="s">
        <v>24</v>
      </c>
      <c r="X8" s="882"/>
      <c r="Y8" s="723" t="s">
        <v>23</v>
      </c>
      <c r="Z8" s="723" t="s">
        <v>24</v>
      </c>
      <c r="AA8" s="723" t="s">
        <v>23</v>
      </c>
      <c r="AB8" s="723" t="s">
        <v>24</v>
      </c>
      <c r="AC8" s="723" t="s">
        <v>23</v>
      </c>
      <c r="AD8" s="723" t="s">
        <v>24</v>
      </c>
      <c r="AE8" s="723" t="s">
        <v>23</v>
      </c>
      <c r="AF8" s="723" t="s">
        <v>24</v>
      </c>
      <c r="AG8" s="723" t="s">
        <v>23</v>
      </c>
      <c r="AH8" s="723" t="s">
        <v>24</v>
      </c>
      <c r="AI8" s="723" t="s">
        <v>23</v>
      </c>
      <c r="AJ8" s="723" t="s">
        <v>24</v>
      </c>
      <c r="AK8" s="723" t="s">
        <v>23</v>
      </c>
      <c r="AL8" s="723" t="s">
        <v>24</v>
      </c>
      <c r="AM8" s="723" t="s">
        <v>23</v>
      </c>
      <c r="AN8" s="723" t="s">
        <v>24</v>
      </c>
      <c r="AO8" s="724" t="s">
        <v>23</v>
      </c>
      <c r="AP8" s="724" t="s">
        <v>24</v>
      </c>
      <c r="AQ8" s="724" t="s">
        <v>23</v>
      </c>
      <c r="AR8" s="724" t="s">
        <v>24</v>
      </c>
      <c r="AS8" s="724" t="s">
        <v>23</v>
      </c>
      <c r="AT8" s="724" t="s">
        <v>24</v>
      </c>
      <c r="AU8" s="724" t="s">
        <v>23</v>
      </c>
      <c r="AV8" s="724" t="s">
        <v>24</v>
      </c>
      <c r="AW8" s="725"/>
      <c r="AX8" s="726"/>
      <c r="AY8" s="721" t="s">
        <v>23</v>
      </c>
      <c r="AZ8" s="721" t="s">
        <v>24</v>
      </c>
      <c r="BA8" s="721" t="s">
        <v>23</v>
      </c>
      <c r="BB8" s="721" t="s">
        <v>24</v>
      </c>
      <c r="BC8" s="881"/>
      <c r="BD8" s="727"/>
      <c r="BE8" s="706" t="s">
        <v>25</v>
      </c>
    </row>
    <row r="9" spans="1:57" s="707" customFormat="1" ht="13.5" thickTop="1">
      <c r="A9" s="728">
        <v>1</v>
      </c>
      <c r="B9" s="847" t="s">
        <v>26</v>
      </c>
      <c r="C9" s="546">
        <v>0</v>
      </c>
      <c r="D9" s="546">
        <v>0</v>
      </c>
      <c r="E9" s="546">
        <v>0</v>
      </c>
      <c r="F9" s="546">
        <v>0</v>
      </c>
      <c r="G9" s="729">
        <v>0</v>
      </c>
      <c r="H9" s="730"/>
      <c r="I9" s="730"/>
      <c r="J9" s="730"/>
      <c r="K9" s="730"/>
      <c r="L9" s="730"/>
      <c r="M9" s="730"/>
      <c r="N9" s="730"/>
      <c r="O9" s="730"/>
      <c r="P9" s="731"/>
      <c r="Q9" s="731"/>
      <c r="R9" s="731"/>
      <c r="S9" s="731"/>
      <c r="T9" s="546"/>
      <c r="U9" s="546"/>
      <c r="V9" s="546"/>
      <c r="W9" s="546"/>
      <c r="X9" s="732">
        <v>0</v>
      </c>
      <c r="Y9" s="730"/>
      <c r="Z9" s="730"/>
      <c r="AA9" s="730"/>
      <c r="AB9" s="730"/>
      <c r="AC9" s="730"/>
      <c r="AD9" s="730"/>
      <c r="AE9" s="730"/>
      <c r="AF9" s="730"/>
      <c r="AG9" s="730"/>
      <c r="AH9" s="730"/>
      <c r="AI9" s="730"/>
      <c r="AJ9" s="730"/>
      <c r="AK9" s="730"/>
      <c r="AL9" s="730"/>
      <c r="AM9" s="730"/>
      <c r="AN9" s="730"/>
      <c r="AO9" s="730"/>
      <c r="AP9" s="730"/>
      <c r="AQ9" s="730"/>
      <c r="AR9" s="730"/>
      <c r="AS9" s="730"/>
      <c r="AT9" s="730"/>
      <c r="AU9" s="730"/>
      <c r="AV9" s="730"/>
      <c r="AW9" s="729">
        <v>0</v>
      </c>
      <c r="AX9" s="733">
        <v>0</v>
      </c>
      <c r="AY9" s="546">
        <v>0</v>
      </c>
      <c r="AZ9" s="546">
        <v>0</v>
      </c>
      <c r="BA9" s="546">
        <v>0</v>
      </c>
      <c r="BB9" s="546">
        <v>0</v>
      </c>
      <c r="BC9" s="734">
        <v>0</v>
      </c>
      <c r="BD9" s="735"/>
      <c r="BE9" s="706"/>
    </row>
    <row r="10" spans="1:57" s="707" customFormat="1" ht="12.75">
      <c r="A10" s="728">
        <v>2</v>
      </c>
      <c r="B10" s="847" t="s">
        <v>27</v>
      </c>
      <c r="C10" s="546">
        <v>1</v>
      </c>
      <c r="D10" s="546">
        <v>0</v>
      </c>
      <c r="E10" s="546">
        <v>0</v>
      </c>
      <c r="F10" s="546">
        <v>0</v>
      </c>
      <c r="G10" s="729">
        <v>1</v>
      </c>
      <c r="H10" s="730"/>
      <c r="I10" s="730"/>
      <c r="J10" s="730"/>
      <c r="K10" s="730"/>
      <c r="L10" s="730"/>
      <c r="M10" s="730"/>
      <c r="N10" s="730"/>
      <c r="O10" s="730"/>
      <c r="P10" s="737"/>
      <c r="Q10" s="731"/>
      <c r="R10" s="731"/>
      <c r="S10" s="731"/>
      <c r="T10" s="731"/>
      <c r="U10" s="731"/>
      <c r="V10" s="731"/>
      <c r="W10" s="731"/>
      <c r="X10" s="732">
        <v>1</v>
      </c>
      <c r="Y10" s="730"/>
      <c r="Z10" s="730"/>
      <c r="AA10" s="730"/>
      <c r="AB10" s="730"/>
      <c r="AC10" s="730"/>
      <c r="AD10" s="730"/>
      <c r="AE10" s="730"/>
      <c r="AF10" s="730"/>
      <c r="AG10" s="900"/>
      <c r="AH10" s="900"/>
      <c r="AI10" s="900"/>
      <c r="AJ10" s="900"/>
      <c r="AK10" s="900"/>
      <c r="AL10" s="730"/>
      <c r="AM10" s="730"/>
      <c r="AN10" s="730"/>
      <c r="AO10" s="730"/>
      <c r="AP10" s="730"/>
      <c r="AQ10" s="730"/>
      <c r="AR10" s="730"/>
      <c r="AS10" s="730"/>
      <c r="AT10" s="730"/>
      <c r="AU10" s="730"/>
      <c r="AV10" s="730"/>
      <c r="AW10" s="729">
        <v>0</v>
      </c>
      <c r="AX10" s="733">
        <v>0</v>
      </c>
      <c r="AY10" s="546">
        <v>1</v>
      </c>
      <c r="AZ10" s="546">
        <v>0</v>
      </c>
      <c r="BA10" s="546">
        <v>0</v>
      </c>
      <c r="BB10" s="546">
        <v>0</v>
      </c>
      <c r="BC10" s="734">
        <v>1</v>
      </c>
      <c r="BD10" s="736" t="s">
        <v>28</v>
      </c>
      <c r="BE10" s="706"/>
    </row>
    <row r="11" spans="1:57" s="707" customFormat="1" ht="12.75">
      <c r="A11" s="728">
        <v>3</v>
      </c>
      <c r="B11" s="847" t="s">
        <v>29</v>
      </c>
      <c r="C11" s="546">
        <v>5</v>
      </c>
      <c r="D11" s="546">
        <v>0</v>
      </c>
      <c r="E11" s="546">
        <v>0</v>
      </c>
      <c r="F11" s="546">
        <v>0</v>
      </c>
      <c r="G11" s="729">
        <v>5</v>
      </c>
      <c r="H11" s="730"/>
      <c r="I11" s="730"/>
      <c r="J11" s="730"/>
      <c r="K11" s="730"/>
      <c r="L11" s="730"/>
      <c r="M11" s="730"/>
      <c r="N11" s="730"/>
      <c r="O11" s="730"/>
      <c r="P11" s="731"/>
      <c r="Q11" s="731"/>
      <c r="R11" s="731"/>
      <c r="S11" s="731"/>
      <c r="T11" s="731"/>
      <c r="U11" s="731"/>
      <c r="V11" s="731"/>
      <c r="W11" s="731"/>
      <c r="X11" s="732">
        <v>5</v>
      </c>
      <c r="Y11" s="730"/>
      <c r="Z11" s="730"/>
      <c r="AA11" s="730"/>
      <c r="AB11" s="730"/>
      <c r="AC11" s="730"/>
      <c r="AD11" s="730"/>
      <c r="AE11" s="730"/>
      <c r="AF11" s="730"/>
      <c r="AG11" s="900"/>
      <c r="AH11" s="900"/>
      <c r="AI11" s="900"/>
      <c r="AJ11" s="900"/>
      <c r="AK11" s="900"/>
      <c r="AL11" s="730"/>
      <c r="AM11" s="730"/>
      <c r="AN11" s="730"/>
      <c r="AO11" s="730"/>
      <c r="AP11" s="730"/>
      <c r="AQ11" s="730"/>
      <c r="AR11" s="730"/>
      <c r="AS11" s="730"/>
      <c r="AT11" s="730"/>
      <c r="AU11" s="730"/>
      <c r="AV11" s="730"/>
      <c r="AW11" s="729">
        <v>0</v>
      </c>
      <c r="AX11" s="733">
        <v>0</v>
      </c>
      <c r="AY11" s="546">
        <v>5</v>
      </c>
      <c r="AZ11" s="546">
        <v>0</v>
      </c>
      <c r="BA11" s="546">
        <v>0</v>
      </c>
      <c r="BB11" s="546">
        <v>0</v>
      </c>
      <c r="BC11" s="734">
        <v>5</v>
      </c>
      <c r="BD11" s="736" t="s">
        <v>1574</v>
      </c>
      <c r="BE11" s="706"/>
    </row>
    <row r="12" spans="1:57" s="707" customFormat="1" ht="12.75">
      <c r="A12" s="728">
        <v>4</v>
      </c>
      <c r="B12" s="847" t="s">
        <v>31</v>
      </c>
      <c r="C12" s="546">
        <v>2</v>
      </c>
      <c r="D12" s="546">
        <v>2</v>
      </c>
      <c r="E12" s="546">
        <v>0</v>
      </c>
      <c r="F12" s="546">
        <v>0</v>
      </c>
      <c r="G12" s="729">
        <v>4</v>
      </c>
      <c r="H12" s="730"/>
      <c r="I12" s="730"/>
      <c r="J12" s="730"/>
      <c r="K12" s="730"/>
      <c r="L12" s="730"/>
      <c r="M12" s="730"/>
      <c r="N12" s="730"/>
      <c r="O12" s="730"/>
      <c r="P12" s="731"/>
      <c r="Q12" s="731"/>
      <c r="R12" s="731"/>
      <c r="S12" s="731"/>
      <c r="T12" s="731"/>
      <c r="U12" s="731"/>
      <c r="V12" s="731"/>
      <c r="W12" s="731"/>
      <c r="X12" s="732">
        <v>4</v>
      </c>
      <c r="Y12" s="730"/>
      <c r="Z12" s="730"/>
      <c r="AA12" s="730"/>
      <c r="AB12" s="730"/>
      <c r="AC12" s="730"/>
      <c r="AD12" s="730"/>
      <c r="AE12" s="730"/>
      <c r="AF12" s="730"/>
      <c r="AG12" s="900"/>
      <c r="AH12" s="738"/>
      <c r="AI12" s="738"/>
      <c r="AJ12" s="738"/>
      <c r="AK12" s="900"/>
      <c r="AL12" s="730"/>
      <c r="AM12" s="730"/>
      <c r="AN12" s="730"/>
      <c r="AO12" s="730"/>
      <c r="AP12" s="730"/>
      <c r="AQ12" s="730"/>
      <c r="AR12" s="730"/>
      <c r="AS12" s="730"/>
      <c r="AT12" s="730"/>
      <c r="AU12" s="730"/>
      <c r="AV12" s="730"/>
      <c r="AW12" s="729">
        <v>0</v>
      </c>
      <c r="AX12" s="733">
        <v>0</v>
      </c>
      <c r="AY12" s="546">
        <v>2</v>
      </c>
      <c r="AZ12" s="546">
        <v>2</v>
      </c>
      <c r="BA12" s="546">
        <v>0</v>
      </c>
      <c r="BB12" s="546">
        <v>0</v>
      </c>
      <c r="BC12" s="734">
        <v>4</v>
      </c>
      <c r="BD12" s="736" t="s">
        <v>1483</v>
      </c>
      <c r="BE12" s="706"/>
    </row>
    <row r="13" spans="1:57" s="707" customFormat="1" ht="12.75">
      <c r="A13" s="728">
        <v>5</v>
      </c>
      <c r="B13" s="847" t="s">
        <v>33</v>
      </c>
      <c r="C13" s="546">
        <v>2</v>
      </c>
      <c r="D13" s="546">
        <v>2</v>
      </c>
      <c r="E13" s="546">
        <v>0</v>
      </c>
      <c r="F13" s="546">
        <v>0</v>
      </c>
      <c r="G13" s="729">
        <v>4</v>
      </c>
      <c r="H13" s="900"/>
      <c r="I13" s="900"/>
      <c r="J13" s="900"/>
      <c r="K13" s="900"/>
      <c r="L13" s="900"/>
      <c r="M13" s="900"/>
      <c r="N13" s="900"/>
      <c r="O13" s="900"/>
      <c r="P13" s="737"/>
      <c r="Q13" s="737"/>
      <c r="R13" s="737"/>
      <c r="S13" s="737"/>
      <c r="T13" s="737"/>
      <c r="U13" s="737"/>
      <c r="V13" s="737"/>
      <c r="W13" s="737"/>
      <c r="X13" s="732">
        <v>4</v>
      </c>
      <c r="Y13" s="900"/>
      <c r="Z13" s="900"/>
      <c r="AA13" s="900"/>
      <c r="AB13" s="900"/>
      <c r="AC13" s="900"/>
      <c r="AD13" s="900"/>
      <c r="AE13" s="900"/>
      <c r="AF13" s="900"/>
      <c r="AG13" s="900"/>
      <c r="AH13" s="738"/>
      <c r="AI13" s="738"/>
      <c r="AJ13" s="738"/>
      <c r="AK13" s="900"/>
      <c r="AL13" s="900"/>
      <c r="AM13" s="900"/>
      <c r="AN13" s="900"/>
      <c r="AO13" s="730"/>
      <c r="AP13" s="730"/>
      <c r="AQ13" s="730"/>
      <c r="AR13" s="730"/>
      <c r="AS13" s="730"/>
      <c r="AT13" s="730"/>
      <c r="AU13" s="730"/>
      <c r="AV13" s="730"/>
      <c r="AW13" s="729">
        <v>0</v>
      </c>
      <c r="AX13" s="733">
        <v>0</v>
      </c>
      <c r="AY13" s="546">
        <v>2</v>
      </c>
      <c r="AZ13" s="546">
        <v>2</v>
      </c>
      <c r="BA13" s="546">
        <v>0</v>
      </c>
      <c r="BB13" s="546">
        <v>0</v>
      </c>
      <c r="BC13" s="734">
        <v>4</v>
      </c>
      <c r="BD13" s="736" t="s">
        <v>1575</v>
      </c>
      <c r="BE13" s="706"/>
    </row>
    <row r="14" spans="1:57" s="707" customFormat="1" ht="12.75">
      <c r="A14" s="728">
        <v>6</v>
      </c>
      <c r="B14" s="847" t="s">
        <v>35</v>
      </c>
      <c r="C14" s="546">
        <v>1</v>
      </c>
      <c r="D14" s="546">
        <v>0</v>
      </c>
      <c r="E14" s="546">
        <v>0</v>
      </c>
      <c r="F14" s="546">
        <v>0</v>
      </c>
      <c r="G14" s="729">
        <v>1</v>
      </c>
      <c r="H14" s="900"/>
      <c r="I14" s="900"/>
      <c r="J14" s="900"/>
      <c r="K14" s="900"/>
      <c r="L14" s="900"/>
      <c r="M14" s="900"/>
      <c r="N14" s="900"/>
      <c r="O14" s="900"/>
      <c r="P14" s="737"/>
      <c r="Q14" s="737"/>
      <c r="R14" s="737"/>
      <c r="S14" s="737"/>
      <c r="T14" s="737"/>
      <c r="U14" s="737"/>
      <c r="V14" s="737"/>
      <c r="W14" s="737"/>
      <c r="X14" s="732">
        <v>1</v>
      </c>
      <c r="Y14" s="900"/>
      <c r="Z14" s="900"/>
      <c r="AA14" s="900"/>
      <c r="AB14" s="900"/>
      <c r="AC14" s="900"/>
      <c r="AD14" s="900"/>
      <c r="AE14" s="900"/>
      <c r="AF14" s="900"/>
      <c r="AG14" s="739"/>
      <c r="AH14" s="740"/>
      <c r="AI14" s="740"/>
      <c r="AJ14" s="738"/>
      <c r="AK14" s="739"/>
      <c r="AL14" s="739"/>
      <c r="AM14" s="739"/>
      <c r="AN14" s="900"/>
      <c r="AO14" s="730"/>
      <c r="AP14" s="730"/>
      <c r="AQ14" s="730"/>
      <c r="AR14" s="730"/>
      <c r="AS14" s="730"/>
      <c r="AT14" s="730"/>
      <c r="AU14" s="730"/>
      <c r="AV14" s="730"/>
      <c r="AW14" s="729">
        <v>0</v>
      </c>
      <c r="AX14" s="733">
        <v>0</v>
      </c>
      <c r="AY14" s="546">
        <v>1</v>
      </c>
      <c r="AZ14" s="546">
        <v>0</v>
      </c>
      <c r="BA14" s="546">
        <v>0</v>
      </c>
      <c r="BB14" s="546">
        <v>0</v>
      </c>
      <c r="BC14" s="734">
        <v>1</v>
      </c>
      <c r="BD14" s="736" t="s">
        <v>1568</v>
      </c>
      <c r="BE14" s="706"/>
    </row>
    <row r="15" spans="1:57" s="707" customFormat="1" ht="12.75">
      <c r="A15" s="728">
        <v>7</v>
      </c>
      <c r="B15" s="847" t="s">
        <v>37</v>
      </c>
      <c r="C15" s="546">
        <v>2</v>
      </c>
      <c r="D15" s="546">
        <v>10</v>
      </c>
      <c r="E15" s="546">
        <v>0</v>
      </c>
      <c r="F15" s="546">
        <v>0</v>
      </c>
      <c r="G15" s="729">
        <v>12</v>
      </c>
      <c r="H15" s="900"/>
      <c r="I15" s="900"/>
      <c r="J15" s="900"/>
      <c r="K15" s="900"/>
      <c r="L15" s="900"/>
      <c r="M15" s="900"/>
      <c r="N15" s="900"/>
      <c r="O15" s="900"/>
      <c r="P15" s="737"/>
      <c r="Q15" s="737"/>
      <c r="R15" s="737"/>
      <c r="S15" s="737"/>
      <c r="T15" s="737"/>
      <c r="U15" s="737"/>
      <c r="V15" s="737"/>
      <c r="W15" s="737"/>
      <c r="X15" s="732">
        <v>12</v>
      </c>
      <c r="Y15" s="900"/>
      <c r="Z15" s="900"/>
      <c r="AA15" s="900"/>
      <c r="AB15" s="900"/>
      <c r="AC15" s="900"/>
      <c r="AD15" s="900"/>
      <c r="AE15" s="900"/>
      <c r="AF15" s="900"/>
      <c r="AG15" s="739"/>
      <c r="AH15" s="740"/>
      <c r="AI15" s="740"/>
      <c r="AJ15" s="738"/>
      <c r="AK15" s="739"/>
      <c r="AL15" s="739"/>
      <c r="AM15" s="739"/>
      <c r="AN15" s="900"/>
      <c r="AO15" s="730"/>
      <c r="AP15" s="730"/>
      <c r="AQ15" s="730"/>
      <c r="AR15" s="730"/>
      <c r="AS15" s="730"/>
      <c r="AT15" s="730"/>
      <c r="AU15" s="730"/>
      <c r="AV15" s="730"/>
      <c r="AW15" s="729">
        <v>0</v>
      </c>
      <c r="AX15" s="733">
        <v>0</v>
      </c>
      <c r="AY15" s="546">
        <v>2</v>
      </c>
      <c r="AZ15" s="546">
        <v>10</v>
      </c>
      <c r="BA15" s="546">
        <v>0</v>
      </c>
      <c r="BB15" s="546">
        <v>0</v>
      </c>
      <c r="BC15" s="734">
        <v>12</v>
      </c>
      <c r="BD15" s="736" t="s">
        <v>1571</v>
      </c>
      <c r="BE15" s="706"/>
    </row>
    <row r="16" spans="1:57" s="707" customFormat="1" ht="12.75">
      <c r="A16" s="728">
        <v>8</v>
      </c>
      <c r="B16" s="847" t="s">
        <v>39</v>
      </c>
      <c r="C16" s="546">
        <v>0</v>
      </c>
      <c r="D16" s="546">
        <v>1</v>
      </c>
      <c r="E16" s="546">
        <v>0</v>
      </c>
      <c r="F16" s="546">
        <v>0</v>
      </c>
      <c r="G16" s="729">
        <v>1</v>
      </c>
      <c r="H16" s="900"/>
      <c r="I16" s="900"/>
      <c r="J16" s="900"/>
      <c r="K16" s="900"/>
      <c r="L16" s="900"/>
      <c r="M16" s="900"/>
      <c r="N16" s="900"/>
      <c r="O16" s="900"/>
      <c r="P16" s="737"/>
      <c r="Q16" s="737"/>
      <c r="R16" s="737"/>
      <c r="S16" s="737"/>
      <c r="T16" s="737"/>
      <c r="U16" s="737"/>
      <c r="V16" s="737"/>
      <c r="W16" s="737"/>
      <c r="X16" s="732">
        <v>1</v>
      </c>
      <c r="Y16" s="900"/>
      <c r="Z16" s="900"/>
      <c r="AA16" s="900"/>
      <c r="AB16" s="900"/>
      <c r="AC16" s="900"/>
      <c r="AD16" s="900"/>
      <c r="AE16" s="900"/>
      <c r="AF16" s="900"/>
      <c r="AG16" s="739"/>
      <c r="AH16" s="740"/>
      <c r="AI16" s="740"/>
      <c r="AJ16" s="738"/>
      <c r="AK16" s="739"/>
      <c r="AL16" s="739"/>
      <c r="AM16" s="739"/>
      <c r="AN16" s="900"/>
      <c r="AO16" s="730"/>
      <c r="AP16" s="730"/>
      <c r="AQ16" s="730"/>
      <c r="AR16" s="730"/>
      <c r="AS16" s="730"/>
      <c r="AT16" s="730"/>
      <c r="AU16" s="730"/>
      <c r="AV16" s="730"/>
      <c r="AW16" s="729">
        <v>0</v>
      </c>
      <c r="AX16" s="733">
        <v>0</v>
      </c>
      <c r="AY16" s="546">
        <v>0</v>
      </c>
      <c r="AZ16" s="546">
        <v>1</v>
      </c>
      <c r="BA16" s="546">
        <v>0</v>
      </c>
      <c r="BB16" s="546">
        <v>0</v>
      </c>
      <c r="BC16" s="734">
        <v>1</v>
      </c>
      <c r="BD16" s="736" t="s">
        <v>40</v>
      </c>
      <c r="BE16" s="706"/>
    </row>
    <row r="17" spans="1:57" s="707" customFormat="1" ht="12.75">
      <c r="A17" s="728">
        <v>10</v>
      </c>
      <c r="B17" s="847" t="s">
        <v>42</v>
      </c>
      <c r="C17" s="546">
        <v>1</v>
      </c>
      <c r="D17" s="546">
        <v>4</v>
      </c>
      <c r="E17" s="546">
        <v>0</v>
      </c>
      <c r="F17" s="546">
        <v>0</v>
      </c>
      <c r="G17" s="729">
        <v>5</v>
      </c>
      <c r="H17" s="900"/>
      <c r="I17" s="900"/>
      <c r="K17" s="900"/>
      <c r="L17" s="900"/>
      <c r="M17" s="900"/>
      <c r="N17" s="900"/>
      <c r="O17" s="900"/>
      <c r="P17" s="737"/>
      <c r="Q17" s="737"/>
      <c r="R17" s="737"/>
      <c r="S17" s="737"/>
      <c r="T17" s="737"/>
      <c r="U17" s="737"/>
      <c r="V17" s="737"/>
      <c r="W17" s="737"/>
      <c r="X17" s="732">
        <v>5</v>
      </c>
      <c r="Y17" s="900"/>
      <c r="Z17" s="900"/>
      <c r="AA17" s="900"/>
      <c r="AB17" s="900"/>
      <c r="AC17" s="900"/>
      <c r="AD17" s="900"/>
      <c r="AE17" s="900"/>
      <c r="AF17" s="900"/>
      <c r="AG17" s="739"/>
      <c r="AH17" s="740"/>
      <c r="AI17" s="740"/>
      <c r="AJ17" s="738"/>
      <c r="AK17" s="739"/>
      <c r="AL17" s="739"/>
      <c r="AM17" s="739"/>
      <c r="AN17" s="900"/>
      <c r="AO17" s="730"/>
      <c r="AP17" s="730"/>
      <c r="AQ17" s="730"/>
      <c r="AR17" s="730"/>
      <c r="AS17" s="730"/>
      <c r="AT17" s="730"/>
      <c r="AU17" s="730"/>
      <c r="AV17" s="730"/>
      <c r="AW17" s="729">
        <v>0</v>
      </c>
      <c r="AX17" s="733">
        <v>0</v>
      </c>
      <c r="AY17" s="546">
        <v>1</v>
      </c>
      <c r="AZ17" s="546">
        <v>4</v>
      </c>
      <c r="BA17" s="546">
        <v>0</v>
      </c>
      <c r="BB17" s="546">
        <v>0</v>
      </c>
      <c r="BC17" s="734">
        <v>5</v>
      </c>
      <c r="BD17" s="736" t="s">
        <v>1576</v>
      </c>
      <c r="BE17" s="706"/>
    </row>
    <row r="18" spans="1:57" s="707" customFormat="1" ht="12.75">
      <c r="A18" s="728">
        <v>11</v>
      </c>
      <c r="B18" s="847" t="s">
        <v>1522</v>
      </c>
      <c r="C18" s="546">
        <v>2</v>
      </c>
      <c r="D18" s="546">
        <v>0</v>
      </c>
      <c r="E18" s="546">
        <v>0</v>
      </c>
      <c r="F18" s="546">
        <v>0</v>
      </c>
      <c r="G18" s="729">
        <v>2</v>
      </c>
      <c r="H18" s="900"/>
      <c r="I18" s="900"/>
      <c r="J18" s="900"/>
      <c r="K18" s="900"/>
      <c r="L18" s="900"/>
      <c r="M18" s="900"/>
      <c r="N18" s="900"/>
      <c r="O18" s="900"/>
      <c r="P18" s="737"/>
      <c r="Q18" s="737"/>
      <c r="R18" s="737"/>
      <c r="S18" s="737"/>
      <c r="T18" s="737"/>
      <c r="U18" s="737"/>
      <c r="V18" s="737"/>
      <c r="W18" s="737"/>
      <c r="X18" s="732">
        <v>2</v>
      </c>
      <c r="Y18" s="900"/>
      <c r="Z18" s="900"/>
      <c r="AA18" s="900"/>
      <c r="AB18" s="900"/>
      <c r="AC18" s="900"/>
      <c r="AD18" s="900"/>
      <c r="AE18" s="900"/>
      <c r="AF18" s="900"/>
      <c r="AG18" s="739"/>
      <c r="AH18" s="740"/>
      <c r="AI18" s="740"/>
      <c r="AJ18" s="738"/>
      <c r="AK18" s="739"/>
      <c r="AL18" s="739"/>
      <c r="AM18" s="740"/>
      <c r="AN18" s="900"/>
      <c r="AO18" s="730"/>
      <c r="AP18" s="730"/>
      <c r="AQ18" s="730"/>
      <c r="AR18" s="730"/>
      <c r="AS18" s="730"/>
      <c r="AT18" s="730"/>
      <c r="AU18" s="730"/>
      <c r="AV18" s="730"/>
      <c r="AW18" s="729">
        <v>0</v>
      </c>
      <c r="AX18" s="733">
        <v>0</v>
      </c>
      <c r="AY18" s="546">
        <v>2</v>
      </c>
      <c r="AZ18" s="546">
        <v>0</v>
      </c>
      <c r="BA18" s="546">
        <v>0</v>
      </c>
      <c r="BB18" s="546">
        <v>0</v>
      </c>
      <c r="BC18" s="734">
        <v>2</v>
      </c>
      <c r="BD18" s="736" t="s">
        <v>1572</v>
      </c>
      <c r="BE18" s="706"/>
    </row>
    <row r="19" spans="1:57" s="707" customFormat="1" ht="12.75">
      <c r="A19" s="728">
        <v>12</v>
      </c>
      <c r="B19" s="847" t="s">
        <v>590</v>
      </c>
      <c r="C19" s="546">
        <v>1</v>
      </c>
      <c r="D19" s="546">
        <v>0</v>
      </c>
      <c r="E19" s="546">
        <v>0</v>
      </c>
      <c r="F19" s="546">
        <v>0</v>
      </c>
      <c r="G19" s="729">
        <v>1</v>
      </c>
      <c r="H19" s="900"/>
      <c r="I19" s="900"/>
      <c r="J19" s="900"/>
      <c r="K19" s="900"/>
      <c r="L19" s="900"/>
      <c r="M19" s="900"/>
      <c r="N19" s="900"/>
      <c r="O19" s="900"/>
      <c r="P19" s="737"/>
      <c r="Q19" s="737"/>
      <c r="R19" s="737"/>
      <c r="S19" s="737"/>
      <c r="T19" s="737"/>
      <c r="U19" s="737"/>
      <c r="V19" s="737"/>
      <c r="W19" s="737"/>
      <c r="X19" s="732">
        <v>1</v>
      </c>
      <c r="Y19" s="900"/>
      <c r="Z19" s="900"/>
      <c r="AA19" s="900"/>
      <c r="AB19" s="900"/>
      <c r="AC19" s="900"/>
      <c r="AD19" s="900"/>
      <c r="AE19" s="900"/>
      <c r="AF19" s="900"/>
      <c r="AG19" s="739"/>
      <c r="AH19" s="740"/>
      <c r="AI19" s="740"/>
      <c r="AJ19" s="738"/>
      <c r="AK19" s="739"/>
      <c r="AL19" s="739"/>
      <c r="AM19" s="739"/>
      <c r="AN19" s="900"/>
      <c r="AO19" s="730"/>
      <c r="AP19" s="730"/>
      <c r="AQ19" s="730"/>
      <c r="AR19" s="730"/>
      <c r="AS19" s="730"/>
      <c r="AT19" s="730"/>
      <c r="AU19" s="730"/>
      <c r="AV19" s="730"/>
      <c r="AW19" s="729">
        <v>0</v>
      </c>
      <c r="AX19" s="733">
        <v>0</v>
      </c>
      <c r="AY19" s="546">
        <v>1</v>
      </c>
      <c r="AZ19" s="546">
        <v>0</v>
      </c>
      <c r="BA19" s="546">
        <v>0</v>
      </c>
      <c r="BB19" s="546">
        <v>0</v>
      </c>
      <c r="BC19" s="734">
        <v>1</v>
      </c>
      <c r="BD19" s="736" t="s">
        <v>1573</v>
      </c>
      <c r="BE19" s="706"/>
    </row>
    <row r="20" spans="1:57" s="707" customFormat="1" ht="12.75">
      <c r="A20" s="728"/>
      <c r="B20" s="847"/>
      <c r="C20" s="48"/>
      <c r="D20" s="48"/>
      <c r="E20" s="48"/>
      <c r="F20" s="48"/>
      <c r="G20" s="48"/>
      <c r="H20" s="900"/>
      <c r="I20" s="900"/>
      <c r="J20" s="900"/>
      <c r="K20" s="742"/>
      <c r="L20" s="900"/>
      <c r="M20" s="900"/>
      <c r="N20" s="900"/>
      <c r="O20" s="900"/>
      <c r="P20" s="900"/>
      <c r="Q20" s="900"/>
      <c r="R20" s="900"/>
      <c r="S20" s="900"/>
      <c r="T20" s="900"/>
      <c r="U20" s="900"/>
      <c r="V20" s="900"/>
      <c r="W20" s="900"/>
      <c r="X20" s="747"/>
      <c r="Y20" s="900"/>
      <c r="Z20" s="900"/>
      <c r="AA20" s="900"/>
      <c r="AB20" s="900"/>
      <c r="AC20" s="900"/>
      <c r="AD20" s="900"/>
      <c r="AE20" s="900"/>
      <c r="AF20" s="900"/>
      <c r="AG20" s="739"/>
      <c r="AH20" s="740"/>
      <c r="AI20" s="740"/>
      <c r="AJ20" s="738"/>
      <c r="AK20" s="739"/>
      <c r="AL20" s="739"/>
      <c r="AM20" s="739"/>
      <c r="AN20" s="900"/>
      <c r="AO20" s="730"/>
      <c r="AP20" s="730"/>
      <c r="AQ20" s="730"/>
      <c r="AR20" s="730"/>
      <c r="AS20" s="730"/>
      <c r="AT20" s="730"/>
      <c r="AU20" s="730"/>
      <c r="AV20" s="730"/>
      <c r="AW20" s="841">
        <v>0</v>
      </c>
      <c r="AX20" s="842">
        <v>0</v>
      </c>
      <c r="AY20" s="48">
        <v>0</v>
      </c>
      <c r="AZ20" s="48">
        <v>0</v>
      </c>
      <c r="BA20" s="48">
        <v>0</v>
      </c>
      <c r="BB20" s="48">
        <v>0</v>
      </c>
      <c r="BC20" s="743"/>
      <c r="BD20" s="736"/>
      <c r="BE20" s="706"/>
    </row>
    <row r="21" spans="1:57" s="707" customFormat="1" ht="12.75">
      <c r="A21" s="744" t="s">
        <v>48</v>
      </c>
      <c r="B21" s="850" t="s">
        <v>49</v>
      </c>
      <c r="C21" s="48">
        <v>0</v>
      </c>
      <c r="D21" s="48">
        <v>0</v>
      </c>
      <c r="E21" s="48">
        <v>0</v>
      </c>
      <c r="F21" s="48">
        <v>0</v>
      </c>
      <c r="G21" s="747">
        <v>0</v>
      </c>
      <c r="H21" s="900"/>
      <c r="I21" s="900"/>
      <c r="J21" s="900"/>
      <c r="K21" s="900"/>
      <c r="L21" s="900"/>
      <c r="M21" s="900"/>
      <c r="N21" s="900"/>
      <c r="O21" s="900"/>
      <c r="P21" s="900"/>
      <c r="Q21" s="900"/>
      <c r="R21" s="900"/>
      <c r="S21" s="900"/>
      <c r="T21" s="900"/>
      <c r="U21" s="900"/>
      <c r="V21" s="900"/>
      <c r="W21" s="900"/>
      <c r="X21" s="747"/>
      <c r="Y21" s="900"/>
      <c r="Z21" s="900"/>
      <c r="AA21" s="900"/>
      <c r="AB21" s="900"/>
      <c r="AC21" s="900"/>
      <c r="AD21" s="900"/>
      <c r="AE21" s="900"/>
      <c r="AF21" s="900"/>
      <c r="AG21" s="900"/>
      <c r="AH21" s="900"/>
      <c r="AI21" s="900"/>
      <c r="AJ21" s="900"/>
      <c r="AK21" s="900"/>
      <c r="AL21" s="900"/>
      <c r="AM21" s="900"/>
      <c r="AN21" s="900"/>
      <c r="AO21" s="730"/>
      <c r="AP21" s="730"/>
      <c r="AQ21" s="730"/>
      <c r="AR21" s="730"/>
      <c r="AS21" s="730"/>
      <c r="AT21" s="730"/>
      <c r="AU21" s="730"/>
      <c r="AV21" s="730"/>
      <c r="AW21" s="747">
        <v>0</v>
      </c>
      <c r="AX21" s="772">
        <v>0</v>
      </c>
      <c r="AY21" s="48">
        <v>0</v>
      </c>
      <c r="AZ21" s="48">
        <v>0</v>
      </c>
      <c r="BA21" s="48">
        <v>0</v>
      </c>
      <c r="BB21" s="48">
        <v>0</v>
      </c>
      <c r="BC21" s="743">
        <v>0</v>
      </c>
      <c r="BD21" s="736"/>
      <c r="BE21" s="706"/>
    </row>
    <row r="22" spans="1:57" s="707" customFormat="1" ht="12.75">
      <c r="A22" s="728">
        <v>1</v>
      </c>
      <c r="B22" s="847" t="s">
        <v>50</v>
      </c>
      <c r="C22" s="546">
        <v>0</v>
      </c>
      <c r="D22" s="546">
        <v>1</v>
      </c>
      <c r="E22" s="546">
        <v>2</v>
      </c>
      <c r="F22" s="546">
        <v>3</v>
      </c>
      <c r="G22" s="729">
        <v>6</v>
      </c>
      <c r="H22" s="900"/>
      <c r="I22" s="900"/>
      <c r="J22" s="900"/>
      <c r="K22" s="900"/>
      <c r="L22" s="900"/>
      <c r="M22" s="900"/>
      <c r="N22" s="900"/>
      <c r="O22" s="900"/>
      <c r="P22" s="737"/>
      <c r="Q22" s="737"/>
      <c r="R22" s="737"/>
      <c r="S22" s="737"/>
      <c r="T22" s="737"/>
      <c r="U22" s="737"/>
      <c r="V22" s="737"/>
      <c r="W22" s="737"/>
      <c r="X22" s="732">
        <v>6</v>
      </c>
      <c r="Y22" s="900"/>
      <c r="Z22" s="900"/>
      <c r="AA22" s="900"/>
      <c r="AB22" s="900"/>
      <c r="AC22" s="900"/>
      <c r="AD22" s="900"/>
      <c r="AE22" s="900"/>
      <c r="AF22" s="900"/>
      <c r="AG22" s="900"/>
      <c r="AH22" s="900"/>
      <c r="AI22" s="900"/>
      <c r="AJ22" s="900"/>
      <c r="AK22" s="900"/>
      <c r="AL22" s="900"/>
      <c r="AM22" s="900"/>
      <c r="AN22" s="900"/>
      <c r="AO22" s="730"/>
      <c r="AP22" s="730"/>
      <c r="AQ22" s="730"/>
      <c r="AR22" s="730"/>
      <c r="AS22" s="730"/>
      <c r="AT22" s="730"/>
      <c r="AU22" s="730"/>
      <c r="AV22" s="730"/>
      <c r="AW22" s="729">
        <v>0</v>
      </c>
      <c r="AX22" s="733">
        <v>0</v>
      </c>
      <c r="AY22" s="546">
        <v>0</v>
      </c>
      <c r="AZ22" s="546">
        <v>1</v>
      </c>
      <c r="BA22" s="546">
        <v>2</v>
      </c>
      <c r="BB22" s="546">
        <v>3</v>
      </c>
      <c r="BC22" s="734">
        <v>6</v>
      </c>
      <c r="BD22" s="745"/>
      <c r="BE22" s="706" t="s">
        <v>51</v>
      </c>
    </row>
    <row r="23" spans="1:57" s="707" customFormat="1" ht="12.75">
      <c r="A23" s="728">
        <v>2</v>
      </c>
      <c r="B23" s="847" t="s">
        <v>53</v>
      </c>
      <c r="C23" s="546">
        <v>0</v>
      </c>
      <c r="D23" s="546">
        <v>0</v>
      </c>
      <c r="E23" s="546">
        <v>6</v>
      </c>
      <c r="F23" s="546">
        <v>3</v>
      </c>
      <c r="G23" s="729">
        <v>9</v>
      </c>
      <c r="H23" s="900"/>
      <c r="I23" s="900"/>
      <c r="J23" s="900"/>
      <c r="K23" s="900"/>
      <c r="L23" s="900"/>
      <c r="M23" s="900"/>
      <c r="N23" s="900"/>
      <c r="O23" s="900"/>
      <c r="P23" s="737"/>
      <c r="Q23" s="737"/>
      <c r="R23" s="737"/>
      <c r="S23" s="737"/>
      <c r="T23" s="737"/>
      <c r="U23" s="737"/>
      <c r="V23" s="737"/>
      <c r="W23" s="737"/>
      <c r="X23" s="732">
        <v>9</v>
      </c>
      <c r="Y23" s="900"/>
      <c r="Z23" s="900"/>
      <c r="AA23" s="900"/>
      <c r="AB23" s="900"/>
      <c r="AC23" s="900"/>
      <c r="AD23" s="900"/>
      <c r="AE23" s="900"/>
      <c r="AF23" s="900"/>
      <c r="AG23" s="900"/>
      <c r="AH23" s="900"/>
      <c r="AI23" s="900"/>
      <c r="AJ23" s="900"/>
      <c r="AK23" s="900"/>
      <c r="AL23" s="900"/>
      <c r="AM23" s="900"/>
      <c r="AN23" s="900"/>
      <c r="AO23" s="730"/>
      <c r="AP23" s="730"/>
      <c r="AQ23" s="730"/>
      <c r="AR23" s="730"/>
      <c r="AS23" s="730"/>
      <c r="AT23" s="730"/>
      <c r="AU23" s="730"/>
      <c r="AV23" s="730"/>
      <c r="AW23" s="729">
        <v>0</v>
      </c>
      <c r="AX23" s="733">
        <v>0</v>
      </c>
      <c r="AY23" s="546">
        <v>0</v>
      </c>
      <c r="AZ23" s="546">
        <v>0</v>
      </c>
      <c r="BA23" s="546">
        <v>6</v>
      </c>
      <c r="BB23" s="546">
        <v>3</v>
      </c>
      <c r="BC23" s="734">
        <v>9</v>
      </c>
      <c r="BD23" s="745"/>
      <c r="BE23" s="706" t="s">
        <v>53</v>
      </c>
    </row>
    <row r="24" spans="1:57" s="707" customFormat="1" ht="12.75">
      <c r="A24" s="728">
        <v>3</v>
      </c>
      <c r="B24" s="843" t="s">
        <v>1509</v>
      </c>
      <c r="C24" s="546">
        <v>0</v>
      </c>
      <c r="D24" s="546">
        <v>0</v>
      </c>
      <c r="E24" s="546">
        <v>6</v>
      </c>
      <c r="F24" s="546">
        <v>2</v>
      </c>
      <c r="G24" s="729">
        <v>8</v>
      </c>
      <c r="H24" s="900"/>
      <c r="I24" s="900"/>
      <c r="J24" s="900"/>
      <c r="K24" s="900"/>
      <c r="L24" s="900"/>
      <c r="M24" s="900"/>
      <c r="N24" s="900"/>
      <c r="O24" s="900"/>
      <c r="P24" s="737"/>
      <c r="Q24" s="737"/>
      <c r="R24" s="737"/>
      <c r="S24" s="737"/>
      <c r="T24" s="737"/>
      <c r="U24" s="737"/>
      <c r="V24" s="737"/>
      <c r="W24" s="737"/>
      <c r="X24" s="732">
        <v>8</v>
      </c>
      <c r="Y24" s="900"/>
      <c r="Z24" s="900"/>
      <c r="AA24" s="900"/>
      <c r="AB24" s="900"/>
      <c r="AC24" s="900"/>
      <c r="AD24" s="900"/>
      <c r="AE24" s="900"/>
      <c r="AF24" s="900"/>
      <c r="AG24" s="900"/>
      <c r="AH24" s="900"/>
      <c r="AI24" s="900"/>
      <c r="AJ24" s="900"/>
      <c r="AK24" s="900"/>
      <c r="AL24" s="900"/>
      <c r="AM24" s="900"/>
      <c r="AN24" s="900"/>
      <c r="AO24" s="730"/>
      <c r="AP24" s="730"/>
      <c r="AQ24" s="730"/>
      <c r="AR24" s="730"/>
      <c r="AS24" s="730"/>
      <c r="AT24" s="730"/>
      <c r="AU24" s="730"/>
      <c r="AV24" s="730"/>
      <c r="AW24" s="729">
        <v>0</v>
      </c>
      <c r="AX24" s="733">
        <v>0</v>
      </c>
      <c r="AY24" s="546">
        <v>0</v>
      </c>
      <c r="AZ24" s="546">
        <v>0</v>
      </c>
      <c r="BA24" s="546">
        <v>6</v>
      </c>
      <c r="BB24" s="546">
        <v>2</v>
      </c>
      <c r="BC24" s="734">
        <v>8</v>
      </c>
      <c r="BD24" s="745"/>
      <c r="BE24" s="706"/>
    </row>
    <row r="25" spans="1:57" s="707" customFormat="1" ht="12.75">
      <c r="A25" s="728">
        <v>4</v>
      </c>
      <c r="B25" s="760" t="s">
        <v>1510</v>
      </c>
      <c r="C25" s="546">
        <v>0</v>
      </c>
      <c r="D25" s="546">
        <v>0</v>
      </c>
      <c r="E25" s="546">
        <v>4</v>
      </c>
      <c r="F25" s="546">
        <v>1</v>
      </c>
      <c r="G25" s="729">
        <v>5</v>
      </c>
      <c r="H25" s="900"/>
      <c r="I25" s="900"/>
      <c r="J25" s="900"/>
      <c r="K25" s="900"/>
      <c r="L25" s="900"/>
      <c r="M25" s="900"/>
      <c r="N25" s="900"/>
      <c r="O25" s="900"/>
      <c r="P25" s="737"/>
      <c r="Q25" s="737"/>
      <c r="R25" s="737"/>
      <c r="S25" s="737"/>
      <c r="T25" s="737"/>
      <c r="U25" s="737"/>
      <c r="V25" s="737"/>
      <c r="W25" s="737"/>
      <c r="X25" s="732">
        <v>5</v>
      </c>
      <c r="Y25" s="900"/>
      <c r="Z25" s="900"/>
      <c r="AA25" s="900"/>
      <c r="AB25" s="900"/>
      <c r="AC25" s="900"/>
      <c r="AD25" s="900"/>
      <c r="AE25" s="900"/>
      <c r="AF25" s="900"/>
      <c r="AG25" s="900"/>
      <c r="AH25" s="900"/>
      <c r="AI25" s="900"/>
      <c r="AJ25" s="900"/>
      <c r="AK25" s="900"/>
      <c r="AL25" s="900"/>
      <c r="AM25" s="900"/>
      <c r="AN25" s="900"/>
      <c r="AO25" s="730"/>
      <c r="AP25" s="730"/>
      <c r="AQ25" s="730"/>
      <c r="AR25" s="730"/>
      <c r="AS25" s="730"/>
      <c r="AT25" s="730"/>
      <c r="AU25" s="730"/>
      <c r="AV25" s="730"/>
      <c r="AW25" s="729">
        <v>0</v>
      </c>
      <c r="AX25" s="733">
        <v>0</v>
      </c>
      <c r="AY25" s="546">
        <v>0</v>
      </c>
      <c r="AZ25" s="546">
        <v>0</v>
      </c>
      <c r="BA25" s="546">
        <v>4</v>
      </c>
      <c r="BB25" s="546">
        <v>1</v>
      </c>
      <c r="BC25" s="734">
        <v>5</v>
      </c>
      <c r="BD25" s="745"/>
      <c r="BE25" s="706"/>
    </row>
    <row r="26" spans="1:57" s="707" customFormat="1" ht="12.75">
      <c r="A26" s="728">
        <v>5</v>
      </c>
      <c r="B26" s="768" t="s">
        <v>1511</v>
      </c>
      <c r="C26" s="546">
        <v>0</v>
      </c>
      <c r="D26" s="546">
        <v>0</v>
      </c>
      <c r="E26" s="546">
        <v>3</v>
      </c>
      <c r="F26" s="546">
        <v>1</v>
      </c>
      <c r="G26" s="729">
        <v>4</v>
      </c>
      <c r="H26" s="900"/>
      <c r="I26" s="900"/>
      <c r="J26" s="900"/>
      <c r="K26" s="900"/>
      <c r="L26" s="900"/>
      <c r="M26" s="900"/>
      <c r="N26" s="900"/>
      <c r="O26" s="900"/>
      <c r="P26" s="737"/>
      <c r="Q26" s="737"/>
      <c r="R26" s="737"/>
      <c r="S26" s="737"/>
      <c r="T26" s="737"/>
      <c r="U26" s="737"/>
      <c r="V26" s="737"/>
      <c r="W26" s="737"/>
      <c r="X26" s="732">
        <v>4</v>
      </c>
      <c r="Y26" s="900"/>
      <c r="Z26" s="900"/>
      <c r="AA26" s="900"/>
      <c r="AB26" s="900"/>
      <c r="AC26" s="900"/>
      <c r="AD26" s="900"/>
      <c r="AE26" s="900"/>
      <c r="AF26" s="900"/>
      <c r="AG26" s="900"/>
      <c r="AH26" s="900"/>
      <c r="AI26" s="900"/>
      <c r="AJ26" s="900"/>
      <c r="AK26" s="900"/>
      <c r="AL26" s="900"/>
      <c r="AM26" s="900"/>
      <c r="AN26" s="900"/>
      <c r="AO26" s="730"/>
      <c r="AP26" s="730"/>
      <c r="AQ26" s="730"/>
      <c r="AR26" s="730"/>
      <c r="AS26" s="730"/>
      <c r="AT26" s="730"/>
      <c r="AU26" s="730"/>
      <c r="AV26" s="730"/>
      <c r="AW26" s="729">
        <v>0</v>
      </c>
      <c r="AX26" s="733">
        <v>0</v>
      </c>
      <c r="AY26" s="546">
        <v>0</v>
      </c>
      <c r="AZ26" s="546">
        <v>0</v>
      </c>
      <c r="BA26" s="546">
        <v>3</v>
      </c>
      <c r="BB26" s="546">
        <v>1</v>
      </c>
      <c r="BC26" s="734">
        <v>4</v>
      </c>
      <c r="BD26" s="745"/>
      <c r="BE26" s="706"/>
    </row>
    <row r="27" spans="1:57" s="707" customFormat="1" ht="12.75">
      <c r="A27" s="728">
        <v>6</v>
      </c>
      <c r="B27" s="844" t="s">
        <v>1512</v>
      </c>
      <c r="C27" s="546">
        <v>0</v>
      </c>
      <c r="D27" s="546">
        <v>0</v>
      </c>
      <c r="E27" s="546">
        <v>5</v>
      </c>
      <c r="F27" s="546">
        <v>1</v>
      </c>
      <c r="G27" s="729">
        <v>6</v>
      </c>
      <c r="H27" s="900"/>
      <c r="I27" s="900"/>
      <c r="J27" s="900"/>
      <c r="K27" s="900"/>
      <c r="L27" s="900"/>
      <c r="M27" s="900"/>
      <c r="N27" s="900"/>
      <c r="O27" s="900"/>
      <c r="P27" s="737"/>
      <c r="Q27" s="737"/>
      <c r="R27" s="737"/>
      <c r="S27" s="737"/>
      <c r="T27" s="737"/>
      <c r="U27" s="737"/>
      <c r="V27" s="737"/>
      <c r="W27" s="737"/>
      <c r="X27" s="732">
        <v>6</v>
      </c>
      <c r="Y27" s="900"/>
      <c r="Z27" s="900"/>
      <c r="AA27" s="900"/>
      <c r="AB27" s="900"/>
      <c r="AC27" s="900"/>
      <c r="AD27" s="900"/>
      <c r="AE27" s="900"/>
      <c r="AF27" s="900"/>
      <c r="AG27" s="900"/>
      <c r="AH27" s="900"/>
      <c r="AI27" s="900"/>
      <c r="AJ27" s="900"/>
      <c r="AK27" s="900"/>
      <c r="AL27" s="900"/>
      <c r="AM27" s="900"/>
      <c r="AN27" s="900"/>
      <c r="AO27" s="730"/>
      <c r="AP27" s="730"/>
      <c r="AQ27" s="730"/>
      <c r="AR27" s="730"/>
      <c r="AS27" s="730"/>
      <c r="AT27" s="730"/>
      <c r="AU27" s="730"/>
      <c r="AV27" s="730"/>
      <c r="AW27" s="729">
        <v>0</v>
      </c>
      <c r="AX27" s="733">
        <v>0</v>
      </c>
      <c r="AY27" s="546">
        <v>0</v>
      </c>
      <c r="AZ27" s="546">
        <v>0</v>
      </c>
      <c r="BA27" s="546">
        <v>5</v>
      </c>
      <c r="BB27" s="546">
        <v>1</v>
      </c>
      <c r="BC27" s="734">
        <v>6</v>
      </c>
      <c r="BD27" s="745"/>
      <c r="BE27" s="706"/>
    </row>
    <row r="28" spans="1:57" s="707" customFormat="1" ht="12.75">
      <c r="A28" s="728">
        <v>7</v>
      </c>
      <c r="B28" s="865" t="s">
        <v>1513</v>
      </c>
      <c r="C28" s="546">
        <v>0</v>
      </c>
      <c r="D28" s="546">
        <v>0</v>
      </c>
      <c r="E28" s="546">
        <v>3</v>
      </c>
      <c r="F28" s="546">
        <v>1</v>
      </c>
      <c r="G28" s="729">
        <v>4</v>
      </c>
      <c r="H28" s="900"/>
      <c r="I28" s="900"/>
      <c r="J28" s="900"/>
      <c r="K28" s="900"/>
      <c r="L28" s="900"/>
      <c r="M28" s="900"/>
      <c r="N28" s="900"/>
      <c r="O28" s="900"/>
      <c r="P28" s="737"/>
      <c r="Q28" s="737"/>
      <c r="R28" s="737"/>
      <c r="S28" s="737"/>
      <c r="T28" s="737"/>
      <c r="U28" s="737"/>
      <c r="V28" s="737"/>
      <c r="W28" s="737"/>
      <c r="X28" s="732">
        <v>4</v>
      </c>
      <c r="Y28" s="900"/>
      <c r="Z28" s="900"/>
      <c r="AA28" s="900"/>
      <c r="AB28" s="900"/>
      <c r="AC28" s="900"/>
      <c r="AD28" s="900"/>
      <c r="AE28" s="900"/>
      <c r="AF28" s="900"/>
      <c r="AG28" s="900"/>
      <c r="AH28" s="900"/>
      <c r="AI28" s="900"/>
      <c r="AJ28" s="900"/>
      <c r="AK28" s="900"/>
      <c r="AL28" s="900"/>
      <c r="AM28" s="900"/>
      <c r="AN28" s="900"/>
      <c r="AO28" s="730"/>
      <c r="AP28" s="730"/>
      <c r="AQ28" s="730"/>
      <c r="AR28" s="730"/>
      <c r="AS28" s="730"/>
      <c r="AT28" s="730"/>
      <c r="AU28" s="730"/>
      <c r="AV28" s="730"/>
      <c r="AW28" s="729">
        <v>0</v>
      </c>
      <c r="AX28" s="733">
        <v>0</v>
      </c>
      <c r="AY28" s="546">
        <v>0</v>
      </c>
      <c r="AZ28" s="546">
        <v>0</v>
      </c>
      <c r="BA28" s="546">
        <v>3</v>
      </c>
      <c r="BB28" s="546">
        <v>1</v>
      </c>
      <c r="BC28" s="734">
        <v>4</v>
      </c>
      <c r="BD28" s="745"/>
      <c r="BE28" s="706"/>
    </row>
    <row r="29" spans="1:57" s="707" customFormat="1" ht="12.75">
      <c r="A29" s="728">
        <v>8</v>
      </c>
      <c r="B29" s="847" t="s">
        <v>54</v>
      </c>
      <c r="C29" s="546">
        <v>3</v>
      </c>
      <c r="D29" s="546">
        <v>8</v>
      </c>
      <c r="E29" s="546">
        <v>0</v>
      </c>
      <c r="F29" s="546">
        <v>1</v>
      </c>
      <c r="G29" s="729">
        <v>12</v>
      </c>
      <c r="H29" s="900"/>
      <c r="I29" s="900"/>
      <c r="J29" s="900"/>
      <c r="K29" s="900"/>
      <c r="L29" s="900"/>
      <c r="M29" s="900"/>
      <c r="N29" s="900"/>
      <c r="O29" s="900"/>
      <c r="P29" s="737"/>
      <c r="Q29" s="737"/>
      <c r="R29" s="737"/>
      <c r="S29" s="737"/>
      <c r="T29" s="737"/>
      <c r="U29" s="737"/>
      <c r="V29" s="737"/>
      <c r="W29" s="737"/>
      <c r="X29" s="732">
        <v>12</v>
      </c>
      <c r="Y29" s="900"/>
      <c r="Z29" s="900"/>
      <c r="AA29" s="900"/>
      <c r="AB29" s="900"/>
      <c r="AC29" s="900"/>
      <c r="AD29" s="900"/>
      <c r="AE29" s="900"/>
      <c r="AF29" s="900"/>
      <c r="AG29" s="900"/>
      <c r="AH29" s="900">
        <v>1</v>
      </c>
      <c r="AI29" s="900"/>
      <c r="AJ29" s="900"/>
      <c r="AK29" s="900"/>
      <c r="AL29" s="900"/>
      <c r="AM29" s="900"/>
      <c r="AN29" s="900"/>
      <c r="AO29" s="730"/>
      <c r="AP29" s="730"/>
      <c r="AQ29" s="730"/>
      <c r="AR29" s="730"/>
      <c r="AS29" s="730"/>
      <c r="AT29" s="730"/>
      <c r="AU29" s="730"/>
      <c r="AV29" s="730"/>
      <c r="AW29" s="729">
        <v>1</v>
      </c>
      <c r="AX29" s="733">
        <v>0</v>
      </c>
      <c r="AY29" s="546">
        <v>3</v>
      </c>
      <c r="AZ29" s="546">
        <v>7</v>
      </c>
      <c r="BA29" s="546">
        <v>0</v>
      </c>
      <c r="BB29" s="546">
        <v>1</v>
      </c>
      <c r="BC29" s="734">
        <v>11</v>
      </c>
      <c r="BD29" s="745" t="s">
        <v>1609</v>
      </c>
      <c r="BE29" s="706" t="s">
        <v>55</v>
      </c>
    </row>
    <row r="30" spans="1:57" s="707" customFormat="1" ht="12.75">
      <c r="A30" s="728">
        <v>9</v>
      </c>
      <c r="B30" s="847" t="s">
        <v>1516</v>
      </c>
      <c r="C30" s="546">
        <v>1</v>
      </c>
      <c r="D30" s="546">
        <v>1</v>
      </c>
      <c r="E30" s="546">
        <v>1</v>
      </c>
      <c r="F30" s="546">
        <v>1</v>
      </c>
      <c r="G30" s="729">
        <v>4</v>
      </c>
      <c r="H30" s="900"/>
      <c r="I30" s="900"/>
      <c r="J30" s="900"/>
      <c r="K30" s="900"/>
      <c r="L30" s="900"/>
      <c r="M30" s="900"/>
      <c r="N30" s="900"/>
      <c r="O30" s="900"/>
      <c r="P30" s="737"/>
      <c r="Q30" s="737"/>
      <c r="R30" s="737"/>
      <c r="S30" s="737"/>
      <c r="T30" s="737"/>
      <c r="U30" s="737"/>
      <c r="V30" s="737"/>
      <c r="W30" s="737"/>
      <c r="X30" s="732">
        <v>4</v>
      </c>
      <c r="Y30" s="900"/>
      <c r="Z30" s="900"/>
      <c r="AA30" s="900"/>
      <c r="AB30" s="900"/>
      <c r="AC30" s="900"/>
      <c r="AD30" s="900"/>
      <c r="AE30" s="900"/>
      <c r="AF30" s="900"/>
      <c r="AG30" s="900"/>
      <c r="AH30" s="900"/>
      <c r="AI30" s="900"/>
      <c r="AJ30" s="900"/>
      <c r="AK30" s="900"/>
      <c r="AL30" s="900"/>
      <c r="AM30" s="900"/>
      <c r="AN30" s="900"/>
      <c r="AO30" s="730"/>
      <c r="AP30" s="730"/>
      <c r="AQ30" s="730"/>
      <c r="AR30" s="730"/>
      <c r="AS30" s="730"/>
      <c r="AT30" s="730"/>
      <c r="AU30" s="730"/>
      <c r="AV30" s="730"/>
      <c r="AW30" s="729">
        <v>0</v>
      </c>
      <c r="AX30" s="733">
        <v>0</v>
      </c>
      <c r="AY30" s="546">
        <v>1</v>
      </c>
      <c r="AZ30" s="546">
        <v>1</v>
      </c>
      <c r="BA30" s="546">
        <v>1</v>
      </c>
      <c r="BB30" s="546">
        <v>1</v>
      </c>
      <c r="BC30" s="734">
        <v>4</v>
      </c>
      <c r="BD30" s="745"/>
      <c r="BE30" s="706" t="s">
        <v>57</v>
      </c>
    </row>
    <row r="31" spans="1:57" s="707" customFormat="1" ht="12.75">
      <c r="A31" s="728">
        <v>10</v>
      </c>
      <c r="B31" s="847" t="s">
        <v>1517</v>
      </c>
      <c r="C31" s="546">
        <v>3</v>
      </c>
      <c r="D31" s="546">
        <v>0</v>
      </c>
      <c r="E31" s="546">
        <v>0</v>
      </c>
      <c r="F31" s="546">
        <v>0</v>
      </c>
      <c r="G31" s="729">
        <v>3</v>
      </c>
      <c r="H31" s="900"/>
      <c r="I31" s="900"/>
      <c r="J31" s="900"/>
      <c r="K31" s="900"/>
      <c r="L31" s="900"/>
      <c r="M31" s="900"/>
      <c r="N31" s="900"/>
      <c r="O31" s="900"/>
      <c r="P31" s="737"/>
      <c r="Q31" s="737"/>
      <c r="R31" s="737"/>
      <c r="S31" s="737"/>
      <c r="T31" s="737"/>
      <c r="U31" s="737"/>
      <c r="V31" s="737"/>
      <c r="W31" s="737"/>
      <c r="X31" s="732">
        <v>3</v>
      </c>
      <c r="Y31" s="900"/>
      <c r="Z31" s="900"/>
      <c r="AA31" s="900"/>
      <c r="AB31" s="900"/>
      <c r="AC31" s="900"/>
      <c r="AD31" s="900"/>
      <c r="AE31" s="900"/>
      <c r="AF31" s="900"/>
      <c r="AG31" s="900"/>
      <c r="AH31" s="900"/>
      <c r="AI31" s="900"/>
      <c r="AJ31" s="900"/>
      <c r="AK31" s="900"/>
      <c r="AL31" s="900"/>
      <c r="AM31" s="900"/>
      <c r="AN31" s="900"/>
      <c r="AO31" s="730"/>
      <c r="AP31" s="730"/>
      <c r="AQ31" s="730"/>
      <c r="AR31" s="730"/>
      <c r="AS31" s="730"/>
      <c r="AT31" s="730"/>
      <c r="AU31" s="730"/>
      <c r="AV31" s="730"/>
      <c r="AW31" s="729">
        <v>0</v>
      </c>
      <c r="AX31" s="733">
        <v>0</v>
      </c>
      <c r="AY31" s="546">
        <v>3</v>
      </c>
      <c r="AZ31" s="546">
        <v>0</v>
      </c>
      <c r="BA31" s="546">
        <v>0</v>
      </c>
      <c r="BB31" s="546">
        <v>0</v>
      </c>
      <c r="BC31" s="734">
        <v>3</v>
      </c>
      <c r="BD31" s="745"/>
      <c r="BE31" s="706"/>
    </row>
    <row r="32" spans="1:57" s="707" customFormat="1" ht="12.75">
      <c r="A32" s="728">
        <v>11</v>
      </c>
      <c r="B32" s="847" t="s">
        <v>71</v>
      </c>
      <c r="C32" s="546">
        <v>0</v>
      </c>
      <c r="D32" s="546">
        <v>5</v>
      </c>
      <c r="E32" s="546">
        <v>0</v>
      </c>
      <c r="F32" s="546">
        <v>0</v>
      </c>
      <c r="G32" s="729">
        <v>5</v>
      </c>
      <c r="H32" s="900"/>
      <c r="I32" s="900"/>
      <c r="J32" s="900"/>
      <c r="K32" s="900"/>
      <c r="L32" s="900"/>
      <c r="M32" s="900"/>
      <c r="N32" s="900"/>
      <c r="O32" s="900"/>
      <c r="P32" s="737"/>
      <c r="Q32" s="737"/>
      <c r="R32" s="737"/>
      <c r="S32" s="737"/>
      <c r="T32" s="737"/>
      <c r="U32" s="737"/>
      <c r="V32" s="737"/>
      <c r="W32" s="737"/>
      <c r="X32" s="732">
        <v>5</v>
      </c>
      <c r="Y32" s="900"/>
      <c r="Z32" s="900"/>
      <c r="AA32" s="900"/>
      <c r="AB32" s="900"/>
      <c r="AC32" s="900"/>
      <c r="AD32" s="900"/>
      <c r="AE32" s="900"/>
      <c r="AF32" s="900"/>
      <c r="AG32" s="900"/>
      <c r="AH32" s="900"/>
      <c r="AI32" s="900"/>
      <c r="AJ32" s="900"/>
      <c r="AK32" s="900"/>
      <c r="AL32" s="900"/>
      <c r="AM32" s="900"/>
      <c r="AN32" s="900"/>
      <c r="AO32" s="730"/>
      <c r="AP32" s="730"/>
      <c r="AQ32" s="730"/>
      <c r="AR32" s="730"/>
      <c r="AS32" s="730"/>
      <c r="AT32" s="730">
        <v>1</v>
      </c>
      <c r="AU32" s="730"/>
      <c r="AV32" s="730"/>
      <c r="AW32" s="729">
        <v>1</v>
      </c>
      <c r="AX32" s="733">
        <v>0</v>
      </c>
      <c r="AY32" s="546">
        <v>0</v>
      </c>
      <c r="AZ32" s="546">
        <v>4</v>
      </c>
      <c r="BA32" s="546">
        <v>0</v>
      </c>
      <c r="BB32" s="546">
        <v>0</v>
      </c>
      <c r="BC32" s="734">
        <v>4</v>
      </c>
      <c r="BD32" s="745" t="s">
        <v>1580</v>
      </c>
      <c r="BE32" s="706"/>
    </row>
    <row r="33" spans="1:57" s="707" customFormat="1" ht="12.75">
      <c r="A33" s="728">
        <v>12</v>
      </c>
      <c r="B33" s="847" t="s">
        <v>1519</v>
      </c>
      <c r="C33" s="546">
        <v>0</v>
      </c>
      <c r="D33" s="546">
        <v>0</v>
      </c>
      <c r="E33" s="546">
        <v>1</v>
      </c>
      <c r="F33" s="546">
        <v>7</v>
      </c>
      <c r="G33" s="729">
        <v>8</v>
      </c>
      <c r="H33" s="900"/>
      <c r="I33" s="900"/>
      <c r="J33" s="900"/>
      <c r="K33" s="900"/>
      <c r="L33" s="900"/>
      <c r="M33" s="900"/>
      <c r="N33" s="900"/>
      <c r="O33" s="900"/>
      <c r="P33" s="737"/>
      <c r="Q33" s="737"/>
      <c r="R33" s="737"/>
      <c r="S33" s="737"/>
      <c r="T33" s="737"/>
      <c r="U33" s="737"/>
      <c r="V33" s="737"/>
      <c r="W33" s="737"/>
      <c r="X33" s="732">
        <v>8</v>
      </c>
      <c r="Y33" s="900"/>
      <c r="Z33" s="900"/>
      <c r="AA33" s="900"/>
      <c r="AB33" s="900"/>
      <c r="AC33" s="900"/>
      <c r="AD33" s="900"/>
      <c r="AE33" s="900"/>
      <c r="AF33" s="900"/>
      <c r="AG33" s="900">
        <v>1</v>
      </c>
      <c r="AH33" s="900"/>
      <c r="AI33" s="900"/>
      <c r="AJ33" s="900"/>
      <c r="AK33" s="900"/>
      <c r="AL33" s="900"/>
      <c r="AM33" s="900"/>
      <c r="AN33" s="900"/>
      <c r="AO33" s="730"/>
      <c r="AP33" s="730"/>
      <c r="AQ33" s="730"/>
      <c r="AR33" s="730"/>
      <c r="AS33" s="730"/>
      <c r="AT33" s="730"/>
      <c r="AU33" s="730"/>
      <c r="AV33" s="730"/>
      <c r="AW33" s="729">
        <v>1</v>
      </c>
      <c r="AX33" s="733">
        <v>0</v>
      </c>
      <c r="AY33" s="546">
        <v>-1</v>
      </c>
      <c r="AZ33" s="546">
        <v>0</v>
      </c>
      <c r="BA33" s="546">
        <v>1</v>
      </c>
      <c r="BB33" s="546">
        <v>7</v>
      </c>
      <c r="BC33" s="734">
        <v>7</v>
      </c>
      <c r="BD33" s="761" t="s">
        <v>1610</v>
      </c>
      <c r="BE33" s="759"/>
    </row>
    <row r="34" spans="1:57" s="707" customFormat="1" ht="12.75">
      <c r="A34" s="728">
        <v>13</v>
      </c>
      <c r="B34" s="847" t="s">
        <v>1523</v>
      </c>
      <c r="C34" s="546">
        <v>1</v>
      </c>
      <c r="D34" s="546">
        <v>14</v>
      </c>
      <c r="E34" s="546">
        <v>1</v>
      </c>
      <c r="F34" s="546">
        <v>5</v>
      </c>
      <c r="G34" s="729">
        <v>21</v>
      </c>
      <c r="H34" s="900"/>
      <c r="I34" s="900"/>
      <c r="J34" s="900"/>
      <c r="K34" s="900"/>
      <c r="L34" s="900"/>
      <c r="M34" s="900"/>
      <c r="N34" s="900"/>
      <c r="O34" s="900"/>
      <c r="P34" s="737"/>
      <c r="Q34" s="737"/>
      <c r="R34" s="737"/>
      <c r="S34" s="737"/>
      <c r="T34" s="737"/>
      <c r="U34" s="737"/>
      <c r="V34" s="737"/>
      <c r="W34" s="737"/>
      <c r="X34" s="732">
        <v>21</v>
      </c>
      <c r="Y34" s="900"/>
      <c r="Z34" s="900"/>
      <c r="AA34" s="900"/>
      <c r="AB34" s="900"/>
      <c r="AC34" s="900"/>
      <c r="AD34" s="900"/>
      <c r="AE34" s="900"/>
      <c r="AF34" s="900"/>
      <c r="AG34" s="900"/>
      <c r="AH34" s="900"/>
      <c r="AI34" s="900"/>
      <c r="AJ34" s="900"/>
      <c r="AK34" s="900"/>
      <c r="AL34" s="900"/>
      <c r="AM34" s="900"/>
      <c r="AN34" s="900"/>
      <c r="AO34" s="730"/>
      <c r="AP34" s="730"/>
      <c r="AQ34" s="730"/>
      <c r="AR34" s="730"/>
      <c r="AS34" s="730"/>
      <c r="AT34" s="730"/>
      <c r="AU34" s="730"/>
      <c r="AV34" s="730"/>
      <c r="AW34" s="729">
        <v>0</v>
      </c>
      <c r="AX34" s="733">
        <v>0</v>
      </c>
      <c r="AY34" s="546">
        <v>1</v>
      </c>
      <c r="AZ34" s="546">
        <v>14</v>
      </c>
      <c r="BA34" s="546">
        <v>1</v>
      </c>
      <c r="BB34" s="546">
        <v>5</v>
      </c>
      <c r="BC34" s="734">
        <v>21</v>
      </c>
      <c r="BD34" s="761"/>
      <c r="BE34" s="759"/>
    </row>
    <row r="35" spans="1:57" s="707" customFormat="1" ht="12.75">
      <c r="A35" s="728">
        <v>14</v>
      </c>
      <c r="B35" s="847" t="s">
        <v>58</v>
      </c>
      <c r="C35" s="546">
        <v>0</v>
      </c>
      <c r="D35" s="546">
        <v>1</v>
      </c>
      <c r="E35" s="546">
        <v>0</v>
      </c>
      <c r="F35" s="546">
        <v>0</v>
      </c>
      <c r="G35" s="729">
        <v>1</v>
      </c>
      <c r="H35" s="900"/>
      <c r="I35" s="900"/>
      <c r="J35" s="900"/>
      <c r="K35" s="900"/>
      <c r="L35" s="900"/>
      <c r="M35" s="900"/>
      <c r="N35" s="900"/>
      <c r="O35" s="900"/>
      <c r="P35" s="737"/>
      <c r="Q35" s="737"/>
      <c r="R35" s="737"/>
      <c r="S35" s="737"/>
      <c r="T35" s="737"/>
      <c r="U35" s="737"/>
      <c r="V35" s="737"/>
      <c r="W35" s="737"/>
      <c r="X35" s="732">
        <v>1</v>
      </c>
      <c r="Y35" s="900"/>
      <c r="Z35" s="900"/>
      <c r="AA35" s="900"/>
      <c r="AB35" s="900"/>
      <c r="AC35" s="900"/>
      <c r="AD35" s="900"/>
      <c r="AE35" s="900"/>
      <c r="AF35" s="900"/>
      <c r="AG35" s="900"/>
      <c r="AH35" s="900"/>
      <c r="AI35" s="900"/>
      <c r="AJ35" s="900"/>
      <c r="AK35" s="900"/>
      <c r="AL35" s="900"/>
      <c r="AM35" s="900"/>
      <c r="AN35" s="900"/>
      <c r="AO35" s="730"/>
      <c r="AP35" s="730"/>
      <c r="AQ35" s="730"/>
      <c r="AR35" s="730"/>
      <c r="AS35" s="730"/>
      <c r="AT35" s="730"/>
      <c r="AU35" s="730"/>
      <c r="AV35" s="730"/>
      <c r="AW35" s="729">
        <v>0</v>
      </c>
      <c r="AX35" s="733">
        <v>0</v>
      </c>
      <c r="AY35" s="546">
        <v>0</v>
      </c>
      <c r="AZ35" s="546">
        <v>1</v>
      </c>
      <c r="BA35" s="546">
        <v>0</v>
      </c>
      <c r="BB35" s="546">
        <v>0</v>
      </c>
      <c r="BC35" s="718">
        <v>1</v>
      </c>
      <c r="BD35" s="745"/>
      <c r="BE35" s="759" t="s">
        <v>58</v>
      </c>
    </row>
    <row r="36" spans="1:57" s="707" customFormat="1" ht="12.75">
      <c r="A36" s="728">
        <v>15</v>
      </c>
      <c r="B36" s="847" t="s">
        <v>59</v>
      </c>
      <c r="C36" s="546">
        <v>1</v>
      </c>
      <c r="D36" s="546">
        <v>0</v>
      </c>
      <c r="E36" s="546">
        <v>3</v>
      </c>
      <c r="F36" s="546">
        <v>0</v>
      </c>
      <c r="G36" s="729">
        <v>4</v>
      </c>
      <c r="H36" s="900"/>
      <c r="I36" s="900"/>
      <c r="J36" s="900"/>
      <c r="K36" s="900"/>
      <c r="L36" s="900"/>
      <c r="M36" s="900"/>
      <c r="N36" s="900"/>
      <c r="O36" s="900"/>
      <c r="P36" s="737"/>
      <c r="Q36" s="737"/>
      <c r="R36" s="737"/>
      <c r="S36" s="737"/>
      <c r="T36" s="737"/>
      <c r="U36" s="737"/>
      <c r="V36" s="737"/>
      <c r="W36" s="737"/>
      <c r="X36" s="732">
        <v>4</v>
      </c>
      <c r="Y36" s="900"/>
      <c r="Z36" s="900"/>
      <c r="AA36" s="900"/>
      <c r="AB36" s="900"/>
      <c r="AC36" s="900"/>
      <c r="AD36" s="900"/>
      <c r="AE36" s="900"/>
      <c r="AF36" s="900"/>
      <c r="AG36" s="900"/>
      <c r="AH36" s="900"/>
      <c r="AI36" s="900"/>
      <c r="AJ36" s="900"/>
      <c r="AK36" s="900"/>
      <c r="AL36" s="900"/>
      <c r="AM36" s="900"/>
      <c r="AN36" s="900"/>
      <c r="AO36" s="730"/>
      <c r="AP36" s="730"/>
      <c r="AQ36" s="730"/>
      <c r="AR36" s="730"/>
      <c r="AS36" s="730"/>
      <c r="AT36" s="730"/>
      <c r="AU36" s="730"/>
      <c r="AV36" s="730"/>
      <c r="AW36" s="729">
        <v>0</v>
      </c>
      <c r="AX36" s="733">
        <v>0</v>
      </c>
      <c r="AY36" s="546">
        <v>1</v>
      </c>
      <c r="AZ36" s="546">
        <v>0</v>
      </c>
      <c r="BA36" s="546">
        <v>3</v>
      </c>
      <c r="BB36" s="546">
        <v>0</v>
      </c>
      <c r="BC36" s="734">
        <v>4</v>
      </c>
      <c r="BD36" s="736"/>
      <c r="BE36" s="706"/>
    </row>
    <row r="37" spans="1:57" s="707" customFormat="1" ht="12.75">
      <c r="A37" s="728">
        <v>16</v>
      </c>
      <c r="B37" s="847" t="s">
        <v>60</v>
      </c>
      <c r="C37" s="546">
        <v>0</v>
      </c>
      <c r="D37" s="546">
        <v>1</v>
      </c>
      <c r="E37" s="546">
        <v>0</v>
      </c>
      <c r="F37" s="546">
        <v>0</v>
      </c>
      <c r="G37" s="729">
        <v>1</v>
      </c>
      <c r="H37" s="900"/>
      <c r="I37" s="900"/>
      <c r="J37" s="900"/>
      <c r="K37" s="900"/>
      <c r="L37" s="900"/>
      <c r="M37" s="900"/>
      <c r="N37" s="900"/>
      <c r="O37" s="900"/>
      <c r="P37" s="737"/>
      <c r="Q37" s="737"/>
      <c r="R37" s="737"/>
      <c r="S37" s="737"/>
      <c r="T37" s="737"/>
      <c r="U37" s="737"/>
      <c r="V37" s="737"/>
      <c r="W37" s="737"/>
      <c r="X37" s="732">
        <v>1</v>
      </c>
      <c r="Y37" s="900"/>
      <c r="Z37" s="900"/>
      <c r="AA37" s="900"/>
      <c r="AB37" s="900"/>
      <c r="AC37" s="900"/>
      <c r="AD37" s="900"/>
      <c r="AE37" s="900"/>
      <c r="AF37" s="900"/>
      <c r="AG37" s="900"/>
      <c r="AH37" s="900"/>
      <c r="AI37" s="900"/>
      <c r="AJ37" s="900"/>
      <c r="AK37" s="900"/>
      <c r="AL37" s="900"/>
      <c r="AM37" s="900"/>
      <c r="AN37" s="900"/>
      <c r="AO37" s="730"/>
      <c r="AP37" s="730"/>
      <c r="AQ37" s="730"/>
      <c r="AR37" s="730"/>
      <c r="AS37" s="730"/>
      <c r="AT37" s="730"/>
      <c r="AU37" s="730"/>
      <c r="AV37" s="730"/>
      <c r="AW37" s="729">
        <v>0</v>
      </c>
      <c r="AX37" s="733">
        <v>0</v>
      </c>
      <c r="AY37" s="546">
        <v>0</v>
      </c>
      <c r="AZ37" s="546">
        <v>1</v>
      </c>
      <c r="BA37" s="546">
        <v>0</v>
      </c>
      <c r="BB37" s="546">
        <v>0</v>
      </c>
      <c r="BC37" s="734">
        <v>1</v>
      </c>
      <c r="BD37" s="745"/>
      <c r="BE37" s="706" t="s">
        <v>61</v>
      </c>
    </row>
    <row r="38" spans="1:57" s="707" customFormat="1" ht="12.75">
      <c r="A38" s="728"/>
      <c r="B38" s="847"/>
      <c r="C38" s="57">
        <v>0</v>
      </c>
      <c r="D38" s="57">
        <v>0</v>
      </c>
      <c r="E38" s="57">
        <v>0</v>
      </c>
      <c r="F38" s="57">
        <v>0</v>
      </c>
      <c r="G38" s="747">
        <v>0</v>
      </c>
      <c r="H38" s="738"/>
      <c r="I38" s="738"/>
      <c r="J38" s="738"/>
      <c r="K38" s="738"/>
      <c r="L38" s="738"/>
      <c r="M38" s="738"/>
      <c r="N38" s="738"/>
      <c r="O38" s="738"/>
      <c r="P38" s="738"/>
      <c r="Q38" s="738"/>
      <c r="R38" s="738"/>
      <c r="S38" s="738"/>
      <c r="T38" s="738"/>
      <c r="U38" s="738"/>
      <c r="V38" s="738"/>
      <c r="W38" s="738"/>
      <c r="X38" s="732"/>
      <c r="Y38" s="738"/>
      <c r="Z38" s="738"/>
      <c r="AA38" s="738"/>
      <c r="AB38" s="738"/>
      <c r="AC38" s="738"/>
      <c r="AD38" s="738"/>
      <c r="AE38" s="738"/>
      <c r="AF38" s="738"/>
      <c r="AG38" s="738"/>
      <c r="AH38" s="738"/>
      <c r="AI38" s="738"/>
      <c r="AJ38" s="738"/>
      <c r="AK38" s="738"/>
      <c r="AL38" s="738"/>
      <c r="AM38" s="738"/>
      <c r="AN38" s="738"/>
      <c r="AO38" s="738"/>
      <c r="AP38" s="738"/>
      <c r="AQ38" s="738"/>
      <c r="AR38" s="738"/>
      <c r="AS38" s="738"/>
      <c r="AT38" s="738"/>
      <c r="AU38" s="738"/>
      <c r="AV38" s="738"/>
      <c r="AW38" s="738"/>
      <c r="AX38" s="748"/>
      <c r="AY38" s="738"/>
      <c r="AZ38" s="738"/>
      <c r="BA38" s="738"/>
      <c r="BB38" s="738"/>
      <c r="BC38" s="743"/>
      <c r="BD38" s="749"/>
      <c r="BE38" s="706"/>
    </row>
    <row r="39" spans="1:57" s="707" customFormat="1" ht="13.5" thickBot="1">
      <c r="A39" s="728"/>
      <c r="B39" s="847"/>
      <c r="C39" s="61"/>
      <c r="D39" s="61"/>
      <c r="E39" s="61"/>
      <c r="F39" s="61"/>
      <c r="G39" s="750"/>
      <c r="H39" s="738"/>
      <c r="I39" s="738"/>
      <c r="J39" s="751"/>
      <c r="K39" s="751"/>
      <c r="L39" s="751"/>
      <c r="M39" s="751"/>
      <c r="N39" s="751"/>
      <c r="O39" s="751"/>
      <c r="P39" s="751"/>
      <c r="Q39" s="751"/>
      <c r="R39" s="751"/>
      <c r="S39" s="751"/>
      <c r="T39" s="751"/>
      <c r="U39" s="751"/>
      <c r="V39" s="751"/>
      <c r="W39" s="751"/>
      <c r="X39" s="732"/>
      <c r="Y39" s="751"/>
      <c r="Z39" s="751"/>
      <c r="AA39" s="751"/>
      <c r="AB39" s="751"/>
      <c r="AC39" s="751"/>
      <c r="AD39" s="751"/>
      <c r="AE39" s="751"/>
      <c r="AF39" s="751"/>
      <c r="AG39" s="751"/>
      <c r="AH39" s="751"/>
      <c r="AI39" s="751"/>
      <c r="AJ39" s="751"/>
      <c r="AK39" s="751"/>
      <c r="AL39" s="751"/>
      <c r="AM39" s="751"/>
      <c r="AN39" s="751"/>
      <c r="AO39" s="751"/>
      <c r="AP39" s="751"/>
      <c r="AQ39" s="751"/>
      <c r="AR39" s="751"/>
      <c r="AS39" s="751"/>
      <c r="AT39" s="751"/>
      <c r="AU39" s="751"/>
      <c r="AV39" s="751"/>
      <c r="AW39" s="738"/>
      <c r="AX39" s="748"/>
      <c r="AY39" s="751"/>
      <c r="AZ39" s="751"/>
      <c r="BA39" s="751"/>
      <c r="BB39" s="751"/>
      <c r="BC39" s="910"/>
      <c r="BD39" s="752"/>
      <c r="BE39" s="706"/>
    </row>
    <row r="40" spans="1:57" s="707" customFormat="1" ht="13.5" thickBot="1">
      <c r="A40" s="840"/>
      <c r="B40" s="851" t="s">
        <v>62</v>
      </c>
      <c r="C40" s="546">
        <v>26</v>
      </c>
      <c r="D40" s="546">
        <v>50</v>
      </c>
      <c r="E40" s="546">
        <v>35</v>
      </c>
      <c r="F40" s="546">
        <v>26</v>
      </c>
      <c r="G40" s="546">
        <v>137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7">
        <v>0</v>
      </c>
      <c r="O40" s="67">
        <v>0</v>
      </c>
      <c r="P40" s="67">
        <v>0</v>
      </c>
      <c r="Q40" s="67">
        <v>0</v>
      </c>
      <c r="R40" s="67">
        <v>0</v>
      </c>
      <c r="S40" s="67">
        <v>0</v>
      </c>
      <c r="T40" s="67">
        <v>0</v>
      </c>
      <c r="U40" s="67">
        <v>0</v>
      </c>
      <c r="V40" s="67">
        <v>0</v>
      </c>
      <c r="W40" s="67">
        <v>0</v>
      </c>
      <c r="X40" s="68">
        <v>137</v>
      </c>
      <c r="Y40" s="69">
        <v>0</v>
      </c>
      <c r="Z40" s="69">
        <v>0</v>
      </c>
      <c r="AA40" s="69">
        <v>0</v>
      </c>
      <c r="AB40" s="69">
        <v>0</v>
      </c>
      <c r="AC40" s="69">
        <v>0</v>
      </c>
      <c r="AD40" s="69">
        <v>0</v>
      </c>
      <c r="AE40" s="69">
        <v>0</v>
      </c>
      <c r="AF40" s="69">
        <v>0</v>
      </c>
      <c r="AG40" s="69">
        <v>1</v>
      </c>
      <c r="AH40" s="69">
        <v>1</v>
      </c>
      <c r="AI40" s="69">
        <v>0</v>
      </c>
      <c r="AJ40" s="69">
        <v>0</v>
      </c>
      <c r="AK40" s="69">
        <v>0</v>
      </c>
      <c r="AL40" s="69">
        <v>0</v>
      </c>
      <c r="AM40" s="69">
        <v>0</v>
      </c>
      <c r="AN40" s="69">
        <v>0</v>
      </c>
      <c r="AO40" s="69">
        <v>0</v>
      </c>
      <c r="AP40" s="69">
        <v>0</v>
      </c>
      <c r="AQ40" s="69">
        <v>0</v>
      </c>
      <c r="AR40" s="69">
        <v>0</v>
      </c>
      <c r="AS40" s="69">
        <v>0</v>
      </c>
      <c r="AT40" s="69">
        <v>1</v>
      </c>
      <c r="AU40" s="69">
        <v>0</v>
      </c>
      <c r="AV40" s="69">
        <v>0</v>
      </c>
      <c r="AW40" s="69">
        <v>3</v>
      </c>
      <c r="AX40" s="69">
        <v>0</v>
      </c>
      <c r="AY40" s="69">
        <v>25</v>
      </c>
      <c r="AZ40" s="69">
        <v>48</v>
      </c>
      <c r="BA40" s="69">
        <v>35</v>
      </c>
      <c r="BB40" s="69">
        <v>26</v>
      </c>
      <c r="BC40" s="69">
        <v>134</v>
      </c>
      <c r="BD40" s="754" t="s">
        <v>1611</v>
      </c>
      <c r="BE40" s="706" t="s">
        <v>62</v>
      </c>
    </row>
    <row r="41" spans="1:57" s="707" customFormat="1" ht="12.75">
      <c r="A41" s="755" t="s">
        <v>63</v>
      </c>
      <c r="B41" s="841" t="s">
        <v>64</v>
      </c>
      <c r="C41" s="48"/>
      <c r="D41" s="48"/>
      <c r="E41" s="48"/>
      <c r="F41" s="48"/>
      <c r="G41" s="747"/>
      <c r="H41" s="730"/>
      <c r="I41" s="730"/>
      <c r="J41" s="730"/>
      <c r="K41" s="730"/>
      <c r="L41" s="730"/>
      <c r="M41" s="730"/>
      <c r="N41" s="730"/>
      <c r="O41" s="730"/>
      <c r="P41" s="730"/>
      <c r="Q41" s="730"/>
      <c r="R41" s="730"/>
      <c r="S41" s="730"/>
      <c r="T41" s="730"/>
      <c r="U41" s="730"/>
      <c r="V41" s="730"/>
      <c r="W41" s="730"/>
      <c r="X41" s="732">
        <v>0</v>
      </c>
      <c r="Y41" s="730"/>
      <c r="Z41" s="730"/>
      <c r="AA41" s="730"/>
      <c r="AB41" s="730"/>
      <c r="AC41" s="730"/>
      <c r="AD41" s="730"/>
      <c r="AE41" s="730"/>
      <c r="AF41" s="730"/>
      <c r="AG41" s="730"/>
      <c r="AH41" s="730"/>
      <c r="AI41" s="730"/>
      <c r="AJ41" s="730"/>
      <c r="AK41" s="730"/>
      <c r="AL41" s="730"/>
      <c r="AM41" s="730"/>
      <c r="AN41" s="730"/>
      <c r="AO41" s="730"/>
      <c r="AP41" s="730"/>
      <c r="AQ41" s="730"/>
      <c r="AR41" s="730"/>
      <c r="AS41" s="730"/>
      <c r="AT41" s="730"/>
      <c r="AU41" s="730"/>
      <c r="AV41" s="730"/>
      <c r="AW41" s="730">
        <v>0</v>
      </c>
      <c r="AX41" s="756">
        <v>0</v>
      </c>
      <c r="AY41" s="730"/>
      <c r="AZ41" s="730"/>
      <c r="BA41" s="730"/>
      <c r="BB41" s="730"/>
      <c r="BC41" s="743"/>
      <c r="BD41" s="735"/>
      <c r="BE41" s="706"/>
    </row>
    <row r="42" spans="1:57" s="707" customFormat="1" ht="12.75">
      <c r="A42" s="741">
        <v>1</v>
      </c>
      <c r="B42" s="847" t="s">
        <v>65</v>
      </c>
      <c r="C42" s="546">
        <v>16</v>
      </c>
      <c r="D42" s="546">
        <v>36</v>
      </c>
      <c r="E42" s="546">
        <v>4</v>
      </c>
      <c r="F42" s="546">
        <v>20</v>
      </c>
      <c r="G42" s="729">
        <v>76</v>
      </c>
      <c r="H42" s="900"/>
      <c r="I42" s="900"/>
      <c r="J42" s="900"/>
      <c r="K42" s="900"/>
      <c r="L42" s="900"/>
      <c r="M42" s="900"/>
      <c r="N42" s="900"/>
      <c r="O42" s="900"/>
      <c r="P42" s="737"/>
      <c r="Q42" s="737"/>
      <c r="R42" s="737"/>
      <c r="S42" s="737"/>
      <c r="T42" s="737"/>
      <c r="U42" s="737"/>
      <c r="V42" s="737"/>
      <c r="W42" s="737"/>
      <c r="X42" s="732">
        <v>76</v>
      </c>
      <c r="Y42" s="900"/>
      <c r="Z42" s="900"/>
      <c r="AA42" s="900"/>
      <c r="AB42" s="900">
        <v>1</v>
      </c>
      <c r="AC42" s="900"/>
      <c r="AD42" s="900"/>
      <c r="AE42" s="900"/>
      <c r="AF42" s="900">
        <v>1</v>
      </c>
      <c r="AG42" s="900"/>
      <c r="AH42" s="900"/>
      <c r="AI42" s="900"/>
      <c r="AJ42" s="900"/>
      <c r="AK42" s="900"/>
      <c r="AL42" s="900"/>
      <c r="AM42" s="900">
        <v>1</v>
      </c>
      <c r="AN42" s="900"/>
      <c r="AO42" s="730"/>
      <c r="AP42" s="730"/>
      <c r="AQ42" s="730"/>
      <c r="AR42" s="730"/>
      <c r="AS42" s="730"/>
      <c r="AT42" s="730">
        <v>1</v>
      </c>
      <c r="AU42" s="730"/>
      <c r="AV42" s="730"/>
      <c r="AW42" s="729">
        <v>1</v>
      </c>
      <c r="AX42" s="733">
        <v>3</v>
      </c>
      <c r="AY42" s="546">
        <v>16</v>
      </c>
      <c r="AZ42" s="546">
        <v>35</v>
      </c>
      <c r="BA42" s="546">
        <v>3</v>
      </c>
      <c r="BB42" s="546">
        <v>18</v>
      </c>
      <c r="BC42" s="734">
        <v>72</v>
      </c>
      <c r="BD42" s="745" t="s">
        <v>1612</v>
      </c>
      <c r="BE42" s="706" t="s">
        <v>65</v>
      </c>
    </row>
    <row r="43" spans="1:57" s="707" customFormat="1" ht="12.75">
      <c r="A43" s="741">
        <v>2</v>
      </c>
      <c r="B43" s="843" t="s">
        <v>66</v>
      </c>
      <c r="C43" s="546">
        <v>0</v>
      </c>
      <c r="D43" s="546">
        <v>0</v>
      </c>
      <c r="E43" s="546">
        <v>2</v>
      </c>
      <c r="F43" s="546">
        <v>2</v>
      </c>
      <c r="G43" s="729">
        <v>4</v>
      </c>
      <c r="H43" s="900"/>
      <c r="I43" s="900"/>
      <c r="J43" s="900"/>
      <c r="K43" s="900"/>
      <c r="L43" s="900"/>
      <c r="M43" s="900"/>
      <c r="N43" s="900"/>
      <c r="O43" s="900"/>
      <c r="P43" s="737"/>
      <c r="Q43" s="737"/>
      <c r="R43" s="737"/>
      <c r="S43" s="737"/>
      <c r="T43" s="737"/>
      <c r="U43" s="737"/>
      <c r="V43" s="737"/>
      <c r="W43" s="737"/>
      <c r="X43" s="732">
        <v>4</v>
      </c>
      <c r="Y43" s="900"/>
      <c r="Z43" s="900"/>
      <c r="AA43" s="900"/>
      <c r="AB43" s="900"/>
      <c r="AC43" s="900"/>
      <c r="AD43" s="900"/>
      <c r="AE43" s="900"/>
      <c r="AF43" s="900"/>
      <c r="AG43" s="900"/>
      <c r="AH43" s="900"/>
      <c r="AI43" s="900"/>
      <c r="AJ43" s="900"/>
      <c r="AK43" s="900"/>
      <c r="AL43" s="900"/>
      <c r="AM43" s="900"/>
      <c r="AN43" s="900"/>
      <c r="AO43" s="730"/>
      <c r="AP43" s="730"/>
      <c r="AQ43" s="730"/>
      <c r="AR43" s="730"/>
      <c r="AS43" s="730"/>
      <c r="AT43" s="730"/>
      <c r="AU43" s="730"/>
      <c r="AV43" s="730"/>
      <c r="AW43" s="729">
        <v>0</v>
      </c>
      <c r="AX43" s="733">
        <v>0</v>
      </c>
      <c r="AY43" s="546">
        <v>0</v>
      </c>
      <c r="AZ43" s="546">
        <v>0</v>
      </c>
      <c r="BA43" s="546">
        <v>2</v>
      </c>
      <c r="BB43" s="546">
        <v>2</v>
      </c>
      <c r="BC43" s="734">
        <v>4</v>
      </c>
      <c r="BD43" s="884"/>
      <c r="BE43" s="759"/>
    </row>
    <row r="44" spans="1:57" s="707" customFormat="1" ht="12.75">
      <c r="A44" s="741">
        <v>3</v>
      </c>
      <c r="B44" s="760" t="s">
        <v>1401</v>
      </c>
      <c r="C44" s="546">
        <v>0</v>
      </c>
      <c r="D44" s="546">
        <v>0</v>
      </c>
      <c r="E44" s="546">
        <v>0</v>
      </c>
      <c r="F44" s="546">
        <v>4</v>
      </c>
      <c r="G44" s="729">
        <v>4</v>
      </c>
      <c r="H44" s="900"/>
      <c r="I44" s="900"/>
      <c r="J44" s="900"/>
      <c r="K44" s="900"/>
      <c r="L44" s="900"/>
      <c r="M44" s="900"/>
      <c r="N44" s="900"/>
      <c r="O44" s="900"/>
      <c r="P44" s="737"/>
      <c r="Q44" s="737"/>
      <c r="R44" s="737"/>
      <c r="S44" s="737"/>
      <c r="T44" s="737"/>
      <c r="U44" s="737"/>
      <c r="V44" s="737"/>
      <c r="W44" s="737"/>
      <c r="X44" s="732">
        <v>4</v>
      </c>
      <c r="Y44" s="900"/>
      <c r="Z44" s="900"/>
      <c r="AA44" s="900"/>
      <c r="AB44" s="900"/>
      <c r="AC44" s="900"/>
      <c r="AD44" s="900"/>
      <c r="AE44" s="900"/>
      <c r="AF44" s="900"/>
      <c r="AG44" s="900"/>
      <c r="AH44" s="900"/>
      <c r="AI44" s="900"/>
      <c r="AJ44" s="900"/>
      <c r="AK44" s="900"/>
      <c r="AL44" s="900"/>
      <c r="AM44" s="900"/>
      <c r="AN44" s="900"/>
      <c r="AO44" s="730"/>
      <c r="AP44" s="730"/>
      <c r="AQ44" s="730"/>
      <c r="AR44" s="730"/>
      <c r="AS44" s="730"/>
      <c r="AT44" s="730"/>
      <c r="AU44" s="730"/>
      <c r="AV44" s="730"/>
      <c r="AW44" s="729">
        <v>0</v>
      </c>
      <c r="AX44" s="733">
        <v>0</v>
      </c>
      <c r="AY44" s="546">
        <v>0</v>
      </c>
      <c r="AZ44" s="546">
        <v>0</v>
      </c>
      <c r="BA44" s="546">
        <v>0</v>
      </c>
      <c r="BB44" s="546">
        <v>4</v>
      </c>
      <c r="BC44" s="734">
        <v>4</v>
      </c>
      <c r="BD44" s="758"/>
      <c r="BE44" s="759"/>
    </row>
    <row r="45" spans="1:57" s="707" customFormat="1" ht="12.75">
      <c r="A45" s="741">
        <v>4</v>
      </c>
      <c r="B45" s="760" t="s">
        <v>1402</v>
      </c>
      <c r="C45" s="546">
        <v>0</v>
      </c>
      <c r="D45" s="546">
        <v>1</v>
      </c>
      <c r="E45" s="546">
        <v>0</v>
      </c>
      <c r="F45" s="546">
        <v>0</v>
      </c>
      <c r="G45" s="729">
        <v>1</v>
      </c>
      <c r="H45" s="900"/>
      <c r="I45" s="900"/>
      <c r="J45" s="900"/>
      <c r="K45" s="900"/>
      <c r="L45" s="900"/>
      <c r="M45" s="900"/>
      <c r="N45" s="900"/>
      <c r="O45" s="900"/>
      <c r="P45" s="737"/>
      <c r="Q45" s="737"/>
      <c r="R45" s="737"/>
      <c r="S45" s="737"/>
      <c r="T45" s="737"/>
      <c r="U45" s="737"/>
      <c r="V45" s="737"/>
      <c r="W45" s="737"/>
      <c r="X45" s="732">
        <v>1</v>
      </c>
      <c r="Y45" s="900"/>
      <c r="Z45" s="900"/>
      <c r="AA45" s="900"/>
      <c r="AB45" s="900"/>
      <c r="AC45" s="900"/>
      <c r="AD45" s="900"/>
      <c r="AE45" s="900"/>
      <c r="AF45" s="900"/>
      <c r="AG45" s="900"/>
      <c r="AH45" s="900"/>
      <c r="AI45" s="900"/>
      <c r="AJ45" s="900"/>
      <c r="AK45" s="900"/>
      <c r="AL45" s="900"/>
      <c r="AM45" s="900"/>
      <c r="AN45" s="900"/>
      <c r="AO45" s="730"/>
      <c r="AP45" s="730"/>
      <c r="AQ45" s="730"/>
      <c r="AR45" s="730"/>
      <c r="AS45" s="730"/>
      <c r="AT45" s="730"/>
      <c r="AU45" s="730"/>
      <c r="AV45" s="730"/>
      <c r="AW45" s="729">
        <v>0</v>
      </c>
      <c r="AX45" s="733">
        <v>0</v>
      </c>
      <c r="AY45" s="546">
        <v>0</v>
      </c>
      <c r="AZ45" s="546">
        <v>1</v>
      </c>
      <c r="BA45" s="546">
        <v>0</v>
      </c>
      <c r="BB45" s="546">
        <v>0</v>
      </c>
      <c r="BC45" s="734">
        <v>1</v>
      </c>
      <c r="BD45" s="758"/>
      <c r="BE45" s="759"/>
    </row>
    <row r="46" spans="1:57" s="707" customFormat="1" ht="12.75">
      <c r="A46" s="741">
        <v>5</v>
      </c>
      <c r="B46" s="768" t="s">
        <v>1397</v>
      </c>
      <c r="C46" s="546">
        <v>0</v>
      </c>
      <c r="D46" s="546">
        <v>0</v>
      </c>
      <c r="E46" s="546">
        <v>4</v>
      </c>
      <c r="F46" s="546">
        <v>4</v>
      </c>
      <c r="G46" s="729">
        <v>8</v>
      </c>
      <c r="H46" s="900"/>
      <c r="I46" s="900"/>
      <c r="J46" s="900"/>
      <c r="K46" s="900"/>
      <c r="L46" s="900"/>
      <c r="M46" s="900"/>
      <c r="N46" s="900"/>
      <c r="O46" s="900"/>
      <c r="P46" s="737"/>
      <c r="Q46" s="737"/>
      <c r="R46" s="737"/>
      <c r="S46" s="737"/>
      <c r="T46" s="737"/>
      <c r="U46" s="737"/>
      <c r="V46" s="737"/>
      <c r="W46" s="737"/>
      <c r="X46" s="732">
        <v>8</v>
      </c>
      <c r="Y46" s="900"/>
      <c r="Z46" s="900"/>
      <c r="AA46" s="900"/>
      <c r="AB46" s="900"/>
      <c r="AC46" s="900"/>
      <c r="AD46" s="900"/>
      <c r="AE46" s="900"/>
      <c r="AF46" s="900"/>
      <c r="AG46" s="900"/>
      <c r="AH46" s="900"/>
      <c r="AI46" s="900"/>
      <c r="AJ46" s="900"/>
      <c r="AK46" s="900"/>
      <c r="AL46" s="900"/>
      <c r="AM46" s="900"/>
      <c r="AN46" s="900"/>
      <c r="AO46" s="730"/>
      <c r="AP46" s="730"/>
      <c r="AQ46" s="730"/>
      <c r="AR46" s="730"/>
      <c r="AS46" s="730"/>
      <c r="AT46" s="730"/>
      <c r="AU46" s="730"/>
      <c r="AV46" s="730"/>
      <c r="AW46" s="729">
        <v>0</v>
      </c>
      <c r="AX46" s="733">
        <v>0</v>
      </c>
      <c r="AY46" s="546">
        <v>0</v>
      </c>
      <c r="AZ46" s="546">
        <v>0</v>
      </c>
      <c r="BA46" s="546">
        <v>4</v>
      </c>
      <c r="BB46" s="546">
        <v>4</v>
      </c>
      <c r="BC46" s="734">
        <v>8</v>
      </c>
      <c r="BD46" s="761"/>
      <c r="BE46" s="759"/>
    </row>
    <row r="47" spans="1:57" s="707" customFormat="1" ht="12.75">
      <c r="A47" s="741">
        <v>6</v>
      </c>
      <c r="B47" s="768" t="s">
        <v>1398</v>
      </c>
      <c r="C47" s="546">
        <v>1</v>
      </c>
      <c r="D47" s="546">
        <v>0</v>
      </c>
      <c r="E47" s="546">
        <v>0</v>
      </c>
      <c r="F47" s="546">
        <v>0</v>
      </c>
      <c r="G47" s="729">
        <v>1</v>
      </c>
      <c r="H47" s="900"/>
      <c r="I47" s="900"/>
      <c r="J47" s="900"/>
      <c r="K47" s="900"/>
      <c r="L47" s="900"/>
      <c r="M47" s="900"/>
      <c r="N47" s="900"/>
      <c r="O47" s="900"/>
      <c r="P47" s="737"/>
      <c r="Q47" s="737"/>
      <c r="R47" s="737"/>
      <c r="S47" s="737"/>
      <c r="T47" s="737"/>
      <c r="U47" s="737"/>
      <c r="V47" s="737"/>
      <c r="W47" s="737"/>
      <c r="X47" s="732">
        <v>1</v>
      </c>
      <c r="Y47" s="900"/>
      <c r="Z47" s="900"/>
      <c r="AA47" s="900"/>
      <c r="AB47" s="900"/>
      <c r="AC47" s="900"/>
      <c r="AD47" s="900"/>
      <c r="AE47" s="900"/>
      <c r="AF47" s="900"/>
      <c r="AG47" s="900"/>
      <c r="AH47" s="900"/>
      <c r="AI47" s="900"/>
      <c r="AJ47" s="900"/>
      <c r="AK47" s="900"/>
      <c r="AL47" s="900"/>
      <c r="AM47" s="900"/>
      <c r="AN47" s="900"/>
      <c r="AO47" s="730"/>
      <c r="AP47" s="730"/>
      <c r="AQ47" s="730"/>
      <c r="AR47" s="730"/>
      <c r="AS47" s="730"/>
      <c r="AT47" s="730"/>
      <c r="AU47" s="730"/>
      <c r="AV47" s="730"/>
      <c r="AW47" s="729">
        <v>0</v>
      </c>
      <c r="AX47" s="733">
        <v>0</v>
      </c>
      <c r="AY47" s="546">
        <v>1</v>
      </c>
      <c r="AZ47" s="546">
        <v>0</v>
      </c>
      <c r="BA47" s="546">
        <v>0</v>
      </c>
      <c r="BB47" s="546">
        <v>0</v>
      </c>
      <c r="BC47" s="734">
        <v>1</v>
      </c>
      <c r="BD47" s="761"/>
      <c r="BE47" s="759"/>
    </row>
    <row r="48" spans="1:57" s="707" customFormat="1" ht="12.75">
      <c r="A48" s="741">
        <v>7</v>
      </c>
      <c r="B48" s="865" t="s">
        <v>1508</v>
      </c>
      <c r="C48" s="546">
        <v>0</v>
      </c>
      <c r="D48" s="546">
        <v>0</v>
      </c>
      <c r="E48" s="546">
        <v>3</v>
      </c>
      <c r="F48" s="546">
        <v>1</v>
      </c>
      <c r="G48" s="729">
        <v>4</v>
      </c>
      <c r="H48" s="900"/>
      <c r="I48" s="900"/>
      <c r="J48" s="900"/>
      <c r="K48" s="900"/>
      <c r="L48" s="900"/>
      <c r="M48" s="900"/>
      <c r="N48" s="900"/>
      <c r="O48" s="900"/>
      <c r="P48" s="737"/>
      <c r="Q48" s="737"/>
      <c r="R48" s="737"/>
      <c r="S48" s="737"/>
      <c r="T48" s="737"/>
      <c r="U48" s="737"/>
      <c r="V48" s="737"/>
      <c r="W48" s="737"/>
      <c r="X48" s="732">
        <v>4</v>
      </c>
      <c r="Y48" s="900"/>
      <c r="Z48" s="900"/>
      <c r="AA48" s="900"/>
      <c r="AB48" s="900"/>
      <c r="AC48" s="900"/>
      <c r="AD48" s="900"/>
      <c r="AE48" s="900"/>
      <c r="AF48" s="900"/>
      <c r="AG48" s="900"/>
      <c r="AH48" s="900"/>
      <c r="AI48" s="900"/>
      <c r="AJ48" s="900"/>
      <c r="AK48" s="900"/>
      <c r="AL48" s="900"/>
      <c r="AM48" s="900"/>
      <c r="AN48" s="900"/>
      <c r="AO48" s="730"/>
      <c r="AP48" s="730"/>
      <c r="AQ48" s="730"/>
      <c r="AR48" s="730"/>
      <c r="AS48" s="730"/>
      <c r="AT48" s="730"/>
      <c r="AU48" s="730"/>
      <c r="AV48" s="730"/>
      <c r="AW48" s="729">
        <v>0</v>
      </c>
      <c r="AX48" s="733">
        <v>0</v>
      </c>
      <c r="AY48" s="546">
        <v>0</v>
      </c>
      <c r="AZ48" s="546">
        <v>0</v>
      </c>
      <c r="BA48" s="546">
        <v>3</v>
      </c>
      <c r="BB48" s="546">
        <v>1</v>
      </c>
      <c r="BC48" s="734">
        <v>4</v>
      </c>
      <c r="BD48" s="761"/>
      <c r="BE48" s="759"/>
    </row>
    <row r="49" spans="1:57" s="707" customFormat="1" ht="12.75">
      <c r="A49" s="741">
        <v>8</v>
      </c>
      <c r="B49" s="843" t="s">
        <v>72</v>
      </c>
      <c r="C49" s="546">
        <v>0</v>
      </c>
      <c r="D49" s="546">
        <v>0</v>
      </c>
      <c r="E49" s="546">
        <v>31</v>
      </c>
      <c r="F49" s="546">
        <v>119</v>
      </c>
      <c r="G49" s="729">
        <v>150</v>
      </c>
      <c r="H49" s="900"/>
      <c r="I49" s="900"/>
      <c r="J49" s="900"/>
      <c r="K49" s="900"/>
      <c r="L49" s="900"/>
      <c r="M49" s="900"/>
      <c r="N49" s="900"/>
      <c r="O49" s="900"/>
      <c r="P49" s="737"/>
      <c r="Q49" s="737"/>
      <c r="R49" s="737"/>
      <c r="S49" s="737"/>
      <c r="T49" s="737"/>
      <c r="U49" s="737"/>
      <c r="V49" s="737"/>
      <c r="W49" s="737"/>
      <c r="X49" s="732">
        <v>150</v>
      </c>
      <c r="Y49" s="900"/>
      <c r="Z49" s="900"/>
      <c r="AA49" s="900"/>
      <c r="AB49" s="900">
        <v>7</v>
      </c>
      <c r="AC49" s="900"/>
      <c r="AD49" s="900"/>
      <c r="AE49" s="900"/>
      <c r="AF49" s="900">
        <v>1</v>
      </c>
      <c r="AG49" s="900"/>
      <c r="AH49" s="900"/>
      <c r="AI49" s="900"/>
      <c r="AJ49" s="900"/>
      <c r="AK49" s="900"/>
      <c r="AL49" s="900"/>
      <c r="AM49" s="900"/>
      <c r="AN49" s="900"/>
      <c r="AO49" s="730"/>
      <c r="AP49" s="730"/>
      <c r="AQ49" s="730"/>
      <c r="AR49" s="730"/>
      <c r="AS49" s="730"/>
      <c r="AT49" s="730"/>
      <c r="AU49" s="730"/>
      <c r="AV49" s="730">
        <v>1</v>
      </c>
      <c r="AW49" s="729">
        <v>0</v>
      </c>
      <c r="AX49" s="733">
        <v>9</v>
      </c>
      <c r="AY49" s="546">
        <v>0</v>
      </c>
      <c r="AZ49" s="546">
        <v>0</v>
      </c>
      <c r="BA49" s="546">
        <v>31</v>
      </c>
      <c r="BB49" s="546">
        <v>110</v>
      </c>
      <c r="BC49" s="734">
        <v>141</v>
      </c>
      <c r="BD49" s="757" t="s">
        <v>1613</v>
      </c>
      <c r="BE49" s="706" t="s">
        <v>72</v>
      </c>
    </row>
    <row r="50" spans="1:57" s="707" customFormat="1" ht="12.75">
      <c r="A50" s="741">
        <v>9</v>
      </c>
      <c r="B50" s="843" t="s">
        <v>75</v>
      </c>
      <c r="C50" s="546">
        <v>2</v>
      </c>
      <c r="D50" s="546">
        <v>2</v>
      </c>
      <c r="E50" s="546">
        <v>1</v>
      </c>
      <c r="F50" s="546">
        <v>1</v>
      </c>
      <c r="G50" s="729">
        <v>6</v>
      </c>
      <c r="H50" s="900"/>
      <c r="I50" s="900"/>
      <c r="J50" s="900"/>
      <c r="K50" s="900"/>
      <c r="L50" s="900"/>
      <c r="M50" s="900"/>
      <c r="N50" s="900"/>
      <c r="O50" s="900"/>
      <c r="P50" s="737"/>
      <c r="Q50" s="737"/>
      <c r="R50" s="737"/>
      <c r="S50" s="737"/>
      <c r="T50" s="737"/>
      <c r="U50" s="737"/>
      <c r="V50" s="737"/>
      <c r="W50" s="737"/>
      <c r="X50" s="732">
        <v>6</v>
      </c>
      <c r="Y50" s="900"/>
      <c r="Z50" s="900"/>
      <c r="AA50" s="900"/>
      <c r="AB50" s="900"/>
      <c r="AC50" s="900"/>
      <c r="AD50" s="900"/>
      <c r="AE50" s="900"/>
      <c r="AF50" s="900"/>
      <c r="AG50" s="900"/>
      <c r="AH50" s="900"/>
      <c r="AI50" s="900"/>
      <c r="AJ50" s="900"/>
      <c r="AK50" s="900"/>
      <c r="AL50" s="900"/>
      <c r="AM50" s="900"/>
      <c r="AN50" s="900"/>
      <c r="AO50" s="730"/>
      <c r="AP50" s="730"/>
      <c r="AQ50" s="730"/>
      <c r="AR50" s="730"/>
      <c r="AS50" s="730"/>
      <c r="AT50" s="730"/>
      <c r="AU50" s="730"/>
      <c r="AV50" s="730"/>
      <c r="AW50" s="729">
        <v>0</v>
      </c>
      <c r="AX50" s="733">
        <v>0</v>
      </c>
      <c r="AY50" s="546">
        <v>2</v>
      </c>
      <c r="AZ50" s="546">
        <v>2</v>
      </c>
      <c r="BA50" s="546">
        <v>1</v>
      </c>
      <c r="BB50" s="546">
        <v>1</v>
      </c>
      <c r="BC50" s="734">
        <v>6</v>
      </c>
      <c r="BD50" s="757"/>
      <c r="BE50" s="759"/>
    </row>
    <row r="51" spans="1:57" s="707" customFormat="1" ht="12.75">
      <c r="A51" s="741">
        <v>10</v>
      </c>
      <c r="B51" s="760" t="s">
        <v>76</v>
      </c>
      <c r="C51" s="546">
        <v>2</v>
      </c>
      <c r="D51" s="546">
        <v>0</v>
      </c>
      <c r="E51" s="546">
        <v>32</v>
      </c>
      <c r="F51" s="546">
        <v>109</v>
      </c>
      <c r="G51" s="729">
        <v>143</v>
      </c>
      <c r="H51" s="900"/>
      <c r="I51" s="900"/>
      <c r="J51" s="900"/>
      <c r="K51" s="900"/>
      <c r="L51" s="900"/>
      <c r="M51" s="900"/>
      <c r="N51" s="900"/>
      <c r="O51" s="900"/>
      <c r="P51" s="737"/>
      <c r="Q51" s="737"/>
      <c r="R51" s="737"/>
      <c r="S51" s="737"/>
      <c r="T51" s="737"/>
      <c r="U51" s="737"/>
      <c r="V51" s="737"/>
      <c r="W51" s="737"/>
      <c r="X51" s="732">
        <v>143</v>
      </c>
      <c r="Y51" s="900"/>
      <c r="Z51" s="900"/>
      <c r="AA51" s="900">
        <v>1</v>
      </c>
      <c r="AB51" s="900"/>
      <c r="AC51" s="900"/>
      <c r="AD51" s="900"/>
      <c r="AE51" s="900"/>
      <c r="AF51" s="900"/>
      <c r="AG51" s="900"/>
      <c r="AH51" s="900"/>
      <c r="AI51" s="900"/>
      <c r="AJ51" s="900"/>
      <c r="AK51" s="900"/>
      <c r="AL51" s="900"/>
      <c r="AM51" s="900"/>
      <c r="AN51" s="900"/>
      <c r="AO51" s="730"/>
      <c r="AP51" s="730"/>
      <c r="AQ51" s="730"/>
      <c r="AR51" s="730"/>
      <c r="AS51" s="730"/>
      <c r="AT51" s="730"/>
      <c r="AU51" s="730"/>
      <c r="AV51" s="730">
        <v>1</v>
      </c>
      <c r="AW51" s="729">
        <v>0</v>
      </c>
      <c r="AX51" s="733">
        <v>2</v>
      </c>
      <c r="AY51" s="546">
        <v>2</v>
      </c>
      <c r="AZ51" s="546">
        <v>0</v>
      </c>
      <c r="BA51" s="546">
        <v>31</v>
      </c>
      <c r="BB51" s="546">
        <v>108</v>
      </c>
      <c r="BC51" s="734">
        <v>141</v>
      </c>
      <c r="BD51" s="757" t="s">
        <v>1604</v>
      </c>
      <c r="BE51" s="759"/>
    </row>
    <row r="52" spans="1:57" s="707" customFormat="1" ht="12.75">
      <c r="A52" s="741">
        <v>11</v>
      </c>
      <c r="B52" s="760" t="s">
        <v>1528</v>
      </c>
      <c r="C52" s="546">
        <v>1</v>
      </c>
      <c r="D52" s="546">
        <v>3</v>
      </c>
      <c r="E52" s="546">
        <v>0</v>
      </c>
      <c r="F52" s="546">
        <v>0</v>
      </c>
      <c r="G52" s="729">
        <v>4</v>
      </c>
      <c r="H52" s="900"/>
      <c r="I52" s="900"/>
      <c r="J52" s="900"/>
      <c r="K52" s="900"/>
      <c r="L52" s="900"/>
      <c r="M52" s="900"/>
      <c r="N52" s="900"/>
      <c r="O52" s="900"/>
      <c r="P52" s="737"/>
      <c r="Q52" s="737"/>
      <c r="R52" s="737"/>
      <c r="S52" s="737"/>
      <c r="T52" s="737"/>
      <c r="U52" s="737"/>
      <c r="V52" s="737"/>
      <c r="W52" s="737"/>
      <c r="X52" s="732">
        <v>4</v>
      </c>
      <c r="Y52" s="900"/>
      <c r="Z52" s="900"/>
      <c r="AA52" s="900"/>
      <c r="AB52" s="900"/>
      <c r="AC52" s="900"/>
      <c r="AD52" s="900"/>
      <c r="AE52" s="900"/>
      <c r="AF52" s="900"/>
      <c r="AG52" s="900"/>
      <c r="AH52" s="900"/>
      <c r="AI52" s="900"/>
      <c r="AJ52" s="900"/>
      <c r="AK52" s="900"/>
      <c r="AL52" s="900"/>
      <c r="AM52" s="900"/>
      <c r="AN52" s="900"/>
      <c r="AO52" s="730"/>
      <c r="AP52" s="730"/>
      <c r="AQ52" s="730"/>
      <c r="AR52" s="730"/>
      <c r="AS52" s="730"/>
      <c r="AT52" s="730"/>
      <c r="AU52" s="730"/>
      <c r="AV52" s="730"/>
      <c r="AW52" s="729">
        <v>0</v>
      </c>
      <c r="AX52" s="733">
        <v>0</v>
      </c>
      <c r="AY52" s="546">
        <v>1</v>
      </c>
      <c r="AZ52" s="546">
        <v>3</v>
      </c>
      <c r="BA52" s="546">
        <v>0</v>
      </c>
      <c r="BB52" s="546">
        <v>0</v>
      </c>
      <c r="BC52" s="734">
        <v>4</v>
      </c>
      <c r="BD52" s="757"/>
      <c r="BE52" s="706"/>
    </row>
    <row r="53" spans="1:57" s="707" customFormat="1" ht="12.75">
      <c r="A53" s="741">
        <v>12</v>
      </c>
      <c r="B53" s="768" t="s">
        <v>78</v>
      </c>
      <c r="C53" s="546">
        <v>0</v>
      </c>
      <c r="D53" s="546">
        <v>0</v>
      </c>
      <c r="E53" s="546">
        <v>22</v>
      </c>
      <c r="F53" s="546">
        <v>39</v>
      </c>
      <c r="G53" s="729">
        <v>61</v>
      </c>
      <c r="H53" s="900"/>
      <c r="I53" s="900"/>
      <c r="J53" s="900"/>
      <c r="K53" s="900"/>
      <c r="L53" s="900"/>
      <c r="M53" s="900"/>
      <c r="N53" s="900"/>
      <c r="O53" s="900"/>
      <c r="P53" s="737"/>
      <c r="Q53" s="737"/>
      <c r="R53" s="737"/>
      <c r="S53" s="737"/>
      <c r="T53" s="737"/>
      <c r="U53" s="737"/>
      <c r="V53" s="737"/>
      <c r="W53" s="737"/>
      <c r="X53" s="732">
        <v>61</v>
      </c>
      <c r="Y53" s="900"/>
      <c r="Z53" s="900"/>
      <c r="AA53" s="900"/>
      <c r="AB53" s="900"/>
      <c r="AC53" s="900"/>
      <c r="AD53" s="900"/>
      <c r="AE53" s="900"/>
      <c r="AF53" s="900"/>
      <c r="AG53" s="900"/>
      <c r="AH53" s="900"/>
      <c r="AI53" s="900"/>
      <c r="AJ53" s="900"/>
      <c r="AK53" s="900"/>
      <c r="AL53" s="900"/>
      <c r="AM53" s="900"/>
      <c r="AN53" s="900">
        <v>1</v>
      </c>
      <c r="AO53" s="730"/>
      <c r="AP53" s="730"/>
      <c r="AQ53" s="730"/>
      <c r="AR53" s="730"/>
      <c r="AS53" s="730"/>
      <c r="AT53" s="730"/>
      <c r="AU53" s="730"/>
      <c r="AV53" s="730"/>
      <c r="AW53" s="729"/>
      <c r="AX53" s="733">
        <v>1</v>
      </c>
      <c r="AY53" s="546">
        <v>0</v>
      </c>
      <c r="AZ53" s="546">
        <v>0</v>
      </c>
      <c r="BA53" s="546">
        <v>22</v>
      </c>
      <c r="BB53" s="546">
        <v>38</v>
      </c>
      <c r="BC53" s="734">
        <v>60</v>
      </c>
      <c r="BD53" s="757" t="s">
        <v>1614</v>
      </c>
      <c r="BE53" s="706"/>
    </row>
    <row r="54" spans="1:57" s="707" customFormat="1" ht="12.75">
      <c r="A54" s="741">
        <v>13</v>
      </c>
      <c r="B54" s="768" t="s">
        <v>79</v>
      </c>
      <c r="C54" s="546">
        <v>3</v>
      </c>
      <c r="D54" s="546">
        <v>0</v>
      </c>
      <c r="E54" s="546">
        <v>0</v>
      </c>
      <c r="F54" s="546">
        <v>0</v>
      </c>
      <c r="G54" s="729">
        <v>3</v>
      </c>
      <c r="H54" s="900"/>
      <c r="I54" s="900"/>
      <c r="J54" s="900"/>
      <c r="K54" s="900"/>
      <c r="L54" s="900"/>
      <c r="M54" s="900"/>
      <c r="N54" s="900"/>
      <c r="O54" s="900"/>
      <c r="P54" s="737"/>
      <c r="Q54" s="737"/>
      <c r="R54" s="765"/>
      <c r="S54" s="765"/>
      <c r="T54" s="765"/>
      <c r="U54" s="737"/>
      <c r="V54" s="737"/>
      <c r="W54" s="737"/>
      <c r="X54" s="732">
        <v>3</v>
      </c>
      <c r="Y54" s="900"/>
      <c r="Z54" s="900"/>
      <c r="AA54" s="900"/>
      <c r="AB54" s="900"/>
      <c r="AC54" s="900"/>
      <c r="AD54" s="900"/>
      <c r="AE54" s="900"/>
      <c r="AF54" s="900"/>
      <c r="AG54" s="900"/>
      <c r="AH54" s="900"/>
      <c r="AI54" s="900"/>
      <c r="AJ54" s="900"/>
      <c r="AK54" s="900"/>
      <c r="AL54" s="900"/>
      <c r="AM54" s="900"/>
      <c r="AN54" s="900"/>
      <c r="AO54" s="730"/>
      <c r="AP54" s="730"/>
      <c r="AQ54" s="730"/>
      <c r="AR54" s="730"/>
      <c r="AS54" s="730"/>
      <c r="AT54" s="730"/>
      <c r="AU54" s="730"/>
      <c r="AV54" s="730"/>
      <c r="AW54" s="729">
        <v>0</v>
      </c>
      <c r="AX54" s="733">
        <v>0</v>
      </c>
      <c r="AY54" s="546">
        <v>3</v>
      </c>
      <c r="AZ54" s="546">
        <v>0</v>
      </c>
      <c r="BA54" s="546">
        <v>0</v>
      </c>
      <c r="BB54" s="546">
        <v>0</v>
      </c>
      <c r="BC54" s="734">
        <v>3</v>
      </c>
      <c r="BD54" s="761"/>
      <c r="BE54" s="706"/>
    </row>
    <row r="55" spans="1:57" s="707" customFormat="1" ht="12.75">
      <c r="A55" s="741">
        <v>14</v>
      </c>
      <c r="B55" s="844" t="s">
        <v>1529</v>
      </c>
      <c r="C55" s="546">
        <v>0</v>
      </c>
      <c r="D55" s="546">
        <v>0</v>
      </c>
      <c r="E55" s="546">
        <v>37</v>
      </c>
      <c r="F55" s="546">
        <v>69</v>
      </c>
      <c r="G55" s="729">
        <v>106</v>
      </c>
      <c r="H55" s="900"/>
      <c r="I55" s="900"/>
      <c r="J55" s="900"/>
      <c r="K55" s="900"/>
      <c r="L55" s="900"/>
      <c r="M55" s="900"/>
      <c r="N55" s="900"/>
      <c r="O55" s="900"/>
      <c r="P55" s="737"/>
      <c r="Q55" s="737"/>
      <c r="R55" s="737"/>
      <c r="S55" s="737"/>
      <c r="T55" s="765"/>
      <c r="U55" s="737"/>
      <c r="V55" s="765"/>
      <c r="W55" s="765"/>
      <c r="X55" s="732">
        <v>106</v>
      </c>
      <c r="Y55" s="900"/>
      <c r="Z55" s="900"/>
      <c r="AA55" s="900"/>
      <c r="AB55" s="900">
        <v>2</v>
      </c>
      <c r="AC55" s="900"/>
      <c r="AD55" s="900"/>
      <c r="AE55" s="900"/>
      <c r="AF55" s="900"/>
      <c r="AG55" s="900"/>
      <c r="AH55" s="900"/>
      <c r="AI55" s="900"/>
      <c r="AJ55" s="900"/>
      <c r="AK55" s="900"/>
      <c r="AL55" s="900"/>
      <c r="AM55" s="900"/>
      <c r="AN55" s="900"/>
      <c r="AO55" s="730"/>
      <c r="AP55" s="730"/>
      <c r="AQ55" s="730"/>
      <c r="AR55" s="730"/>
      <c r="AS55" s="730"/>
      <c r="AT55" s="730"/>
      <c r="AU55" s="730"/>
      <c r="AV55" s="730"/>
      <c r="AW55" s="729">
        <v>0</v>
      </c>
      <c r="AX55" s="733">
        <v>2</v>
      </c>
      <c r="AY55" s="546">
        <v>0</v>
      </c>
      <c r="AZ55" s="546">
        <v>0</v>
      </c>
      <c r="BA55" s="546">
        <v>37</v>
      </c>
      <c r="BB55" s="546">
        <v>67</v>
      </c>
      <c r="BC55" s="734">
        <v>104</v>
      </c>
      <c r="BD55" s="757"/>
      <c r="BE55" s="706"/>
    </row>
    <row r="56" spans="1:57" s="707" customFormat="1" ht="12.75">
      <c r="A56" s="741">
        <v>15</v>
      </c>
      <c r="B56" s="844" t="s">
        <v>1567</v>
      </c>
      <c r="C56" s="546">
        <v>0</v>
      </c>
      <c r="D56" s="546">
        <v>0</v>
      </c>
      <c r="E56" s="546">
        <v>0</v>
      </c>
      <c r="F56" s="546">
        <v>0</v>
      </c>
      <c r="G56" s="729">
        <v>0</v>
      </c>
      <c r="H56" s="900"/>
      <c r="I56" s="900"/>
      <c r="J56" s="900"/>
      <c r="K56" s="900"/>
      <c r="L56" s="900"/>
      <c r="M56" s="900"/>
      <c r="N56" s="900"/>
      <c r="O56" s="900"/>
      <c r="P56" s="737"/>
      <c r="Q56" s="737"/>
      <c r="R56" s="765"/>
      <c r="S56" s="765"/>
      <c r="T56" s="765"/>
      <c r="U56" s="737"/>
      <c r="V56" s="737"/>
      <c r="W56" s="737"/>
      <c r="X56" s="732">
        <v>0</v>
      </c>
      <c r="Y56" s="900"/>
      <c r="Z56" s="900"/>
      <c r="AA56" s="900"/>
      <c r="AB56" s="900"/>
      <c r="AC56" s="900"/>
      <c r="AD56" s="900"/>
      <c r="AE56" s="900"/>
      <c r="AF56" s="900"/>
      <c r="AG56" s="900"/>
      <c r="AH56" s="900"/>
      <c r="AI56" s="900"/>
      <c r="AJ56" s="900"/>
      <c r="AK56" s="900"/>
      <c r="AL56" s="900"/>
      <c r="AM56" s="900"/>
      <c r="AN56" s="900"/>
      <c r="AO56" s="730"/>
      <c r="AP56" s="730"/>
      <c r="AQ56" s="730"/>
      <c r="AR56" s="730"/>
      <c r="AS56" s="730"/>
      <c r="AT56" s="730"/>
      <c r="AU56" s="730"/>
      <c r="AV56" s="730"/>
      <c r="AW56" s="729">
        <v>0</v>
      </c>
      <c r="AX56" s="733">
        <v>0</v>
      </c>
      <c r="AY56" s="546">
        <v>0</v>
      </c>
      <c r="AZ56" s="546">
        <v>0</v>
      </c>
      <c r="BA56" s="546">
        <v>0</v>
      </c>
      <c r="BB56" s="546">
        <v>0</v>
      </c>
      <c r="BC56" s="734">
        <v>0</v>
      </c>
      <c r="BD56" s="757"/>
      <c r="BE56" s="706"/>
    </row>
    <row r="57" spans="1:57" s="707" customFormat="1" ht="12.75">
      <c r="A57" s="741">
        <v>16</v>
      </c>
      <c r="B57" s="844" t="s">
        <v>81</v>
      </c>
      <c r="C57" s="546">
        <v>2</v>
      </c>
      <c r="D57" s="546">
        <v>1</v>
      </c>
      <c r="E57" s="546">
        <v>1</v>
      </c>
      <c r="F57" s="546">
        <v>0</v>
      </c>
      <c r="G57" s="729">
        <v>4</v>
      </c>
      <c r="H57" s="900"/>
      <c r="I57" s="900"/>
      <c r="J57" s="900"/>
      <c r="K57" s="900"/>
      <c r="L57" s="900"/>
      <c r="M57" s="900"/>
      <c r="N57" s="900"/>
      <c r="O57" s="900"/>
      <c r="P57" s="737"/>
      <c r="Q57" s="737"/>
      <c r="R57" s="765"/>
      <c r="S57" s="765"/>
      <c r="T57" s="765"/>
      <c r="U57" s="737"/>
      <c r="V57" s="737"/>
      <c r="W57" s="737"/>
      <c r="X57" s="732">
        <v>4</v>
      </c>
      <c r="Y57" s="900"/>
      <c r="Z57" s="900"/>
      <c r="AA57" s="900"/>
      <c r="AB57" s="900"/>
      <c r="AC57" s="900"/>
      <c r="AD57" s="900"/>
      <c r="AE57" s="900"/>
      <c r="AF57" s="900"/>
      <c r="AG57" s="900"/>
      <c r="AH57" s="900"/>
      <c r="AI57" s="900"/>
      <c r="AJ57" s="900"/>
      <c r="AK57" s="900"/>
      <c r="AL57" s="900"/>
      <c r="AM57" s="900"/>
      <c r="AN57" s="900"/>
      <c r="AO57" s="730"/>
      <c r="AP57" s="730"/>
      <c r="AQ57" s="730"/>
      <c r="AR57" s="730"/>
      <c r="AS57" s="730"/>
      <c r="AT57" s="730"/>
      <c r="AU57" s="730"/>
      <c r="AV57" s="730"/>
      <c r="AW57" s="729">
        <v>0</v>
      </c>
      <c r="AX57" s="733">
        <v>0</v>
      </c>
      <c r="AY57" s="546">
        <v>2</v>
      </c>
      <c r="AZ57" s="546">
        <v>1</v>
      </c>
      <c r="BA57" s="546">
        <v>1</v>
      </c>
      <c r="BB57" s="546">
        <v>0</v>
      </c>
      <c r="BC57" s="734">
        <v>4</v>
      </c>
      <c r="BD57" s="745"/>
      <c r="BE57" s="706"/>
    </row>
    <row r="58" spans="1:57" s="707" customFormat="1" ht="12.75">
      <c r="A58" s="741">
        <v>17</v>
      </c>
      <c r="B58" s="865" t="s">
        <v>82</v>
      </c>
      <c r="C58" s="546">
        <v>0</v>
      </c>
      <c r="D58" s="546">
        <v>1</v>
      </c>
      <c r="E58" s="546">
        <v>16</v>
      </c>
      <c r="F58" s="546">
        <v>58</v>
      </c>
      <c r="G58" s="729">
        <v>75</v>
      </c>
      <c r="H58" s="900"/>
      <c r="I58" s="900"/>
      <c r="J58" s="900"/>
      <c r="K58" s="900"/>
      <c r="L58" s="900"/>
      <c r="M58" s="900"/>
      <c r="N58" s="900"/>
      <c r="O58" s="900"/>
      <c r="P58" s="737"/>
      <c r="Q58" s="737"/>
      <c r="R58" s="737"/>
      <c r="S58" s="765"/>
      <c r="T58" s="737"/>
      <c r="U58" s="737"/>
      <c r="V58" s="737"/>
      <c r="W58" s="737"/>
      <c r="X58" s="732">
        <v>75</v>
      </c>
      <c r="Y58" s="900"/>
      <c r="Z58" s="900"/>
      <c r="AA58" s="900"/>
      <c r="AB58" s="900">
        <v>3</v>
      </c>
      <c r="AC58" s="900"/>
      <c r="AD58" s="900"/>
      <c r="AE58" s="900"/>
      <c r="AF58" s="900"/>
      <c r="AG58" s="900"/>
      <c r="AH58" s="900"/>
      <c r="AI58" s="900"/>
      <c r="AJ58" s="900"/>
      <c r="AK58" s="900"/>
      <c r="AL58" s="900"/>
      <c r="AM58" s="900"/>
      <c r="AN58" s="900">
        <v>1</v>
      </c>
      <c r="AO58" s="730"/>
      <c r="AP58" s="730"/>
      <c r="AQ58" s="730"/>
      <c r="AR58" s="730"/>
      <c r="AS58" s="730"/>
      <c r="AT58" s="730"/>
      <c r="AU58" s="730"/>
      <c r="AV58" s="730"/>
      <c r="AW58" s="729">
        <v>0</v>
      </c>
      <c r="AX58" s="733">
        <v>4</v>
      </c>
      <c r="AY58" s="546">
        <v>0</v>
      </c>
      <c r="AZ58" s="546">
        <v>1</v>
      </c>
      <c r="BA58" s="546">
        <v>16</v>
      </c>
      <c r="BB58" s="546">
        <v>54</v>
      </c>
      <c r="BC58" s="734">
        <v>71</v>
      </c>
      <c r="BD58" s="757" t="s">
        <v>1615</v>
      </c>
      <c r="BE58" s="706"/>
    </row>
    <row r="59" spans="1:57" s="707" customFormat="1" ht="12.75">
      <c r="A59" s="741">
        <v>18</v>
      </c>
      <c r="B59" s="865" t="s">
        <v>1477</v>
      </c>
      <c r="C59" s="546">
        <v>2</v>
      </c>
      <c r="D59" s="546">
        <v>0</v>
      </c>
      <c r="E59" s="546">
        <v>1</v>
      </c>
      <c r="F59" s="546">
        <v>0</v>
      </c>
      <c r="G59" s="729">
        <v>3</v>
      </c>
      <c r="H59" s="900"/>
      <c r="I59" s="900"/>
      <c r="J59" s="900"/>
      <c r="K59" s="900"/>
      <c r="L59" s="900"/>
      <c r="M59" s="900"/>
      <c r="N59" s="900"/>
      <c r="O59" s="900"/>
      <c r="P59" s="737"/>
      <c r="Q59" s="737"/>
      <c r="R59" s="737"/>
      <c r="S59" s="737"/>
      <c r="T59" s="737"/>
      <c r="U59" s="737"/>
      <c r="V59" s="737"/>
      <c r="W59" s="737"/>
      <c r="X59" s="732">
        <v>3</v>
      </c>
      <c r="Y59" s="900"/>
      <c r="Z59" s="900"/>
      <c r="AA59" s="900"/>
      <c r="AB59" s="900"/>
      <c r="AC59" s="900"/>
      <c r="AD59" s="900"/>
      <c r="AE59" s="900"/>
      <c r="AF59" s="900"/>
      <c r="AG59" s="900"/>
      <c r="AH59" s="900"/>
      <c r="AI59" s="900"/>
      <c r="AJ59" s="900"/>
      <c r="AK59" s="900"/>
      <c r="AL59" s="900"/>
      <c r="AM59" s="900"/>
      <c r="AN59" s="900"/>
      <c r="AO59" s="730"/>
      <c r="AP59" s="730"/>
      <c r="AQ59" s="730"/>
      <c r="AR59" s="730"/>
      <c r="AS59" s="730"/>
      <c r="AT59" s="730"/>
      <c r="AU59" s="730"/>
      <c r="AV59" s="730"/>
      <c r="AW59" s="729">
        <v>0</v>
      </c>
      <c r="AX59" s="733">
        <v>0</v>
      </c>
      <c r="AY59" s="546">
        <v>2</v>
      </c>
      <c r="AZ59" s="546">
        <v>0</v>
      </c>
      <c r="BA59" s="546">
        <v>1</v>
      </c>
      <c r="BB59" s="546">
        <v>0</v>
      </c>
      <c r="BC59" s="734">
        <v>3</v>
      </c>
      <c r="BD59" s="745"/>
      <c r="BE59" s="706"/>
    </row>
    <row r="60" spans="1:57" s="707" customFormat="1" ht="12.75">
      <c r="A60" s="741">
        <v>19</v>
      </c>
      <c r="B60" s="865" t="s">
        <v>1521</v>
      </c>
      <c r="C60" s="546">
        <v>0</v>
      </c>
      <c r="D60" s="546">
        <v>0</v>
      </c>
      <c r="E60" s="546">
        <v>7</v>
      </c>
      <c r="F60" s="546">
        <v>35</v>
      </c>
      <c r="G60" s="729">
        <v>42</v>
      </c>
      <c r="H60" s="900"/>
      <c r="I60" s="900"/>
      <c r="J60" s="900"/>
      <c r="K60" s="900"/>
      <c r="L60" s="900"/>
      <c r="M60" s="900"/>
      <c r="N60" s="900"/>
      <c r="O60" s="900"/>
      <c r="P60" s="737"/>
      <c r="Q60" s="737"/>
      <c r="R60" s="737"/>
      <c r="S60" s="737"/>
      <c r="T60" s="737"/>
      <c r="U60" s="737"/>
      <c r="V60" s="737"/>
      <c r="W60" s="737"/>
      <c r="X60" s="732">
        <v>42</v>
      </c>
      <c r="Y60" s="900"/>
      <c r="Z60" s="900"/>
      <c r="AA60" s="900"/>
      <c r="AB60" s="900">
        <v>1</v>
      </c>
      <c r="AC60" s="900"/>
      <c r="AD60" s="900"/>
      <c r="AE60" s="900"/>
      <c r="AF60" s="900"/>
      <c r="AG60" s="900"/>
      <c r="AH60" s="900"/>
      <c r="AI60" s="900"/>
      <c r="AJ60" s="900"/>
      <c r="AK60" s="900"/>
      <c r="AL60" s="900"/>
      <c r="AM60" s="900"/>
      <c r="AN60" s="900"/>
      <c r="AO60" s="730"/>
      <c r="AP60" s="730"/>
      <c r="AQ60" s="730"/>
      <c r="AR60" s="730"/>
      <c r="AS60" s="730"/>
      <c r="AT60" s="730"/>
      <c r="AU60" s="730"/>
      <c r="AV60" s="730"/>
      <c r="AW60" s="729">
        <v>0</v>
      </c>
      <c r="AX60" s="733">
        <v>1</v>
      </c>
      <c r="AY60" s="546">
        <v>0</v>
      </c>
      <c r="AZ60" s="546">
        <v>0</v>
      </c>
      <c r="BA60" s="546">
        <v>7</v>
      </c>
      <c r="BB60" s="546">
        <v>34</v>
      </c>
      <c r="BC60" s="734">
        <v>41</v>
      </c>
      <c r="BD60" s="758"/>
      <c r="BE60" s="706"/>
    </row>
    <row r="61" spans="1:57" s="707" customFormat="1" ht="12.75">
      <c r="A61" s="741">
        <v>20</v>
      </c>
      <c r="B61" s="865" t="s">
        <v>1479</v>
      </c>
      <c r="C61" s="546">
        <v>2</v>
      </c>
      <c r="D61" s="546">
        <v>0</v>
      </c>
      <c r="E61" s="546">
        <v>0</v>
      </c>
      <c r="F61" s="546">
        <v>0</v>
      </c>
      <c r="G61" s="729">
        <v>2</v>
      </c>
      <c r="H61" s="900"/>
      <c r="I61" s="900"/>
      <c r="J61" s="900"/>
      <c r="K61" s="900"/>
      <c r="L61" s="900"/>
      <c r="M61" s="900"/>
      <c r="N61" s="900"/>
      <c r="O61" s="900"/>
      <c r="P61" s="737"/>
      <c r="Q61" s="737"/>
      <c r="R61" s="737"/>
      <c r="S61" s="737"/>
      <c r="T61" s="737"/>
      <c r="U61" s="737"/>
      <c r="V61" s="737"/>
      <c r="W61" s="737"/>
      <c r="X61" s="732">
        <v>2</v>
      </c>
      <c r="Y61" s="900"/>
      <c r="Z61" s="900"/>
      <c r="AA61" s="900"/>
      <c r="AB61" s="900"/>
      <c r="AC61" s="900"/>
      <c r="AD61" s="900"/>
      <c r="AE61" s="900"/>
      <c r="AF61" s="900"/>
      <c r="AG61" s="900"/>
      <c r="AH61" s="900"/>
      <c r="AI61" s="900"/>
      <c r="AJ61" s="900"/>
      <c r="AK61" s="900"/>
      <c r="AL61" s="900"/>
      <c r="AM61" s="900"/>
      <c r="AN61" s="900"/>
      <c r="AO61" s="730"/>
      <c r="AP61" s="730"/>
      <c r="AQ61" s="730"/>
      <c r="AR61" s="730"/>
      <c r="AS61" s="730"/>
      <c r="AT61" s="730"/>
      <c r="AU61" s="730"/>
      <c r="AV61" s="730"/>
      <c r="AW61" s="729">
        <v>0</v>
      </c>
      <c r="AX61" s="733">
        <v>0</v>
      </c>
      <c r="AY61" s="546">
        <v>2</v>
      </c>
      <c r="AZ61" s="546">
        <v>0</v>
      </c>
      <c r="BA61" s="546">
        <v>0</v>
      </c>
      <c r="BB61" s="546">
        <v>0</v>
      </c>
      <c r="BC61" s="734">
        <v>2</v>
      </c>
      <c r="BD61" s="758"/>
      <c r="BE61" s="706"/>
    </row>
    <row r="62" spans="1:57" s="707" customFormat="1" ht="12.75">
      <c r="A62" s="741">
        <v>21</v>
      </c>
      <c r="B62" s="843" t="s">
        <v>85</v>
      </c>
      <c r="C62" s="546">
        <v>0</v>
      </c>
      <c r="D62" s="546">
        <v>3</v>
      </c>
      <c r="E62" s="546">
        <v>3</v>
      </c>
      <c r="F62" s="546">
        <v>0</v>
      </c>
      <c r="G62" s="729">
        <v>6</v>
      </c>
      <c r="H62" s="900"/>
      <c r="I62" s="900"/>
      <c r="J62" s="900"/>
      <c r="K62" s="900"/>
      <c r="L62" s="900"/>
      <c r="M62" s="900"/>
      <c r="N62" s="900"/>
      <c r="O62" s="900"/>
      <c r="P62" s="737"/>
      <c r="Q62" s="737"/>
      <c r="R62" s="737"/>
      <c r="S62" s="737"/>
      <c r="T62" s="737"/>
      <c r="U62" s="737"/>
      <c r="V62" s="737"/>
      <c r="W62" s="737"/>
      <c r="X62" s="732">
        <v>6</v>
      </c>
      <c r="Y62" s="900"/>
      <c r="Z62" s="900"/>
      <c r="AA62" s="900"/>
      <c r="AB62" s="900"/>
      <c r="AC62" s="900"/>
      <c r="AD62" s="900"/>
      <c r="AE62" s="900"/>
      <c r="AF62" s="900"/>
      <c r="AG62" s="900"/>
      <c r="AH62" s="900"/>
      <c r="AI62" s="900"/>
      <c r="AJ62" s="900"/>
      <c r="AK62" s="900"/>
      <c r="AL62" s="900"/>
      <c r="AM62" s="900"/>
      <c r="AN62" s="900"/>
      <c r="AO62" s="730"/>
      <c r="AP62" s="730"/>
      <c r="AQ62" s="730"/>
      <c r="AR62" s="730"/>
      <c r="AS62" s="730"/>
      <c r="AT62" s="730"/>
      <c r="AU62" s="730"/>
      <c r="AV62" s="730"/>
      <c r="AW62" s="729">
        <v>0</v>
      </c>
      <c r="AX62" s="733">
        <v>0</v>
      </c>
      <c r="AY62" s="546">
        <v>0</v>
      </c>
      <c r="AZ62" s="546">
        <v>3</v>
      </c>
      <c r="BA62" s="546">
        <v>3</v>
      </c>
      <c r="BB62" s="546">
        <v>0</v>
      </c>
      <c r="BC62" s="734">
        <v>6</v>
      </c>
      <c r="BD62" s="745"/>
      <c r="BE62" s="706"/>
    </row>
    <row r="63" spans="1:57" s="707" customFormat="1" ht="12.75">
      <c r="A63" s="741">
        <v>22</v>
      </c>
      <c r="B63" s="843" t="s">
        <v>86</v>
      </c>
      <c r="C63" s="546">
        <v>0</v>
      </c>
      <c r="D63" s="546">
        <v>17</v>
      </c>
      <c r="E63" s="546">
        <v>4</v>
      </c>
      <c r="F63" s="546">
        <v>13</v>
      </c>
      <c r="G63" s="729">
        <v>34</v>
      </c>
      <c r="H63" s="900"/>
      <c r="I63" s="900"/>
      <c r="J63" s="900"/>
      <c r="K63" s="900"/>
      <c r="L63" s="900"/>
      <c r="M63" s="900"/>
      <c r="N63" s="900"/>
      <c r="O63" s="900"/>
      <c r="P63" s="737"/>
      <c r="Q63" s="718"/>
      <c r="R63" s="737"/>
      <c r="S63" s="737"/>
      <c r="T63" s="737"/>
      <c r="U63" s="737"/>
      <c r="V63" s="737"/>
      <c r="W63" s="737"/>
      <c r="X63" s="732">
        <v>34</v>
      </c>
      <c r="Y63" s="900"/>
      <c r="Z63" s="900"/>
      <c r="AA63" s="900"/>
      <c r="AB63" s="900"/>
      <c r="AC63" s="900"/>
      <c r="AD63" s="900"/>
      <c r="AE63" s="900"/>
      <c r="AF63" s="900"/>
      <c r="AG63" s="900"/>
      <c r="AH63" s="900"/>
      <c r="AI63" s="900"/>
      <c r="AJ63" s="900"/>
      <c r="AK63" s="900"/>
      <c r="AL63" s="900"/>
      <c r="AM63" s="900"/>
      <c r="AN63" s="900"/>
      <c r="AO63" s="730"/>
      <c r="AP63" s="730"/>
      <c r="AQ63" s="730"/>
      <c r="AR63" s="730"/>
      <c r="AS63" s="730"/>
      <c r="AT63" s="730"/>
      <c r="AU63" s="730"/>
      <c r="AV63" s="730"/>
      <c r="AW63" s="729">
        <v>0</v>
      </c>
      <c r="AX63" s="733">
        <v>0</v>
      </c>
      <c r="AY63" s="546">
        <v>0</v>
      </c>
      <c r="AZ63" s="546">
        <v>17</v>
      </c>
      <c r="BA63" s="546">
        <v>4</v>
      </c>
      <c r="BB63" s="546">
        <v>13</v>
      </c>
      <c r="BC63" s="734">
        <v>34</v>
      </c>
      <c r="BD63" s="745"/>
      <c r="BE63" s="706"/>
    </row>
    <row r="64" spans="1:57" s="707" customFormat="1" ht="12.75">
      <c r="A64" s="741">
        <v>23</v>
      </c>
      <c r="B64" s="843" t="s">
        <v>1530</v>
      </c>
      <c r="C64" s="546">
        <v>0</v>
      </c>
      <c r="D64" s="546">
        <v>3</v>
      </c>
      <c r="E64" s="546">
        <v>0</v>
      </c>
      <c r="F64" s="546">
        <v>0</v>
      </c>
      <c r="G64" s="729">
        <v>3</v>
      </c>
      <c r="H64" s="900"/>
      <c r="I64" s="900"/>
      <c r="J64" s="900"/>
      <c r="K64" s="900"/>
      <c r="L64" s="900"/>
      <c r="M64" s="900"/>
      <c r="N64" s="900"/>
      <c r="O64" s="900"/>
      <c r="P64" s="737"/>
      <c r="Q64" s="737"/>
      <c r="R64" s="737"/>
      <c r="S64" s="737"/>
      <c r="T64" s="737"/>
      <c r="U64" s="737"/>
      <c r="V64" s="737"/>
      <c r="W64" s="737"/>
      <c r="X64" s="732">
        <v>3</v>
      </c>
      <c r="Y64" s="900"/>
      <c r="Z64" s="900"/>
      <c r="AA64" s="900"/>
      <c r="AB64" s="900"/>
      <c r="AC64" s="900"/>
      <c r="AD64" s="900"/>
      <c r="AE64" s="900"/>
      <c r="AF64" s="900"/>
      <c r="AG64" s="900"/>
      <c r="AH64" s="900"/>
      <c r="AI64" s="900"/>
      <c r="AJ64" s="900"/>
      <c r="AK64" s="900"/>
      <c r="AL64" s="900"/>
      <c r="AM64" s="900"/>
      <c r="AN64" s="900"/>
      <c r="AO64" s="730"/>
      <c r="AP64" s="730"/>
      <c r="AQ64" s="730"/>
      <c r="AR64" s="730"/>
      <c r="AS64" s="730"/>
      <c r="AT64" s="730"/>
      <c r="AU64" s="730"/>
      <c r="AV64" s="730"/>
      <c r="AW64" s="729">
        <v>0</v>
      </c>
      <c r="AX64" s="733">
        <v>0</v>
      </c>
      <c r="AY64" s="546">
        <v>0</v>
      </c>
      <c r="AZ64" s="546">
        <v>3</v>
      </c>
      <c r="BA64" s="546">
        <v>0</v>
      </c>
      <c r="BB64" s="546">
        <v>0</v>
      </c>
      <c r="BC64" s="734">
        <v>3</v>
      </c>
      <c r="BD64" s="745"/>
      <c r="BE64" s="706" t="s">
        <v>87</v>
      </c>
    </row>
    <row r="65" spans="1:57" s="707" customFormat="1" ht="12.75">
      <c r="A65" s="741">
        <v>24</v>
      </c>
      <c r="B65" s="760" t="s">
        <v>1531</v>
      </c>
      <c r="C65" s="546">
        <v>0</v>
      </c>
      <c r="D65" s="546">
        <v>8</v>
      </c>
      <c r="E65" s="546">
        <v>0</v>
      </c>
      <c r="F65" s="546">
        <v>0</v>
      </c>
      <c r="G65" s="729">
        <v>8</v>
      </c>
      <c r="H65" s="900"/>
      <c r="I65" s="900"/>
      <c r="J65" s="900"/>
      <c r="K65" s="900"/>
      <c r="L65" s="900"/>
      <c r="M65" s="900"/>
      <c r="N65" s="900"/>
      <c r="O65" s="900"/>
      <c r="P65" s="737"/>
      <c r="Q65" s="737"/>
      <c r="R65" s="737"/>
      <c r="S65" s="737"/>
      <c r="T65" s="737"/>
      <c r="U65" s="737"/>
      <c r="V65" s="737"/>
      <c r="W65" s="737"/>
      <c r="X65" s="732">
        <v>8</v>
      </c>
      <c r="Y65" s="900"/>
      <c r="Z65" s="900"/>
      <c r="AA65" s="900"/>
      <c r="AB65" s="900"/>
      <c r="AC65" s="900"/>
      <c r="AD65" s="900"/>
      <c r="AE65" s="900"/>
      <c r="AF65" s="900"/>
      <c r="AG65" s="900"/>
      <c r="AH65" s="900"/>
      <c r="AI65" s="900"/>
      <c r="AJ65" s="900"/>
      <c r="AK65" s="900"/>
      <c r="AL65" s="900"/>
      <c r="AM65" s="900"/>
      <c r="AN65" s="900"/>
      <c r="AO65" s="730"/>
      <c r="AP65" s="730"/>
      <c r="AQ65" s="730"/>
      <c r="AR65" s="730"/>
      <c r="AS65" s="730"/>
      <c r="AT65" s="730"/>
      <c r="AU65" s="730"/>
      <c r="AV65" s="730"/>
      <c r="AW65" s="729">
        <v>0</v>
      </c>
      <c r="AX65" s="733">
        <v>0</v>
      </c>
      <c r="AY65" s="546">
        <v>0</v>
      </c>
      <c r="AZ65" s="546">
        <v>8</v>
      </c>
      <c r="BA65" s="546">
        <v>0</v>
      </c>
      <c r="BB65" s="546">
        <v>0</v>
      </c>
      <c r="BC65" s="734">
        <v>8</v>
      </c>
      <c r="BD65" s="745"/>
      <c r="BE65" s="706"/>
    </row>
    <row r="66" spans="1:57" s="707" customFormat="1" ht="12.75">
      <c r="A66" s="741">
        <v>25</v>
      </c>
      <c r="B66" s="760" t="s">
        <v>1532</v>
      </c>
      <c r="C66" s="546">
        <v>2</v>
      </c>
      <c r="D66" s="546">
        <v>19</v>
      </c>
      <c r="E66" s="546">
        <v>1</v>
      </c>
      <c r="F66" s="546">
        <v>15</v>
      </c>
      <c r="G66" s="729">
        <v>37</v>
      </c>
      <c r="H66" s="900"/>
      <c r="I66" s="900"/>
      <c r="J66" s="900"/>
      <c r="K66" s="900"/>
      <c r="L66" s="900"/>
      <c r="M66" s="900"/>
      <c r="N66" s="900"/>
      <c r="O66" s="900"/>
      <c r="P66" s="737"/>
      <c r="Q66" s="718"/>
      <c r="R66" s="737"/>
      <c r="S66" s="765"/>
      <c r="T66" s="737"/>
      <c r="U66" s="737"/>
      <c r="V66" s="737"/>
      <c r="W66" s="737"/>
      <c r="X66" s="732">
        <v>37</v>
      </c>
      <c r="Y66" s="900"/>
      <c r="Z66" s="900">
        <v>1</v>
      </c>
      <c r="AA66" s="900"/>
      <c r="AB66" s="900"/>
      <c r="AC66" s="900"/>
      <c r="AD66" s="900"/>
      <c r="AE66" s="900"/>
      <c r="AF66" s="900"/>
      <c r="AG66" s="900"/>
      <c r="AH66" s="900"/>
      <c r="AI66" s="900"/>
      <c r="AJ66" s="900"/>
      <c r="AK66" s="900"/>
      <c r="AL66" s="900"/>
      <c r="AM66" s="900"/>
      <c r="AN66" s="900"/>
      <c r="AO66" s="730"/>
      <c r="AP66" s="730"/>
      <c r="AQ66" s="730"/>
      <c r="AR66" s="730"/>
      <c r="AS66" s="730"/>
      <c r="AT66" s="730"/>
      <c r="AU66" s="730"/>
      <c r="AV66" s="730"/>
      <c r="AW66" s="729">
        <v>1</v>
      </c>
      <c r="AX66" s="733">
        <v>0</v>
      </c>
      <c r="AY66" s="546">
        <v>2</v>
      </c>
      <c r="AZ66" s="546">
        <v>18</v>
      </c>
      <c r="BA66" s="546">
        <v>1</v>
      </c>
      <c r="BB66" s="546">
        <v>15</v>
      </c>
      <c r="BC66" s="734">
        <v>36</v>
      </c>
      <c r="BD66" s="745" t="s">
        <v>1616</v>
      </c>
      <c r="BE66" s="706"/>
    </row>
    <row r="67" spans="1:57" s="707" customFormat="1" ht="12.75">
      <c r="A67" s="741">
        <v>26</v>
      </c>
      <c r="B67" s="760" t="s">
        <v>88</v>
      </c>
      <c r="C67" s="546">
        <v>0</v>
      </c>
      <c r="D67" s="546">
        <v>2</v>
      </c>
      <c r="E67" s="546">
        <v>0</v>
      </c>
      <c r="F67" s="546">
        <v>1</v>
      </c>
      <c r="G67" s="729">
        <v>3</v>
      </c>
      <c r="H67" s="900"/>
      <c r="I67" s="900"/>
      <c r="J67" s="900"/>
      <c r="K67" s="900"/>
      <c r="L67" s="900"/>
      <c r="M67" s="900"/>
      <c r="N67" s="900"/>
      <c r="O67" s="900"/>
      <c r="P67" s="737"/>
      <c r="Q67" s="737"/>
      <c r="R67" s="737"/>
      <c r="S67" s="737"/>
      <c r="T67" s="737"/>
      <c r="U67" s="737"/>
      <c r="V67" s="737"/>
      <c r="W67" s="737"/>
      <c r="X67" s="732">
        <v>3</v>
      </c>
      <c r="Y67" s="900"/>
      <c r="Z67" s="900"/>
      <c r="AA67" s="900"/>
      <c r="AB67" s="900"/>
      <c r="AC67" s="900"/>
      <c r="AD67" s="900"/>
      <c r="AE67" s="900"/>
      <c r="AF67" s="900"/>
      <c r="AG67" s="900"/>
      <c r="AH67" s="900"/>
      <c r="AI67" s="900"/>
      <c r="AJ67" s="900"/>
      <c r="AK67" s="900"/>
      <c r="AL67" s="900">
        <v>1</v>
      </c>
      <c r="AM67" s="900"/>
      <c r="AN67" s="900"/>
      <c r="AO67" s="730"/>
      <c r="AP67" s="730"/>
      <c r="AQ67" s="730"/>
      <c r="AR67" s="730"/>
      <c r="AS67" s="730"/>
      <c r="AT67" s="730"/>
      <c r="AU67" s="730"/>
      <c r="AV67" s="730"/>
      <c r="AW67" s="729">
        <v>1</v>
      </c>
      <c r="AX67" s="733">
        <v>0</v>
      </c>
      <c r="AY67" s="546">
        <v>0</v>
      </c>
      <c r="AZ67" s="546">
        <v>1</v>
      </c>
      <c r="BA67" s="546">
        <v>0</v>
      </c>
      <c r="BB67" s="546">
        <v>1</v>
      </c>
      <c r="BC67" s="734">
        <v>2</v>
      </c>
      <c r="BD67" s="745" t="s">
        <v>1617</v>
      </c>
      <c r="BE67" s="706"/>
    </row>
    <row r="68" spans="1:57" s="707" customFormat="1" ht="12.75">
      <c r="A68" s="741">
        <v>27</v>
      </c>
      <c r="B68" s="768" t="s">
        <v>1533</v>
      </c>
      <c r="C68" s="546">
        <v>1</v>
      </c>
      <c r="D68" s="546">
        <v>3</v>
      </c>
      <c r="E68" s="546">
        <v>0</v>
      </c>
      <c r="F68" s="546">
        <v>0</v>
      </c>
      <c r="G68" s="729">
        <v>4</v>
      </c>
      <c r="H68" s="900"/>
      <c r="I68" s="900"/>
      <c r="J68" s="900"/>
      <c r="K68" s="900"/>
      <c r="L68" s="900"/>
      <c r="M68" s="900"/>
      <c r="N68" s="900"/>
      <c r="O68" s="900"/>
      <c r="P68" s="737"/>
      <c r="Q68" s="737"/>
      <c r="R68" s="737"/>
      <c r="S68" s="737"/>
      <c r="T68" s="737"/>
      <c r="U68" s="737"/>
      <c r="V68" s="737"/>
      <c r="W68" s="737"/>
      <c r="X68" s="732">
        <v>4</v>
      </c>
      <c r="Y68" s="900"/>
      <c r="Z68" s="900"/>
      <c r="AA68" s="900"/>
      <c r="AB68" s="900"/>
      <c r="AC68" s="900"/>
      <c r="AD68" s="900"/>
      <c r="AE68" s="900"/>
      <c r="AF68" s="900"/>
      <c r="AG68" s="900"/>
      <c r="AH68" s="900"/>
      <c r="AI68" s="900"/>
      <c r="AJ68" s="900"/>
      <c r="AK68" s="900"/>
      <c r="AL68" s="900"/>
      <c r="AM68" s="900"/>
      <c r="AN68" s="900"/>
      <c r="AO68" s="730"/>
      <c r="AP68" s="730"/>
      <c r="AQ68" s="730"/>
      <c r="AR68" s="730"/>
      <c r="AS68" s="730"/>
      <c r="AT68" s="730"/>
      <c r="AU68" s="730"/>
      <c r="AV68" s="730"/>
      <c r="AW68" s="729">
        <v>0</v>
      </c>
      <c r="AX68" s="733">
        <v>0</v>
      </c>
      <c r="AY68" s="546">
        <v>1</v>
      </c>
      <c r="AZ68" s="546">
        <v>3</v>
      </c>
      <c r="BA68" s="546">
        <v>0</v>
      </c>
      <c r="BB68" s="546">
        <v>0</v>
      </c>
      <c r="BC68" s="734">
        <v>4</v>
      </c>
      <c r="BD68" s="745"/>
      <c r="BE68" s="706"/>
    </row>
    <row r="69" spans="1:57" s="707" customFormat="1" ht="12.75">
      <c r="A69" s="741">
        <v>28</v>
      </c>
      <c r="B69" s="768" t="s">
        <v>1534</v>
      </c>
      <c r="C69" s="546">
        <v>1</v>
      </c>
      <c r="D69" s="546">
        <v>7</v>
      </c>
      <c r="E69" s="546">
        <v>2</v>
      </c>
      <c r="F69" s="546">
        <v>6</v>
      </c>
      <c r="G69" s="729">
        <v>16</v>
      </c>
      <c r="H69" s="900"/>
      <c r="I69" s="900"/>
      <c r="J69" s="900"/>
      <c r="K69" s="730"/>
      <c r="L69" s="900"/>
      <c r="M69" s="900"/>
      <c r="N69" s="900"/>
      <c r="O69" s="900"/>
      <c r="P69" s="737"/>
      <c r="Q69" s="737"/>
      <c r="R69" s="737"/>
      <c r="S69" s="765"/>
      <c r="T69" s="737"/>
      <c r="U69" s="737"/>
      <c r="V69" s="737"/>
      <c r="W69" s="737"/>
      <c r="X69" s="732">
        <v>16</v>
      </c>
      <c r="Y69" s="900"/>
      <c r="Z69" s="900"/>
      <c r="AA69" s="900"/>
      <c r="AB69" s="900"/>
      <c r="AC69" s="900"/>
      <c r="AD69" s="900"/>
      <c r="AE69" s="900"/>
      <c r="AF69" s="900"/>
      <c r="AG69" s="900"/>
      <c r="AH69" s="900"/>
      <c r="AI69" s="900"/>
      <c r="AJ69" s="900"/>
      <c r="AK69" s="900"/>
      <c r="AL69" s="900"/>
      <c r="AM69" s="900"/>
      <c r="AN69" s="900"/>
      <c r="AO69" s="730"/>
      <c r="AP69" s="730">
        <v>1</v>
      </c>
      <c r="AQ69" s="730"/>
      <c r="AR69" s="730"/>
      <c r="AS69" s="730"/>
      <c r="AT69" s="730"/>
      <c r="AU69" s="730"/>
      <c r="AV69" s="730"/>
      <c r="AW69" s="729">
        <v>1</v>
      </c>
      <c r="AX69" s="733">
        <v>0</v>
      </c>
      <c r="AY69" s="546">
        <v>1</v>
      </c>
      <c r="AZ69" s="546">
        <v>6</v>
      </c>
      <c r="BA69" s="546">
        <v>2</v>
      </c>
      <c r="BB69" s="546">
        <v>6</v>
      </c>
      <c r="BC69" s="718">
        <v>15</v>
      </c>
      <c r="BD69" s="728" t="s">
        <v>1618</v>
      </c>
      <c r="BE69" s="759"/>
    </row>
    <row r="70" spans="1:57" s="707" customFormat="1" ht="12.75">
      <c r="A70" s="741">
        <v>29</v>
      </c>
      <c r="B70" s="768" t="s">
        <v>1535</v>
      </c>
      <c r="C70" s="546">
        <v>0</v>
      </c>
      <c r="D70" s="546">
        <v>2</v>
      </c>
      <c r="E70" s="546">
        <v>0</v>
      </c>
      <c r="F70" s="546">
        <v>0</v>
      </c>
      <c r="G70" s="729">
        <v>2</v>
      </c>
      <c r="H70" s="900"/>
      <c r="I70" s="900"/>
      <c r="J70" s="900"/>
      <c r="K70" s="900"/>
      <c r="L70" s="900"/>
      <c r="M70" s="900"/>
      <c r="N70" s="900"/>
      <c r="O70" s="900"/>
      <c r="P70" s="737"/>
      <c r="Q70" s="737"/>
      <c r="R70" s="737"/>
      <c r="S70" s="737"/>
      <c r="T70" s="737"/>
      <c r="U70" s="737"/>
      <c r="V70" s="737"/>
      <c r="W70" s="737"/>
      <c r="X70" s="732">
        <v>2</v>
      </c>
      <c r="Y70" s="900"/>
      <c r="Z70" s="900"/>
      <c r="AA70" s="900"/>
      <c r="AB70" s="900"/>
      <c r="AC70" s="900"/>
      <c r="AD70" s="900"/>
      <c r="AE70" s="900"/>
      <c r="AF70" s="900"/>
      <c r="AG70" s="900"/>
      <c r="AH70" s="900"/>
      <c r="AI70" s="900"/>
      <c r="AJ70" s="900"/>
      <c r="AK70" s="900"/>
      <c r="AL70" s="900"/>
      <c r="AM70" s="900"/>
      <c r="AN70" s="900"/>
      <c r="AO70" s="730"/>
      <c r="AP70" s="730"/>
      <c r="AQ70" s="730"/>
      <c r="AR70" s="730"/>
      <c r="AS70" s="730"/>
      <c r="AT70" s="730"/>
      <c r="AU70" s="730"/>
      <c r="AV70" s="730"/>
      <c r="AW70" s="729">
        <v>0</v>
      </c>
      <c r="AX70" s="733">
        <v>0</v>
      </c>
      <c r="AY70" s="546">
        <v>0</v>
      </c>
      <c r="AZ70" s="546">
        <v>2</v>
      </c>
      <c r="BA70" s="546">
        <v>0</v>
      </c>
      <c r="BB70" s="546">
        <v>0</v>
      </c>
      <c r="BC70" s="718">
        <v>2</v>
      </c>
      <c r="BD70" s="746"/>
      <c r="BE70" s="706"/>
    </row>
    <row r="71" spans="1:57" s="707" customFormat="1" ht="12.75">
      <c r="A71" s="741">
        <v>30</v>
      </c>
      <c r="B71" s="844" t="s">
        <v>1536</v>
      </c>
      <c r="C71" s="546">
        <v>2</v>
      </c>
      <c r="D71" s="546">
        <v>2</v>
      </c>
      <c r="E71" s="546">
        <v>0</v>
      </c>
      <c r="F71" s="546">
        <v>0</v>
      </c>
      <c r="G71" s="729">
        <v>4</v>
      </c>
      <c r="H71" s="900"/>
      <c r="I71" s="900"/>
      <c r="J71" s="900"/>
      <c r="K71" s="900"/>
      <c r="L71" s="900"/>
      <c r="M71" s="900"/>
      <c r="N71" s="900"/>
      <c r="O71" s="900"/>
      <c r="P71" s="737"/>
      <c r="Q71" s="737"/>
      <c r="R71" s="737"/>
      <c r="S71" s="737"/>
      <c r="T71" s="737"/>
      <c r="U71" s="737"/>
      <c r="V71" s="737"/>
      <c r="W71" s="737"/>
      <c r="X71" s="732">
        <v>4</v>
      </c>
      <c r="Y71" s="900"/>
      <c r="Z71" s="900"/>
      <c r="AA71" s="900"/>
      <c r="AB71" s="900"/>
      <c r="AC71" s="900"/>
      <c r="AD71" s="900"/>
      <c r="AE71" s="900"/>
      <c r="AF71" s="900"/>
      <c r="AG71" s="900"/>
      <c r="AH71" s="900"/>
      <c r="AI71" s="900"/>
      <c r="AJ71" s="900"/>
      <c r="AK71" s="900"/>
      <c r="AL71" s="900"/>
      <c r="AM71" s="900"/>
      <c r="AN71" s="900"/>
      <c r="AO71" s="730"/>
      <c r="AP71" s="730"/>
      <c r="AQ71" s="730"/>
      <c r="AR71" s="730"/>
      <c r="AS71" s="730"/>
      <c r="AT71" s="730"/>
      <c r="AU71" s="730"/>
      <c r="AV71" s="730"/>
      <c r="AW71" s="729">
        <v>0</v>
      </c>
      <c r="AX71" s="733">
        <v>0</v>
      </c>
      <c r="AY71" s="546">
        <v>2</v>
      </c>
      <c r="AZ71" s="546">
        <v>2</v>
      </c>
      <c r="BA71" s="546">
        <v>0</v>
      </c>
      <c r="BB71" s="546">
        <v>0</v>
      </c>
      <c r="BC71" s="734">
        <v>4</v>
      </c>
      <c r="BD71" s="758"/>
      <c r="BE71" s="706"/>
    </row>
    <row r="72" spans="1:57" s="707" customFormat="1" ht="12.75">
      <c r="A72" s="741">
        <v>31</v>
      </c>
      <c r="B72" s="844" t="s">
        <v>1537</v>
      </c>
      <c r="C72" s="546">
        <v>7</v>
      </c>
      <c r="D72" s="546">
        <v>9</v>
      </c>
      <c r="E72" s="546">
        <v>0</v>
      </c>
      <c r="F72" s="546">
        <v>2</v>
      </c>
      <c r="G72" s="729">
        <v>18</v>
      </c>
      <c r="H72" s="900"/>
      <c r="I72" s="900"/>
      <c r="J72" s="900"/>
      <c r="K72" s="900">
        <v>1</v>
      </c>
      <c r="L72" s="900"/>
      <c r="M72" s="900"/>
      <c r="N72" s="900"/>
      <c r="O72" s="900"/>
      <c r="P72" s="737"/>
      <c r="Q72" s="737"/>
      <c r="R72" s="737"/>
      <c r="S72" s="737"/>
      <c r="T72" s="737"/>
      <c r="U72" s="737"/>
      <c r="V72" s="737"/>
      <c r="W72" s="737"/>
      <c r="X72" s="732">
        <v>19</v>
      </c>
      <c r="Y72" s="900"/>
      <c r="Z72" s="900"/>
      <c r="AA72" s="900"/>
      <c r="AB72" s="900"/>
      <c r="AC72" s="900"/>
      <c r="AD72" s="900"/>
      <c r="AE72" s="900"/>
      <c r="AF72" s="900"/>
      <c r="AG72" s="900"/>
      <c r="AH72" s="900"/>
      <c r="AI72" s="900"/>
      <c r="AJ72" s="900"/>
      <c r="AK72" s="900"/>
      <c r="AL72" s="900"/>
      <c r="AM72" s="900"/>
      <c r="AN72" s="900"/>
      <c r="AO72" s="730"/>
      <c r="AP72" s="730"/>
      <c r="AQ72" s="730"/>
      <c r="AR72" s="730"/>
      <c r="AS72" s="730"/>
      <c r="AT72" s="730"/>
      <c r="AU72" s="730"/>
      <c r="AV72" s="730"/>
      <c r="AW72" s="729">
        <v>0</v>
      </c>
      <c r="AX72" s="733">
        <v>0</v>
      </c>
      <c r="AY72" s="546">
        <v>7</v>
      </c>
      <c r="AZ72" s="546">
        <v>9</v>
      </c>
      <c r="BA72" s="546">
        <v>0</v>
      </c>
      <c r="BB72" s="546">
        <v>3</v>
      </c>
      <c r="BC72" s="734">
        <v>19</v>
      </c>
      <c r="BD72" s="761"/>
      <c r="BE72" s="706"/>
    </row>
    <row r="73" spans="1:57" s="707" customFormat="1" ht="12.75">
      <c r="A73" s="741">
        <v>32</v>
      </c>
      <c r="B73" s="844" t="s">
        <v>90</v>
      </c>
      <c r="C73" s="546">
        <v>0</v>
      </c>
      <c r="D73" s="546">
        <v>2</v>
      </c>
      <c r="E73" s="546">
        <v>0</v>
      </c>
      <c r="F73" s="546">
        <v>0</v>
      </c>
      <c r="G73" s="729">
        <v>2</v>
      </c>
      <c r="H73" s="900"/>
      <c r="I73" s="900"/>
      <c r="J73" s="900"/>
      <c r="K73" s="900"/>
      <c r="L73" s="900"/>
      <c r="M73" s="900"/>
      <c r="N73" s="900"/>
      <c r="O73" s="900"/>
      <c r="P73" s="737"/>
      <c r="Q73" s="737"/>
      <c r="R73" s="737"/>
      <c r="S73" s="737"/>
      <c r="T73" s="737"/>
      <c r="U73" s="737"/>
      <c r="V73" s="737"/>
      <c r="W73" s="737"/>
      <c r="X73" s="732">
        <v>2</v>
      </c>
      <c r="Y73" s="900"/>
      <c r="Z73" s="900"/>
      <c r="AA73" s="900"/>
      <c r="AB73" s="900"/>
      <c r="AC73" s="900"/>
      <c r="AD73" s="900"/>
      <c r="AE73" s="900"/>
      <c r="AF73" s="900"/>
      <c r="AG73" s="900"/>
      <c r="AH73" s="900"/>
      <c r="AI73" s="900"/>
      <c r="AJ73" s="900"/>
      <c r="AK73" s="900"/>
      <c r="AL73" s="900"/>
      <c r="AM73" s="900"/>
      <c r="AN73" s="900"/>
      <c r="AO73" s="730"/>
      <c r="AP73" s="730"/>
      <c r="AQ73" s="730"/>
      <c r="AR73" s="730"/>
      <c r="AS73" s="730"/>
      <c r="AT73" s="730"/>
      <c r="AU73" s="730"/>
      <c r="AV73" s="730"/>
      <c r="AW73" s="729">
        <v>0</v>
      </c>
      <c r="AX73" s="733">
        <v>0</v>
      </c>
      <c r="AY73" s="546">
        <v>0</v>
      </c>
      <c r="AZ73" s="546">
        <v>2</v>
      </c>
      <c r="BA73" s="546">
        <v>0</v>
      </c>
      <c r="BB73" s="546">
        <v>0</v>
      </c>
      <c r="BC73" s="734">
        <v>2</v>
      </c>
      <c r="BD73" s="745"/>
      <c r="BE73" s="706"/>
    </row>
    <row r="74" spans="1:57" s="707" customFormat="1" ht="12.75">
      <c r="A74" s="741">
        <v>33</v>
      </c>
      <c r="B74" s="865" t="s">
        <v>91</v>
      </c>
      <c r="C74" s="546">
        <v>2</v>
      </c>
      <c r="D74" s="546">
        <v>2</v>
      </c>
      <c r="E74" s="546">
        <v>0</v>
      </c>
      <c r="F74" s="546">
        <v>0</v>
      </c>
      <c r="G74" s="729">
        <v>4</v>
      </c>
      <c r="H74" s="900"/>
      <c r="I74" s="900"/>
      <c r="J74" s="900"/>
      <c r="K74" s="900"/>
      <c r="L74" s="900"/>
      <c r="M74" s="900"/>
      <c r="N74" s="900"/>
      <c r="O74" s="900"/>
      <c r="P74" s="737"/>
      <c r="Q74" s="737"/>
      <c r="R74" s="737"/>
      <c r="S74" s="737"/>
      <c r="T74" s="737"/>
      <c r="U74" s="737"/>
      <c r="V74" s="737"/>
      <c r="W74" s="737"/>
      <c r="X74" s="732">
        <v>4</v>
      </c>
      <c r="Y74" s="900"/>
      <c r="Z74" s="900"/>
      <c r="AA74" s="900"/>
      <c r="AB74" s="900"/>
      <c r="AC74" s="900"/>
      <c r="AD74" s="900"/>
      <c r="AE74" s="900"/>
      <c r="AF74" s="900"/>
      <c r="AG74" s="900"/>
      <c r="AH74" s="900"/>
      <c r="AI74" s="900"/>
      <c r="AJ74" s="900"/>
      <c r="AK74" s="900"/>
      <c r="AL74" s="900"/>
      <c r="AM74" s="900"/>
      <c r="AN74" s="900"/>
      <c r="AO74" s="730"/>
      <c r="AP74" s="730"/>
      <c r="AQ74" s="730"/>
      <c r="AR74" s="730"/>
      <c r="AS74" s="730"/>
      <c r="AT74" s="730"/>
      <c r="AU74" s="730"/>
      <c r="AV74" s="730"/>
      <c r="AW74" s="729">
        <v>0</v>
      </c>
      <c r="AX74" s="733">
        <v>0</v>
      </c>
      <c r="AY74" s="546">
        <v>2</v>
      </c>
      <c r="AZ74" s="546">
        <v>2</v>
      </c>
      <c r="BA74" s="546">
        <v>0</v>
      </c>
      <c r="BB74" s="546">
        <v>0</v>
      </c>
      <c r="BC74" s="718">
        <v>4</v>
      </c>
      <c r="BE74" s="706"/>
    </row>
    <row r="75" spans="1:57" s="707" customFormat="1" ht="12.75">
      <c r="A75" s="741">
        <v>34</v>
      </c>
      <c r="B75" s="865" t="s">
        <v>92</v>
      </c>
      <c r="C75" s="546">
        <v>2</v>
      </c>
      <c r="D75" s="546">
        <v>10</v>
      </c>
      <c r="E75" s="546">
        <v>0</v>
      </c>
      <c r="F75" s="546">
        <v>8</v>
      </c>
      <c r="G75" s="729">
        <v>20</v>
      </c>
      <c r="H75" s="900"/>
      <c r="I75" s="900"/>
      <c r="J75" s="900"/>
      <c r="K75" s="900"/>
      <c r="L75" s="900"/>
      <c r="M75" s="900"/>
      <c r="N75" s="900"/>
      <c r="O75" s="900"/>
      <c r="P75" s="737"/>
      <c r="Q75" s="737"/>
      <c r="R75" s="767"/>
      <c r="S75" s="737"/>
      <c r="T75" s="737"/>
      <c r="U75" s="737"/>
      <c r="V75" s="737"/>
      <c r="W75" s="737"/>
      <c r="X75" s="732">
        <v>20</v>
      </c>
      <c r="Y75" s="900"/>
      <c r="Z75" s="900"/>
      <c r="AA75" s="900"/>
      <c r="AB75" s="900"/>
      <c r="AC75" s="900"/>
      <c r="AD75" s="900">
        <v>1</v>
      </c>
      <c r="AE75" s="900"/>
      <c r="AF75" s="900"/>
      <c r="AG75" s="900"/>
      <c r="AH75" s="900"/>
      <c r="AI75" s="900"/>
      <c r="AJ75" s="900"/>
      <c r="AK75" s="900"/>
      <c r="AL75" s="900"/>
      <c r="AM75" s="900"/>
      <c r="AN75" s="900"/>
      <c r="AO75" s="730"/>
      <c r="AP75" s="730"/>
      <c r="AQ75" s="730"/>
      <c r="AR75" s="730"/>
      <c r="AS75" s="730"/>
      <c r="AT75" s="730"/>
      <c r="AU75" s="730"/>
      <c r="AV75" s="730"/>
      <c r="AW75" s="729">
        <v>1</v>
      </c>
      <c r="AX75" s="733">
        <v>0</v>
      </c>
      <c r="AY75" s="546">
        <v>2</v>
      </c>
      <c r="AZ75" s="546">
        <v>9</v>
      </c>
      <c r="BA75" s="546">
        <v>0</v>
      </c>
      <c r="BB75" s="546">
        <v>8</v>
      </c>
      <c r="BC75" s="734">
        <v>19</v>
      </c>
      <c r="BD75" s="745" t="s">
        <v>1619</v>
      </c>
      <c r="BE75" s="706"/>
    </row>
    <row r="76" spans="1:57" s="707" customFormat="1" ht="12.75">
      <c r="A76" s="741">
        <v>35</v>
      </c>
      <c r="B76" s="865" t="s">
        <v>93</v>
      </c>
      <c r="C76" s="546">
        <v>0</v>
      </c>
      <c r="D76" s="546">
        <v>2</v>
      </c>
      <c r="E76" s="546">
        <v>0</v>
      </c>
      <c r="F76" s="546">
        <v>0</v>
      </c>
      <c r="G76" s="729">
        <v>2</v>
      </c>
      <c r="H76" s="900"/>
      <c r="I76" s="900"/>
      <c r="J76" s="900"/>
      <c r="K76" s="900"/>
      <c r="L76" s="900"/>
      <c r="M76" s="900"/>
      <c r="N76" s="900"/>
      <c r="O76" s="900"/>
      <c r="P76" s="737"/>
      <c r="Q76" s="737"/>
      <c r="R76" s="737"/>
      <c r="S76" s="737"/>
      <c r="T76" s="737"/>
      <c r="U76" s="737"/>
      <c r="V76" s="737"/>
      <c r="W76" s="737"/>
      <c r="X76" s="732">
        <v>2</v>
      </c>
      <c r="Y76" s="900"/>
      <c r="Z76" s="900"/>
      <c r="AA76" s="900"/>
      <c r="AB76" s="900"/>
      <c r="AC76" s="900"/>
      <c r="AD76" s="900"/>
      <c r="AE76" s="900"/>
      <c r="AF76" s="900"/>
      <c r="AG76" s="900"/>
      <c r="AH76" s="900"/>
      <c r="AI76" s="900"/>
      <c r="AJ76" s="900"/>
      <c r="AK76" s="900"/>
      <c r="AL76" s="900"/>
      <c r="AM76" s="900"/>
      <c r="AN76" s="900"/>
      <c r="AO76" s="730"/>
      <c r="AP76" s="730"/>
      <c r="AQ76" s="730"/>
      <c r="AR76" s="730"/>
      <c r="AS76" s="730"/>
      <c r="AT76" s="730"/>
      <c r="AU76" s="730"/>
      <c r="AV76" s="730"/>
      <c r="AW76" s="729">
        <v>0</v>
      </c>
      <c r="AX76" s="733">
        <v>0</v>
      </c>
      <c r="AY76" s="546">
        <v>0</v>
      </c>
      <c r="AZ76" s="546">
        <v>2</v>
      </c>
      <c r="BA76" s="546">
        <v>0</v>
      </c>
      <c r="BB76" s="546">
        <v>0</v>
      </c>
      <c r="BC76" s="734">
        <v>2</v>
      </c>
      <c r="BD76" s="761"/>
      <c r="BE76" s="706"/>
    </row>
    <row r="77" spans="1:57" s="707" customFormat="1" ht="12.75">
      <c r="A77" s="741">
        <v>36</v>
      </c>
      <c r="B77" s="843" t="s">
        <v>94</v>
      </c>
      <c r="C77" s="546">
        <v>0</v>
      </c>
      <c r="D77" s="546">
        <v>2</v>
      </c>
      <c r="E77" s="546">
        <v>6</v>
      </c>
      <c r="F77" s="546">
        <v>30</v>
      </c>
      <c r="G77" s="729">
        <v>38</v>
      </c>
      <c r="H77" s="900"/>
      <c r="I77" s="900"/>
      <c r="J77" s="900"/>
      <c r="K77" s="900">
        <v>1</v>
      </c>
      <c r="L77" s="900"/>
      <c r="M77" s="900"/>
      <c r="N77" s="900"/>
      <c r="O77" s="900"/>
      <c r="P77" s="737"/>
      <c r="Q77" s="737"/>
      <c r="R77" s="737"/>
      <c r="S77" s="737"/>
      <c r="T77" s="737"/>
      <c r="U77" s="737"/>
      <c r="V77" s="737"/>
      <c r="W77" s="737"/>
      <c r="X77" s="732">
        <v>39</v>
      </c>
      <c r="Y77" s="728"/>
      <c r="Z77" s="728"/>
      <c r="AA77" s="900"/>
      <c r="AB77" s="900">
        <v>1</v>
      </c>
      <c r="AC77" s="728"/>
      <c r="AD77" s="728"/>
      <c r="AE77" s="728"/>
      <c r="AF77" s="900"/>
      <c r="AG77" s="728"/>
      <c r="AH77" s="728"/>
      <c r="AI77" s="728"/>
      <c r="AJ77" s="728"/>
      <c r="AK77" s="728"/>
      <c r="AL77" s="728"/>
      <c r="AM77" s="728"/>
      <c r="AN77" s="728"/>
      <c r="AO77" s="764"/>
      <c r="AP77" s="764"/>
      <c r="AQ77" s="764"/>
      <c r="AR77" s="764"/>
      <c r="AS77" s="730"/>
      <c r="AT77" s="730"/>
      <c r="AU77" s="730"/>
      <c r="AV77" s="730"/>
      <c r="AW77" s="729">
        <v>0</v>
      </c>
      <c r="AX77" s="733">
        <v>1</v>
      </c>
      <c r="AY77" s="546">
        <v>0</v>
      </c>
      <c r="AZ77" s="546">
        <v>2</v>
      </c>
      <c r="BA77" s="546">
        <v>6</v>
      </c>
      <c r="BB77" s="546">
        <v>30</v>
      </c>
      <c r="BC77" s="734">
        <v>38</v>
      </c>
      <c r="BD77" s="745" t="s">
        <v>1620</v>
      </c>
      <c r="BE77" s="706" t="s">
        <v>95</v>
      </c>
    </row>
    <row r="78" spans="1:57" s="707" customFormat="1" ht="12.75">
      <c r="A78" s="741">
        <v>37</v>
      </c>
      <c r="B78" s="843" t="s">
        <v>96</v>
      </c>
      <c r="C78" s="546">
        <v>0</v>
      </c>
      <c r="D78" s="546">
        <v>1</v>
      </c>
      <c r="E78" s="546">
        <v>5</v>
      </c>
      <c r="F78" s="546">
        <v>32</v>
      </c>
      <c r="G78" s="729">
        <v>38</v>
      </c>
      <c r="H78" s="900"/>
      <c r="I78" s="900"/>
      <c r="J78" s="730"/>
      <c r="K78" s="900"/>
      <c r="L78" s="900"/>
      <c r="M78" s="900"/>
      <c r="N78" s="900"/>
      <c r="O78" s="900"/>
      <c r="P78" s="737"/>
      <c r="Q78" s="737"/>
      <c r="R78" s="737"/>
      <c r="S78" s="737"/>
      <c r="T78" s="737"/>
      <c r="U78" s="737"/>
      <c r="V78" s="737"/>
      <c r="W78" s="737"/>
      <c r="X78" s="732">
        <v>38</v>
      </c>
      <c r="Y78" s="728"/>
      <c r="Z78" s="728"/>
      <c r="AA78" s="900"/>
      <c r="AB78" s="900">
        <v>1</v>
      </c>
      <c r="AC78" s="728"/>
      <c r="AD78" s="728"/>
      <c r="AE78" s="728"/>
      <c r="AF78" s="900"/>
      <c r="AG78" s="728"/>
      <c r="AH78" s="728"/>
      <c r="AI78" s="728"/>
      <c r="AJ78" s="728"/>
      <c r="AK78" s="728"/>
      <c r="AL78" s="728"/>
      <c r="AM78" s="728"/>
      <c r="AN78" s="728"/>
      <c r="AO78" s="764"/>
      <c r="AP78" s="764"/>
      <c r="AQ78" s="764"/>
      <c r="AR78" s="764"/>
      <c r="AS78" s="730"/>
      <c r="AT78" s="730"/>
      <c r="AU78" s="730"/>
      <c r="AV78" s="730"/>
      <c r="AW78" s="729">
        <v>0</v>
      </c>
      <c r="AX78" s="733">
        <v>1</v>
      </c>
      <c r="AY78" s="546">
        <v>0</v>
      </c>
      <c r="AZ78" s="546">
        <v>1</v>
      </c>
      <c r="BA78" s="546">
        <v>5</v>
      </c>
      <c r="BB78" s="546">
        <v>31</v>
      </c>
      <c r="BC78" s="734">
        <v>37</v>
      </c>
      <c r="BD78" s="745" t="s">
        <v>1621</v>
      </c>
      <c r="BE78" s="706" t="s">
        <v>97</v>
      </c>
    </row>
    <row r="79" spans="1:57" s="707" customFormat="1" ht="12.75">
      <c r="A79" s="741">
        <v>38</v>
      </c>
      <c r="B79" s="843" t="s">
        <v>98</v>
      </c>
      <c r="C79" s="546">
        <v>2</v>
      </c>
      <c r="D79" s="546">
        <v>2</v>
      </c>
      <c r="E79" s="546">
        <v>8</v>
      </c>
      <c r="F79" s="546">
        <v>26</v>
      </c>
      <c r="G79" s="729">
        <v>38</v>
      </c>
      <c r="H79" s="900"/>
      <c r="I79" s="900"/>
      <c r="J79" s="900"/>
      <c r="K79" s="900"/>
      <c r="L79" s="900"/>
      <c r="M79" s="900"/>
      <c r="N79" s="900"/>
      <c r="O79" s="900"/>
      <c r="P79" s="737"/>
      <c r="Q79" s="737"/>
      <c r="R79" s="737"/>
      <c r="S79" s="737"/>
      <c r="T79" s="718"/>
      <c r="U79" s="718"/>
      <c r="V79" s="737"/>
      <c r="W79" s="737"/>
      <c r="X79" s="732">
        <v>38</v>
      </c>
      <c r="Y79" s="728"/>
      <c r="Z79" s="728"/>
      <c r="AA79" s="900"/>
      <c r="AB79" s="900">
        <v>1</v>
      </c>
      <c r="AC79" s="728"/>
      <c r="AD79" s="728"/>
      <c r="AE79" s="728"/>
      <c r="AF79" s="900">
        <v>1</v>
      </c>
      <c r="AG79" s="728"/>
      <c r="AH79" s="728"/>
      <c r="AI79" s="728"/>
      <c r="AJ79" s="728"/>
      <c r="AK79" s="728"/>
      <c r="AL79" s="728"/>
      <c r="AM79" s="728"/>
      <c r="AN79" s="728"/>
      <c r="AO79" s="764"/>
      <c r="AP79" s="764"/>
      <c r="AQ79" s="764"/>
      <c r="AR79" s="764"/>
      <c r="AS79" s="730"/>
      <c r="AT79" s="730"/>
      <c r="AU79" s="730"/>
      <c r="AV79" s="730"/>
      <c r="AW79" s="729">
        <v>0</v>
      </c>
      <c r="AX79" s="733">
        <v>2</v>
      </c>
      <c r="AY79" s="546">
        <v>2</v>
      </c>
      <c r="AZ79" s="546">
        <v>2</v>
      </c>
      <c r="BA79" s="546">
        <v>8</v>
      </c>
      <c r="BB79" s="546">
        <v>24</v>
      </c>
      <c r="BC79" s="734">
        <v>36</v>
      </c>
      <c r="BD79" s="745" t="s">
        <v>1622</v>
      </c>
      <c r="BE79" s="706"/>
    </row>
    <row r="80" spans="1:57" s="707" customFormat="1" ht="12.75">
      <c r="A80" s="741">
        <v>39</v>
      </c>
      <c r="B80" s="843" t="s">
        <v>100</v>
      </c>
      <c r="C80" s="546">
        <v>0</v>
      </c>
      <c r="D80" s="546">
        <v>2</v>
      </c>
      <c r="E80" s="546">
        <v>3</v>
      </c>
      <c r="F80" s="546">
        <v>32</v>
      </c>
      <c r="G80" s="729">
        <v>37</v>
      </c>
      <c r="H80" s="900"/>
      <c r="I80" s="738"/>
      <c r="J80" s="900"/>
      <c r="K80" s="900"/>
      <c r="L80" s="900"/>
      <c r="M80" s="738"/>
      <c r="N80" s="900"/>
      <c r="O80" s="900"/>
      <c r="P80" s="737"/>
      <c r="Q80" s="737"/>
      <c r="R80" s="737"/>
      <c r="S80" s="737"/>
      <c r="T80" s="718"/>
      <c r="U80" s="718"/>
      <c r="V80" s="737"/>
      <c r="W80" s="737"/>
      <c r="X80" s="732">
        <v>37</v>
      </c>
      <c r="Y80" s="728"/>
      <c r="Z80" s="728"/>
      <c r="AA80" s="900"/>
      <c r="AB80" s="900"/>
      <c r="AC80" s="728"/>
      <c r="AD80" s="728"/>
      <c r="AE80" s="728"/>
      <c r="AF80" s="900"/>
      <c r="AG80" s="728"/>
      <c r="AH80" s="728"/>
      <c r="AI80" s="728"/>
      <c r="AJ80" s="728"/>
      <c r="AK80" s="728"/>
      <c r="AL80" s="728"/>
      <c r="AM80" s="728"/>
      <c r="AN80" s="728"/>
      <c r="AO80" s="764"/>
      <c r="AP80" s="764"/>
      <c r="AQ80" s="764"/>
      <c r="AR80" s="764"/>
      <c r="AS80" s="730"/>
      <c r="AT80" s="730"/>
      <c r="AU80" s="730"/>
      <c r="AV80" s="730"/>
      <c r="AW80" s="729">
        <v>0</v>
      </c>
      <c r="AX80" s="733">
        <v>0</v>
      </c>
      <c r="AY80" s="546">
        <v>0</v>
      </c>
      <c r="AZ80" s="546">
        <v>2</v>
      </c>
      <c r="BA80" s="546">
        <v>3</v>
      </c>
      <c r="BB80" s="546">
        <v>32</v>
      </c>
      <c r="BC80" s="734">
        <v>37</v>
      </c>
      <c r="BD80" s="745"/>
      <c r="BE80" s="706" t="s">
        <v>101</v>
      </c>
    </row>
    <row r="81" spans="1:57" s="707" customFormat="1" ht="12.75">
      <c r="A81" s="741">
        <v>40</v>
      </c>
      <c r="B81" s="843" t="s">
        <v>102</v>
      </c>
      <c r="C81" s="546">
        <v>2</v>
      </c>
      <c r="D81" s="546">
        <v>6</v>
      </c>
      <c r="E81" s="546">
        <v>2</v>
      </c>
      <c r="F81" s="546">
        <v>28</v>
      </c>
      <c r="G81" s="729">
        <v>38</v>
      </c>
      <c r="H81" s="739"/>
      <c r="I81" s="900"/>
      <c r="J81" s="900"/>
      <c r="K81" s="900"/>
      <c r="L81" s="900"/>
      <c r="M81" s="900"/>
      <c r="N81" s="900"/>
      <c r="O81" s="900"/>
      <c r="P81" s="737"/>
      <c r="Q81" s="718"/>
      <c r="R81" s="737"/>
      <c r="S81" s="737"/>
      <c r="T81" s="718"/>
      <c r="U81" s="718"/>
      <c r="V81" s="737"/>
      <c r="W81" s="737"/>
      <c r="X81" s="732">
        <v>38</v>
      </c>
      <c r="Y81" s="728"/>
      <c r="Z81" s="728"/>
      <c r="AA81" s="900">
        <v>2</v>
      </c>
      <c r="AB81" s="900"/>
      <c r="AC81" s="728"/>
      <c r="AD81" s="728"/>
      <c r="AE81" s="728"/>
      <c r="AF81" s="900"/>
      <c r="AG81" s="728"/>
      <c r="AH81" s="728"/>
      <c r="AI81" s="728"/>
      <c r="AJ81" s="728"/>
      <c r="AK81" s="728"/>
      <c r="AL81" s="728"/>
      <c r="AM81" s="728"/>
      <c r="AN81" s="728"/>
      <c r="AO81" s="764"/>
      <c r="AP81" s="764"/>
      <c r="AQ81" s="764"/>
      <c r="AR81" s="764"/>
      <c r="AS81" s="730"/>
      <c r="AT81" s="730"/>
      <c r="AU81" s="730"/>
      <c r="AV81" s="730">
        <v>2</v>
      </c>
      <c r="AW81" s="729">
        <v>0</v>
      </c>
      <c r="AX81" s="733">
        <v>4</v>
      </c>
      <c r="AY81" s="546">
        <v>2</v>
      </c>
      <c r="AZ81" s="546">
        <v>6</v>
      </c>
      <c r="BA81" s="546">
        <v>0</v>
      </c>
      <c r="BB81" s="546">
        <v>26</v>
      </c>
      <c r="BC81" s="718">
        <v>34</v>
      </c>
      <c r="BD81" s="746" t="s">
        <v>1623</v>
      </c>
      <c r="BE81" s="706" t="s">
        <v>103</v>
      </c>
    </row>
    <row r="82" spans="1:57" s="707" customFormat="1" ht="12.75">
      <c r="A82" s="741">
        <v>41</v>
      </c>
      <c r="B82" s="843" t="s">
        <v>104</v>
      </c>
      <c r="C82" s="546">
        <v>2</v>
      </c>
      <c r="D82" s="546">
        <v>8</v>
      </c>
      <c r="E82" s="546">
        <v>9</v>
      </c>
      <c r="F82" s="546">
        <v>22</v>
      </c>
      <c r="G82" s="729">
        <v>41</v>
      </c>
      <c r="H82" s="739"/>
      <c r="I82" s="900"/>
      <c r="J82" s="900"/>
      <c r="K82" s="900"/>
      <c r="L82" s="900"/>
      <c r="M82" s="900"/>
      <c r="N82" s="900"/>
      <c r="O82" s="900"/>
      <c r="P82" s="762"/>
      <c r="Q82" s="737"/>
      <c r="R82" s="737"/>
      <c r="S82" s="737"/>
      <c r="T82" s="718"/>
      <c r="U82" s="718"/>
      <c r="V82" s="737"/>
      <c r="W82" s="737"/>
      <c r="X82" s="732">
        <v>41</v>
      </c>
      <c r="Y82" s="728"/>
      <c r="Z82" s="728"/>
      <c r="AA82" s="900"/>
      <c r="AB82" s="900"/>
      <c r="AC82" s="728"/>
      <c r="AD82" s="728"/>
      <c r="AE82" s="728"/>
      <c r="AF82" s="900"/>
      <c r="AG82" s="728"/>
      <c r="AH82" s="728"/>
      <c r="AI82" s="728"/>
      <c r="AJ82" s="728"/>
      <c r="AK82" s="728"/>
      <c r="AL82" s="728"/>
      <c r="AM82" s="728"/>
      <c r="AN82" s="728"/>
      <c r="AO82" s="764"/>
      <c r="AP82" s="764"/>
      <c r="AQ82" s="764"/>
      <c r="AR82" s="764"/>
      <c r="AS82" s="730"/>
      <c r="AT82" s="730"/>
      <c r="AU82" s="730"/>
      <c r="AV82" s="730">
        <v>2</v>
      </c>
      <c r="AW82" s="729">
        <v>0</v>
      </c>
      <c r="AX82" s="733">
        <v>2</v>
      </c>
      <c r="AY82" s="546">
        <v>2</v>
      </c>
      <c r="AZ82" s="546">
        <v>8</v>
      </c>
      <c r="BA82" s="546">
        <v>9</v>
      </c>
      <c r="BB82" s="546">
        <v>20</v>
      </c>
      <c r="BC82" s="734">
        <v>39</v>
      </c>
      <c r="BD82" s="745" t="s">
        <v>1594</v>
      </c>
      <c r="BE82" s="706" t="s">
        <v>105</v>
      </c>
    </row>
    <row r="83" spans="1:57" s="707" customFormat="1" ht="12.75">
      <c r="A83" s="741">
        <v>42</v>
      </c>
      <c r="B83" s="843" t="s">
        <v>106</v>
      </c>
      <c r="C83" s="546">
        <v>0</v>
      </c>
      <c r="D83" s="546">
        <v>6</v>
      </c>
      <c r="E83" s="546">
        <v>6</v>
      </c>
      <c r="F83" s="546">
        <v>28</v>
      </c>
      <c r="G83" s="729">
        <v>40</v>
      </c>
      <c r="H83" s="739"/>
      <c r="I83" s="900"/>
      <c r="J83" s="900"/>
      <c r="K83" s="900"/>
      <c r="L83" s="900"/>
      <c r="M83" s="900"/>
      <c r="N83" s="900"/>
      <c r="O83" s="730"/>
      <c r="P83" s="737"/>
      <c r="Q83" s="737"/>
      <c r="R83" s="737"/>
      <c r="S83" s="737"/>
      <c r="T83" s="718"/>
      <c r="U83" s="718"/>
      <c r="V83" s="737"/>
      <c r="W83" s="737"/>
      <c r="X83" s="732">
        <v>40</v>
      </c>
      <c r="Y83" s="728"/>
      <c r="Z83" s="728"/>
      <c r="AA83" s="900"/>
      <c r="AB83" s="900"/>
      <c r="AC83" s="728"/>
      <c r="AD83" s="728"/>
      <c r="AE83" s="728"/>
      <c r="AF83" s="900">
        <v>1</v>
      </c>
      <c r="AG83" s="728"/>
      <c r="AH83" s="728"/>
      <c r="AI83" s="728"/>
      <c r="AJ83" s="728"/>
      <c r="AK83" s="728"/>
      <c r="AL83" s="728"/>
      <c r="AM83" s="728"/>
      <c r="AN83" s="728"/>
      <c r="AO83" s="764"/>
      <c r="AP83" s="764"/>
      <c r="AQ83" s="764"/>
      <c r="AR83" s="764"/>
      <c r="AS83" s="730"/>
      <c r="AT83" s="730"/>
      <c r="AU83" s="730"/>
      <c r="AV83" s="730"/>
      <c r="AW83" s="729">
        <v>0</v>
      </c>
      <c r="AX83" s="733">
        <v>1</v>
      </c>
      <c r="AY83" s="546">
        <v>0</v>
      </c>
      <c r="AZ83" s="546">
        <v>6</v>
      </c>
      <c r="BA83" s="546">
        <v>6</v>
      </c>
      <c r="BB83" s="546">
        <v>27</v>
      </c>
      <c r="BC83" s="718">
        <v>39</v>
      </c>
      <c r="BD83" s="745" t="s">
        <v>1624</v>
      </c>
      <c r="BE83" s="706" t="s">
        <v>107</v>
      </c>
    </row>
    <row r="84" spans="1:57" s="707" customFormat="1" ht="12.75">
      <c r="A84" s="741">
        <v>43</v>
      </c>
      <c r="B84" s="843" t="s">
        <v>108</v>
      </c>
      <c r="C84" s="546">
        <v>0</v>
      </c>
      <c r="D84" s="546">
        <v>10</v>
      </c>
      <c r="E84" s="546">
        <v>9</v>
      </c>
      <c r="F84" s="546">
        <v>17</v>
      </c>
      <c r="G84" s="729">
        <v>36</v>
      </c>
      <c r="H84" s="739"/>
      <c r="I84" s="900"/>
      <c r="J84" s="900"/>
      <c r="K84" s="900"/>
      <c r="L84" s="900"/>
      <c r="M84" s="900"/>
      <c r="N84" s="730"/>
      <c r="O84" s="730"/>
      <c r="P84" s="737"/>
      <c r="Q84" s="737"/>
      <c r="R84" s="737"/>
      <c r="S84" s="737"/>
      <c r="T84" s="718"/>
      <c r="U84" s="718"/>
      <c r="V84" s="737"/>
      <c r="W84" s="737"/>
      <c r="X84" s="732">
        <v>36</v>
      </c>
      <c r="Y84" s="728"/>
      <c r="Z84" s="728"/>
      <c r="AA84" s="900"/>
      <c r="AB84" s="900">
        <v>2</v>
      </c>
      <c r="AC84" s="728"/>
      <c r="AD84" s="728"/>
      <c r="AE84" s="728"/>
      <c r="AF84" s="900"/>
      <c r="AG84" s="728"/>
      <c r="AH84" s="728"/>
      <c r="AI84" s="728"/>
      <c r="AJ84" s="728"/>
      <c r="AK84" s="728"/>
      <c r="AL84" s="728"/>
      <c r="AM84" s="728"/>
      <c r="AN84" s="728"/>
      <c r="AO84" s="764"/>
      <c r="AP84" s="764"/>
      <c r="AQ84" s="764"/>
      <c r="AR84" s="764"/>
      <c r="AS84" s="730"/>
      <c r="AT84" s="730"/>
      <c r="AU84" s="730"/>
      <c r="AV84" s="730"/>
      <c r="AW84" s="729">
        <v>0</v>
      </c>
      <c r="AX84" s="733">
        <v>2</v>
      </c>
      <c r="AY84" s="546">
        <v>0</v>
      </c>
      <c r="AZ84" s="546">
        <v>10</v>
      </c>
      <c r="BA84" s="546">
        <v>9</v>
      </c>
      <c r="BB84" s="546">
        <v>15</v>
      </c>
      <c r="BC84" s="734">
        <v>34</v>
      </c>
      <c r="BD84" s="745" t="s">
        <v>1625</v>
      </c>
      <c r="BE84" s="706" t="s">
        <v>109</v>
      </c>
    </row>
    <row r="85" spans="1:57" s="707" customFormat="1" ht="12.75">
      <c r="A85" s="741">
        <v>44</v>
      </c>
      <c r="B85" s="843" t="s">
        <v>110</v>
      </c>
      <c r="C85" s="546">
        <v>2</v>
      </c>
      <c r="D85" s="546">
        <v>8</v>
      </c>
      <c r="E85" s="546">
        <v>5</v>
      </c>
      <c r="F85" s="546">
        <v>21</v>
      </c>
      <c r="G85" s="729">
        <v>36</v>
      </c>
      <c r="H85" s="739"/>
      <c r="I85" s="900"/>
      <c r="J85" s="900"/>
      <c r="K85" s="730"/>
      <c r="L85" s="900"/>
      <c r="M85" s="900"/>
      <c r="N85" s="730"/>
      <c r="O85" s="730"/>
      <c r="P85" s="718"/>
      <c r="Q85" s="737"/>
      <c r="R85" s="737"/>
      <c r="S85" s="737"/>
      <c r="T85" s="718"/>
      <c r="U85" s="718"/>
      <c r="V85" s="737"/>
      <c r="W85" s="737"/>
      <c r="X85" s="732">
        <v>36</v>
      </c>
      <c r="Y85" s="728"/>
      <c r="Z85" s="728"/>
      <c r="AA85" s="900"/>
      <c r="AB85" s="900"/>
      <c r="AC85" s="728"/>
      <c r="AD85" s="728"/>
      <c r="AE85" s="728"/>
      <c r="AF85" s="900"/>
      <c r="AG85" s="728"/>
      <c r="AH85" s="728"/>
      <c r="AI85" s="728"/>
      <c r="AJ85" s="728"/>
      <c r="AK85" s="728"/>
      <c r="AL85" s="728"/>
      <c r="AM85" s="728"/>
      <c r="AN85" s="728"/>
      <c r="AO85" s="764"/>
      <c r="AP85" s="764"/>
      <c r="AQ85" s="764"/>
      <c r="AR85" s="764"/>
      <c r="AS85" s="730"/>
      <c r="AT85" s="730"/>
      <c r="AU85" s="730"/>
      <c r="AV85" s="730"/>
      <c r="AW85" s="729">
        <v>0</v>
      </c>
      <c r="AX85" s="733">
        <v>0</v>
      </c>
      <c r="AY85" s="546">
        <v>2</v>
      </c>
      <c r="AZ85" s="546">
        <v>8</v>
      </c>
      <c r="BA85" s="546">
        <v>5</v>
      </c>
      <c r="BB85" s="546">
        <v>21</v>
      </c>
      <c r="BC85" s="734">
        <v>36</v>
      </c>
      <c r="BD85" s="745"/>
      <c r="BE85" s="706" t="s">
        <v>111</v>
      </c>
    </row>
    <row r="86" spans="1:57" s="707" customFormat="1" ht="12.75">
      <c r="A86" s="741">
        <v>45</v>
      </c>
      <c r="B86" s="843" t="s">
        <v>112</v>
      </c>
      <c r="C86" s="546">
        <v>1</v>
      </c>
      <c r="D86" s="546">
        <v>7</v>
      </c>
      <c r="E86" s="546">
        <v>9</v>
      </c>
      <c r="F86" s="546">
        <v>21</v>
      </c>
      <c r="G86" s="729">
        <v>38</v>
      </c>
      <c r="H86" s="739"/>
      <c r="I86" s="900"/>
      <c r="J86" s="900"/>
      <c r="K86" s="730"/>
      <c r="L86" s="900"/>
      <c r="M86" s="900"/>
      <c r="N86" s="730"/>
      <c r="O86" s="730"/>
      <c r="P86" s="737"/>
      <c r="Q86" s="737"/>
      <c r="R86" s="737"/>
      <c r="S86" s="737"/>
      <c r="T86" s="737"/>
      <c r="U86" s="737"/>
      <c r="V86" s="737"/>
      <c r="W86" s="737"/>
      <c r="X86" s="732">
        <v>38</v>
      </c>
      <c r="Y86" s="728"/>
      <c r="Z86" s="728"/>
      <c r="AA86" s="900"/>
      <c r="AB86" s="900">
        <v>2</v>
      </c>
      <c r="AC86" s="728"/>
      <c r="AD86" s="728"/>
      <c r="AE86" s="728"/>
      <c r="AF86" s="900"/>
      <c r="AG86" s="728"/>
      <c r="AH86" s="728"/>
      <c r="AI86" s="728"/>
      <c r="AJ86" s="728"/>
      <c r="AK86" s="728"/>
      <c r="AL86" s="728"/>
      <c r="AM86" s="728"/>
      <c r="AN86" s="728"/>
      <c r="AO86" s="764"/>
      <c r="AP86" s="764"/>
      <c r="AQ86" s="764"/>
      <c r="AR86" s="764"/>
      <c r="AS86" s="730"/>
      <c r="AT86" s="730"/>
      <c r="AU86" s="730"/>
      <c r="AV86" s="730">
        <v>1</v>
      </c>
      <c r="AW86" s="729">
        <v>0</v>
      </c>
      <c r="AX86" s="733">
        <v>3</v>
      </c>
      <c r="AY86" s="546">
        <v>1</v>
      </c>
      <c r="AZ86" s="546">
        <v>7</v>
      </c>
      <c r="BA86" s="546">
        <v>9</v>
      </c>
      <c r="BB86" s="546">
        <v>18</v>
      </c>
      <c r="BC86" s="734">
        <v>35</v>
      </c>
      <c r="BD86" s="745" t="s">
        <v>1626</v>
      </c>
      <c r="BE86" s="706" t="s">
        <v>114</v>
      </c>
    </row>
    <row r="87" spans="1:57" s="707" customFormat="1" ht="12.75">
      <c r="A87" s="741">
        <v>46</v>
      </c>
      <c r="B87" s="843" t="s">
        <v>115</v>
      </c>
      <c r="C87" s="546">
        <v>2</v>
      </c>
      <c r="D87" s="546">
        <v>6</v>
      </c>
      <c r="E87" s="546">
        <v>6</v>
      </c>
      <c r="F87" s="546">
        <v>23</v>
      </c>
      <c r="G87" s="729">
        <v>37</v>
      </c>
      <c r="H87" s="739"/>
      <c r="I87" s="900"/>
      <c r="J87" s="900"/>
      <c r="K87" s="730"/>
      <c r="L87" s="900"/>
      <c r="M87" s="900"/>
      <c r="N87" s="730"/>
      <c r="O87" s="730"/>
      <c r="P87" s="762"/>
      <c r="Q87" s="737"/>
      <c r="R87" s="737"/>
      <c r="S87" s="737"/>
      <c r="T87" s="737"/>
      <c r="U87" s="737"/>
      <c r="V87" s="737"/>
      <c r="W87" s="737"/>
      <c r="X87" s="732">
        <v>37</v>
      </c>
      <c r="Y87" s="728"/>
      <c r="Z87" s="728"/>
      <c r="AA87" s="900"/>
      <c r="AB87" s="900"/>
      <c r="AC87" s="728"/>
      <c r="AD87" s="728"/>
      <c r="AE87" s="728"/>
      <c r="AF87" s="900"/>
      <c r="AG87" s="728"/>
      <c r="AH87" s="728"/>
      <c r="AI87" s="728"/>
      <c r="AJ87" s="728"/>
      <c r="AK87" s="728"/>
      <c r="AL87" s="728"/>
      <c r="AM87" s="728"/>
      <c r="AN87" s="728"/>
      <c r="AO87" s="764"/>
      <c r="AP87" s="764"/>
      <c r="AQ87" s="764"/>
      <c r="AR87" s="764"/>
      <c r="AS87" s="730"/>
      <c r="AT87" s="730"/>
      <c r="AU87" s="730"/>
      <c r="AV87" s="730">
        <v>1</v>
      </c>
      <c r="AW87" s="729">
        <v>0</v>
      </c>
      <c r="AX87" s="733">
        <v>1</v>
      </c>
      <c r="AY87" s="546">
        <v>2</v>
      </c>
      <c r="AZ87" s="546">
        <v>6</v>
      </c>
      <c r="BA87" s="546">
        <v>6</v>
      </c>
      <c r="BB87" s="546">
        <v>22</v>
      </c>
      <c r="BC87" s="734">
        <v>36</v>
      </c>
      <c r="BD87" s="745" t="s">
        <v>1595</v>
      </c>
      <c r="BE87" s="706" t="s">
        <v>116</v>
      </c>
    </row>
    <row r="88" spans="1:57" s="707" customFormat="1" ht="12.75">
      <c r="A88" s="741">
        <v>47</v>
      </c>
      <c r="B88" s="843" t="s">
        <v>117</v>
      </c>
      <c r="C88" s="546">
        <v>1</v>
      </c>
      <c r="D88" s="546">
        <v>11</v>
      </c>
      <c r="E88" s="546">
        <v>2</v>
      </c>
      <c r="F88" s="546">
        <v>24</v>
      </c>
      <c r="G88" s="729">
        <v>38</v>
      </c>
      <c r="H88" s="739"/>
      <c r="I88" s="900"/>
      <c r="J88" s="900"/>
      <c r="K88" s="730"/>
      <c r="L88" s="900"/>
      <c r="M88" s="900"/>
      <c r="N88" s="900"/>
      <c r="O88" s="900"/>
      <c r="P88" s="762"/>
      <c r="Q88" s="718"/>
      <c r="R88" s="737"/>
      <c r="S88" s="737"/>
      <c r="T88" s="737"/>
      <c r="U88" s="737"/>
      <c r="V88" s="737"/>
      <c r="W88" s="737"/>
      <c r="X88" s="732">
        <v>38</v>
      </c>
      <c r="Y88" s="728"/>
      <c r="Z88" s="728"/>
      <c r="AA88" s="900">
        <v>1</v>
      </c>
      <c r="AB88" s="900"/>
      <c r="AC88" s="728"/>
      <c r="AD88" s="728"/>
      <c r="AE88" s="728"/>
      <c r="AF88" s="900"/>
      <c r="AG88" s="728"/>
      <c r="AH88" s="728"/>
      <c r="AI88" s="728"/>
      <c r="AJ88" s="728"/>
      <c r="AK88" s="728"/>
      <c r="AL88" s="728"/>
      <c r="AM88" s="728"/>
      <c r="AN88" s="728"/>
      <c r="AO88" s="764"/>
      <c r="AP88" s="764"/>
      <c r="AQ88" s="764"/>
      <c r="AR88" s="764">
        <v>1</v>
      </c>
      <c r="AS88" s="730"/>
      <c r="AT88" s="730"/>
      <c r="AU88" s="730"/>
      <c r="AV88" s="730"/>
      <c r="AW88" s="729">
        <v>0</v>
      </c>
      <c r="AX88" s="733">
        <v>2</v>
      </c>
      <c r="AY88" s="546">
        <v>1</v>
      </c>
      <c r="AZ88" s="546">
        <v>11</v>
      </c>
      <c r="BA88" s="546">
        <v>1</v>
      </c>
      <c r="BB88" s="546">
        <v>23</v>
      </c>
      <c r="BC88" s="734">
        <v>36</v>
      </c>
      <c r="BD88" s="745" t="s">
        <v>1627</v>
      </c>
      <c r="BE88" s="706" t="s">
        <v>118</v>
      </c>
    </row>
    <row r="89" spans="1:57" s="707" customFormat="1" ht="12.75">
      <c r="A89" s="741">
        <v>48</v>
      </c>
      <c r="B89" s="843" t="s">
        <v>119</v>
      </c>
      <c r="C89" s="546">
        <v>1</v>
      </c>
      <c r="D89" s="546">
        <v>8</v>
      </c>
      <c r="E89" s="546">
        <v>5</v>
      </c>
      <c r="F89" s="546">
        <v>24</v>
      </c>
      <c r="G89" s="729">
        <v>38</v>
      </c>
      <c r="H89" s="739"/>
      <c r="I89" s="900"/>
      <c r="J89" s="900"/>
      <c r="K89" s="730">
        <v>2</v>
      </c>
      <c r="L89" s="900"/>
      <c r="M89" s="900"/>
      <c r="N89" s="900"/>
      <c r="O89" s="900">
        <v>1</v>
      </c>
      <c r="P89" s="762"/>
      <c r="Q89" s="737"/>
      <c r="R89" s="737"/>
      <c r="S89" s="737"/>
      <c r="T89" s="737"/>
      <c r="U89" s="737"/>
      <c r="V89" s="737"/>
      <c r="W89" s="737"/>
      <c r="X89" s="732">
        <v>39</v>
      </c>
      <c r="Y89" s="728"/>
      <c r="Z89" s="728"/>
      <c r="AA89" s="900"/>
      <c r="AB89" s="900">
        <v>1</v>
      </c>
      <c r="AC89" s="728"/>
      <c r="AD89" s="728"/>
      <c r="AE89" s="728"/>
      <c r="AF89" s="900"/>
      <c r="AG89" s="728"/>
      <c r="AH89" s="728"/>
      <c r="AI89" s="728"/>
      <c r="AJ89" s="728"/>
      <c r="AK89" s="728"/>
      <c r="AL89" s="728"/>
      <c r="AM89" s="728"/>
      <c r="AN89" s="728"/>
      <c r="AO89" s="764"/>
      <c r="AP89" s="764"/>
      <c r="AQ89" s="764"/>
      <c r="AR89" s="764"/>
      <c r="AS89" s="730"/>
      <c r="AT89" s="730"/>
      <c r="AU89" s="730"/>
      <c r="AV89" s="730"/>
      <c r="AW89" s="729">
        <v>0</v>
      </c>
      <c r="AX89" s="733">
        <v>1</v>
      </c>
      <c r="AY89" s="546">
        <v>1</v>
      </c>
      <c r="AZ89" s="546">
        <v>8</v>
      </c>
      <c r="BA89" s="546">
        <v>5</v>
      </c>
      <c r="BB89" s="546">
        <v>24</v>
      </c>
      <c r="BC89" s="734">
        <v>38</v>
      </c>
      <c r="BD89" s="745" t="s">
        <v>611</v>
      </c>
      <c r="BE89" s="706" t="s">
        <v>120</v>
      </c>
    </row>
    <row r="90" spans="1:57" s="707" customFormat="1" ht="12.75">
      <c r="A90" s="741">
        <v>49</v>
      </c>
      <c r="B90" s="843" t="s">
        <v>121</v>
      </c>
      <c r="C90" s="546">
        <v>0</v>
      </c>
      <c r="D90" s="546">
        <v>9</v>
      </c>
      <c r="E90" s="546">
        <v>4</v>
      </c>
      <c r="F90" s="546">
        <v>23</v>
      </c>
      <c r="G90" s="729">
        <v>36</v>
      </c>
      <c r="H90" s="739"/>
      <c r="I90" s="900"/>
      <c r="J90" s="900"/>
      <c r="K90" s="730"/>
      <c r="L90" s="900"/>
      <c r="M90" s="900"/>
      <c r="N90" s="900"/>
      <c r="O90" s="900"/>
      <c r="P90" s="762"/>
      <c r="Q90" s="737"/>
      <c r="R90" s="737"/>
      <c r="S90" s="737"/>
      <c r="T90" s="737"/>
      <c r="U90" s="737"/>
      <c r="V90" s="737"/>
      <c r="W90" s="737"/>
      <c r="X90" s="732">
        <v>36</v>
      </c>
      <c r="Y90" s="728"/>
      <c r="Z90" s="728"/>
      <c r="AA90" s="900"/>
      <c r="AB90" s="900">
        <v>1</v>
      </c>
      <c r="AC90" s="728"/>
      <c r="AD90" s="728"/>
      <c r="AE90" s="728"/>
      <c r="AF90" s="900"/>
      <c r="AG90" s="728"/>
      <c r="AH90" s="728"/>
      <c r="AI90" s="728"/>
      <c r="AJ90" s="728"/>
      <c r="AK90" s="728"/>
      <c r="AL90" s="728"/>
      <c r="AM90" s="728"/>
      <c r="AN90" s="728"/>
      <c r="AO90" s="764"/>
      <c r="AP90" s="764"/>
      <c r="AQ90" s="764"/>
      <c r="AR90" s="764"/>
      <c r="AS90" s="730"/>
      <c r="AT90" s="730"/>
      <c r="AU90" s="730"/>
      <c r="AV90" s="730"/>
      <c r="AW90" s="729">
        <v>0</v>
      </c>
      <c r="AX90" s="733">
        <v>1</v>
      </c>
      <c r="AY90" s="546">
        <v>0</v>
      </c>
      <c r="AZ90" s="546">
        <v>9</v>
      </c>
      <c r="BA90" s="546">
        <v>4</v>
      </c>
      <c r="BB90" s="546">
        <v>22</v>
      </c>
      <c r="BC90" s="734">
        <v>35</v>
      </c>
      <c r="BD90" s="745" t="s">
        <v>1596</v>
      </c>
      <c r="BE90" s="706" t="s">
        <v>183</v>
      </c>
    </row>
    <row r="91" spans="1:57" s="763" customFormat="1" ht="12.75">
      <c r="A91" s="741">
        <v>50</v>
      </c>
      <c r="B91" s="843" t="s">
        <v>122</v>
      </c>
      <c r="C91" s="546">
        <v>0</v>
      </c>
      <c r="D91" s="546">
        <v>7</v>
      </c>
      <c r="E91" s="546">
        <v>9</v>
      </c>
      <c r="F91" s="546">
        <v>24</v>
      </c>
      <c r="G91" s="729">
        <v>40</v>
      </c>
      <c r="H91" s="910"/>
      <c r="I91" s="900"/>
      <c r="J91" s="900"/>
      <c r="K91" s="730"/>
      <c r="L91" s="744"/>
      <c r="M91" s="744"/>
      <c r="N91" s="900"/>
      <c r="O91" s="900"/>
      <c r="P91" s="913"/>
      <c r="Q91" s="737"/>
      <c r="R91" s="737"/>
      <c r="S91" s="737"/>
      <c r="T91" s="718"/>
      <c r="U91" s="718"/>
      <c r="V91" s="737"/>
      <c r="W91" s="737"/>
      <c r="X91" s="732">
        <v>40</v>
      </c>
      <c r="Y91" s="728"/>
      <c r="Z91" s="728"/>
      <c r="AA91" s="900"/>
      <c r="AB91" s="900"/>
      <c r="AC91" s="728"/>
      <c r="AD91" s="728"/>
      <c r="AE91" s="728"/>
      <c r="AF91" s="900"/>
      <c r="AG91" s="728"/>
      <c r="AH91" s="728"/>
      <c r="AI91" s="728"/>
      <c r="AJ91" s="728"/>
      <c r="AK91" s="728"/>
      <c r="AL91" s="728"/>
      <c r="AM91" s="728"/>
      <c r="AN91" s="728"/>
      <c r="AO91" s="764"/>
      <c r="AP91" s="764"/>
      <c r="AQ91" s="764"/>
      <c r="AR91" s="764"/>
      <c r="AS91" s="730"/>
      <c r="AT91" s="730"/>
      <c r="AU91" s="730"/>
      <c r="AV91" s="730"/>
      <c r="AW91" s="729">
        <v>0</v>
      </c>
      <c r="AX91" s="733">
        <v>0</v>
      </c>
      <c r="AY91" s="546">
        <v>0</v>
      </c>
      <c r="AZ91" s="546">
        <v>7</v>
      </c>
      <c r="BA91" s="546">
        <v>9</v>
      </c>
      <c r="BB91" s="546">
        <v>24</v>
      </c>
      <c r="BC91" s="734">
        <v>40</v>
      </c>
      <c r="BD91" s="745"/>
      <c r="BE91" s="706" t="s">
        <v>123</v>
      </c>
    </row>
    <row r="92" spans="1:57" s="763" customFormat="1" ht="12.75">
      <c r="A92" s="741">
        <v>51</v>
      </c>
      <c r="B92" s="843" t="s">
        <v>124</v>
      </c>
      <c r="C92" s="546">
        <v>0</v>
      </c>
      <c r="D92" s="546">
        <v>7</v>
      </c>
      <c r="E92" s="546">
        <v>14</v>
      </c>
      <c r="F92" s="546">
        <v>20</v>
      </c>
      <c r="G92" s="729">
        <v>41</v>
      </c>
      <c r="H92" s="910"/>
      <c r="I92" s="730"/>
      <c r="J92" s="730"/>
      <c r="K92" s="730"/>
      <c r="L92" s="747"/>
      <c r="M92" s="747"/>
      <c r="N92" s="730"/>
      <c r="O92" s="730"/>
      <c r="P92" s="913"/>
      <c r="Q92" s="737"/>
      <c r="R92" s="737"/>
      <c r="S92" s="737"/>
      <c r="T92" s="718"/>
      <c r="U92" s="718"/>
      <c r="V92" s="737"/>
      <c r="W92" s="737"/>
      <c r="X92" s="732">
        <v>41</v>
      </c>
      <c r="Y92" s="728"/>
      <c r="Z92" s="728"/>
      <c r="AA92" s="900"/>
      <c r="AB92" s="900"/>
      <c r="AC92" s="728"/>
      <c r="AD92" s="728"/>
      <c r="AE92" s="728"/>
      <c r="AF92" s="900"/>
      <c r="AG92" s="728"/>
      <c r="AH92" s="728"/>
      <c r="AI92" s="728"/>
      <c r="AJ92" s="728"/>
      <c r="AK92" s="728"/>
      <c r="AL92" s="728"/>
      <c r="AM92" s="728"/>
      <c r="AN92" s="728"/>
      <c r="AO92" s="764"/>
      <c r="AP92" s="764"/>
      <c r="AQ92" s="764"/>
      <c r="AR92" s="764"/>
      <c r="AS92" s="730"/>
      <c r="AT92" s="730"/>
      <c r="AU92" s="730"/>
      <c r="AV92" s="730"/>
      <c r="AW92" s="729">
        <v>0</v>
      </c>
      <c r="AX92" s="733">
        <v>0</v>
      </c>
      <c r="AY92" s="546">
        <v>0</v>
      </c>
      <c r="AZ92" s="546">
        <v>7</v>
      </c>
      <c r="BA92" s="546">
        <v>14</v>
      </c>
      <c r="BB92" s="546">
        <v>20</v>
      </c>
      <c r="BC92" s="734">
        <v>41</v>
      </c>
      <c r="BD92" s="745"/>
      <c r="BE92" s="706" t="s">
        <v>125</v>
      </c>
    </row>
    <row r="93" spans="1:57" s="763" customFormat="1" ht="12.75">
      <c r="A93" s="741">
        <v>52</v>
      </c>
      <c r="B93" s="843" t="s">
        <v>126</v>
      </c>
      <c r="C93" s="546">
        <v>1</v>
      </c>
      <c r="D93" s="546">
        <v>15</v>
      </c>
      <c r="E93" s="546">
        <v>10</v>
      </c>
      <c r="F93" s="546">
        <v>15</v>
      </c>
      <c r="G93" s="729">
        <v>41</v>
      </c>
      <c r="H93" s="910"/>
      <c r="I93" s="730"/>
      <c r="J93" s="730"/>
      <c r="K93" s="730"/>
      <c r="L93" s="747"/>
      <c r="M93" s="747"/>
      <c r="N93" s="730"/>
      <c r="O93" s="730"/>
      <c r="P93" s="913"/>
      <c r="Q93" s="718"/>
      <c r="R93" s="737"/>
      <c r="S93" s="737"/>
      <c r="T93" s="718"/>
      <c r="U93" s="718"/>
      <c r="V93" s="737"/>
      <c r="W93" s="737"/>
      <c r="X93" s="732">
        <v>41</v>
      </c>
      <c r="Y93" s="728"/>
      <c r="Z93" s="728"/>
      <c r="AA93" s="900"/>
      <c r="AB93" s="900"/>
      <c r="AC93" s="728"/>
      <c r="AD93" s="728"/>
      <c r="AE93" s="728"/>
      <c r="AF93" s="900"/>
      <c r="AG93" s="728"/>
      <c r="AH93" s="728"/>
      <c r="AI93" s="728"/>
      <c r="AJ93" s="728"/>
      <c r="AK93" s="728"/>
      <c r="AL93" s="728"/>
      <c r="AM93" s="728"/>
      <c r="AN93" s="728"/>
      <c r="AO93" s="764"/>
      <c r="AP93" s="764"/>
      <c r="AQ93" s="764"/>
      <c r="AR93" s="764"/>
      <c r="AS93" s="730"/>
      <c r="AT93" s="730"/>
      <c r="AU93" s="730"/>
      <c r="AV93" s="730">
        <v>1</v>
      </c>
      <c r="AW93" s="729">
        <v>0</v>
      </c>
      <c r="AX93" s="733">
        <v>1</v>
      </c>
      <c r="AY93" s="546">
        <v>1</v>
      </c>
      <c r="AZ93" s="546">
        <v>15</v>
      </c>
      <c r="BA93" s="546">
        <v>10</v>
      </c>
      <c r="BB93" s="546">
        <v>14</v>
      </c>
      <c r="BC93" s="734">
        <v>40</v>
      </c>
      <c r="BD93" s="745" t="s">
        <v>1628</v>
      </c>
      <c r="BE93" s="706" t="s">
        <v>128</v>
      </c>
    </row>
    <row r="94" spans="1:57" s="763" customFormat="1" ht="12.75">
      <c r="A94" s="741">
        <v>53</v>
      </c>
      <c r="B94" s="843" t="s">
        <v>129</v>
      </c>
      <c r="C94" s="546">
        <v>0</v>
      </c>
      <c r="D94" s="546">
        <v>9</v>
      </c>
      <c r="E94" s="546">
        <v>8</v>
      </c>
      <c r="F94" s="546">
        <v>22</v>
      </c>
      <c r="G94" s="729">
        <v>39</v>
      </c>
      <c r="H94" s="910"/>
      <c r="I94" s="730"/>
      <c r="J94" s="730"/>
      <c r="K94" s="730"/>
      <c r="L94" s="747"/>
      <c r="M94" s="747"/>
      <c r="N94" s="730"/>
      <c r="O94" s="730"/>
      <c r="P94" s="913"/>
      <c r="Q94" s="718"/>
      <c r="R94" s="737"/>
      <c r="S94" s="737"/>
      <c r="T94" s="718"/>
      <c r="U94" s="718"/>
      <c r="V94" s="737"/>
      <c r="W94" s="737"/>
      <c r="X94" s="732">
        <v>39</v>
      </c>
      <c r="Y94" s="728"/>
      <c r="Z94" s="728"/>
      <c r="AA94" s="900"/>
      <c r="AB94" s="900"/>
      <c r="AC94" s="728"/>
      <c r="AD94" s="728"/>
      <c r="AE94" s="728"/>
      <c r="AF94" s="900">
        <v>1</v>
      </c>
      <c r="AG94" s="728"/>
      <c r="AH94" s="728"/>
      <c r="AI94" s="728"/>
      <c r="AJ94" s="728"/>
      <c r="AK94" s="728"/>
      <c r="AL94" s="728"/>
      <c r="AM94" s="728"/>
      <c r="AN94" s="728"/>
      <c r="AO94" s="764"/>
      <c r="AP94" s="764"/>
      <c r="AQ94" s="764"/>
      <c r="AR94" s="764"/>
      <c r="AS94" s="730"/>
      <c r="AT94" s="730"/>
      <c r="AU94" s="730"/>
      <c r="AV94" s="730"/>
      <c r="AW94" s="729">
        <v>0</v>
      </c>
      <c r="AX94" s="733">
        <v>1</v>
      </c>
      <c r="AY94" s="546">
        <v>0</v>
      </c>
      <c r="AZ94" s="546">
        <v>9</v>
      </c>
      <c r="BA94" s="546">
        <v>8</v>
      </c>
      <c r="BB94" s="546">
        <v>21</v>
      </c>
      <c r="BC94" s="734">
        <v>38</v>
      </c>
      <c r="BD94" s="745" t="s">
        <v>1629</v>
      </c>
      <c r="BE94" s="706" t="s">
        <v>130</v>
      </c>
    </row>
    <row r="95" spans="1:57" s="763" customFormat="1" ht="12.75">
      <c r="A95" s="741">
        <v>54</v>
      </c>
      <c r="B95" s="843" t="s">
        <v>131</v>
      </c>
      <c r="C95" s="546">
        <v>2</v>
      </c>
      <c r="D95" s="546">
        <v>3</v>
      </c>
      <c r="E95" s="546">
        <v>8</v>
      </c>
      <c r="F95" s="546">
        <v>26</v>
      </c>
      <c r="G95" s="729">
        <v>39</v>
      </c>
      <c r="H95" s="910"/>
      <c r="I95" s="730"/>
      <c r="J95" s="730"/>
      <c r="K95" s="730"/>
      <c r="L95" s="747"/>
      <c r="M95" s="730"/>
      <c r="N95" s="730"/>
      <c r="O95" s="730"/>
      <c r="P95" s="913"/>
      <c r="Q95" s="737"/>
      <c r="R95" s="737"/>
      <c r="S95" s="737"/>
      <c r="T95" s="718"/>
      <c r="U95" s="718"/>
      <c r="V95" s="737"/>
      <c r="W95" s="737"/>
      <c r="X95" s="732">
        <v>39</v>
      </c>
      <c r="Y95" s="728"/>
      <c r="Z95" s="728"/>
      <c r="AA95" s="900"/>
      <c r="AB95" s="900">
        <v>1</v>
      </c>
      <c r="AC95" s="728"/>
      <c r="AD95" s="728"/>
      <c r="AE95" s="728"/>
      <c r="AF95" s="900"/>
      <c r="AG95" s="728"/>
      <c r="AH95" s="728"/>
      <c r="AI95" s="728"/>
      <c r="AJ95" s="728"/>
      <c r="AK95" s="728"/>
      <c r="AL95" s="728"/>
      <c r="AM95" s="728"/>
      <c r="AN95" s="728"/>
      <c r="AO95" s="764"/>
      <c r="AP95" s="764"/>
      <c r="AQ95" s="764"/>
      <c r="AR95" s="764"/>
      <c r="AS95" s="730"/>
      <c r="AT95" s="730"/>
      <c r="AU95" s="730"/>
      <c r="AV95" s="730"/>
      <c r="AW95" s="729">
        <v>0</v>
      </c>
      <c r="AX95" s="733">
        <v>1</v>
      </c>
      <c r="AY95" s="546">
        <v>2</v>
      </c>
      <c r="AZ95" s="546">
        <v>3</v>
      </c>
      <c r="BA95" s="546">
        <v>8</v>
      </c>
      <c r="BB95" s="546">
        <v>25</v>
      </c>
      <c r="BC95" s="734">
        <v>38</v>
      </c>
      <c r="BD95" s="745" t="s">
        <v>1630</v>
      </c>
      <c r="BE95" s="706" t="s">
        <v>132</v>
      </c>
    </row>
    <row r="96" spans="1:57" s="763" customFormat="1" ht="12.75">
      <c r="A96" s="741">
        <v>55</v>
      </c>
      <c r="B96" s="843" t="s">
        <v>133</v>
      </c>
      <c r="C96" s="546">
        <v>1</v>
      </c>
      <c r="D96" s="546">
        <v>7</v>
      </c>
      <c r="E96" s="546">
        <v>6</v>
      </c>
      <c r="F96" s="546">
        <v>19</v>
      </c>
      <c r="G96" s="729">
        <v>33</v>
      </c>
      <c r="H96" s="910"/>
      <c r="I96" s="730"/>
      <c r="J96" s="730"/>
      <c r="K96" s="730">
        <v>1</v>
      </c>
      <c r="L96" s="747"/>
      <c r="M96" s="747"/>
      <c r="N96" s="730"/>
      <c r="O96" s="730"/>
      <c r="P96" s="913"/>
      <c r="Q96" s="737"/>
      <c r="R96" s="765"/>
      <c r="S96" s="765"/>
      <c r="T96" s="718"/>
      <c r="U96" s="718"/>
      <c r="V96" s="737"/>
      <c r="W96" s="737"/>
      <c r="X96" s="732">
        <v>34</v>
      </c>
      <c r="Y96" s="728"/>
      <c r="Z96" s="728"/>
      <c r="AA96" s="900"/>
      <c r="AB96" s="900"/>
      <c r="AC96" s="728"/>
      <c r="AD96" s="728"/>
      <c r="AE96" s="728"/>
      <c r="AF96" s="900">
        <v>1</v>
      </c>
      <c r="AG96" s="728"/>
      <c r="AH96" s="728"/>
      <c r="AI96" s="728"/>
      <c r="AJ96" s="728"/>
      <c r="AK96" s="728"/>
      <c r="AL96" s="728"/>
      <c r="AM96" s="728"/>
      <c r="AN96" s="728">
        <v>1</v>
      </c>
      <c r="AO96" s="764"/>
      <c r="AP96" s="764"/>
      <c r="AQ96" s="764"/>
      <c r="AR96" s="764"/>
      <c r="AS96" s="730"/>
      <c r="AT96" s="730"/>
      <c r="AU96" s="730"/>
      <c r="AV96" s="730"/>
      <c r="AW96" s="729">
        <v>0</v>
      </c>
      <c r="AX96" s="733">
        <v>2</v>
      </c>
      <c r="AY96" s="546">
        <v>1</v>
      </c>
      <c r="AZ96" s="546">
        <v>7</v>
      </c>
      <c r="BA96" s="546">
        <v>6</v>
      </c>
      <c r="BB96" s="546">
        <v>18</v>
      </c>
      <c r="BC96" s="734">
        <v>32</v>
      </c>
      <c r="BD96" s="758" t="s">
        <v>1631</v>
      </c>
      <c r="BE96" s="706" t="s">
        <v>134</v>
      </c>
    </row>
    <row r="97" spans="1:222" s="763" customFormat="1" ht="12.75">
      <c r="A97" s="741">
        <v>56</v>
      </c>
      <c r="B97" s="843" t="s">
        <v>135</v>
      </c>
      <c r="C97" s="546">
        <v>0</v>
      </c>
      <c r="D97" s="546">
        <v>6</v>
      </c>
      <c r="E97" s="546">
        <v>2</v>
      </c>
      <c r="F97" s="546">
        <v>29</v>
      </c>
      <c r="G97" s="729">
        <v>37</v>
      </c>
      <c r="H97" s="910"/>
      <c r="I97" s="747"/>
      <c r="J97" s="730"/>
      <c r="K97" s="730">
        <v>2</v>
      </c>
      <c r="L97" s="730"/>
      <c r="M97" s="747"/>
      <c r="N97" s="730"/>
      <c r="O97" s="730"/>
      <c r="P97" s="873"/>
      <c r="Q97" s="873"/>
      <c r="R97" s="765"/>
      <c r="S97" s="737"/>
      <c r="T97" s="718"/>
      <c r="U97" s="718"/>
      <c r="V97" s="737"/>
      <c r="W97" s="737"/>
      <c r="X97" s="732">
        <v>39</v>
      </c>
      <c r="Y97" s="728"/>
      <c r="Z97" s="728"/>
      <c r="AA97" s="900"/>
      <c r="AB97" s="900">
        <v>3</v>
      </c>
      <c r="AC97" s="728"/>
      <c r="AD97" s="728"/>
      <c r="AE97" s="728"/>
      <c r="AF97" s="900"/>
      <c r="AG97" s="728"/>
      <c r="AH97" s="728"/>
      <c r="AI97" s="728"/>
      <c r="AJ97" s="728"/>
      <c r="AK97" s="728"/>
      <c r="AL97" s="728"/>
      <c r="AM97" s="728"/>
      <c r="AN97" s="728"/>
      <c r="AO97" s="764"/>
      <c r="AP97" s="764"/>
      <c r="AQ97" s="764"/>
      <c r="AR97" s="764"/>
      <c r="AS97" s="730"/>
      <c r="AT97" s="730"/>
      <c r="AU97" s="730"/>
      <c r="AV97" s="730"/>
      <c r="AW97" s="729">
        <v>0</v>
      </c>
      <c r="AX97" s="733">
        <v>3</v>
      </c>
      <c r="AY97" s="546">
        <v>0</v>
      </c>
      <c r="AZ97" s="546">
        <v>6</v>
      </c>
      <c r="BA97" s="546">
        <v>2</v>
      </c>
      <c r="BB97" s="546">
        <v>28</v>
      </c>
      <c r="BC97" s="734">
        <v>36</v>
      </c>
      <c r="BD97" s="758" t="s">
        <v>1632</v>
      </c>
      <c r="BE97" s="706" t="s">
        <v>136</v>
      </c>
    </row>
    <row r="98" spans="1:222" s="763" customFormat="1" ht="12.75">
      <c r="A98" s="741">
        <v>57</v>
      </c>
      <c r="B98" s="843" t="s">
        <v>137</v>
      </c>
      <c r="C98" s="546">
        <v>3</v>
      </c>
      <c r="D98" s="546">
        <v>4</v>
      </c>
      <c r="E98" s="546">
        <v>2</v>
      </c>
      <c r="F98" s="546">
        <v>30</v>
      </c>
      <c r="G98" s="729">
        <v>39</v>
      </c>
      <c r="H98" s="910"/>
      <c r="I98" s="747"/>
      <c r="J98" s="730"/>
      <c r="K98" s="730"/>
      <c r="L98" s="730"/>
      <c r="M98" s="747"/>
      <c r="N98" s="730"/>
      <c r="O98" s="730"/>
      <c r="P98" s="913"/>
      <c r="Q98" s="718"/>
      <c r="R98" s="737"/>
      <c r="S98" s="737"/>
      <c r="T98" s="718"/>
      <c r="U98" s="718"/>
      <c r="V98" s="737"/>
      <c r="W98" s="765"/>
      <c r="X98" s="732">
        <v>39</v>
      </c>
      <c r="Y98" s="728"/>
      <c r="Z98" s="728"/>
      <c r="AA98" s="900"/>
      <c r="AB98" s="900"/>
      <c r="AC98" s="728"/>
      <c r="AD98" s="728"/>
      <c r="AE98" s="728"/>
      <c r="AF98" s="900"/>
      <c r="AG98" s="728"/>
      <c r="AH98" s="728"/>
      <c r="AI98" s="728"/>
      <c r="AJ98" s="728"/>
      <c r="AK98" s="728"/>
      <c r="AL98" s="728"/>
      <c r="AM98" s="728"/>
      <c r="AN98" s="728"/>
      <c r="AO98" s="764"/>
      <c r="AP98" s="764"/>
      <c r="AQ98" s="764"/>
      <c r="AR98" s="764"/>
      <c r="AS98" s="730"/>
      <c r="AT98" s="730"/>
      <c r="AU98" s="730"/>
      <c r="AV98" s="730"/>
      <c r="AW98" s="729">
        <v>0</v>
      </c>
      <c r="AX98" s="733">
        <v>0</v>
      </c>
      <c r="AY98" s="546">
        <v>3</v>
      </c>
      <c r="AZ98" s="546">
        <v>4</v>
      </c>
      <c r="BA98" s="546">
        <v>2</v>
      </c>
      <c r="BB98" s="546">
        <v>30</v>
      </c>
      <c r="BC98" s="734">
        <v>39</v>
      </c>
      <c r="BD98" s="758"/>
      <c r="BE98" s="706" t="s">
        <v>138</v>
      </c>
    </row>
    <row r="99" spans="1:222" s="763" customFormat="1" ht="12.75">
      <c r="A99" s="741">
        <v>58</v>
      </c>
      <c r="B99" s="843" t="s">
        <v>139</v>
      </c>
      <c r="C99" s="546">
        <v>4</v>
      </c>
      <c r="D99" s="546">
        <v>6</v>
      </c>
      <c r="E99" s="546">
        <v>1</v>
      </c>
      <c r="F99" s="546">
        <v>30</v>
      </c>
      <c r="G99" s="729">
        <v>41</v>
      </c>
      <c r="H99" s="910"/>
      <c r="I99" s="747"/>
      <c r="J99" s="730"/>
      <c r="K99" s="730"/>
      <c r="L99" s="747"/>
      <c r="M99" s="747"/>
      <c r="N99" s="730"/>
      <c r="O99" s="730"/>
      <c r="P99" s="913"/>
      <c r="Q99" s="718"/>
      <c r="R99" s="765"/>
      <c r="S99" s="737"/>
      <c r="T99" s="718"/>
      <c r="U99" s="718"/>
      <c r="V99" s="737"/>
      <c r="W99" s="737"/>
      <c r="X99" s="732">
        <v>41</v>
      </c>
      <c r="Y99" s="728"/>
      <c r="Z99" s="728"/>
      <c r="AA99" s="900"/>
      <c r="AB99" s="900">
        <v>1</v>
      </c>
      <c r="AC99" s="728"/>
      <c r="AD99" s="728"/>
      <c r="AE99" s="728"/>
      <c r="AF99" s="900"/>
      <c r="AG99" s="728"/>
      <c r="AH99" s="728"/>
      <c r="AI99" s="728"/>
      <c r="AJ99" s="728"/>
      <c r="AK99" s="728"/>
      <c r="AL99" s="728"/>
      <c r="AM99" s="728"/>
      <c r="AN99" s="728"/>
      <c r="AO99" s="764"/>
      <c r="AP99" s="764"/>
      <c r="AQ99" s="764"/>
      <c r="AR99" s="764"/>
      <c r="AS99" s="730"/>
      <c r="AT99" s="730"/>
      <c r="AU99" s="730"/>
      <c r="AV99" s="730"/>
      <c r="AW99" s="729">
        <v>0</v>
      </c>
      <c r="AX99" s="733">
        <v>1</v>
      </c>
      <c r="AY99" s="546">
        <v>4</v>
      </c>
      <c r="AZ99" s="546">
        <v>6</v>
      </c>
      <c r="BA99" s="546">
        <v>1</v>
      </c>
      <c r="BB99" s="546">
        <v>29</v>
      </c>
      <c r="BC99" s="734">
        <v>40</v>
      </c>
      <c r="BD99" s="758" t="s">
        <v>1597</v>
      </c>
      <c r="BE99" s="706" t="s">
        <v>140</v>
      </c>
    </row>
    <row r="100" spans="1:222" s="763" customFormat="1" ht="12.75">
      <c r="A100" s="741">
        <v>59</v>
      </c>
      <c r="B100" s="843" t="s">
        <v>141</v>
      </c>
      <c r="C100" s="546">
        <v>0</v>
      </c>
      <c r="D100" s="546">
        <v>10</v>
      </c>
      <c r="E100" s="546">
        <v>4</v>
      </c>
      <c r="F100" s="546">
        <v>29</v>
      </c>
      <c r="G100" s="729">
        <v>43</v>
      </c>
      <c r="H100" s="910"/>
      <c r="I100" s="747"/>
      <c r="J100" s="730"/>
      <c r="K100" s="730"/>
      <c r="L100" s="747"/>
      <c r="M100" s="730"/>
      <c r="N100" s="730"/>
      <c r="O100" s="730"/>
      <c r="P100" s="913"/>
      <c r="Q100" s="718"/>
      <c r="R100" s="737"/>
      <c r="S100" s="737"/>
      <c r="T100" s="766"/>
      <c r="U100" s="766"/>
      <c r="V100" s="765"/>
      <c r="W100" s="765"/>
      <c r="X100" s="732">
        <v>43</v>
      </c>
      <c r="Y100" s="728"/>
      <c r="Z100" s="728"/>
      <c r="AA100" s="900"/>
      <c r="AB100" s="900">
        <v>1</v>
      </c>
      <c r="AC100" s="728"/>
      <c r="AD100" s="728"/>
      <c r="AE100" s="728"/>
      <c r="AF100" s="900"/>
      <c r="AG100" s="728"/>
      <c r="AH100" s="728"/>
      <c r="AI100" s="728"/>
      <c r="AJ100" s="728"/>
      <c r="AK100" s="728"/>
      <c r="AL100" s="728"/>
      <c r="AM100" s="728"/>
      <c r="AN100" s="728"/>
      <c r="AO100" s="764"/>
      <c r="AP100" s="764"/>
      <c r="AQ100" s="764"/>
      <c r="AR100" s="764"/>
      <c r="AS100" s="730"/>
      <c r="AT100" s="730"/>
      <c r="AU100" s="730"/>
      <c r="AV100" s="730"/>
      <c r="AW100" s="729">
        <v>0</v>
      </c>
      <c r="AX100" s="733">
        <v>1</v>
      </c>
      <c r="AY100" s="546">
        <v>0</v>
      </c>
      <c r="AZ100" s="546">
        <v>10</v>
      </c>
      <c r="BA100" s="546">
        <v>4</v>
      </c>
      <c r="BB100" s="546">
        <v>28</v>
      </c>
      <c r="BC100" s="718">
        <v>42</v>
      </c>
      <c r="BD100" s="746" t="s">
        <v>1633</v>
      </c>
      <c r="BE100" s="706" t="s">
        <v>142</v>
      </c>
    </row>
    <row r="101" spans="1:222" s="763" customFormat="1" ht="12.75">
      <c r="A101" s="741">
        <v>60</v>
      </c>
      <c r="B101" s="868" t="s">
        <v>143</v>
      </c>
      <c r="C101" s="546">
        <v>1</v>
      </c>
      <c r="D101" s="546">
        <v>19</v>
      </c>
      <c r="E101" s="546">
        <v>5</v>
      </c>
      <c r="F101" s="546">
        <v>14</v>
      </c>
      <c r="G101" s="869">
        <v>39</v>
      </c>
      <c r="H101" s="870"/>
      <c r="I101" s="750"/>
      <c r="J101" s="778"/>
      <c r="K101" s="778">
        <v>1</v>
      </c>
      <c r="L101" s="750"/>
      <c r="M101" s="730"/>
      <c r="N101" s="778"/>
      <c r="O101" s="730"/>
      <c r="P101" s="871"/>
      <c r="Q101" s="872"/>
      <c r="R101" s="765"/>
      <c r="S101" s="737"/>
      <c r="T101" s="873"/>
      <c r="U101" s="873"/>
      <c r="V101" s="872"/>
      <c r="W101" s="872"/>
      <c r="X101" s="819">
        <v>40</v>
      </c>
      <c r="Y101" s="728"/>
      <c r="Z101" s="728"/>
      <c r="AA101" s="900"/>
      <c r="AB101" s="900">
        <v>1</v>
      </c>
      <c r="AC101" s="728"/>
      <c r="AD101" s="728"/>
      <c r="AE101" s="728"/>
      <c r="AF101" s="900"/>
      <c r="AG101" s="728"/>
      <c r="AH101" s="728"/>
      <c r="AI101" s="728"/>
      <c r="AJ101" s="728"/>
      <c r="AK101" s="728"/>
      <c r="AL101" s="728"/>
      <c r="AM101" s="728"/>
      <c r="AN101" s="728"/>
      <c r="AO101" s="764"/>
      <c r="AP101" s="764"/>
      <c r="AQ101" s="764"/>
      <c r="AR101" s="764"/>
      <c r="AS101" s="778"/>
      <c r="AT101" s="778"/>
      <c r="AU101" s="778"/>
      <c r="AV101" s="778"/>
      <c r="AW101" s="729">
        <v>0</v>
      </c>
      <c r="AX101" s="733">
        <v>1</v>
      </c>
      <c r="AY101" s="546">
        <v>1</v>
      </c>
      <c r="AZ101" s="546">
        <v>19</v>
      </c>
      <c r="BA101" s="546">
        <v>5</v>
      </c>
      <c r="BB101" s="546">
        <v>14</v>
      </c>
      <c r="BC101" s="874">
        <v>39</v>
      </c>
      <c r="BD101" s="758" t="s">
        <v>1634</v>
      </c>
      <c r="BE101" s="759" t="s">
        <v>144</v>
      </c>
    </row>
    <row r="102" spans="1:222" s="763" customFormat="1" ht="12" customHeight="1">
      <c r="A102" s="741">
        <v>61</v>
      </c>
      <c r="B102" s="877" t="s">
        <v>145</v>
      </c>
      <c r="C102" s="546">
        <v>0</v>
      </c>
      <c r="D102" s="546">
        <v>19</v>
      </c>
      <c r="E102" s="546">
        <v>8</v>
      </c>
      <c r="F102" s="546">
        <v>12</v>
      </c>
      <c r="G102" s="718">
        <v>39</v>
      </c>
      <c r="H102" s="900"/>
      <c r="I102" s="900"/>
      <c r="J102" s="900"/>
      <c r="K102" s="900"/>
      <c r="L102" s="900"/>
      <c r="M102" s="900"/>
      <c r="N102" s="900"/>
      <c r="O102" s="730"/>
      <c r="P102" s="718"/>
      <c r="Q102" s="765"/>
      <c r="R102" s="767"/>
      <c r="S102" s="737"/>
      <c r="T102" s="766"/>
      <c r="U102" s="766"/>
      <c r="V102" s="765"/>
      <c r="W102" s="765"/>
      <c r="X102" s="866">
        <v>39</v>
      </c>
      <c r="Y102" s="728"/>
      <c r="Z102" s="728"/>
      <c r="AA102" s="900"/>
      <c r="AB102" s="900"/>
      <c r="AC102" s="728"/>
      <c r="AD102" s="728"/>
      <c r="AE102" s="728"/>
      <c r="AF102" s="900"/>
      <c r="AG102" s="728"/>
      <c r="AH102" s="728"/>
      <c r="AI102" s="728"/>
      <c r="AJ102" s="728"/>
      <c r="AK102" s="728"/>
      <c r="AL102" s="728"/>
      <c r="AM102" s="728"/>
      <c r="AN102" s="728"/>
      <c r="AO102" s="764"/>
      <c r="AP102" s="764"/>
      <c r="AQ102" s="764"/>
      <c r="AR102" s="764"/>
      <c r="AS102" s="728"/>
      <c r="AT102" s="728"/>
      <c r="AU102" s="728"/>
      <c r="AV102" s="900">
        <v>1</v>
      </c>
      <c r="AW102" s="729">
        <v>0</v>
      </c>
      <c r="AX102" s="733">
        <v>1</v>
      </c>
      <c r="AY102" s="546">
        <v>0</v>
      </c>
      <c r="AZ102" s="546">
        <v>19</v>
      </c>
      <c r="BA102" s="546">
        <v>8</v>
      </c>
      <c r="BB102" s="546">
        <v>11</v>
      </c>
      <c r="BC102" s="718">
        <v>38</v>
      </c>
      <c r="BD102" s="758" t="s">
        <v>1588</v>
      </c>
      <c r="BE102" s="759" t="s">
        <v>146</v>
      </c>
      <c r="BF102" s="759"/>
      <c r="BG102" s="759"/>
      <c r="BH102" s="759"/>
      <c r="BI102" s="759"/>
      <c r="BJ102" s="759"/>
      <c r="BK102" s="759"/>
      <c r="BL102" s="759"/>
      <c r="BM102" s="759"/>
      <c r="BN102" s="759"/>
      <c r="BO102" s="759"/>
      <c r="BP102" s="759"/>
      <c r="BQ102" s="759"/>
      <c r="BR102" s="759"/>
      <c r="BS102" s="759"/>
      <c r="BT102" s="759"/>
      <c r="BU102" s="759"/>
      <c r="BV102" s="759"/>
      <c r="BW102" s="759"/>
      <c r="BX102" s="759"/>
      <c r="BY102" s="759"/>
      <c r="BZ102" s="759"/>
      <c r="CA102" s="759"/>
      <c r="CB102" s="759"/>
      <c r="CC102" s="759"/>
      <c r="CD102" s="759"/>
      <c r="CE102" s="759"/>
      <c r="CF102" s="759"/>
      <c r="CG102" s="759"/>
      <c r="CH102" s="759"/>
      <c r="CI102" s="759"/>
      <c r="CJ102" s="759"/>
      <c r="CK102" s="759"/>
      <c r="CL102" s="759"/>
      <c r="CM102" s="759"/>
      <c r="CN102" s="759"/>
      <c r="CO102" s="759"/>
      <c r="CP102" s="759"/>
      <c r="CQ102" s="759"/>
      <c r="CR102" s="759"/>
      <c r="CS102" s="759"/>
      <c r="CT102" s="759"/>
      <c r="CU102" s="759"/>
      <c r="CV102" s="759"/>
      <c r="CW102" s="759"/>
      <c r="CX102" s="759"/>
      <c r="CY102" s="759"/>
      <c r="CZ102" s="759"/>
      <c r="DA102" s="759"/>
      <c r="DB102" s="759"/>
      <c r="DC102" s="759"/>
      <c r="DD102" s="759"/>
      <c r="DE102" s="759"/>
      <c r="DF102" s="759"/>
      <c r="DG102" s="759"/>
      <c r="DH102" s="759"/>
      <c r="DI102" s="759"/>
      <c r="DJ102" s="759"/>
      <c r="DK102" s="759"/>
      <c r="DL102" s="759"/>
      <c r="DM102" s="759"/>
      <c r="DN102" s="759"/>
      <c r="DO102" s="759"/>
      <c r="DP102" s="759"/>
      <c r="DQ102" s="759"/>
      <c r="DR102" s="759"/>
      <c r="DS102" s="759"/>
      <c r="DT102" s="759"/>
      <c r="DU102" s="759"/>
      <c r="DV102" s="759"/>
      <c r="DW102" s="759"/>
      <c r="DX102" s="759"/>
      <c r="DY102" s="759"/>
      <c r="DZ102" s="759"/>
      <c r="EA102" s="759"/>
      <c r="EB102" s="759"/>
      <c r="EC102" s="759"/>
      <c r="ED102" s="759"/>
      <c r="EE102" s="759"/>
      <c r="EF102" s="759"/>
      <c r="EG102" s="759"/>
      <c r="EH102" s="759"/>
      <c r="EI102" s="759"/>
      <c r="EJ102" s="759"/>
      <c r="EK102" s="759"/>
      <c r="EL102" s="759"/>
      <c r="EM102" s="759"/>
      <c r="EN102" s="759"/>
      <c r="EO102" s="759"/>
      <c r="EP102" s="759"/>
      <c r="EQ102" s="759"/>
      <c r="ER102" s="759"/>
      <c r="ES102" s="759"/>
      <c r="ET102" s="759"/>
      <c r="EU102" s="759"/>
      <c r="EV102" s="759"/>
      <c r="EW102" s="759"/>
      <c r="EX102" s="759"/>
      <c r="EY102" s="759"/>
      <c r="EZ102" s="759"/>
      <c r="FA102" s="759"/>
      <c r="FB102" s="759"/>
      <c r="FC102" s="759"/>
      <c r="FD102" s="759"/>
      <c r="FE102" s="759"/>
      <c r="FF102" s="759"/>
      <c r="FG102" s="759"/>
      <c r="FH102" s="759"/>
      <c r="FI102" s="759"/>
      <c r="FJ102" s="759"/>
      <c r="FK102" s="759"/>
      <c r="FL102" s="759"/>
      <c r="FM102" s="759"/>
      <c r="FN102" s="759"/>
      <c r="FO102" s="759"/>
      <c r="FP102" s="759"/>
      <c r="FQ102" s="759"/>
      <c r="FR102" s="759"/>
      <c r="FS102" s="759"/>
      <c r="FT102" s="759"/>
      <c r="FU102" s="759"/>
      <c r="FV102" s="759"/>
      <c r="FW102" s="759"/>
      <c r="FX102" s="759"/>
      <c r="FY102" s="759"/>
      <c r="FZ102" s="759"/>
      <c r="GA102" s="759"/>
      <c r="GB102" s="759"/>
      <c r="GC102" s="759"/>
      <c r="GD102" s="759"/>
      <c r="GE102" s="759"/>
      <c r="GF102" s="759"/>
      <c r="GG102" s="759"/>
      <c r="GH102" s="759"/>
      <c r="GI102" s="759"/>
      <c r="GJ102" s="759"/>
      <c r="GK102" s="759"/>
      <c r="GL102" s="759"/>
      <c r="GM102" s="759"/>
      <c r="GN102" s="759"/>
      <c r="GO102" s="759"/>
      <c r="GP102" s="759"/>
      <c r="GQ102" s="759"/>
      <c r="GR102" s="759"/>
      <c r="GS102" s="759"/>
      <c r="GT102" s="759"/>
      <c r="GU102" s="759"/>
      <c r="GV102" s="759"/>
      <c r="GW102" s="759"/>
      <c r="GX102" s="759"/>
      <c r="GY102" s="759"/>
      <c r="GZ102" s="759"/>
      <c r="HA102" s="759"/>
      <c r="HB102" s="759"/>
      <c r="HC102" s="759"/>
      <c r="HD102" s="759"/>
      <c r="HE102" s="759"/>
      <c r="HF102" s="759"/>
      <c r="HG102" s="759"/>
      <c r="HH102" s="759"/>
      <c r="HI102" s="759"/>
      <c r="HJ102" s="759"/>
      <c r="HK102" s="759"/>
      <c r="HL102" s="759"/>
      <c r="HM102" s="759"/>
      <c r="HN102" s="759"/>
    </row>
    <row r="103" spans="1:222" s="763" customFormat="1" ht="12" customHeight="1">
      <c r="A103" s="741">
        <v>62</v>
      </c>
      <c r="B103" s="843" t="s">
        <v>147</v>
      </c>
      <c r="C103" s="546">
        <v>0</v>
      </c>
      <c r="D103" s="546">
        <v>13</v>
      </c>
      <c r="E103" s="546">
        <v>9</v>
      </c>
      <c r="F103" s="546">
        <v>16</v>
      </c>
      <c r="G103" s="718">
        <v>38</v>
      </c>
      <c r="H103" s="900"/>
      <c r="I103" s="900"/>
      <c r="J103" s="900"/>
      <c r="K103" s="900"/>
      <c r="L103" s="900"/>
      <c r="M103" s="900"/>
      <c r="N103" s="900"/>
      <c r="O103" s="730"/>
      <c r="P103" s="718"/>
      <c r="Q103" s="718"/>
      <c r="R103" s="737"/>
      <c r="S103" s="737"/>
      <c r="T103" s="766"/>
      <c r="U103" s="766"/>
      <c r="V103" s="765"/>
      <c r="W103" s="765"/>
      <c r="X103" s="866">
        <v>38</v>
      </c>
      <c r="Y103" s="728"/>
      <c r="Z103" s="728"/>
      <c r="AA103" s="900"/>
      <c r="AB103" s="900"/>
      <c r="AC103" s="728"/>
      <c r="AD103" s="728"/>
      <c r="AE103" s="728"/>
      <c r="AF103" s="900"/>
      <c r="AG103" s="728"/>
      <c r="AH103" s="728"/>
      <c r="AI103" s="728"/>
      <c r="AJ103" s="728"/>
      <c r="AK103" s="728"/>
      <c r="AL103" s="728"/>
      <c r="AM103" s="728"/>
      <c r="AN103" s="728"/>
      <c r="AO103" s="764"/>
      <c r="AP103" s="764"/>
      <c r="AQ103" s="764"/>
      <c r="AR103" s="764"/>
      <c r="AS103" s="728"/>
      <c r="AT103" s="728"/>
      <c r="AU103" s="728"/>
      <c r="AV103" s="900"/>
      <c r="AW103" s="729">
        <v>0</v>
      </c>
      <c r="AX103" s="733">
        <v>0</v>
      </c>
      <c r="AY103" s="546">
        <v>0</v>
      </c>
      <c r="AZ103" s="546">
        <v>13</v>
      </c>
      <c r="BA103" s="546">
        <v>9</v>
      </c>
      <c r="BB103" s="546">
        <v>16</v>
      </c>
      <c r="BC103" s="718">
        <v>38</v>
      </c>
      <c r="BD103" s="758"/>
      <c r="BE103" s="759" t="s">
        <v>148</v>
      </c>
      <c r="BF103" s="759"/>
      <c r="BG103" s="759"/>
      <c r="BH103" s="759"/>
      <c r="BI103" s="759"/>
      <c r="BJ103" s="759"/>
      <c r="BK103" s="759"/>
      <c r="BL103" s="759"/>
      <c r="BM103" s="759"/>
      <c r="BN103" s="759"/>
      <c r="BO103" s="759"/>
      <c r="BP103" s="759"/>
      <c r="BQ103" s="759"/>
      <c r="BR103" s="759"/>
      <c r="BS103" s="759"/>
      <c r="BT103" s="759"/>
      <c r="BU103" s="759"/>
      <c r="BV103" s="759"/>
      <c r="BW103" s="759"/>
      <c r="BX103" s="759"/>
      <c r="BY103" s="759"/>
      <c r="BZ103" s="759"/>
      <c r="CA103" s="759"/>
      <c r="CB103" s="759"/>
      <c r="CC103" s="759"/>
      <c r="CD103" s="759"/>
      <c r="CE103" s="759"/>
      <c r="CF103" s="759"/>
      <c r="CG103" s="759"/>
      <c r="CH103" s="759"/>
      <c r="CI103" s="759"/>
      <c r="CJ103" s="759"/>
      <c r="CK103" s="759"/>
      <c r="CL103" s="759"/>
      <c r="CM103" s="759"/>
      <c r="CN103" s="759"/>
      <c r="CO103" s="759"/>
      <c r="CP103" s="759"/>
      <c r="CQ103" s="759"/>
      <c r="CR103" s="759"/>
      <c r="CS103" s="759"/>
      <c r="CT103" s="759"/>
      <c r="CU103" s="759"/>
      <c r="CV103" s="759"/>
      <c r="CW103" s="759"/>
      <c r="CX103" s="759"/>
      <c r="CY103" s="759"/>
      <c r="CZ103" s="759"/>
      <c r="DA103" s="759"/>
      <c r="DB103" s="759"/>
      <c r="DC103" s="759"/>
      <c r="DD103" s="759"/>
      <c r="DE103" s="759"/>
      <c r="DF103" s="759"/>
      <c r="DG103" s="759"/>
      <c r="DH103" s="759"/>
      <c r="DI103" s="759"/>
      <c r="DJ103" s="759"/>
      <c r="DK103" s="759"/>
      <c r="DL103" s="759"/>
      <c r="DM103" s="759"/>
      <c r="DN103" s="759"/>
      <c r="DO103" s="759"/>
      <c r="DP103" s="759"/>
      <c r="DQ103" s="759"/>
      <c r="DR103" s="759"/>
      <c r="DS103" s="759"/>
      <c r="DT103" s="759"/>
      <c r="DU103" s="759"/>
      <c r="DV103" s="759"/>
      <c r="DW103" s="759"/>
      <c r="DX103" s="759"/>
      <c r="DY103" s="759"/>
      <c r="DZ103" s="759"/>
      <c r="EA103" s="759"/>
      <c r="EB103" s="759"/>
      <c r="EC103" s="759"/>
      <c r="ED103" s="759"/>
      <c r="EE103" s="759"/>
      <c r="EF103" s="759"/>
      <c r="EG103" s="759"/>
      <c r="EH103" s="759"/>
      <c r="EI103" s="759"/>
      <c r="EJ103" s="759"/>
      <c r="EK103" s="759"/>
      <c r="EL103" s="759"/>
      <c r="EM103" s="759"/>
      <c r="EN103" s="759"/>
      <c r="EO103" s="759"/>
      <c r="EP103" s="759"/>
      <c r="EQ103" s="759"/>
      <c r="ER103" s="759"/>
      <c r="ES103" s="759"/>
      <c r="ET103" s="759"/>
      <c r="EU103" s="759"/>
      <c r="EV103" s="759"/>
      <c r="EW103" s="759"/>
      <c r="EX103" s="759"/>
      <c r="EY103" s="759"/>
      <c r="EZ103" s="759"/>
      <c r="FA103" s="759"/>
      <c r="FB103" s="759"/>
      <c r="FC103" s="759"/>
      <c r="FD103" s="759"/>
      <c r="FE103" s="759"/>
      <c r="FF103" s="759"/>
      <c r="FG103" s="759"/>
      <c r="FH103" s="759"/>
      <c r="FI103" s="759"/>
      <c r="FJ103" s="759"/>
      <c r="FK103" s="759"/>
      <c r="FL103" s="759"/>
      <c r="FM103" s="759"/>
      <c r="FN103" s="759"/>
      <c r="FO103" s="759"/>
      <c r="FP103" s="759"/>
      <c r="FQ103" s="759"/>
      <c r="FR103" s="759"/>
      <c r="FS103" s="759"/>
      <c r="FT103" s="759"/>
      <c r="FU103" s="759"/>
      <c r="FV103" s="759"/>
      <c r="FW103" s="759"/>
      <c r="FX103" s="759"/>
      <c r="FY103" s="759"/>
      <c r="FZ103" s="759"/>
      <c r="GA103" s="759"/>
      <c r="GB103" s="759"/>
      <c r="GC103" s="759"/>
      <c r="GD103" s="759"/>
      <c r="GE103" s="759"/>
      <c r="GF103" s="759"/>
      <c r="GG103" s="759"/>
      <c r="GH103" s="759"/>
      <c r="GI103" s="759"/>
      <c r="GJ103" s="759"/>
      <c r="GK103" s="759"/>
      <c r="GL103" s="759"/>
      <c r="GM103" s="759"/>
      <c r="GN103" s="759"/>
      <c r="GO103" s="759"/>
      <c r="GP103" s="759"/>
      <c r="GQ103" s="759"/>
      <c r="GR103" s="759"/>
      <c r="GS103" s="759"/>
      <c r="GT103" s="759"/>
      <c r="GU103" s="759"/>
      <c r="GV103" s="759"/>
      <c r="GW103" s="759"/>
      <c r="GX103" s="759"/>
      <c r="GY103" s="759"/>
      <c r="GZ103" s="759"/>
      <c r="HA103" s="759"/>
      <c r="HB103" s="759"/>
      <c r="HC103" s="759"/>
      <c r="HD103" s="759"/>
      <c r="HE103" s="759"/>
      <c r="HF103" s="759"/>
      <c r="HG103" s="759"/>
      <c r="HH103" s="759"/>
      <c r="HI103" s="759"/>
      <c r="HJ103" s="759"/>
      <c r="HK103" s="759"/>
      <c r="HL103" s="759"/>
      <c r="HM103" s="759"/>
      <c r="HN103" s="759"/>
    </row>
    <row r="104" spans="1:222" s="763" customFormat="1" ht="12" customHeight="1">
      <c r="A104" s="741">
        <v>63</v>
      </c>
      <c r="B104" s="843" t="s">
        <v>149</v>
      </c>
      <c r="C104" s="546">
        <v>0</v>
      </c>
      <c r="D104" s="546">
        <v>10</v>
      </c>
      <c r="E104" s="546">
        <v>11</v>
      </c>
      <c r="F104" s="546">
        <v>18</v>
      </c>
      <c r="G104" s="718">
        <v>39</v>
      </c>
      <c r="H104" s="900"/>
      <c r="I104" s="900"/>
      <c r="J104" s="900"/>
      <c r="K104" s="900"/>
      <c r="L104" s="900"/>
      <c r="M104" s="900"/>
      <c r="N104" s="900"/>
      <c r="O104" s="730"/>
      <c r="P104" s="718"/>
      <c r="Q104" s="737"/>
      <c r="R104" s="737"/>
      <c r="S104" s="737"/>
      <c r="T104" s="718"/>
      <c r="U104" s="718"/>
      <c r="V104" s="737"/>
      <c r="W104" s="737"/>
      <c r="X104" s="866">
        <v>39</v>
      </c>
      <c r="Y104" s="728"/>
      <c r="Z104" s="728"/>
      <c r="AA104" s="900"/>
      <c r="AB104" s="900"/>
      <c r="AC104" s="728"/>
      <c r="AD104" s="728"/>
      <c r="AE104" s="728"/>
      <c r="AF104" s="900"/>
      <c r="AG104" s="728"/>
      <c r="AH104" s="728"/>
      <c r="AI104" s="728"/>
      <c r="AJ104" s="728"/>
      <c r="AK104" s="728"/>
      <c r="AL104" s="728"/>
      <c r="AM104" s="728"/>
      <c r="AN104" s="728"/>
      <c r="AO104" s="764"/>
      <c r="AP104" s="764"/>
      <c r="AQ104" s="764"/>
      <c r="AR104" s="764"/>
      <c r="AS104" s="728"/>
      <c r="AT104" s="728"/>
      <c r="AU104" s="728"/>
      <c r="AV104" s="900">
        <v>1</v>
      </c>
      <c r="AW104" s="729">
        <v>0</v>
      </c>
      <c r="AX104" s="733">
        <v>1</v>
      </c>
      <c r="AY104" s="546">
        <v>0</v>
      </c>
      <c r="AZ104" s="546">
        <v>10</v>
      </c>
      <c r="BA104" s="546">
        <v>11</v>
      </c>
      <c r="BB104" s="546">
        <v>17</v>
      </c>
      <c r="BC104" s="718">
        <v>38</v>
      </c>
      <c r="BD104" s="746" t="s">
        <v>1581</v>
      </c>
      <c r="BE104" s="706" t="s">
        <v>150</v>
      </c>
      <c r="BF104" s="759"/>
      <c r="BG104" s="759"/>
      <c r="BH104" s="759"/>
      <c r="BI104" s="759"/>
      <c r="BJ104" s="759"/>
      <c r="BK104" s="759"/>
      <c r="BL104" s="759"/>
      <c r="BM104" s="759"/>
      <c r="BN104" s="759"/>
      <c r="BO104" s="759"/>
      <c r="BP104" s="759"/>
      <c r="BQ104" s="759"/>
      <c r="BR104" s="759"/>
      <c r="BS104" s="759"/>
      <c r="BT104" s="759"/>
      <c r="BU104" s="759"/>
      <c r="BV104" s="759"/>
      <c r="BW104" s="759"/>
      <c r="BX104" s="759"/>
      <c r="BY104" s="759"/>
      <c r="BZ104" s="759"/>
      <c r="CA104" s="759"/>
      <c r="CB104" s="759"/>
      <c r="CC104" s="759"/>
      <c r="CD104" s="759"/>
      <c r="CE104" s="759"/>
      <c r="CF104" s="759"/>
      <c r="CG104" s="759"/>
      <c r="CH104" s="759"/>
      <c r="CI104" s="759"/>
      <c r="CJ104" s="759"/>
      <c r="CK104" s="759"/>
      <c r="CL104" s="759"/>
      <c r="CM104" s="759"/>
      <c r="CN104" s="759"/>
      <c r="CO104" s="759"/>
      <c r="CP104" s="759"/>
      <c r="CQ104" s="759"/>
      <c r="CR104" s="759"/>
      <c r="CS104" s="759"/>
      <c r="CT104" s="759"/>
      <c r="CU104" s="759"/>
      <c r="CV104" s="759"/>
      <c r="CW104" s="759"/>
      <c r="CX104" s="759"/>
      <c r="CY104" s="759"/>
      <c r="CZ104" s="759"/>
      <c r="DA104" s="759"/>
      <c r="DB104" s="759"/>
      <c r="DC104" s="759"/>
      <c r="DD104" s="759"/>
      <c r="DE104" s="759"/>
      <c r="DF104" s="759"/>
      <c r="DG104" s="759"/>
      <c r="DH104" s="759"/>
      <c r="DI104" s="759"/>
      <c r="DJ104" s="759"/>
      <c r="DK104" s="759"/>
      <c r="DL104" s="759"/>
      <c r="DM104" s="759"/>
      <c r="DN104" s="759"/>
      <c r="DO104" s="759"/>
      <c r="DP104" s="759"/>
      <c r="DQ104" s="759"/>
      <c r="DR104" s="759"/>
      <c r="DS104" s="759"/>
      <c r="DT104" s="759"/>
      <c r="DU104" s="759"/>
      <c r="DV104" s="759"/>
      <c r="DW104" s="759"/>
      <c r="DX104" s="759"/>
      <c r="DY104" s="759"/>
      <c r="DZ104" s="759"/>
      <c r="EA104" s="759"/>
      <c r="EB104" s="759"/>
      <c r="EC104" s="759"/>
      <c r="ED104" s="759"/>
      <c r="EE104" s="759"/>
      <c r="EF104" s="759"/>
      <c r="EG104" s="759"/>
      <c r="EH104" s="759"/>
      <c r="EI104" s="759"/>
      <c r="EJ104" s="759"/>
      <c r="EK104" s="759"/>
      <c r="EL104" s="759"/>
      <c r="EM104" s="759"/>
      <c r="EN104" s="759"/>
      <c r="EO104" s="759"/>
      <c r="EP104" s="759"/>
      <c r="EQ104" s="759"/>
      <c r="ER104" s="759"/>
      <c r="ES104" s="759"/>
      <c r="ET104" s="759"/>
      <c r="EU104" s="759"/>
      <c r="EV104" s="759"/>
      <c r="EW104" s="759"/>
      <c r="EX104" s="759"/>
      <c r="EY104" s="759"/>
      <c r="EZ104" s="759"/>
      <c r="FA104" s="759"/>
      <c r="FB104" s="759"/>
      <c r="FC104" s="759"/>
      <c r="FD104" s="759"/>
      <c r="FE104" s="759"/>
      <c r="FF104" s="759"/>
      <c r="FG104" s="759"/>
      <c r="FH104" s="759"/>
      <c r="FI104" s="759"/>
      <c r="FJ104" s="759"/>
      <c r="FK104" s="759"/>
      <c r="FL104" s="759"/>
      <c r="FM104" s="759"/>
      <c r="FN104" s="759"/>
      <c r="FO104" s="759"/>
      <c r="FP104" s="759"/>
      <c r="FQ104" s="759"/>
      <c r="FR104" s="759"/>
      <c r="FS104" s="759"/>
      <c r="FT104" s="759"/>
      <c r="FU104" s="759"/>
      <c r="FV104" s="759"/>
      <c r="FW104" s="759"/>
      <c r="FX104" s="759"/>
      <c r="FY104" s="759"/>
      <c r="FZ104" s="759"/>
      <c r="GA104" s="759"/>
      <c r="GB104" s="759"/>
      <c r="GC104" s="759"/>
      <c r="GD104" s="759"/>
      <c r="GE104" s="759"/>
      <c r="GF104" s="759"/>
      <c r="GG104" s="759"/>
      <c r="GH104" s="759"/>
      <c r="GI104" s="759"/>
      <c r="GJ104" s="759"/>
      <c r="GK104" s="759"/>
      <c r="GL104" s="759"/>
      <c r="GM104" s="759"/>
      <c r="GN104" s="759"/>
      <c r="GO104" s="759"/>
      <c r="GP104" s="759"/>
      <c r="GQ104" s="759"/>
      <c r="GR104" s="759"/>
      <c r="GS104" s="759"/>
      <c r="GT104" s="759"/>
      <c r="GU104" s="759"/>
      <c r="GV104" s="759"/>
      <c r="GW104" s="759"/>
      <c r="GX104" s="759"/>
      <c r="GY104" s="759"/>
      <c r="GZ104" s="759"/>
      <c r="HA104" s="759"/>
      <c r="HB104" s="759"/>
      <c r="HC104" s="759"/>
      <c r="HD104" s="759"/>
      <c r="HE104" s="759"/>
      <c r="HF104" s="759"/>
      <c r="HG104" s="759"/>
      <c r="HH104" s="759"/>
      <c r="HI104" s="759"/>
      <c r="HJ104" s="759"/>
      <c r="HK104" s="759"/>
      <c r="HL104" s="759"/>
      <c r="HM104" s="759"/>
      <c r="HN104" s="759"/>
    </row>
    <row r="105" spans="1:222" s="763" customFormat="1" ht="12" customHeight="1">
      <c r="A105" s="741">
        <v>64</v>
      </c>
      <c r="B105" s="843" t="s">
        <v>151</v>
      </c>
      <c r="C105" s="546">
        <v>0</v>
      </c>
      <c r="D105" s="546">
        <v>6</v>
      </c>
      <c r="E105" s="546">
        <v>6</v>
      </c>
      <c r="F105" s="546">
        <v>29</v>
      </c>
      <c r="G105" s="718">
        <v>41</v>
      </c>
      <c r="H105" s="900"/>
      <c r="I105" s="900"/>
      <c r="J105" s="900"/>
      <c r="K105" s="900"/>
      <c r="L105" s="900"/>
      <c r="M105" s="900"/>
      <c r="N105" s="900"/>
      <c r="O105" s="730"/>
      <c r="P105" s="718"/>
      <c r="Q105" s="737"/>
      <c r="R105" s="737"/>
      <c r="S105" s="765"/>
      <c r="T105" s="718"/>
      <c r="U105" s="718"/>
      <c r="V105" s="737"/>
      <c r="W105" s="737"/>
      <c r="X105" s="866">
        <v>41</v>
      </c>
      <c r="Y105" s="728"/>
      <c r="Z105" s="728"/>
      <c r="AA105" s="900"/>
      <c r="AB105" s="900"/>
      <c r="AC105" s="728"/>
      <c r="AD105" s="728"/>
      <c r="AE105" s="728"/>
      <c r="AF105" s="900"/>
      <c r="AG105" s="728"/>
      <c r="AH105" s="728"/>
      <c r="AI105" s="728"/>
      <c r="AJ105" s="728"/>
      <c r="AK105" s="728"/>
      <c r="AL105" s="728"/>
      <c r="AM105" s="728"/>
      <c r="AN105" s="728"/>
      <c r="AO105" s="764"/>
      <c r="AP105" s="764"/>
      <c r="AQ105" s="764"/>
      <c r="AR105" s="764"/>
      <c r="AS105" s="728"/>
      <c r="AT105" s="728"/>
      <c r="AU105" s="728"/>
      <c r="AV105" s="900"/>
      <c r="AW105" s="729">
        <v>0</v>
      </c>
      <c r="AX105" s="733">
        <v>0</v>
      </c>
      <c r="AY105" s="546">
        <v>0</v>
      </c>
      <c r="AZ105" s="546">
        <v>6</v>
      </c>
      <c r="BA105" s="546">
        <v>6</v>
      </c>
      <c r="BB105" s="546">
        <v>29</v>
      </c>
      <c r="BC105" s="718">
        <v>41</v>
      </c>
      <c r="BD105" s="875"/>
      <c r="BE105" s="706" t="s">
        <v>152</v>
      </c>
      <c r="BF105" s="759"/>
      <c r="BG105" s="759"/>
      <c r="BH105" s="759"/>
      <c r="BI105" s="759"/>
      <c r="BJ105" s="759"/>
      <c r="BK105" s="759"/>
      <c r="BL105" s="759"/>
      <c r="BM105" s="759"/>
      <c r="BN105" s="759"/>
      <c r="BO105" s="759"/>
      <c r="BP105" s="759"/>
      <c r="BQ105" s="759"/>
      <c r="BR105" s="759"/>
      <c r="BS105" s="759"/>
      <c r="BT105" s="759"/>
      <c r="BU105" s="759"/>
      <c r="BV105" s="759"/>
      <c r="BW105" s="759"/>
      <c r="BX105" s="759"/>
      <c r="BY105" s="759"/>
      <c r="BZ105" s="759"/>
      <c r="CA105" s="759"/>
      <c r="CB105" s="759"/>
      <c r="CC105" s="759"/>
      <c r="CD105" s="759"/>
      <c r="CE105" s="759"/>
      <c r="CF105" s="759"/>
      <c r="CG105" s="759"/>
      <c r="CH105" s="759"/>
      <c r="CI105" s="759"/>
      <c r="CJ105" s="759"/>
      <c r="CK105" s="759"/>
      <c r="CL105" s="759"/>
      <c r="CM105" s="759"/>
      <c r="CN105" s="759"/>
      <c r="CO105" s="759"/>
      <c r="CP105" s="759"/>
      <c r="CQ105" s="759"/>
      <c r="CR105" s="759"/>
      <c r="CS105" s="759"/>
      <c r="CT105" s="759"/>
      <c r="CU105" s="759"/>
      <c r="CV105" s="759"/>
      <c r="CW105" s="759"/>
      <c r="CX105" s="759"/>
      <c r="CY105" s="759"/>
      <c r="CZ105" s="759"/>
      <c r="DA105" s="759"/>
      <c r="DB105" s="759"/>
      <c r="DC105" s="759"/>
      <c r="DD105" s="759"/>
      <c r="DE105" s="759"/>
      <c r="DF105" s="759"/>
      <c r="DG105" s="759"/>
      <c r="DH105" s="759"/>
      <c r="DI105" s="759"/>
      <c r="DJ105" s="759"/>
      <c r="DK105" s="759"/>
      <c r="DL105" s="759"/>
      <c r="DM105" s="759"/>
      <c r="DN105" s="759"/>
      <c r="DO105" s="759"/>
      <c r="DP105" s="759"/>
      <c r="DQ105" s="759"/>
      <c r="DR105" s="759"/>
      <c r="DS105" s="759"/>
      <c r="DT105" s="759"/>
      <c r="DU105" s="759"/>
      <c r="DV105" s="759"/>
      <c r="DW105" s="759"/>
      <c r="DX105" s="759"/>
      <c r="DY105" s="759"/>
      <c r="DZ105" s="759"/>
      <c r="EA105" s="759"/>
      <c r="EB105" s="759"/>
      <c r="EC105" s="759"/>
      <c r="ED105" s="759"/>
      <c r="EE105" s="759"/>
      <c r="EF105" s="759"/>
      <c r="EG105" s="759"/>
      <c r="EH105" s="759"/>
      <c r="EI105" s="759"/>
      <c r="EJ105" s="759"/>
      <c r="EK105" s="759"/>
      <c r="EL105" s="759"/>
      <c r="EM105" s="759"/>
      <c r="EN105" s="759"/>
      <c r="EO105" s="759"/>
      <c r="EP105" s="759"/>
      <c r="EQ105" s="759"/>
      <c r="ER105" s="759"/>
      <c r="ES105" s="759"/>
      <c r="ET105" s="759"/>
      <c r="EU105" s="759"/>
      <c r="EV105" s="759"/>
      <c r="EW105" s="759"/>
      <c r="EX105" s="759"/>
      <c r="EY105" s="759"/>
      <c r="EZ105" s="759"/>
      <c r="FA105" s="759"/>
      <c r="FB105" s="759"/>
      <c r="FC105" s="759"/>
      <c r="FD105" s="759"/>
      <c r="FE105" s="759"/>
      <c r="FF105" s="759"/>
      <c r="FG105" s="759"/>
      <c r="FH105" s="759"/>
      <c r="FI105" s="759"/>
      <c r="FJ105" s="759"/>
      <c r="FK105" s="759"/>
      <c r="FL105" s="759"/>
      <c r="FM105" s="759"/>
      <c r="FN105" s="759"/>
      <c r="FO105" s="759"/>
      <c r="FP105" s="759"/>
      <c r="FQ105" s="759"/>
      <c r="FR105" s="759"/>
      <c r="FS105" s="759"/>
      <c r="FT105" s="759"/>
      <c r="FU105" s="759"/>
      <c r="FV105" s="759"/>
      <c r="FW105" s="759"/>
      <c r="FX105" s="759"/>
      <c r="FY105" s="759"/>
      <c r="FZ105" s="759"/>
      <c r="GA105" s="759"/>
      <c r="GB105" s="759"/>
      <c r="GC105" s="759"/>
      <c r="GD105" s="759"/>
      <c r="GE105" s="759"/>
      <c r="GF105" s="759"/>
      <c r="GG105" s="759"/>
      <c r="GH105" s="759"/>
      <c r="GI105" s="759"/>
      <c r="GJ105" s="759"/>
      <c r="GK105" s="759"/>
      <c r="GL105" s="759"/>
      <c r="GM105" s="759"/>
      <c r="GN105" s="759"/>
      <c r="GO105" s="759"/>
      <c r="GP105" s="759"/>
      <c r="GQ105" s="759"/>
      <c r="GR105" s="759"/>
      <c r="GS105" s="759"/>
      <c r="GT105" s="759"/>
      <c r="GU105" s="759"/>
      <c r="GV105" s="759"/>
      <c r="GW105" s="759"/>
      <c r="GX105" s="759"/>
      <c r="GY105" s="759"/>
      <c r="GZ105" s="759"/>
      <c r="HA105" s="759"/>
      <c r="HB105" s="759"/>
      <c r="HC105" s="759"/>
      <c r="HD105" s="759"/>
      <c r="HE105" s="759"/>
      <c r="HF105" s="759"/>
      <c r="HG105" s="759"/>
      <c r="HH105" s="759"/>
      <c r="HI105" s="759"/>
      <c r="HJ105" s="759"/>
      <c r="HK105" s="759"/>
      <c r="HL105" s="759"/>
      <c r="HM105" s="759"/>
      <c r="HN105" s="759"/>
    </row>
    <row r="106" spans="1:222" s="763" customFormat="1" ht="12.75">
      <c r="A106" s="741">
        <v>65</v>
      </c>
      <c r="B106" s="843" t="s">
        <v>153</v>
      </c>
      <c r="C106" s="546">
        <v>0</v>
      </c>
      <c r="D106" s="546">
        <v>12</v>
      </c>
      <c r="E106" s="546">
        <v>7</v>
      </c>
      <c r="F106" s="546">
        <v>19</v>
      </c>
      <c r="G106" s="729">
        <v>38</v>
      </c>
      <c r="H106" s="739"/>
      <c r="I106" s="730"/>
      <c r="J106" s="730"/>
      <c r="K106" s="730"/>
      <c r="L106" s="730"/>
      <c r="M106" s="730"/>
      <c r="N106" s="900"/>
      <c r="O106" s="730"/>
      <c r="P106" s="913"/>
      <c r="Q106" s="737"/>
      <c r="R106" s="737"/>
      <c r="S106" s="737"/>
      <c r="T106" s="718"/>
      <c r="U106" s="737"/>
      <c r="V106" s="737"/>
      <c r="W106" s="737"/>
      <c r="X106" s="732">
        <v>38</v>
      </c>
      <c r="Y106" s="728"/>
      <c r="Z106" s="728"/>
      <c r="AA106" s="900"/>
      <c r="AB106" s="900"/>
      <c r="AC106" s="728"/>
      <c r="AD106" s="728"/>
      <c r="AE106" s="728"/>
      <c r="AF106" s="900"/>
      <c r="AG106" s="728"/>
      <c r="AH106" s="728"/>
      <c r="AI106" s="728"/>
      <c r="AJ106" s="728"/>
      <c r="AK106" s="728"/>
      <c r="AL106" s="728"/>
      <c r="AM106" s="728"/>
      <c r="AN106" s="728"/>
      <c r="AO106" s="764"/>
      <c r="AP106" s="764"/>
      <c r="AQ106" s="764"/>
      <c r="AR106" s="764"/>
      <c r="AS106" s="764"/>
      <c r="AT106" s="764"/>
      <c r="AU106" s="764"/>
      <c r="AV106" s="730"/>
      <c r="AW106" s="729">
        <v>0</v>
      </c>
      <c r="AX106" s="733">
        <v>0</v>
      </c>
      <c r="AY106" s="546">
        <v>0</v>
      </c>
      <c r="AZ106" s="546">
        <v>12</v>
      </c>
      <c r="BA106" s="546">
        <v>7</v>
      </c>
      <c r="BB106" s="546">
        <v>19</v>
      </c>
      <c r="BC106" s="734">
        <v>38</v>
      </c>
      <c r="BD106" s="745"/>
      <c r="BE106" s="706" t="s">
        <v>154</v>
      </c>
      <c r="BF106" s="759"/>
      <c r="BG106" s="759"/>
      <c r="BH106" s="759"/>
      <c r="BI106" s="759"/>
      <c r="BJ106" s="759"/>
      <c r="BK106" s="759"/>
      <c r="BL106" s="759"/>
      <c r="BM106" s="759"/>
      <c r="BN106" s="759"/>
      <c r="BO106" s="759"/>
      <c r="BP106" s="759"/>
      <c r="BQ106" s="759"/>
      <c r="BR106" s="759"/>
      <c r="BS106" s="759"/>
      <c r="BT106" s="759"/>
      <c r="BU106" s="759"/>
      <c r="BV106" s="759"/>
      <c r="BW106" s="759"/>
      <c r="BX106" s="759"/>
      <c r="BY106" s="759"/>
      <c r="BZ106" s="759"/>
      <c r="CA106" s="759"/>
      <c r="CB106" s="759"/>
      <c r="CC106" s="759"/>
      <c r="CD106" s="759"/>
      <c r="CE106" s="759"/>
      <c r="CF106" s="759"/>
      <c r="CG106" s="759"/>
      <c r="CH106" s="759"/>
      <c r="CI106" s="759"/>
      <c r="CJ106" s="759"/>
      <c r="CK106" s="759"/>
      <c r="CL106" s="759"/>
      <c r="CM106" s="759"/>
      <c r="CN106" s="759"/>
      <c r="CO106" s="759"/>
      <c r="CP106" s="759"/>
      <c r="CQ106" s="759"/>
      <c r="CR106" s="759"/>
      <c r="CS106" s="759"/>
      <c r="CT106" s="759"/>
      <c r="CU106" s="759"/>
      <c r="CV106" s="759"/>
      <c r="CW106" s="759"/>
      <c r="CX106" s="759"/>
      <c r="CY106" s="759"/>
      <c r="CZ106" s="759"/>
      <c r="DA106" s="759"/>
      <c r="DB106" s="759"/>
      <c r="DC106" s="759"/>
      <c r="DD106" s="759"/>
      <c r="DE106" s="759"/>
      <c r="DF106" s="759"/>
      <c r="DG106" s="759"/>
      <c r="DH106" s="759"/>
      <c r="DI106" s="759"/>
      <c r="DJ106" s="759"/>
      <c r="DK106" s="759"/>
      <c r="DL106" s="759"/>
      <c r="DM106" s="759"/>
      <c r="DN106" s="759"/>
      <c r="DO106" s="759"/>
      <c r="DP106" s="759"/>
      <c r="DQ106" s="759"/>
      <c r="DR106" s="759"/>
      <c r="DS106" s="759"/>
      <c r="DT106" s="759"/>
      <c r="DU106" s="759"/>
      <c r="DV106" s="759"/>
      <c r="DW106" s="759"/>
      <c r="DX106" s="759"/>
      <c r="DY106" s="759"/>
      <c r="DZ106" s="759"/>
      <c r="EA106" s="759"/>
      <c r="EB106" s="759"/>
      <c r="EC106" s="759"/>
      <c r="ED106" s="759"/>
      <c r="EE106" s="759"/>
      <c r="EF106" s="759"/>
      <c r="EG106" s="759"/>
      <c r="EH106" s="759"/>
      <c r="EI106" s="759"/>
      <c r="EJ106" s="759"/>
      <c r="EK106" s="759"/>
      <c r="EL106" s="759"/>
      <c r="EM106" s="759"/>
      <c r="EN106" s="759"/>
      <c r="EO106" s="759"/>
      <c r="EP106" s="759"/>
      <c r="EQ106" s="759"/>
      <c r="ER106" s="759"/>
      <c r="ES106" s="759"/>
      <c r="ET106" s="759"/>
      <c r="EU106" s="759"/>
      <c r="EV106" s="759"/>
      <c r="EW106" s="759"/>
      <c r="EX106" s="759"/>
      <c r="EY106" s="759"/>
      <c r="EZ106" s="759"/>
      <c r="FA106" s="759"/>
      <c r="FB106" s="759"/>
      <c r="FC106" s="759"/>
      <c r="FD106" s="759"/>
      <c r="FE106" s="759"/>
      <c r="FF106" s="759"/>
      <c r="FG106" s="759"/>
      <c r="FH106" s="759"/>
      <c r="FI106" s="759"/>
      <c r="FJ106" s="759"/>
      <c r="FK106" s="759"/>
      <c r="FL106" s="759"/>
      <c r="FM106" s="759"/>
      <c r="FN106" s="759"/>
      <c r="FO106" s="759"/>
      <c r="FP106" s="759"/>
      <c r="FQ106" s="759"/>
      <c r="FR106" s="759"/>
      <c r="FS106" s="759"/>
      <c r="FT106" s="759"/>
      <c r="FU106" s="759"/>
      <c r="FV106" s="759"/>
      <c r="FW106" s="759"/>
      <c r="FX106" s="759"/>
      <c r="FY106" s="759"/>
      <c r="FZ106" s="759"/>
      <c r="GA106" s="759"/>
      <c r="GB106" s="759"/>
      <c r="GC106" s="759"/>
      <c r="GD106" s="759"/>
      <c r="GE106" s="759"/>
      <c r="GF106" s="759"/>
      <c r="GG106" s="759"/>
      <c r="GH106" s="759"/>
      <c r="GI106" s="759"/>
      <c r="GJ106" s="759"/>
      <c r="GK106" s="759"/>
      <c r="GL106" s="759"/>
      <c r="GM106" s="759"/>
      <c r="GN106" s="759"/>
      <c r="GO106" s="759"/>
      <c r="GP106" s="759"/>
      <c r="GQ106" s="759"/>
      <c r="GR106" s="759"/>
      <c r="GS106" s="759"/>
      <c r="GT106" s="759"/>
      <c r="GU106" s="759"/>
      <c r="GV106" s="759"/>
      <c r="GW106" s="759"/>
      <c r="GX106" s="759"/>
      <c r="GY106" s="759"/>
      <c r="GZ106" s="759"/>
      <c r="HA106" s="759"/>
      <c r="HB106" s="759"/>
      <c r="HC106" s="759"/>
      <c r="HD106" s="759"/>
      <c r="HE106" s="759"/>
      <c r="HF106" s="759"/>
      <c r="HG106" s="759"/>
      <c r="HH106" s="759"/>
      <c r="HI106" s="759"/>
      <c r="HJ106" s="759"/>
      <c r="HK106" s="759"/>
      <c r="HL106" s="759"/>
      <c r="HM106" s="759"/>
      <c r="HN106" s="759"/>
    </row>
    <row r="107" spans="1:222" s="763" customFormat="1" ht="12.75">
      <c r="A107" s="741">
        <v>66</v>
      </c>
      <c r="B107" s="843" t="s">
        <v>155</v>
      </c>
      <c r="C107" s="546">
        <v>0</v>
      </c>
      <c r="D107" s="546">
        <v>9</v>
      </c>
      <c r="E107" s="546">
        <v>5</v>
      </c>
      <c r="F107" s="546">
        <v>25</v>
      </c>
      <c r="G107" s="729">
        <v>39</v>
      </c>
      <c r="H107" s="739"/>
      <c r="I107" s="730"/>
      <c r="J107" s="730"/>
      <c r="K107" s="730"/>
      <c r="L107" s="730"/>
      <c r="M107" s="730"/>
      <c r="N107" s="730"/>
      <c r="O107" s="730"/>
      <c r="P107" s="913"/>
      <c r="Q107" s="737"/>
      <c r="R107" s="737"/>
      <c r="S107" s="737"/>
      <c r="T107" s="718"/>
      <c r="U107" s="737"/>
      <c r="V107" s="737"/>
      <c r="W107" s="737"/>
      <c r="X107" s="732">
        <v>39</v>
      </c>
      <c r="Y107" s="728"/>
      <c r="Z107" s="728"/>
      <c r="AA107" s="900"/>
      <c r="AB107" s="900"/>
      <c r="AC107" s="728"/>
      <c r="AD107" s="728"/>
      <c r="AE107" s="728"/>
      <c r="AF107" s="900"/>
      <c r="AG107" s="728"/>
      <c r="AH107" s="728"/>
      <c r="AI107" s="728"/>
      <c r="AJ107" s="728"/>
      <c r="AK107" s="728"/>
      <c r="AL107" s="728"/>
      <c r="AM107" s="728"/>
      <c r="AN107" s="728"/>
      <c r="AO107" s="764"/>
      <c r="AP107" s="764"/>
      <c r="AQ107" s="764"/>
      <c r="AR107" s="764"/>
      <c r="AS107" s="764"/>
      <c r="AT107" s="764"/>
      <c r="AU107" s="764"/>
      <c r="AV107" s="730"/>
      <c r="AW107" s="729">
        <v>0</v>
      </c>
      <c r="AX107" s="733">
        <v>0</v>
      </c>
      <c r="AY107" s="546">
        <v>0</v>
      </c>
      <c r="AZ107" s="546">
        <v>9</v>
      </c>
      <c r="BA107" s="546">
        <v>5</v>
      </c>
      <c r="BB107" s="546">
        <v>25</v>
      </c>
      <c r="BC107" s="734">
        <v>39</v>
      </c>
      <c r="BD107" s="745"/>
      <c r="BE107" s="706" t="s">
        <v>156</v>
      </c>
      <c r="BF107" s="759"/>
      <c r="BG107" s="759"/>
      <c r="BH107" s="759"/>
      <c r="BI107" s="759"/>
      <c r="BJ107" s="759"/>
      <c r="BK107" s="759"/>
      <c r="BL107" s="759"/>
      <c r="BM107" s="759"/>
      <c r="BN107" s="759"/>
      <c r="BO107" s="759"/>
      <c r="BP107" s="759"/>
      <c r="BQ107" s="759"/>
      <c r="BR107" s="759"/>
      <c r="BS107" s="759"/>
      <c r="BT107" s="759"/>
      <c r="BU107" s="759"/>
      <c r="BV107" s="759"/>
      <c r="BW107" s="759"/>
      <c r="BX107" s="759"/>
      <c r="BY107" s="759"/>
      <c r="BZ107" s="759"/>
      <c r="CA107" s="759"/>
      <c r="CB107" s="759"/>
      <c r="CC107" s="759"/>
      <c r="CD107" s="759"/>
      <c r="CE107" s="759"/>
      <c r="CF107" s="759"/>
      <c r="CG107" s="759"/>
      <c r="CH107" s="759"/>
      <c r="CI107" s="759"/>
      <c r="CJ107" s="759"/>
      <c r="CK107" s="759"/>
      <c r="CL107" s="759"/>
      <c r="CM107" s="759"/>
      <c r="CN107" s="759"/>
      <c r="CO107" s="759"/>
      <c r="CP107" s="759"/>
      <c r="CQ107" s="759"/>
      <c r="CR107" s="759"/>
      <c r="CS107" s="759"/>
      <c r="CT107" s="759"/>
      <c r="CU107" s="759"/>
      <c r="CV107" s="759"/>
      <c r="CW107" s="759"/>
      <c r="CX107" s="759"/>
      <c r="CY107" s="759"/>
      <c r="CZ107" s="759"/>
      <c r="DA107" s="759"/>
      <c r="DB107" s="759"/>
      <c r="DC107" s="759"/>
      <c r="DD107" s="759"/>
      <c r="DE107" s="759"/>
      <c r="DF107" s="759"/>
      <c r="DG107" s="759"/>
      <c r="DH107" s="759"/>
      <c r="DI107" s="759"/>
      <c r="DJ107" s="759"/>
      <c r="DK107" s="759"/>
      <c r="DL107" s="759"/>
      <c r="DM107" s="759"/>
      <c r="DN107" s="759"/>
      <c r="DO107" s="759"/>
      <c r="DP107" s="759"/>
      <c r="DQ107" s="759"/>
      <c r="DR107" s="759"/>
      <c r="DS107" s="759"/>
      <c r="DT107" s="759"/>
      <c r="DU107" s="759"/>
      <c r="DV107" s="759"/>
      <c r="DW107" s="759"/>
      <c r="DX107" s="759"/>
      <c r="DY107" s="759"/>
      <c r="DZ107" s="759"/>
      <c r="EA107" s="759"/>
      <c r="EB107" s="759"/>
      <c r="EC107" s="759"/>
      <c r="ED107" s="759"/>
      <c r="EE107" s="759"/>
      <c r="EF107" s="759"/>
      <c r="EG107" s="759"/>
      <c r="EH107" s="759"/>
      <c r="EI107" s="759"/>
      <c r="EJ107" s="759"/>
      <c r="EK107" s="759"/>
      <c r="EL107" s="759"/>
      <c r="EM107" s="759"/>
      <c r="EN107" s="759"/>
      <c r="EO107" s="759"/>
      <c r="EP107" s="759"/>
      <c r="EQ107" s="759"/>
      <c r="ER107" s="759"/>
      <c r="ES107" s="759"/>
      <c r="ET107" s="759"/>
      <c r="EU107" s="759"/>
      <c r="EV107" s="759"/>
      <c r="EW107" s="759"/>
      <c r="EX107" s="759"/>
      <c r="EY107" s="759"/>
      <c r="EZ107" s="759"/>
      <c r="FA107" s="759"/>
      <c r="FB107" s="759"/>
      <c r="FC107" s="759"/>
      <c r="FD107" s="759"/>
      <c r="FE107" s="759"/>
      <c r="FF107" s="759"/>
      <c r="FG107" s="759"/>
      <c r="FH107" s="759"/>
      <c r="FI107" s="759"/>
      <c r="FJ107" s="759"/>
      <c r="FK107" s="759"/>
      <c r="FL107" s="759"/>
      <c r="FM107" s="759"/>
      <c r="FN107" s="759"/>
      <c r="FO107" s="759"/>
      <c r="FP107" s="759"/>
      <c r="FQ107" s="759"/>
      <c r="FR107" s="759"/>
      <c r="FS107" s="759"/>
      <c r="FT107" s="759"/>
      <c r="FU107" s="759"/>
      <c r="FV107" s="759"/>
      <c r="FW107" s="759"/>
      <c r="FX107" s="759"/>
      <c r="FY107" s="759"/>
      <c r="FZ107" s="759"/>
      <c r="GA107" s="759"/>
      <c r="GB107" s="759"/>
      <c r="GC107" s="759"/>
      <c r="GD107" s="759"/>
      <c r="GE107" s="759"/>
      <c r="GF107" s="759"/>
      <c r="GG107" s="759"/>
      <c r="GH107" s="759"/>
      <c r="GI107" s="759"/>
      <c r="GJ107" s="759"/>
      <c r="GK107" s="759"/>
      <c r="GL107" s="759"/>
      <c r="GM107" s="759"/>
      <c r="GN107" s="759"/>
      <c r="GO107" s="759"/>
      <c r="GP107" s="759"/>
      <c r="GQ107" s="759"/>
      <c r="GR107" s="759"/>
      <c r="GS107" s="759"/>
      <c r="GT107" s="759"/>
      <c r="GU107" s="759"/>
      <c r="GV107" s="759"/>
      <c r="GW107" s="759"/>
      <c r="GX107" s="759"/>
      <c r="GY107" s="759"/>
      <c r="GZ107" s="759"/>
      <c r="HA107" s="759"/>
      <c r="HB107" s="759"/>
      <c r="HC107" s="759"/>
      <c r="HD107" s="759"/>
      <c r="HE107" s="759"/>
      <c r="HF107" s="759"/>
      <c r="HG107" s="759"/>
      <c r="HH107" s="759"/>
      <c r="HI107" s="759"/>
      <c r="HJ107" s="759"/>
      <c r="HK107" s="759"/>
      <c r="HL107" s="759"/>
      <c r="HM107" s="759"/>
      <c r="HN107" s="759"/>
    </row>
    <row r="108" spans="1:222" s="763" customFormat="1" ht="12" customHeight="1">
      <c r="A108" s="741">
        <v>67</v>
      </c>
      <c r="B108" s="843" t="s">
        <v>157</v>
      </c>
      <c r="C108" s="546">
        <v>0</v>
      </c>
      <c r="D108" s="546">
        <v>7</v>
      </c>
      <c r="E108" s="546">
        <v>6</v>
      </c>
      <c r="F108" s="546">
        <v>27</v>
      </c>
      <c r="G108" s="729">
        <v>40</v>
      </c>
      <c r="H108" s="739"/>
      <c r="I108" s="730"/>
      <c r="J108" s="730"/>
      <c r="K108" s="730"/>
      <c r="L108" s="730"/>
      <c r="M108" s="730"/>
      <c r="N108" s="730"/>
      <c r="O108" s="730"/>
      <c r="P108" s="913"/>
      <c r="Q108" s="718"/>
      <c r="R108" s="765"/>
      <c r="S108" s="737"/>
      <c r="T108" s="718"/>
      <c r="U108" s="718"/>
      <c r="V108" s="737"/>
      <c r="W108" s="737"/>
      <c r="X108" s="732">
        <v>40</v>
      </c>
      <c r="Y108" s="728"/>
      <c r="Z108" s="728"/>
      <c r="AA108" s="900">
        <v>2</v>
      </c>
      <c r="AB108" s="900"/>
      <c r="AC108" s="728"/>
      <c r="AD108" s="728"/>
      <c r="AE108" s="728"/>
      <c r="AF108" s="900"/>
      <c r="AG108" s="728"/>
      <c r="AH108" s="728"/>
      <c r="AI108" s="728"/>
      <c r="AJ108" s="728"/>
      <c r="AK108" s="728"/>
      <c r="AL108" s="728"/>
      <c r="AM108" s="728"/>
      <c r="AN108" s="728">
        <v>1</v>
      </c>
      <c r="AO108" s="764"/>
      <c r="AP108" s="764"/>
      <c r="AQ108" s="764"/>
      <c r="AR108" s="764"/>
      <c r="AS108" s="764"/>
      <c r="AT108" s="764"/>
      <c r="AU108" s="764"/>
      <c r="AV108" s="730">
        <v>1</v>
      </c>
      <c r="AW108" s="729">
        <v>0</v>
      </c>
      <c r="AX108" s="733">
        <v>4</v>
      </c>
      <c r="AY108" s="546">
        <v>0</v>
      </c>
      <c r="AZ108" s="546">
        <v>7</v>
      </c>
      <c r="BA108" s="546">
        <v>4</v>
      </c>
      <c r="BB108" s="546">
        <v>25</v>
      </c>
      <c r="BC108" s="734">
        <v>36</v>
      </c>
      <c r="BD108" s="745" t="s">
        <v>1635</v>
      </c>
      <c r="BE108" s="706" t="s">
        <v>158</v>
      </c>
      <c r="BF108" s="759"/>
      <c r="BG108" s="759"/>
      <c r="BH108" s="759"/>
      <c r="BI108" s="759"/>
      <c r="BJ108" s="759"/>
      <c r="BK108" s="759"/>
      <c r="BL108" s="759"/>
      <c r="BM108" s="759"/>
      <c r="BN108" s="759"/>
      <c r="BO108" s="759"/>
      <c r="BP108" s="759"/>
      <c r="BQ108" s="759"/>
      <c r="BR108" s="759"/>
      <c r="BS108" s="759"/>
      <c r="BT108" s="759"/>
      <c r="BU108" s="759"/>
      <c r="BV108" s="759"/>
      <c r="BW108" s="759"/>
      <c r="BX108" s="759"/>
      <c r="BY108" s="759"/>
      <c r="BZ108" s="759"/>
      <c r="CA108" s="759"/>
      <c r="CB108" s="759"/>
      <c r="CC108" s="759"/>
      <c r="CD108" s="759"/>
      <c r="CE108" s="759"/>
      <c r="CF108" s="759"/>
      <c r="CG108" s="759"/>
      <c r="CH108" s="759"/>
      <c r="CI108" s="759"/>
      <c r="CJ108" s="759"/>
      <c r="CK108" s="759"/>
      <c r="CL108" s="759"/>
      <c r="CM108" s="759"/>
      <c r="CN108" s="759"/>
      <c r="CO108" s="759"/>
      <c r="CP108" s="759"/>
      <c r="CQ108" s="759"/>
      <c r="CR108" s="759"/>
      <c r="CS108" s="759"/>
      <c r="CT108" s="759"/>
      <c r="CU108" s="759"/>
      <c r="CV108" s="759"/>
      <c r="CW108" s="759"/>
      <c r="CX108" s="759"/>
      <c r="CY108" s="759"/>
      <c r="CZ108" s="759"/>
      <c r="DA108" s="759"/>
      <c r="DB108" s="759"/>
      <c r="DC108" s="759"/>
      <c r="DD108" s="759"/>
      <c r="DE108" s="759"/>
      <c r="DF108" s="759"/>
      <c r="DG108" s="759"/>
      <c r="DH108" s="759"/>
      <c r="DI108" s="759"/>
      <c r="DJ108" s="759"/>
      <c r="DK108" s="759"/>
      <c r="DL108" s="759"/>
      <c r="DM108" s="759"/>
      <c r="DN108" s="759"/>
      <c r="DO108" s="759"/>
      <c r="DP108" s="759"/>
      <c r="DQ108" s="759"/>
      <c r="DR108" s="759"/>
      <c r="DS108" s="759"/>
      <c r="DT108" s="759"/>
      <c r="DU108" s="759"/>
      <c r="DV108" s="759"/>
      <c r="DW108" s="759"/>
      <c r="DX108" s="759"/>
      <c r="DY108" s="759"/>
      <c r="DZ108" s="759"/>
      <c r="EA108" s="759"/>
      <c r="EB108" s="759"/>
      <c r="EC108" s="759"/>
      <c r="ED108" s="759"/>
      <c r="EE108" s="759"/>
      <c r="EF108" s="759"/>
      <c r="EG108" s="759"/>
      <c r="EH108" s="759"/>
      <c r="EI108" s="759"/>
      <c r="EJ108" s="759"/>
      <c r="EK108" s="759"/>
      <c r="EL108" s="759"/>
      <c r="EM108" s="759"/>
      <c r="EN108" s="759"/>
      <c r="EO108" s="759"/>
      <c r="EP108" s="759"/>
      <c r="EQ108" s="759"/>
      <c r="ER108" s="759"/>
      <c r="ES108" s="759"/>
      <c r="ET108" s="759"/>
      <c r="EU108" s="759"/>
      <c r="EV108" s="759"/>
      <c r="EW108" s="759"/>
      <c r="EX108" s="759"/>
      <c r="EY108" s="759"/>
      <c r="EZ108" s="759"/>
      <c r="FA108" s="759"/>
      <c r="FB108" s="759"/>
      <c r="FC108" s="759"/>
      <c r="FD108" s="759"/>
      <c r="FE108" s="759"/>
      <c r="FF108" s="759"/>
      <c r="FG108" s="759"/>
      <c r="FH108" s="759"/>
      <c r="FI108" s="759"/>
      <c r="FJ108" s="759"/>
      <c r="FK108" s="759"/>
      <c r="FL108" s="759"/>
      <c r="FM108" s="759"/>
      <c r="FN108" s="759"/>
      <c r="FO108" s="759"/>
      <c r="FP108" s="759"/>
      <c r="FQ108" s="759"/>
      <c r="FR108" s="759"/>
      <c r="FS108" s="759"/>
      <c r="FT108" s="759"/>
      <c r="FU108" s="759"/>
      <c r="FV108" s="759"/>
      <c r="FW108" s="759"/>
      <c r="FX108" s="759"/>
      <c r="FY108" s="759"/>
      <c r="FZ108" s="759"/>
      <c r="GA108" s="759"/>
      <c r="GB108" s="759"/>
      <c r="GC108" s="759"/>
      <c r="GD108" s="759"/>
      <c r="GE108" s="759"/>
      <c r="GF108" s="759"/>
      <c r="GG108" s="759"/>
      <c r="GH108" s="759"/>
      <c r="GI108" s="759"/>
      <c r="GJ108" s="759"/>
      <c r="GK108" s="759"/>
      <c r="GL108" s="759"/>
      <c r="GM108" s="759"/>
      <c r="GN108" s="759"/>
      <c r="GO108" s="759"/>
      <c r="GP108" s="759"/>
      <c r="GQ108" s="759"/>
      <c r="GR108" s="759"/>
      <c r="GS108" s="759"/>
      <c r="GT108" s="759"/>
      <c r="GU108" s="759"/>
      <c r="GV108" s="759"/>
      <c r="GW108" s="759"/>
      <c r="GX108" s="759"/>
      <c r="GY108" s="759"/>
      <c r="GZ108" s="759"/>
      <c r="HA108" s="759"/>
      <c r="HB108" s="759"/>
      <c r="HC108" s="759"/>
      <c r="HD108" s="759"/>
      <c r="HE108" s="759"/>
      <c r="HF108" s="759"/>
      <c r="HG108" s="759"/>
      <c r="HH108" s="759"/>
      <c r="HI108" s="759"/>
      <c r="HJ108" s="759"/>
      <c r="HK108" s="759"/>
      <c r="HL108" s="759"/>
      <c r="HM108" s="759"/>
      <c r="HN108" s="759"/>
    </row>
    <row r="109" spans="1:222" s="763" customFormat="1" ht="12.75">
      <c r="A109" s="741">
        <v>68</v>
      </c>
      <c r="B109" s="843" t="s">
        <v>159</v>
      </c>
      <c r="C109" s="546">
        <v>0</v>
      </c>
      <c r="D109" s="546">
        <v>7</v>
      </c>
      <c r="E109" s="546">
        <v>15</v>
      </c>
      <c r="F109" s="546">
        <v>15</v>
      </c>
      <c r="G109" s="729">
        <v>37</v>
      </c>
      <c r="H109" s="739"/>
      <c r="I109" s="730"/>
      <c r="J109" s="730"/>
      <c r="K109" s="730"/>
      <c r="L109" s="730"/>
      <c r="M109" s="730"/>
      <c r="N109" s="730"/>
      <c r="O109" s="730"/>
      <c r="P109" s="913"/>
      <c r="Q109" s="718"/>
      <c r="R109" s="737"/>
      <c r="S109" s="737"/>
      <c r="T109" s="718"/>
      <c r="U109" s="718"/>
      <c r="V109" s="737"/>
      <c r="W109" s="737"/>
      <c r="X109" s="732">
        <v>37</v>
      </c>
      <c r="Y109" s="728"/>
      <c r="Z109" s="728"/>
      <c r="AA109" s="900">
        <v>1</v>
      </c>
      <c r="AB109" s="900"/>
      <c r="AC109" s="728"/>
      <c r="AD109" s="728"/>
      <c r="AE109" s="728"/>
      <c r="AF109" s="900"/>
      <c r="AG109" s="728"/>
      <c r="AH109" s="728"/>
      <c r="AI109" s="728"/>
      <c r="AJ109" s="728"/>
      <c r="AK109" s="728"/>
      <c r="AL109" s="728"/>
      <c r="AM109" s="728"/>
      <c r="AN109" s="728"/>
      <c r="AO109" s="764"/>
      <c r="AP109" s="764"/>
      <c r="AQ109" s="764"/>
      <c r="AR109" s="764"/>
      <c r="AS109" s="764"/>
      <c r="AT109" s="764"/>
      <c r="AU109" s="764"/>
      <c r="AV109" s="730"/>
      <c r="AW109" s="729">
        <v>0</v>
      </c>
      <c r="AX109" s="733">
        <v>1</v>
      </c>
      <c r="AY109" s="546">
        <v>0</v>
      </c>
      <c r="AZ109" s="546">
        <v>7</v>
      </c>
      <c r="BA109" s="546">
        <v>14</v>
      </c>
      <c r="BB109" s="546">
        <v>15</v>
      </c>
      <c r="BC109" s="734">
        <v>36</v>
      </c>
      <c r="BD109" s="745" t="s">
        <v>1636</v>
      </c>
      <c r="BE109" s="706" t="s">
        <v>160</v>
      </c>
      <c r="BF109" s="759"/>
      <c r="BG109" s="759"/>
      <c r="BH109" s="759"/>
      <c r="BI109" s="759"/>
      <c r="BJ109" s="759"/>
      <c r="BK109" s="759"/>
      <c r="BL109" s="759"/>
      <c r="BM109" s="759"/>
      <c r="BN109" s="759"/>
      <c r="BO109" s="759"/>
      <c r="BP109" s="759"/>
      <c r="BQ109" s="759"/>
      <c r="BR109" s="759"/>
      <c r="BS109" s="759"/>
      <c r="BT109" s="759"/>
      <c r="BU109" s="759"/>
      <c r="BV109" s="759"/>
      <c r="BW109" s="759"/>
      <c r="BX109" s="759"/>
      <c r="BY109" s="759"/>
      <c r="BZ109" s="759"/>
      <c r="CA109" s="759"/>
      <c r="CB109" s="759"/>
      <c r="CC109" s="759"/>
      <c r="CD109" s="759"/>
      <c r="CE109" s="759"/>
      <c r="CF109" s="759"/>
      <c r="CG109" s="759"/>
      <c r="CH109" s="759"/>
      <c r="CI109" s="759"/>
      <c r="CJ109" s="759"/>
      <c r="CK109" s="759"/>
      <c r="CL109" s="759"/>
      <c r="CM109" s="759"/>
      <c r="CN109" s="759"/>
      <c r="CO109" s="759"/>
      <c r="CP109" s="759"/>
      <c r="CQ109" s="759"/>
      <c r="CR109" s="759"/>
      <c r="CS109" s="759"/>
      <c r="CT109" s="759"/>
      <c r="CU109" s="759"/>
      <c r="CV109" s="759"/>
      <c r="CW109" s="759"/>
      <c r="CX109" s="759"/>
      <c r="CY109" s="759"/>
      <c r="CZ109" s="759"/>
      <c r="DA109" s="759"/>
      <c r="DB109" s="759"/>
      <c r="DC109" s="759"/>
      <c r="DD109" s="759"/>
      <c r="DE109" s="759"/>
      <c r="DF109" s="759"/>
      <c r="DG109" s="759"/>
      <c r="DH109" s="759"/>
      <c r="DI109" s="759"/>
      <c r="DJ109" s="759"/>
      <c r="DK109" s="759"/>
      <c r="DL109" s="759"/>
      <c r="DM109" s="759"/>
      <c r="DN109" s="759"/>
      <c r="DO109" s="759"/>
      <c r="DP109" s="759"/>
      <c r="DQ109" s="759"/>
      <c r="DR109" s="759"/>
      <c r="DS109" s="759"/>
      <c r="DT109" s="759"/>
      <c r="DU109" s="759"/>
      <c r="DV109" s="759"/>
      <c r="DW109" s="759"/>
      <c r="DX109" s="759"/>
      <c r="DY109" s="759"/>
      <c r="DZ109" s="759"/>
      <c r="EA109" s="759"/>
      <c r="EB109" s="759"/>
      <c r="EC109" s="759"/>
      <c r="ED109" s="759"/>
      <c r="EE109" s="759"/>
      <c r="EF109" s="759"/>
      <c r="EG109" s="759"/>
      <c r="EH109" s="759"/>
      <c r="EI109" s="759"/>
      <c r="EJ109" s="759"/>
      <c r="EK109" s="759"/>
      <c r="EL109" s="759"/>
      <c r="EM109" s="759"/>
      <c r="EN109" s="759"/>
      <c r="EO109" s="759"/>
      <c r="EP109" s="759"/>
      <c r="EQ109" s="759"/>
      <c r="ER109" s="759"/>
      <c r="ES109" s="759"/>
      <c r="ET109" s="759"/>
      <c r="EU109" s="759"/>
      <c r="EV109" s="759"/>
      <c r="EW109" s="759"/>
      <c r="EX109" s="759"/>
      <c r="EY109" s="759"/>
      <c r="EZ109" s="759"/>
      <c r="FA109" s="759"/>
      <c r="FB109" s="759"/>
      <c r="FC109" s="759"/>
      <c r="FD109" s="759"/>
      <c r="FE109" s="759"/>
      <c r="FF109" s="759"/>
      <c r="FG109" s="759"/>
      <c r="FH109" s="759"/>
      <c r="FI109" s="759"/>
      <c r="FJ109" s="759"/>
      <c r="FK109" s="759"/>
      <c r="FL109" s="759"/>
      <c r="FM109" s="759"/>
      <c r="FN109" s="759"/>
      <c r="FO109" s="759"/>
      <c r="FP109" s="759"/>
      <c r="FQ109" s="759"/>
      <c r="FR109" s="759"/>
      <c r="FS109" s="759"/>
      <c r="FT109" s="759"/>
      <c r="FU109" s="759"/>
      <c r="FV109" s="759"/>
      <c r="FW109" s="759"/>
      <c r="FX109" s="759"/>
      <c r="FY109" s="759"/>
      <c r="FZ109" s="759"/>
      <c r="GA109" s="759"/>
      <c r="GB109" s="759"/>
      <c r="GC109" s="759"/>
      <c r="GD109" s="759"/>
      <c r="GE109" s="759"/>
      <c r="GF109" s="759"/>
      <c r="GG109" s="759"/>
      <c r="GH109" s="759"/>
      <c r="GI109" s="759"/>
      <c r="GJ109" s="759"/>
      <c r="GK109" s="759"/>
      <c r="GL109" s="759"/>
      <c r="GM109" s="759"/>
      <c r="GN109" s="759"/>
      <c r="GO109" s="759"/>
      <c r="GP109" s="759"/>
      <c r="GQ109" s="759"/>
      <c r="GR109" s="759"/>
      <c r="GS109" s="759"/>
      <c r="GT109" s="759"/>
      <c r="GU109" s="759"/>
      <c r="GV109" s="759"/>
      <c r="GW109" s="759"/>
      <c r="GX109" s="759"/>
      <c r="GY109" s="759"/>
      <c r="GZ109" s="759"/>
      <c r="HA109" s="759"/>
      <c r="HB109" s="759"/>
      <c r="HC109" s="759"/>
      <c r="HD109" s="759"/>
      <c r="HE109" s="759"/>
      <c r="HF109" s="759"/>
      <c r="HG109" s="759"/>
      <c r="HH109" s="759"/>
      <c r="HI109" s="759"/>
      <c r="HJ109" s="759"/>
      <c r="HK109" s="759"/>
      <c r="HL109" s="759"/>
      <c r="HM109" s="759"/>
      <c r="HN109" s="759"/>
    </row>
    <row r="110" spans="1:222" s="763" customFormat="1" ht="12.75">
      <c r="A110" s="741">
        <v>69</v>
      </c>
      <c r="B110" s="843" t="s">
        <v>161</v>
      </c>
      <c r="C110" s="546">
        <v>2</v>
      </c>
      <c r="D110" s="546">
        <v>6</v>
      </c>
      <c r="E110" s="546">
        <v>5</v>
      </c>
      <c r="F110" s="546">
        <v>21</v>
      </c>
      <c r="G110" s="729">
        <v>34</v>
      </c>
      <c r="H110" s="739"/>
      <c r="I110" s="730"/>
      <c r="J110" s="730"/>
      <c r="K110" s="730"/>
      <c r="L110" s="730"/>
      <c r="M110" s="730"/>
      <c r="N110" s="730"/>
      <c r="O110" s="730"/>
      <c r="P110" s="737"/>
      <c r="Q110" s="718"/>
      <c r="R110" s="765"/>
      <c r="S110" s="737"/>
      <c r="T110" s="718"/>
      <c r="U110" s="718"/>
      <c r="V110" s="737"/>
      <c r="W110" s="737"/>
      <c r="X110" s="732">
        <v>34</v>
      </c>
      <c r="Y110" s="728"/>
      <c r="Z110" s="728"/>
      <c r="AA110" s="900">
        <v>1</v>
      </c>
      <c r="AB110" s="900"/>
      <c r="AC110" s="728"/>
      <c r="AD110" s="728"/>
      <c r="AE110" s="728"/>
      <c r="AF110" s="900"/>
      <c r="AG110" s="728"/>
      <c r="AH110" s="728"/>
      <c r="AI110" s="728"/>
      <c r="AJ110" s="728"/>
      <c r="AK110" s="728"/>
      <c r="AL110" s="728"/>
      <c r="AM110" s="728"/>
      <c r="AN110" s="728"/>
      <c r="AO110" s="764"/>
      <c r="AP110" s="764"/>
      <c r="AQ110" s="764"/>
      <c r="AR110" s="764"/>
      <c r="AS110" s="764"/>
      <c r="AT110" s="764"/>
      <c r="AU110" s="764"/>
      <c r="AV110" s="730"/>
      <c r="AW110" s="729">
        <v>0</v>
      </c>
      <c r="AX110" s="733">
        <v>1</v>
      </c>
      <c r="AY110" s="546">
        <v>2</v>
      </c>
      <c r="AZ110" s="546">
        <v>6</v>
      </c>
      <c r="BA110" s="546">
        <v>4</v>
      </c>
      <c r="BB110" s="546">
        <v>21</v>
      </c>
      <c r="BC110" s="734">
        <v>33</v>
      </c>
      <c r="BD110" s="745" t="s">
        <v>1637</v>
      </c>
      <c r="BE110" s="706" t="s">
        <v>162</v>
      </c>
      <c r="BF110" s="759"/>
      <c r="BG110" s="759"/>
      <c r="BH110" s="759"/>
      <c r="BI110" s="759"/>
      <c r="BJ110" s="759"/>
      <c r="BK110" s="759"/>
      <c r="BL110" s="759"/>
      <c r="BM110" s="759"/>
      <c r="BN110" s="759"/>
      <c r="BO110" s="759"/>
      <c r="BP110" s="759"/>
      <c r="BQ110" s="759"/>
      <c r="BR110" s="759"/>
      <c r="BS110" s="759"/>
      <c r="BT110" s="759"/>
      <c r="BU110" s="759"/>
      <c r="BV110" s="759"/>
      <c r="BW110" s="759"/>
      <c r="BX110" s="759"/>
      <c r="BY110" s="759"/>
      <c r="BZ110" s="759"/>
      <c r="CA110" s="759"/>
      <c r="CB110" s="759"/>
      <c r="CC110" s="759"/>
      <c r="CD110" s="759"/>
      <c r="CE110" s="759"/>
      <c r="CF110" s="759"/>
      <c r="CG110" s="759"/>
      <c r="CH110" s="759"/>
      <c r="CI110" s="759"/>
      <c r="CJ110" s="759"/>
      <c r="CK110" s="759"/>
      <c r="CL110" s="759"/>
      <c r="CM110" s="759"/>
      <c r="CN110" s="759"/>
      <c r="CO110" s="759"/>
      <c r="CP110" s="759"/>
      <c r="CQ110" s="759"/>
      <c r="CR110" s="759"/>
      <c r="CS110" s="759"/>
      <c r="CT110" s="759"/>
      <c r="CU110" s="759"/>
      <c r="CV110" s="759"/>
      <c r="CW110" s="759"/>
      <c r="CX110" s="759"/>
      <c r="CY110" s="759"/>
      <c r="CZ110" s="759"/>
      <c r="DA110" s="759"/>
      <c r="DB110" s="759"/>
      <c r="DC110" s="759"/>
      <c r="DD110" s="759"/>
      <c r="DE110" s="759"/>
      <c r="DF110" s="759"/>
      <c r="DG110" s="759"/>
      <c r="DH110" s="759"/>
      <c r="DI110" s="759"/>
      <c r="DJ110" s="759"/>
      <c r="DK110" s="759"/>
      <c r="DL110" s="759"/>
      <c r="DM110" s="759"/>
      <c r="DN110" s="759"/>
      <c r="DO110" s="759"/>
      <c r="DP110" s="759"/>
      <c r="DQ110" s="759"/>
      <c r="DR110" s="759"/>
      <c r="DS110" s="759"/>
      <c r="DT110" s="759"/>
      <c r="DU110" s="759"/>
      <c r="DV110" s="759"/>
      <c r="DW110" s="759"/>
      <c r="DX110" s="759"/>
      <c r="DY110" s="759"/>
      <c r="DZ110" s="759"/>
      <c r="EA110" s="759"/>
      <c r="EB110" s="759"/>
      <c r="EC110" s="759"/>
      <c r="ED110" s="759"/>
      <c r="EE110" s="759"/>
      <c r="EF110" s="759"/>
      <c r="EG110" s="759"/>
      <c r="EH110" s="759"/>
      <c r="EI110" s="759"/>
      <c r="EJ110" s="759"/>
      <c r="EK110" s="759"/>
      <c r="EL110" s="759"/>
      <c r="EM110" s="759"/>
      <c r="EN110" s="759"/>
      <c r="EO110" s="759"/>
      <c r="EP110" s="759"/>
      <c r="EQ110" s="759"/>
      <c r="ER110" s="759"/>
      <c r="ES110" s="759"/>
      <c r="ET110" s="759"/>
      <c r="EU110" s="759"/>
      <c r="EV110" s="759"/>
      <c r="EW110" s="759"/>
      <c r="EX110" s="759"/>
      <c r="EY110" s="759"/>
      <c r="EZ110" s="759"/>
      <c r="FA110" s="759"/>
      <c r="FB110" s="759"/>
      <c r="FC110" s="759"/>
      <c r="FD110" s="759"/>
      <c r="FE110" s="759"/>
      <c r="FF110" s="759"/>
      <c r="FG110" s="759"/>
      <c r="FH110" s="759"/>
      <c r="FI110" s="759"/>
      <c r="FJ110" s="759"/>
      <c r="FK110" s="759"/>
      <c r="FL110" s="759"/>
      <c r="FM110" s="759"/>
      <c r="FN110" s="759"/>
      <c r="FO110" s="759"/>
      <c r="FP110" s="759"/>
      <c r="FQ110" s="759"/>
      <c r="FR110" s="759"/>
      <c r="FS110" s="759"/>
      <c r="FT110" s="759"/>
      <c r="FU110" s="759"/>
      <c r="FV110" s="759"/>
      <c r="FW110" s="759"/>
      <c r="FX110" s="759"/>
      <c r="FY110" s="759"/>
      <c r="FZ110" s="759"/>
      <c r="GA110" s="759"/>
      <c r="GB110" s="759"/>
      <c r="GC110" s="759"/>
      <c r="GD110" s="759"/>
      <c r="GE110" s="759"/>
      <c r="GF110" s="759"/>
      <c r="GG110" s="759"/>
      <c r="GH110" s="759"/>
      <c r="GI110" s="759"/>
      <c r="GJ110" s="759"/>
      <c r="GK110" s="759"/>
      <c r="GL110" s="759"/>
      <c r="GM110" s="759"/>
      <c r="GN110" s="759"/>
      <c r="GO110" s="759"/>
      <c r="GP110" s="759"/>
      <c r="GQ110" s="759"/>
      <c r="GR110" s="759"/>
      <c r="GS110" s="759"/>
      <c r="GT110" s="759"/>
      <c r="GU110" s="759"/>
      <c r="GV110" s="759"/>
      <c r="GW110" s="759"/>
      <c r="GX110" s="759"/>
      <c r="GY110" s="759"/>
      <c r="GZ110" s="759"/>
      <c r="HA110" s="759"/>
      <c r="HB110" s="759"/>
      <c r="HC110" s="759"/>
      <c r="HD110" s="759"/>
      <c r="HE110" s="759"/>
      <c r="HF110" s="759"/>
      <c r="HG110" s="759"/>
      <c r="HH110" s="759"/>
      <c r="HI110" s="759"/>
      <c r="HJ110" s="759"/>
      <c r="HK110" s="759"/>
      <c r="HL110" s="759"/>
      <c r="HM110" s="759"/>
      <c r="HN110" s="759"/>
    </row>
    <row r="111" spans="1:222" s="763" customFormat="1" ht="11.25" customHeight="1">
      <c r="A111" s="741">
        <v>70</v>
      </c>
      <c r="B111" s="843" t="s">
        <v>163</v>
      </c>
      <c r="C111" s="546">
        <v>1</v>
      </c>
      <c r="D111" s="546">
        <v>7</v>
      </c>
      <c r="E111" s="546">
        <v>7</v>
      </c>
      <c r="F111" s="546">
        <v>22</v>
      </c>
      <c r="G111" s="729">
        <v>37</v>
      </c>
      <c r="H111" s="739"/>
      <c r="I111" s="730"/>
      <c r="J111" s="730"/>
      <c r="K111" s="730"/>
      <c r="L111" s="730"/>
      <c r="M111" s="730"/>
      <c r="N111" s="730"/>
      <c r="O111" s="730"/>
      <c r="P111" s="913"/>
      <c r="Q111" s="718"/>
      <c r="R111" s="737"/>
      <c r="S111" s="765"/>
      <c r="T111" s="718"/>
      <c r="U111" s="718"/>
      <c r="V111" s="737"/>
      <c r="W111" s="737"/>
      <c r="X111" s="732">
        <v>37</v>
      </c>
      <c r="Y111" s="728"/>
      <c r="Z111" s="728"/>
      <c r="AA111" s="900"/>
      <c r="AB111" s="900"/>
      <c r="AC111" s="728"/>
      <c r="AD111" s="728"/>
      <c r="AE111" s="728"/>
      <c r="AF111" s="900">
        <v>1</v>
      </c>
      <c r="AG111" s="728"/>
      <c r="AH111" s="728"/>
      <c r="AI111" s="728"/>
      <c r="AJ111" s="728"/>
      <c r="AK111" s="728"/>
      <c r="AL111" s="728"/>
      <c r="AM111" s="728"/>
      <c r="AN111" s="728"/>
      <c r="AO111" s="764"/>
      <c r="AP111" s="764"/>
      <c r="AQ111" s="764"/>
      <c r="AR111" s="764"/>
      <c r="AS111" s="764"/>
      <c r="AT111" s="764"/>
      <c r="AU111" s="764"/>
      <c r="AV111" s="730"/>
      <c r="AW111" s="729">
        <v>0</v>
      </c>
      <c r="AX111" s="733">
        <v>1</v>
      </c>
      <c r="AY111" s="546">
        <v>1</v>
      </c>
      <c r="AZ111" s="546">
        <v>7</v>
      </c>
      <c r="BA111" s="546">
        <v>7</v>
      </c>
      <c r="BB111" s="546">
        <v>21</v>
      </c>
      <c r="BC111" s="734">
        <v>36</v>
      </c>
      <c r="BD111" s="745" t="s">
        <v>1638</v>
      </c>
      <c r="BE111" s="706" t="s">
        <v>164</v>
      </c>
      <c r="BF111" s="759"/>
      <c r="BG111" s="759"/>
      <c r="BH111" s="759"/>
      <c r="BI111" s="759"/>
      <c r="BJ111" s="759"/>
      <c r="BK111" s="759"/>
      <c r="BL111" s="759"/>
      <c r="BM111" s="759"/>
      <c r="BN111" s="759"/>
      <c r="BO111" s="759"/>
      <c r="BP111" s="759"/>
      <c r="BQ111" s="759"/>
      <c r="BR111" s="759"/>
      <c r="BS111" s="759"/>
      <c r="BT111" s="759"/>
      <c r="BU111" s="759"/>
      <c r="BV111" s="759"/>
      <c r="BW111" s="759"/>
      <c r="BX111" s="759"/>
      <c r="BY111" s="759"/>
      <c r="BZ111" s="759"/>
      <c r="CA111" s="759"/>
      <c r="CB111" s="759"/>
      <c r="CC111" s="759"/>
      <c r="CD111" s="759"/>
      <c r="CE111" s="759"/>
      <c r="CF111" s="759"/>
      <c r="CG111" s="759"/>
      <c r="CH111" s="759"/>
      <c r="CI111" s="759"/>
      <c r="CJ111" s="759"/>
      <c r="CK111" s="759"/>
      <c r="CL111" s="759"/>
      <c r="CM111" s="759"/>
      <c r="CN111" s="759"/>
      <c r="CO111" s="759"/>
      <c r="CP111" s="759"/>
      <c r="CQ111" s="759"/>
      <c r="CR111" s="759"/>
      <c r="CS111" s="759"/>
      <c r="CT111" s="759"/>
      <c r="CU111" s="759"/>
      <c r="CV111" s="759"/>
      <c r="CW111" s="759"/>
      <c r="CX111" s="759"/>
      <c r="CY111" s="759"/>
      <c r="CZ111" s="759"/>
      <c r="DA111" s="759"/>
      <c r="DB111" s="759"/>
      <c r="DC111" s="759"/>
      <c r="DD111" s="759"/>
      <c r="DE111" s="759"/>
      <c r="DF111" s="759"/>
      <c r="DG111" s="759"/>
      <c r="DH111" s="759"/>
      <c r="DI111" s="759"/>
      <c r="DJ111" s="759"/>
      <c r="DK111" s="759"/>
      <c r="DL111" s="759"/>
      <c r="DM111" s="759"/>
      <c r="DN111" s="759"/>
      <c r="DO111" s="759"/>
      <c r="DP111" s="759"/>
      <c r="DQ111" s="759"/>
      <c r="DR111" s="759"/>
      <c r="DS111" s="759"/>
      <c r="DT111" s="759"/>
      <c r="DU111" s="759"/>
      <c r="DV111" s="759"/>
      <c r="DW111" s="759"/>
      <c r="DX111" s="759"/>
      <c r="DY111" s="759"/>
      <c r="DZ111" s="759"/>
      <c r="EA111" s="759"/>
      <c r="EB111" s="759"/>
      <c r="EC111" s="759"/>
      <c r="ED111" s="759"/>
      <c r="EE111" s="759"/>
      <c r="EF111" s="759"/>
      <c r="EG111" s="759"/>
      <c r="EH111" s="759"/>
      <c r="EI111" s="759"/>
      <c r="EJ111" s="759"/>
      <c r="EK111" s="759"/>
      <c r="EL111" s="759"/>
      <c r="EM111" s="759"/>
      <c r="EN111" s="759"/>
      <c r="EO111" s="759"/>
      <c r="EP111" s="759"/>
      <c r="EQ111" s="759"/>
      <c r="ER111" s="759"/>
      <c r="ES111" s="759"/>
      <c r="ET111" s="759"/>
      <c r="EU111" s="759"/>
      <c r="EV111" s="759"/>
      <c r="EW111" s="759"/>
      <c r="EX111" s="759"/>
      <c r="EY111" s="759"/>
      <c r="EZ111" s="759"/>
      <c r="FA111" s="759"/>
      <c r="FB111" s="759"/>
      <c r="FC111" s="759"/>
      <c r="FD111" s="759"/>
      <c r="FE111" s="759"/>
      <c r="FF111" s="759"/>
      <c r="FG111" s="759"/>
      <c r="FH111" s="759"/>
      <c r="FI111" s="759"/>
      <c r="FJ111" s="759"/>
      <c r="FK111" s="759"/>
      <c r="FL111" s="759"/>
      <c r="FM111" s="759"/>
      <c r="FN111" s="759"/>
      <c r="FO111" s="759"/>
      <c r="FP111" s="759"/>
      <c r="FQ111" s="759"/>
      <c r="FR111" s="759"/>
      <c r="FS111" s="759"/>
      <c r="FT111" s="759"/>
      <c r="FU111" s="759"/>
      <c r="FV111" s="759"/>
      <c r="FW111" s="759"/>
      <c r="FX111" s="759"/>
      <c r="FY111" s="759"/>
      <c r="FZ111" s="759"/>
      <c r="GA111" s="759"/>
      <c r="GB111" s="759"/>
      <c r="GC111" s="759"/>
      <c r="GD111" s="759"/>
      <c r="GE111" s="759"/>
      <c r="GF111" s="759"/>
      <c r="GG111" s="759"/>
      <c r="GH111" s="759"/>
      <c r="GI111" s="759"/>
      <c r="GJ111" s="759"/>
      <c r="GK111" s="759"/>
      <c r="GL111" s="759"/>
      <c r="GM111" s="759"/>
      <c r="GN111" s="759"/>
      <c r="GO111" s="759"/>
      <c r="GP111" s="759"/>
      <c r="GQ111" s="759"/>
      <c r="GR111" s="759"/>
      <c r="GS111" s="759"/>
      <c r="GT111" s="759"/>
      <c r="GU111" s="759"/>
      <c r="GV111" s="759"/>
      <c r="GW111" s="759"/>
      <c r="GX111" s="759"/>
      <c r="GY111" s="759"/>
      <c r="GZ111" s="759"/>
      <c r="HA111" s="759"/>
      <c r="HB111" s="759"/>
      <c r="HC111" s="759"/>
      <c r="HD111" s="759"/>
      <c r="HE111" s="759"/>
      <c r="HF111" s="759"/>
      <c r="HG111" s="759"/>
      <c r="HH111" s="759"/>
      <c r="HI111" s="759"/>
      <c r="HJ111" s="759"/>
      <c r="HK111" s="759"/>
      <c r="HL111" s="759"/>
      <c r="HM111" s="759"/>
      <c r="HN111" s="759"/>
    </row>
    <row r="112" spans="1:222" s="763" customFormat="1" ht="12" customHeight="1">
      <c r="A112" s="741">
        <v>71</v>
      </c>
      <c r="B112" s="843" t="s">
        <v>165</v>
      </c>
      <c r="C112" s="546">
        <v>0</v>
      </c>
      <c r="D112" s="546">
        <v>6</v>
      </c>
      <c r="E112" s="546">
        <v>10</v>
      </c>
      <c r="F112" s="546">
        <v>19</v>
      </c>
      <c r="G112" s="729">
        <v>35</v>
      </c>
      <c r="H112" s="739"/>
      <c r="I112" s="730"/>
      <c r="J112" s="730"/>
      <c r="K112" s="730"/>
      <c r="L112" s="730"/>
      <c r="M112" s="730"/>
      <c r="N112" s="730"/>
      <c r="O112" s="730"/>
      <c r="P112" s="913"/>
      <c r="Q112" s="718"/>
      <c r="R112" s="737"/>
      <c r="S112" s="737"/>
      <c r="T112" s="718"/>
      <c r="U112" s="718"/>
      <c r="V112" s="737"/>
      <c r="W112" s="737"/>
      <c r="X112" s="732">
        <v>35</v>
      </c>
      <c r="Y112" s="728"/>
      <c r="Z112" s="728"/>
      <c r="AA112" s="900"/>
      <c r="AB112" s="900">
        <v>1</v>
      </c>
      <c r="AC112" s="728"/>
      <c r="AD112" s="728"/>
      <c r="AE112" s="728"/>
      <c r="AF112" s="900"/>
      <c r="AG112" s="728"/>
      <c r="AH112" s="728"/>
      <c r="AI112" s="728"/>
      <c r="AJ112" s="728"/>
      <c r="AK112" s="728"/>
      <c r="AL112" s="728"/>
      <c r="AM112" s="728"/>
      <c r="AN112" s="728"/>
      <c r="AO112" s="764"/>
      <c r="AP112" s="764"/>
      <c r="AQ112" s="764"/>
      <c r="AR112" s="764"/>
      <c r="AS112" s="764"/>
      <c r="AT112" s="764"/>
      <c r="AU112" s="764"/>
      <c r="AV112" s="730"/>
      <c r="AW112" s="729">
        <v>0</v>
      </c>
      <c r="AX112" s="733">
        <v>1</v>
      </c>
      <c r="AY112" s="546">
        <v>0</v>
      </c>
      <c r="AZ112" s="546">
        <v>6</v>
      </c>
      <c r="BA112" s="546">
        <v>10</v>
      </c>
      <c r="BB112" s="546">
        <v>18</v>
      </c>
      <c r="BC112" s="734">
        <v>34</v>
      </c>
      <c r="BD112" s="745" t="s">
        <v>1639</v>
      </c>
      <c r="BE112" s="706" t="s">
        <v>166</v>
      </c>
      <c r="BF112" s="759"/>
      <c r="BG112" s="759"/>
      <c r="BH112" s="759"/>
      <c r="BI112" s="759"/>
      <c r="BJ112" s="759"/>
      <c r="BK112" s="759"/>
      <c r="BL112" s="759"/>
      <c r="BM112" s="759"/>
      <c r="BN112" s="759"/>
      <c r="BO112" s="759"/>
      <c r="BP112" s="759"/>
      <c r="BQ112" s="759"/>
      <c r="BR112" s="759"/>
      <c r="BS112" s="759"/>
      <c r="BT112" s="759"/>
      <c r="BU112" s="759"/>
      <c r="BV112" s="759"/>
      <c r="BW112" s="759"/>
      <c r="BX112" s="759"/>
      <c r="BY112" s="759"/>
      <c r="BZ112" s="759"/>
      <c r="CA112" s="759"/>
      <c r="CB112" s="759"/>
      <c r="CC112" s="759"/>
      <c r="CD112" s="759"/>
      <c r="CE112" s="759"/>
      <c r="CF112" s="759"/>
      <c r="CG112" s="759"/>
      <c r="CH112" s="759"/>
      <c r="CI112" s="759"/>
      <c r="CJ112" s="759"/>
      <c r="CK112" s="759"/>
      <c r="CL112" s="759"/>
      <c r="CM112" s="759"/>
      <c r="CN112" s="759"/>
      <c r="CO112" s="759"/>
      <c r="CP112" s="759"/>
      <c r="CQ112" s="759"/>
      <c r="CR112" s="759"/>
      <c r="CS112" s="759"/>
      <c r="CT112" s="759"/>
      <c r="CU112" s="759"/>
      <c r="CV112" s="759"/>
      <c r="CW112" s="759"/>
      <c r="CX112" s="759"/>
      <c r="CY112" s="759"/>
      <c r="CZ112" s="759"/>
      <c r="DA112" s="759"/>
      <c r="DB112" s="759"/>
      <c r="DC112" s="759"/>
      <c r="DD112" s="759"/>
      <c r="DE112" s="759"/>
      <c r="DF112" s="759"/>
      <c r="DG112" s="759"/>
      <c r="DH112" s="759"/>
      <c r="DI112" s="759"/>
      <c r="DJ112" s="759"/>
      <c r="DK112" s="759"/>
      <c r="DL112" s="759"/>
      <c r="DM112" s="759"/>
      <c r="DN112" s="759"/>
      <c r="DO112" s="759"/>
      <c r="DP112" s="759"/>
      <c r="DQ112" s="759"/>
      <c r="DR112" s="759"/>
      <c r="DS112" s="759"/>
      <c r="DT112" s="759"/>
      <c r="DU112" s="759"/>
      <c r="DV112" s="759"/>
      <c r="DW112" s="759"/>
      <c r="DX112" s="759"/>
      <c r="DY112" s="759"/>
      <c r="DZ112" s="759"/>
      <c r="EA112" s="759"/>
      <c r="EB112" s="759"/>
      <c r="EC112" s="759"/>
      <c r="ED112" s="759"/>
      <c r="EE112" s="759"/>
      <c r="EF112" s="759"/>
      <c r="EG112" s="759"/>
      <c r="EH112" s="759"/>
      <c r="EI112" s="759"/>
      <c r="EJ112" s="759"/>
      <c r="EK112" s="759"/>
      <c r="EL112" s="759"/>
      <c r="EM112" s="759"/>
      <c r="EN112" s="759"/>
      <c r="EO112" s="759"/>
      <c r="EP112" s="759"/>
      <c r="EQ112" s="759"/>
      <c r="ER112" s="759"/>
      <c r="ES112" s="759"/>
      <c r="ET112" s="759"/>
      <c r="EU112" s="759"/>
      <c r="EV112" s="759"/>
      <c r="EW112" s="759"/>
      <c r="EX112" s="759"/>
      <c r="EY112" s="759"/>
      <c r="EZ112" s="759"/>
      <c r="FA112" s="759"/>
      <c r="FB112" s="759"/>
      <c r="FC112" s="759"/>
      <c r="FD112" s="759"/>
      <c r="FE112" s="759"/>
      <c r="FF112" s="759"/>
      <c r="FG112" s="759"/>
      <c r="FH112" s="759"/>
      <c r="FI112" s="759"/>
      <c r="FJ112" s="759"/>
      <c r="FK112" s="759"/>
      <c r="FL112" s="759"/>
      <c r="FM112" s="759"/>
      <c r="FN112" s="759"/>
      <c r="FO112" s="759"/>
      <c r="FP112" s="759"/>
      <c r="FQ112" s="759"/>
      <c r="FR112" s="759"/>
      <c r="FS112" s="759"/>
      <c r="FT112" s="759"/>
      <c r="FU112" s="759"/>
      <c r="FV112" s="759"/>
      <c r="FW112" s="759"/>
      <c r="FX112" s="759"/>
      <c r="FY112" s="759"/>
      <c r="FZ112" s="759"/>
      <c r="GA112" s="759"/>
      <c r="GB112" s="759"/>
      <c r="GC112" s="759"/>
      <c r="GD112" s="759"/>
      <c r="GE112" s="759"/>
      <c r="GF112" s="759"/>
      <c r="GG112" s="759"/>
      <c r="GH112" s="759"/>
      <c r="GI112" s="759"/>
      <c r="GJ112" s="759"/>
      <c r="GK112" s="759"/>
      <c r="GL112" s="759"/>
      <c r="GM112" s="759"/>
      <c r="GN112" s="759"/>
      <c r="GO112" s="759"/>
      <c r="GP112" s="759"/>
      <c r="GQ112" s="759"/>
      <c r="GR112" s="759"/>
      <c r="GS112" s="759"/>
      <c r="GT112" s="759"/>
      <c r="GU112" s="759"/>
      <c r="GV112" s="759"/>
      <c r="GW112" s="759"/>
      <c r="GX112" s="759"/>
      <c r="GY112" s="759"/>
      <c r="GZ112" s="759"/>
      <c r="HA112" s="759"/>
      <c r="HB112" s="759"/>
      <c r="HC112" s="759"/>
      <c r="HD112" s="759"/>
      <c r="HE112" s="759"/>
      <c r="HF112" s="759"/>
      <c r="HG112" s="759"/>
      <c r="HH112" s="759"/>
      <c r="HI112" s="759"/>
      <c r="HJ112" s="759"/>
      <c r="HK112" s="759"/>
      <c r="HL112" s="759"/>
      <c r="HM112" s="759"/>
      <c r="HN112" s="759"/>
    </row>
    <row r="113" spans="1:222" s="763" customFormat="1" ht="12" customHeight="1">
      <c r="A113" s="741">
        <v>72</v>
      </c>
      <c r="B113" s="843" t="s">
        <v>1484</v>
      </c>
      <c r="C113" s="546">
        <v>0</v>
      </c>
      <c r="D113" s="546">
        <v>0</v>
      </c>
      <c r="E113" s="546">
        <v>4</v>
      </c>
      <c r="F113" s="546">
        <v>1</v>
      </c>
      <c r="G113" s="729">
        <v>5</v>
      </c>
      <c r="H113" s="739"/>
      <c r="I113" s="730"/>
      <c r="J113" s="730"/>
      <c r="K113" s="730"/>
      <c r="L113" s="730"/>
      <c r="M113" s="730"/>
      <c r="N113" s="730"/>
      <c r="O113" s="730"/>
      <c r="P113" s="913"/>
      <c r="Q113" s="718"/>
      <c r="R113" s="737"/>
      <c r="S113" s="737"/>
      <c r="T113" s="718"/>
      <c r="U113" s="718"/>
      <c r="V113" s="737"/>
      <c r="W113" s="737"/>
      <c r="X113" s="732">
        <v>5</v>
      </c>
      <c r="Y113" s="728"/>
      <c r="Z113" s="728"/>
      <c r="AA113" s="900">
        <v>1</v>
      </c>
      <c r="AB113" s="900"/>
      <c r="AC113" s="728"/>
      <c r="AD113" s="728"/>
      <c r="AE113" s="728"/>
      <c r="AF113" s="900"/>
      <c r="AG113" s="728"/>
      <c r="AH113" s="728"/>
      <c r="AI113" s="728"/>
      <c r="AJ113" s="728"/>
      <c r="AK113" s="728"/>
      <c r="AL113" s="728"/>
      <c r="AM113" s="728"/>
      <c r="AN113" s="728"/>
      <c r="AO113" s="764"/>
      <c r="AP113" s="764"/>
      <c r="AQ113" s="764"/>
      <c r="AR113" s="764"/>
      <c r="AS113" s="764"/>
      <c r="AT113" s="764"/>
      <c r="AU113" s="764"/>
      <c r="AV113" s="730"/>
      <c r="AW113" s="729">
        <v>0</v>
      </c>
      <c r="AX113" s="733">
        <v>1</v>
      </c>
      <c r="AY113" s="546">
        <v>0</v>
      </c>
      <c r="AZ113" s="546">
        <v>0</v>
      </c>
      <c r="BA113" s="546">
        <v>3</v>
      </c>
      <c r="BB113" s="546">
        <v>1</v>
      </c>
      <c r="BC113" s="734">
        <v>4</v>
      </c>
      <c r="BD113" s="745" t="s">
        <v>1640</v>
      </c>
      <c r="BE113" s="759"/>
      <c r="BF113" s="759"/>
      <c r="BG113" s="759"/>
      <c r="BH113" s="759"/>
      <c r="BI113" s="759"/>
      <c r="BJ113" s="759"/>
      <c r="BK113" s="759"/>
      <c r="BL113" s="759"/>
      <c r="BM113" s="759"/>
      <c r="BN113" s="759"/>
      <c r="BO113" s="759"/>
      <c r="BP113" s="759"/>
      <c r="BQ113" s="759"/>
      <c r="BR113" s="759"/>
      <c r="BS113" s="759"/>
      <c r="BT113" s="759"/>
      <c r="BU113" s="759"/>
      <c r="BV113" s="759"/>
      <c r="BW113" s="759"/>
      <c r="BX113" s="759"/>
      <c r="BY113" s="759"/>
      <c r="BZ113" s="759"/>
      <c r="CA113" s="759"/>
      <c r="CB113" s="759"/>
      <c r="CC113" s="759"/>
      <c r="CD113" s="759"/>
      <c r="CE113" s="759"/>
      <c r="CF113" s="759"/>
      <c r="CG113" s="759"/>
      <c r="CH113" s="759"/>
      <c r="CI113" s="759"/>
      <c r="CJ113" s="759"/>
      <c r="CK113" s="759"/>
      <c r="CL113" s="759"/>
      <c r="CM113" s="759"/>
      <c r="CN113" s="759"/>
      <c r="CO113" s="759"/>
      <c r="CP113" s="759"/>
      <c r="CQ113" s="759"/>
      <c r="CR113" s="759"/>
      <c r="CS113" s="759"/>
      <c r="CT113" s="759"/>
      <c r="CU113" s="759"/>
      <c r="CV113" s="759"/>
      <c r="CW113" s="759"/>
      <c r="CX113" s="759"/>
      <c r="CY113" s="759"/>
      <c r="CZ113" s="759"/>
      <c r="DA113" s="759"/>
      <c r="DB113" s="759"/>
      <c r="DC113" s="759"/>
      <c r="DD113" s="759"/>
      <c r="DE113" s="759"/>
      <c r="DF113" s="759"/>
      <c r="DG113" s="759"/>
      <c r="DH113" s="759"/>
      <c r="DI113" s="759"/>
      <c r="DJ113" s="759"/>
      <c r="DK113" s="759"/>
      <c r="DL113" s="759"/>
      <c r="DM113" s="759"/>
      <c r="DN113" s="759"/>
      <c r="DO113" s="759"/>
      <c r="DP113" s="759"/>
      <c r="DQ113" s="759"/>
      <c r="DR113" s="759"/>
      <c r="DS113" s="759"/>
      <c r="DT113" s="759"/>
      <c r="DU113" s="759"/>
      <c r="DV113" s="759"/>
      <c r="DW113" s="759"/>
      <c r="DX113" s="759"/>
      <c r="DY113" s="759"/>
      <c r="DZ113" s="759"/>
      <c r="EA113" s="759"/>
      <c r="EB113" s="759"/>
      <c r="EC113" s="759"/>
      <c r="ED113" s="759"/>
      <c r="EE113" s="759"/>
      <c r="EF113" s="759"/>
      <c r="EG113" s="759"/>
      <c r="EH113" s="759"/>
      <c r="EI113" s="759"/>
      <c r="EJ113" s="759"/>
      <c r="EK113" s="759"/>
      <c r="EL113" s="759"/>
      <c r="EM113" s="759"/>
      <c r="EN113" s="759"/>
      <c r="EO113" s="759"/>
      <c r="EP113" s="759"/>
      <c r="EQ113" s="759"/>
      <c r="ER113" s="759"/>
      <c r="ES113" s="759"/>
      <c r="ET113" s="759"/>
      <c r="EU113" s="759"/>
      <c r="EV113" s="759"/>
      <c r="EW113" s="759"/>
      <c r="EX113" s="759"/>
      <c r="EY113" s="759"/>
      <c r="EZ113" s="759"/>
      <c r="FA113" s="759"/>
      <c r="FB113" s="759"/>
      <c r="FC113" s="759"/>
      <c r="FD113" s="759"/>
      <c r="FE113" s="759"/>
      <c r="FF113" s="759"/>
      <c r="FG113" s="759"/>
      <c r="FH113" s="759"/>
      <c r="FI113" s="759"/>
      <c r="FJ113" s="759"/>
      <c r="FK113" s="759"/>
      <c r="FL113" s="759"/>
      <c r="FM113" s="759"/>
      <c r="FN113" s="759"/>
      <c r="FO113" s="759"/>
      <c r="FP113" s="759"/>
      <c r="FQ113" s="759"/>
      <c r="FR113" s="759"/>
      <c r="FS113" s="759"/>
      <c r="FT113" s="759"/>
      <c r="FU113" s="759"/>
      <c r="FV113" s="759"/>
      <c r="FW113" s="759"/>
      <c r="FX113" s="759"/>
      <c r="FY113" s="759"/>
      <c r="FZ113" s="759"/>
      <c r="GA113" s="759"/>
      <c r="GB113" s="759"/>
      <c r="GC113" s="759"/>
      <c r="GD113" s="759"/>
      <c r="GE113" s="759"/>
      <c r="GF113" s="759"/>
      <c r="GG113" s="759"/>
      <c r="GH113" s="759"/>
      <c r="GI113" s="759"/>
      <c r="GJ113" s="759"/>
      <c r="GK113" s="759"/>
      <c r="GL113" s="759"/>
      <c r="GM113" s="759"/>
      <c r="GN113" s="759"/>
      <c r="GO113" s="759"/>
      <c r="GP113" s="759"/>
      <c r="GQ113" s="759"/>
      <c r="GR113" s="759"/>
      <c r="GS113" s="759"/>
      <c r="GT113" s="759"/>
      <c r="GU113" s="759"/>
      <c r="GV113" s="759"/>
      <c r="GW113" s="759"/>
      <c r="GX113" s="759"/>
      <c r="GY113" s="759"/>
      <c r="GZ113" s="759"/>
      <c r="HA113" s="759"/>
      <c r="HB113" s="759"/>
      <c r="HC113" s="759"/>
      <c r="HD113" s="759"/>
      <c r="HE113" s="759"/>
      <c r="HF113" s="759"/>
      <c r="HG113" s="759"/>
      <c r="HH113" s="759"/>
      <c r="HI113" s="759"/>
      <c r="HJ113" s="759"/>
      <c r="HK113" s="759"/>
      <c r="HL113" s="759"/>
      <c r="HM113" s="759"/>
      <c r="HN113" s="759"/>
    </row>
    <row r="114" spans="1:222" s="763" customFormat="1" ht="12" customHeight="1">
      <c r="A114" s="741">
        <v>73</v>
      </c>
      <c r="B114" s="843" t="s">
        <v>1566</v>
      </c>
      <c r="C114" s="546">
        <v>0</v>
      </c>
      <c r="D114" s="546">
        <v>1</v>
      </c>
      <c r="E114" s="546">
        <v>0</v>
      </c>
      <c r="F114" s="546">
        <v>4</v>
      </c>
      <c r="G114" s="729">
        <v>5</v>
      </c>
      <c r="H114" s="739"/>
      <c r="I114" s="730"/>
      <c r="J114" s="730"/>
      <c r="K114" s="730"/>
      <c r="L114" s="730"/>
      <c r="M114" s="730"/>
      <c r="N114" s="730"/>
      <c r="O114" s="730"/>
      <c r="P114" s="913"/>
      <c r="Q114" s="718"/>
      <c r="R114" s="737"/>
      <c r="S114" s="737"/>
      <c r="T114" s="718"/>
      <c r="U114" s="718"/>
      <c r="V114" s="737"/>
      <c r="W114" s="737"/>
      <c r="X114" s="732">
        <v>5</v>
      </c>
      <c r="Y114" s="728"/>
      <c r="Z114" s="728"/>
      <c r="AA114" s="900"/>
      <c r="AB114" s="900"/>
      <c r="AC114" s="728"/>
      <c r="AD114" s="728"/>
      <c r="AE114" s="728"/>
      <c r="AF114" s="900"/>
      <c r="AG114" s="728"/>
      <c r="AH114" s="728"/>
      <c r="AI114" s="728"/>
      <c r="AJ114" s="728"/>
      <c r="AK114" s="728"/>
      <c r="AL114" s="728"/>
      <c r="AM114" s="728"/>
      <c r="AN114" s="728"/>
      <c r="AO114" s="764"/>
      <c r="AP114" s="764"/>
      <c r="AQ114" s="764"/>
      <c r="AR114" s="764"/>
      <c r="AS114" s="764"/>
      <c r="AT114" s="764"/>
      <c r="AU114" s="764"/>
      <c r="AV114" s="730"/>
      <c r="AW114" s="729">
        <v>0</v>
      </c>
      <c r="AX114" s="733">
        <v>0</v>
      </c>
      <c r="AY114" s="546">
        <v>0</v>
      </c>
      <c r="AZ114" s="546">
        <v>1</v>
      </c>
      <c r="BA114" s="546">
        <v>0</v>
      </c>
      <c r="BB114" s="546">
        <v>4</v>
      </c>
      <c r="BC114" s="734">
        <v>5</v>
      </c>
      <c r="BD114" s="761"/>
      <c r="BE114" s="759"/>
      <c r="BF114" s="759"/>
      <c r="BG114" s="759"/>
      <c r="BH114" s="759"/>
      <c r="BI114" s="759"/>
      <c r="BJ114" s="759"/>
      <c r="BK114" s="759"/>
      <c r="BL114" s="759"/>
      <c r="BM114" s="759"/>
      <c r="BN114" s="759"/>
      <c r="BO114" s="759"/>
      <c r="BP114" s="759"/>
      <c r="BQ114" s="759"/>
      <c r="BR114" s="759"/>
      <c r="BS114" s="759"/>
      <c r="BT114" s="759"/>
      <c r="BU114" s="759"/>
      <c r="BV114" s="759"/>
      <c r="BW114" s="759"/>
      <c r="BX114" s="759"/>
      <c r="BY114" s="759"/>
      <c r="BZ114" s="759"/>
      <c r="CA114" s="759"/>
      <c r="CB114" s="759"/>
      <c r="CC114" s="759"/>
      <c r="CD114" s="759"/>
      <c r="CE114" s="759"/>
      <c r="CF114" s="759"/>
      <c r="CG114" s="759"/>
      <c r="CH114" s="759"/>
      <c r="CI114" s="759"/>
      <c r="CJ114" s="759"/>
      <c r="CK114" s="759"/>
      <c r="CL114" s="759"/>
      <c r="CM114" s="759"/>
      <c r="CN114" s="759"/>
      <c r="CO114" s="759"/>
      <c r="CP114" s="759"/>
      <c r="CQ114" s="759"/>
      <c r="CR114" s="759"/>
      <c r="CS114" s="759"/>
      <c r="CT114" s="759"/>
      <c r="CU114" s="759"/>
      <c r="CV114" s="759"/>
      <c r="CW114" s="759"/>
      <c r="CX114" s="759"/>
      <c r="CY114" s="759"/>
      <c r="CZ114" s="759"/>
      <c r="DA114" s="759"/>
      <c r="DB114" s="759"/>
      <c r="DC114" s="759"/>
      <c r="DD114" s="759"/>
      <c r="DE114" s="759"/>
      <c r="DF114" s="759"/>
      <c r="DG114" s="759"/>
      <c r="DH114" s="759"/>
      <c r="DI114" s="759"/>
      <c r="DJ114" s="759"/>
      <c r="DK114" s="759"/>
      <c r="DL114" s="759"/>
      <c r="DM114" s="759"/>
      <c r="DN114" s="759"/>
      <c r="DO114" s="759"/>
      <c r="DP114" s="759"/>
      <c r="DQ114" s="759"/>
      <c r="DR114" s="759"/>
      <c r="DS114" s="759"/>
      <c r="DT114" s="759"/>
      <c r="DU114" s="759"/>
      <c r="DV114" s="759"/>
      <c r="DW114" s="759"/>
      <c r="DX114" s="759"/>
      <c r="DY114" s="759"/>
      <c r="DZ114" s="759"/>
      <c r="EA114" s="759"/>
      <c r="EB114" s="759"/>
      <c r="EC114" s="759"/>
      <c r="ED114" s="759"/>
      <c r="EE114" s="759"/>
      <c r="EF114" s="759"/>
      <c r="EG114" s="759"/>
      <c r="EH114" s="759"/>
      <c r="EI114" s="759"/>
      <c r="EJ114" s="759"/>
      <c r="EK114" s="759"/>
      <c r="EL114" s="759"/>
      <c r="EM114" s="759"/>
      <c r="EN114" s="759"/>
      <c r="EO114" s="759"/>
      <c r="EP114" s="759"/>
      <c r="EQ114" s="759"/>
      <c r="ER114" s="759"/>
      <c r="ES114" s="759"/>
      <c r="ET114" s="759"/>
      <c r="EU114" s="759"/>
      <c r="EV114" s="759"/>
      <c r="EW114" s="759"/>
      <c r="EX114" s="759"/>
      <c r="EY114" s="759"/>
      <c r="EZ114" s="759"/>
      <c r="FA114" s="759"/>
      <c r="FB114" s="759"/>
      <c r="FC114" s="759"/>
      <c r="FD114" s="759"/>
      <c r="FE114" s="759"/>
      <c r="FF114" s="759"/>
      <c r="FG114" s="759"/>
      <c r="FH114" s="759"/>
      <c r="FI114" s="759"/>
      <c r="FJ114" s="759"/>
      <c r="FK114" s="759"/>
      <c r="FL114" s="759"/>
      <c r="FM114" s="759"/>
      <c r="FN114" s="759"/>
      <c r="FO114" s="759"/>
      <c r="FP114" s="759"/>
      <c r="FQ114" s="759"/>
      <c r="FR114" s="759"/>
      <c r="FS114" s="759"/>
      <c r="FT114" s="759"/>
      <c r="FU114" s="759"/>
      <c r="FV114" s="759"/>
      <c r="FW114" s="759"/>
      <c r="FX114" s="759"/>
      <c r="FY114" s="759"/>
      <c r="FZ114" s="759"/>
      <c r="GA114" s="759"/>
      <c r="GB114" s="759"/>
      <c r="GC114" s="759"/>
      <c r="GD114" s="759"/>
      <c r="GE114" s="759"/>
      <c r="GF114" s="759"/>
      <c r="GG114" s="759"/>
      <c r="GH114" s="759"/>
      <c r="GI114" s="759"/>
      <c r="GJ114" s="759"/>
      <c r="GK114" s="759"/>
      <c r="GL114" s="759"/>
      <c r="GM114" s="759"/>
      <c r="GN114" s="759"/>
      <c r="GO114" s="759"/>
      <c r="GP114" s="759"/>
      <c r="GQ114" s="759"/>
      <c r="GR114" s="759"/>
      <c r="GS114" s="759"/>
      <c r="GT114" s="759"/>
      <c r="GU114" s="759"/>
      <c r="GV114" s="759"/>
      <c r="GW114" s="759"/>
      <c r="GX114" s="759"/>
      <c r="GY114" s="759"/>
      <c r="GZ114" s="759"/>
      <c r="HA114" s="759"/>
      <c r="HB114" s="759"/>
      <c r="HC114" s="759"/>
      <c r="HD114" s="759"/>
      <c r="HE114" s="759"/>
      <c r="HF114" s="759"/>
      <c r="HG114" s="759"/>
      <c r="HH114" s="759"/>
      <c r="HI114" s="759"/>
      <c r="HJ114" s="759"/>
      <c r="HK114" s="759"/>
      <c r="HL114" s="759"/>
      <c r="HM114" s="759"/>
      <c r="HN114" s="759"/>
    </row>
    <row r="115" spans="1:222" s="763" customFormat="1" ht="12" customHeight="1">
      <c r="A115" s="741">
        <v>74</v>
      </c>
      <c r="B115" s="760" t="s">
        <v>168</v>
      </c>
      <c r="C115" s="546">
        <v>0</v>
      </c>
      <c r="D115" s="546">
        <v>7</v>
      </c>
      <c r="E115" s="546">
        <v>8</v>
      </c>
      <c r="F115" s="546">
        <v>20</v>
      </c>
      <c r="G115" s="729">
        <v>35</v>
      </c>
      <c r="H115" s="739"/>
      <c r="I115" s="730"/>
      <c r="J115" s="730"/>
      <c r="K115" s="730"/>
      <c r="L115" s="730"/>
      <c r="M115" s="730"/>
      <c r="N115" s="730"/>
      <c r="O115" s="730"/>
      <c r="P115" s="913"/>
      <c r="Q115" s="737"/>
      <c r="R115" s="765"/>
      <c r="S115" s="765"/>
      <c r="T115" s="718"/>
      <c r="U115" s="718"/>
      <c r="V115" s="737"/>
      <c r="W115" s="737"/>
      <c r="X115" s="732">
        <v>35</v>
      </c>
      <c r="Y115" s="728"/>
      <c r="Z115" s="728"/>
      <c r="AA115" s="900"/>
      <c r="AB115" s="900"/>
      <c r="AC115" s="728"/>
      <c r="AD115" s="728"/>
      <c r="AE115" s="728"/>
      <c r="AF115" s="900"/>
      <c r="AG115" s="728"/>
      <c r="AH115" s="728"/>
      <c r="AI115" s="728"/>
      <c r="AJ115" s="728"/>
      <c r="AK115" s="728"/>
      <c r="AL115" s="728"/>
      <c r="AM115" s="728"/>
      <c r="AN115" s="728"/>
      <c r="AO115" s="764"/>
      <c r="AP115" s="764"/>
      <c r="AQ115" s="764"/>
      <c r="AR115" s="764"/>
      <c r="AS115" s="764"/>
      <c r="AT115" s="764"/>
      <c r="AU115" s="764"/>
      <c r="AV115" s="730"/>
      <c r="AW115" s="729">
        <v>0</v>
      </c>
      <c r="AX115" s="733">
        <v>0</v>
      </c>
      <c r="AY115" s="546">
        <v>0</v>
      </c>
      <c r="AZ115" s="546">
        <v>7</v>
      </c>
      <c r="BA115" s="546">
        <v>8</v>
      </c>
      <c r="BB115" s="546">
        <v>20</v>
      </c>
      <c r="BC115" s="734">
        <v>35</v>
      </c>
      <c r="BD115" s="758"/>
      <c r="BE115" s="759" t="s">
        <v>95</v>
      </c>
      <c r="BF115" s="759"/>
      <c r="BG115" s="759"/>
      <c r="BH115" s="759"/>
      <c r="BI115" s="759"/>
      <c r="BJ115" s="759"/>
      <c r="BK115" s="759"/>
      <c r="BL115" s="759"/>
      <c r="BM115" s="759"/>
      <c r="BN115" s="759"/>
      <c r="BO115" s="759"/>
      <c r="BP115" s="759"/>
      <c r="BQ115" s="759"/>
      <c r="BR115" s="759"/>
      <c r="BS115" s="759"/>
      <c r="BT115" s="759"/>
      <c r="BU115" s="759"/>
      <c r="BV115" s="759"/>
      <c r="BW115" s="759"/>
      <c r="BX115" s="759"/>
      <c r="BY115" s="759"/>
      <c r="BZ115" s="759"/>
      <c r="CA115" s="759"/>
      <c r="CB115" s="759"/>
      <c r="CC115" s="759"/>
      <c r="CD115" s="759"/>
      <c r="CE115" s="759"/>
      <c r="CF115" s="759"/>
      <c r="CG115" s="759"/>
      <c r="CH115" s="759"/>
      <c r="CI115" s="759"/>
      <c r="CJ115" s="759"/>
      <c r="CK115" s="759"/>
      <c r="CL115" s="759"/>
      <c r="CM115" s="759"/>
      <c r="CN115" s="759"/>
      <c r="CO115" s="759"/>
      <c r="CP115" s="759"/>
      <c r="CQ115" s="759"/>
      <c r="CR115" s="759"/>
      <c r="CS115" s="759"/>
      <c r="CT115" s="759"/>
      <c r="CU115" s="759"/>
      <c r="CV115" s="759"/>
      <c r="CW115" s="759"/>
      <c r="CX115" s="759"/>
      <c r="CY115" s="759"/>
      <c r="CZ115" s="759"/>
      <c r="DA115" s="759"/>
      <c r="DB115" s="759"/>
      <c r="DC115" s="759"/>
      <c r="DD115" s="759"/>
      <c r="DE115" s="759"/>
      <c r="DF115" s="759"/>
      <c r="DG115" s="759"/>
      <c r="DH115" s="759"/>
      <c r="DI115" s="759"/>
      <c r="DJ115" s="759"/>
      <c r="DK115" s="759"/>
      <c r="DL115" s="759"/>
      <c r="DM115" s="759"/>
      <c r="DN115" s="759"/>
      <c r="DO115" s="759"/>
      <c r="DP115" s="759"/>
      <c r="DQ115" s="759"/>
      <c r="DR115" s="759"/>
      <c r="DS115" s="759"/>
      <c r="DT115" s="759"/>
      <c r="DU115" s="759"/>
      <c r="DV115" s="759"/>
      <c r="DW115" s="759"/>
      <c r="DX115" s="759"/>
      <c r="DY115" s="759"/>
      <c r="DZ115" s="759"/>
      <c r="EA115" s="759"/>
      <c r="EB115" s="759"/>
      <c r="EC115" s="759"/>
      <c r="ED115" s="759"/>
      <c r="EE115" s="759"/>
      <c r="EF115" s="759"/>
      <c r="EG115" s="759"/>
      <c r="EH115" s="759"/>
      <c r="EI115" s="759"/>
      <c r="EJ115" s="759"/>
      <c r="EK115" s="759"/>
      <c r="EL115" s="759"/>
      <c r="EM115" s="759"/>
      <c r="EN115" s="759"/>
      <c r="EO115" s="759"/>
      <c r="EP115" s="759"/>
      <c r="EQ115" s="759"/>
      <c r="ER115" s="759"/>
      <c r="ES115" s="759"/>
      <c r="ET115" s="759"/>
      <c r="EU115" s="759"/>
      <c r="EV115" s="759"/>
      <c r="EW115" s="759"/>
      <c r="EX115" s="759"/>
      <c r="EY115" s="759"/>
      <c r="EZ115" s="759"/>
      <c r="FA115" s="759"/>
      <c r="FB115" s="759"/>
      <c r="FC115" s="759"/>
      <c r="FD115" s="759"/>
      <c r="FE115" s="759"/>
      <c r="FF115" s="759"/>
      <c r="FG115" s="759"/>
      <c r="FH115" s="759"/>
      <c r="FI115" s="759"/>
      <c r="FJ115" s="759"/>
      <c r="FK115" s="759"/>
      <c r="FL115" s="759"/>
      <c r="FM115" s="759"/>
      <c r="FN115" s="759"/>
      <c r="FO115" s="759"/>
      <c r="FP115" s="759"/>
      <c r="FQ115" s="759"/>
      <c r="FR115" s="759"/>
      <c r="FS115" s="759"/>
      <c r="FT115" s="759"/>
      <c r="FU115" s="759"/>
      <c r="FV115" s="759"/>
      <c r="FW115" s="759"/>
      <c r="FX115" s="759"/>
      <c r="FY115" s="759"/>
      <c r="FZ115" s="759"/>
      <c r="GA115" s="759"/>
      <c r="GB115" s="759"/>
      <c r="GC115" s="759"/>
      <c r="GD115" s="759"/>
      <c r="GE115" s="759"/>
      <c r="GF115" s="759"/>
      <c r="GG115" s="759"/>
      <c r="GH115" s="759"/>
      <c r="GI115" s="759"/>
      <c r="GJ115" s="759"/>
      <c r="GK115" s="759"/>
      <c r="GL115" s="759"/>
      <c r="GM115" s="759"/>
      <c r="GN115" s="759"/>
      <c r="GO115" s="759"/>
      <c r="GP115" s="759"/>
      <c r="GQ115" s="759"/>
      <c r="GR115" s="759"/>
      <c r="GS115" s="759"/>
      <c r="GT115" s="759"/>
      <c r="GU115" s="759"/>
      <c r="GV115" s="759"/>
      <c r="GW115" s="759"/>
      <c r="GX115" s="759"/>
      <c r="GY115" s="759"/>
      <c r="GZ115" s="759"/>
      <c r="HA115" s="759"/>
      <c r="HB115" s="759"/>
      <c r="HC115" s="759"/>
      <c r="HD115" s="759"/>
      <c r="HE115" s="759"/>
      <c r="HF115" s="759"/>
      <c r="HG115" s="759"/>
      <c r="HH115" s="759"/>
      <c r="HI115" s="759"/>
      <c r="HJ115" s="759"/>
      <c r="HK115" s="759"/>
      <c r="HL115" s="759"/>
      <c r="HM115" s="759"/>
      <c r="HN115" s="759"/>
    </row>
    <row r="116" spans="1:222" s="763" customFormat="1" ht="12" customHeight="1">
      <c r="A116" s="741">
        <v>75</v>
      </c>
      <c r="B116" s="760" t="s">
        <v>169</v>
      </c>
      <c r="C116" s="546">
        <v>0</v>
      </c>
      <c r="D116" s="546">
        <v>7</v>
      </c>
      <c r="E116" s="546">
        <v>4</v>
      </c>
      <c r="F116" s="546">
        <v>25</v>
      </c>
      <c r="G116" s="729">
        <v>36</v>
      </c>
      <c r="H116" s="739"/>
      <c r="I116" s="730"/>
      <c r="J116" s="730"/>
      <c r="K116" s="730"/>
      <c r="L116" s="730"/>
      <c r="M116" s="730"/>
      <c r="N116" s="730"/>
      <c r="O116" s="730"/>
      <c r="P116" s="913"/>
      <c r="Q116" s="737"/>
      <c r="R116" s="737"/>
      <c r="S116" s="737"/>
      <c r="T116" s="718"/>
      <c r="U116" s="718"/>
      <c r="V116" s="737"/>
      <c r="W116" s="737"/>
      <c r="X116" s="732">
        <v>36</v>
      </c>
      <c r="Y116" s="728"/>
      <c r="Z116" s="728"/>
      <c r="AA116" s="900"/>
      <c r="AB116" s="900"/>
      <c r="AC116" s="728"/>
      <c r="AD116" s="728"/>
      <c r="AE116" s="728"/>
      <c r="AF116" s="900"/>
      <c r="AG116" s="728"/>
      <c r="AH116" s="728"/>
      <c r="AI116" s="728"/>
      <c r="AJ116" s="728"/>
      <c r="AK116" s="728"/>
      <c r="AL116" s="728"/>
      <c r="AM116" s="728"/>
      <c r="AN116" s="728"/>
      <c r="AO116" s="764"/>
      <c r="AP116" s="764"/>
      <c r="AQ116" s="764"/>
      <c r="AR116" s="764"/>
      <c r="AS116" s="764"/>
      <c r="AT116" s="764"/>
      <c r="AU116" s="764"/>
      <c r="AV116" s="730">
        <v>1</v>
      </c>
      <c r="AW116" s="729">
        <v>0</v>
      </c>
      <c r="AX116" s="733">
        <v>1</v>
      </c>
      <c r="AY116" s="546">
        <v>0</v>
      </c>
      <c r="AZ116" s="546">
        <v>7</v>
      </c>
      <c r="BA116" s="546">
        <v>4</v>
      </c>
      <c r="BB116" s="546">
        <v>24</v>
      </c>
      <c r="BC116" s="734">
        <v>35</v>
      </c>
      <c r="BD116" s="745" t="s">
        <v>1641</v>
      </c>
      <c r="BE116" s="706" t="s">
        <v>97</v>
      </c>
      <c r="BF116" s="759"/>
      <c r="BG116" s="759"/>
      <c r="BH116" s="759"/>
      <c r="BI116" s="759"/>
      <c r="BJ116" s="759"/>
      <c r="BK116" s="759"/>
      <c r="BL116" s="759"/>
      <c r="BM116" s="759"/>
      <c r="BN116" s="759"/>
      <c r="BO116" s="759"/>
      <c r="BP116" s="759"/>
      <c r="BQ116" s="759"/>
      <c r="BR116" s="759"/>
      <c r="BS116" s="759"/>
      <c r="BT116" s="759"/>
      <c r="BU116" s="759"/>
      <c r="BV116" s="759"/>
      <c r="BW116" s="759"/>
      <c r="BX116" s="759"/>
      <c r="BY116" s="759"/>
      <c r="BZ116" s="759"/>
      <c r="CA116" s="759"/>
      <c r="CB116" s="759"/>
      <c r="CC116" s="759"/>
      <c r="CD116" s="759"/>
      <c r="CE116" s="759"/>
      <c r="CF116" s="759"/>
      <c r="CG116" s="759"/>
      <c r="CH116" s="759"/>
      <c r="CI116" s="759"/>
      <c r="CJ116" s="759"/>
      <c r="CK116" s="759"/>
      <c r="CL116" s="759"/>
      <c r="CM116" s="759"/>
      <c r="CN116" s="759"/>
      <c r="CO116" s="759"/>
      <c r="CP116" s="759"/>
      <c r="CQ116" s="759"/>
      <c r="CR116" s="759"/>
      <c r="CS116" s="759"/>
      <c r="CT116" s="759"/>
      <c r="CU116" s="759"/>
      <c r="CV116" s="759"/>
      <c r="CW116" s="759"/>
      <c r="CX116" s="759"/>
      <c r="CY116" s="759"/>
      <c r="CZ116" s="759"/>
      <c r="DA116" s="759"/>
      <c r="DB116" s="759"/>
      <c r="DC116" s="759"/>
      <c r="DD116" s="759"/>
      <c r="DE116" s="759"/>
      <c r="DF116" s="759"/>
      <c r="DG116" s="759"/>
      <c r="DH116" s="759"/>
      <c r="DI116" s="759"/>
      <c r="DJ116" s="759"/>
      <c r="DK116" s="759"/>
      <c r="DL116" s="759"/>
      <c r="DM116" s="759"/>
      <c r="DN116" s="759"/>
      <c r="DO116" s="759"/>
      <c r="DP116" s="759"/>
      <c r="DQ116" s="759"/>
      <c r="DR116" s="759"/>
      <c r="DS116" s="759"/>
      <c r="DT116" s="759"/>
      <c r="DU116" s="759"/>
      <c r="DV116" s="759"/>
      <c r="DW116" s="759"/>
      <c r="DX116" s="759"/>
      <c r="DY116" s="759"/>
      <c r="DZ116" s="759"/>
      <c r="EA116" s="759"/>
      <c r="EB116" s="759"/>
      <c r="EC116" s="759"/>
      <c r="ED116" s="759"/>
      <c r="EE116" s="759"/>
      <c r="EF116" s="759"/>
      <c r="EG116" s="759"/>
      <c r="EH116" s="759"/>
      <c r="EI116" s="759"/>
      <c r="EJ116" s="759"/>
      <c r="EK116" s="759"/>
      <c r="EL116" s="759"/>
      <c r="EM116" s="759"/>
      <c r="EN116" s="759"/>
      <c r="EO116" s="759"/>
      <c r="EP116" s="759"/>
      <c r="EQ116" s="759"/>
      <c r="ER116" s="759"/>
      <c r="ES116" s="759"/>
      <c r="ET116" s="759"/>
      <c r="EU116" s="759"/>
      <c r="EV116" s="759"/>
      <c r="EW116" s="759"/>
      <c r="EX116" s="759"/>
      <c r="EY116" s="759"/>
      <c r="EZ116" s="759"/>
      <c r="FA116" s="759"/>
      <c r="FB116" s="759"/>
      <c r="FC116" s="759"/>
      <c r="FD116" s="759"/>
      <c r="FE116" s="759"/>
      <c r="FF116" s="759"/>
      <c r="FG116" s="759"/>
      <c r="FH116" s="759"/>
      <c r="FI116" s="759"/>
      <c r="FJ116" s="759"/>
      <c r="FK116" s="759"/>
      <c r="FL116" s="759"/>
      <c r="FM116" s="759"/>
      <c r="FN116" s="759"/>
      <c r="FO116" s="759"/>
      <c r="FP116" s="759"/>
      <c r="FQ116" s="759"/>
      <c r="FR116" s="759"/>
      <c r="FS116" s="759"/>
      <c r="FT116" s="759"/>
      <c r="FU116" s="759"/>
      <c r="FV116" s="759"/>
      <c r="FW116" s="759"/>
      <c r="FX116" s="759"/>
      <c r="FY116" s="759"/>
      <c r="FZ116" s="759"/>
      <c r="GA116" s="759"/>
      <c r="GB116" s="759"/>
      <c r="GC116" s="759"/>
      <c r="GD116" s="759"/>
      <c r="GE116" s="759"/>
      <c r="GF116" s="759"/>
      <c r="GG116" s="759"/>
      <c r="GH116" s="759"/>
      <c r="GI116" s="759"/>
      <c r="GJ116" s="759"/>
      <c r="GK116" s="759"/>
      <c r="GL116" s="759"/>
      <c r="GM116" s="759"/>
      <c r="GN116" s="759"/>
      <c r="GO116" s="759"/>
      <c r="GP116" s="759"/>
      <c r="GQ116" s="759"/>
      <c r="GR116" s="759"/>
      <c r="GS116" s="759"/>
      <c r="GT116" s="759"/>
      <c r="GU116" s="759"/>
      <c r="GV116" s="759"/>
      <c r="GW116" s="759"/>
      <c r="GX116" s="759"/>
      <c r="GY116" s="759"/>
      <c r="GZ116" s="759"/>
      <c r="HA116" s="759"/>
      <c r="HB116" s="759"/>
      <c r="HC116" s="759"/>
      <c r="HD116" s="759"/>
      <c r="HE116" s="759"/>
      <c r="HF116" s="759"/>
      <c r="HG116" s="759"/>
      <c r="HH116" s="759"/>
      <c r="HI116" s="759"/>
      <c r="HJ116" s="759"/>
      <c r="HK116" s="759"/>
      <c r="HL116" s="759"/>
      <c r="HM116" s="759"/>
      <c r="HN116" s="759"/>
    </row>
    <row r="117" spans="1:222" s="763" customFormat="1" ht="12" customHeight="1">
      <c r="A117" s="741">
        <v>76</v>
      </c>
      <c r="B117" s="760" t="s">
        <v>170</v>
      </c>
      <c r="C117" s="546">
        <v>0</v>
      </c>
      <c r="D117" s="546">
        <v>13</v>
      </c>
      <c r="E117" s="546">
        <v>1</v>
      </c>
      <c r="F117" s="546">
        <v>24</v>
      </c>
      <c r="G117" s="729">
        <v>38</v>
      </c>
      <c r="H117" s="739"/>
      <c r="I117" s="730"/>
      <c r="J117" s="730"/>
      <c r="K117" s="730"/>
      <c r="L117" s="730"/>
      <c r="M117" s="730"/>
      <c r="N117" s="730"/>
      <c r="O117" s="730">
        <v>1</v>
      </c>
      <c r="P117" s="913"/>
      <c r="Q117" s="737"/>
      <c r="R117" s="765"/>
      <c r="S117" s="737"/>
      <c r="T117" s="718"/>
      <c r="U117" s="718"/>
      <c r="V117" s="737"/>
      <c r="W117" s="737"/>
      <c r="X117" s="732">
        <v>37</v>
      </c>
      <c r="Y117" s="728"/>
      <c r="Z117" s="728"/>
      <c r="AA117" s="900"/>
      <c r="AB117" s="900"/>
      <c r="AC117" s="728"/>
      <c r="AD117" s="728"/>
      <c r="AE117" s="728"/>
      <c r="AF117" s="900"/>
      <c r="AG117" s="728"/>
      <c r="AH117" s="728"/>
      <c r="AI117" s="728"/>
      <c r="AJ117" s="728"/>
      <c r="AK117" s="728"/>
      <c r="AL117" s="728"/>
      <c r="AM117" s="728"/>
      <c r="AN117" s="728"/>
      <c r="AO117" s="764"/>
      <c r="AP117" s="764"/>
      <c r="AQ117" s="764"/>
      <c r="AR117" s="764"/>
      <c r="AS117" s="764"/>
      <c r="AT117" s="764"/>
      <c r="AU117" s="764"/>
      <c r="AV117" s="730"/>
      <c r="AW117" s="729">
        <v>0</v>
      </c>
      <c r="AX117" s="733">
        <v>0</v>
      </c>
      <c r="AY117" s="546">
        <v>0</v>
      </c>
      <c r="AZ117" s="546">
        <v>13</v>
      </c>
      <c r="BA117" s="546">
        <v>1</v>
      </c>
      <c r="BB117" s="546">
        <v>23</v>
      </c>
      <c r="BC117" s="734">
        <v>37</v>
      </c>
      <c r="BD117" s="745"/>
      <c r="BE117" s="706" t="s">
        <v>99</v>
      </c>
      <c r="BF117" s="759"/>
      <c r="BG117" s="759"/>
      <c r="BH117" s="759"/>
      <c r="BI117" s="759"/>
      <c r="BJ117" s="759"/>
      <c r="BK117" s="759"/>
      <c r="BL117" s="759"/>
      <c r="BM117" s="759"/>
      <c r="BN117" s="759"/>
      <c r="BO117" s="759"/>
      <c r="BP117" s="759"/>
      <c r="BQ117" s="759"/>
      <c r="BR117" s="759"/>
      <c r="BS117" s="759"/>
      <c r="BT117" s="759"/>
      <c r="BU117" s="759"/>
      <c r="BV117" s="759"/>
      <c r="BW117" s="759"/>
      <c r="BX117" s="759"/>
      <c r="BY117" s="759"/>
      <c r="BZ117" s="759"/>
      <c r="CA117" s="759"/>
      <c r="CB117" s="759"/>
      <c r="CC117" s="759"/>
      <c r="CD117" s="759"/>
      <c r="CE117" s="759"/>
      <c r="CF117" s="759"/>
      <c r="CG117" s="759"/>
      <c r="CH117" s="759"/>
      <c r="CI117" s="759"/>
      <c r="CJ117" s="759"/>
      <c r="CK117" s="759"/>
      <c r="CL117" s="759"/>
      <c r="CM117" s="759"/>
      <c r="CN117" s="759"/>
      <c r="CO117" s="759"/>
      <c r="CP117" s="759"/>
      <c r="CQ117" s="759"/>
      <c r="CR117" s="759"/>
      <c r="CS117" s="759"/>
      <c r="CT117" s="759"/>
      <c r="CU117" s="759"/>
      <c r="CV117" s="759"/>
      <c r="CW117" s="759"/>
      <c r="CX117" s="759"/>
      <c r="CY117" s="759"/>
      <c r="CZ117" s="759"/>
      <c r="DA117" s="759"/>
      <c r="DB117" s="759"/>
      <c r="DC117" s="759"/>
      <c r="DD117" s="759"/>
      <c r="DE117" s="759"/>
      <c r="DF117" s="759"/>
      <c r="DG117" s="759"/>
      <c r="DH117" s="759"/>
      <c r="DI117" s="759"/>
      <c r="DJ117" s="759"/>
      <c r="DK117" s="759"/>
      <c r="DL117" s="759"/>
      <c r="DM117" s="759"/>
      <c r="DN117" s="759"/>
      <c r="DO117" s="759"/>
      <c r="DP117" s="759"/>
      <c r="DQ117" s="759"/>
      <c r="DR117" s="759"/>
      <c r="DS117" s="759"/>
      <c r="DT117" s="759"/>
      <c r="DU117" s="759"/>
      <c r="DV117" s="759"/>
      <c r="DW117" s="759"/>
      <c r="DX117" s="759"/>
      <c r="DY117" s="759"/>
      <c r="DZ117" s="759"/>
      <c r="EA117" s="759"/>
      <c r="EB117" s="759"/>
      <c r="EC117" s="759"/>
      <c r="ED117" s="759"/>
      <c r="EE117" s="759"/>
      <c r="EF117" s="759"/>
      <c r="EG117" s="759"/>
      <c r="EH117" s="759"/>
      <c r="EI117" s="759"/>
      <c r="EJ117" s="759"/>
      <c r="EK117" s="759"/>
      <c r="EL117" s="759"/>
      <c r="EM117" s="759"/>
      <c r="EN117" s="759"/>
      <c r="EO117" s="759"/>
      <c r="EP117" s="759"/>
      <c r="EQ117" s="759"/>
      <c r="ER117" s="759"/>
      <c r="ES117" s="759"/>
      <c r="ET117" s="759"/>
      <c r="EU117" s="759"/>
      <c r="EV117" s="759"/>
      <c r="EW117" s="759"/>
      <c r="EX117" s="759"/>
      <c r="EY117" s="759"/>
      <c r="EZ117" s="759"/>
      <c r="FA117" s="759"/>
      <c r="FB117" s="759"/>
      <c r="FC117" s="759"/>
      <c r="FD117" s="759"/>
      <c r="FE117" s="759"/>
      <c r="FF117" s="759"/>
      <c r="FG117" s="759"/>
      <c r="FH117" s="759"/>
      <c r="FI117" s="759"/>
      <c r="FJ117" s="759"/>
      <c r="FK117" s="759"/>
      <c r="FL117" s="759"/>
      <c r="FM117" s="759"/>
      <c r="FN117" s="759"/>
      <c r="FO117" s="759"/>
      <c r="FP117" s="759"/>
      <c r="FQ117" s="759"/>
      <c r="FR117" s="759"/>
      <c r="FS117" s="759"/>
      <c r="FT117" s="759"/>
      <c r="FU117" s="759"/>
      <c r="FV117" s="759"/>
      <c r="FW117" s="759"/>
      <c r="FX117" s="759"/>
      <c r="FY117" s="759"/>
      <c r="FZ117" s="759"/>
      <c r="GA117" s="759"/>
      <c r="GB117" s="759"/>
      <c r="GC117" s="759"/>
      <c r="GD117" s="759"/>
      <c r="GE117" s="759"/>
      <c r="GF117" s="759"/>
      <c r="GG117" s="759"/>
      <c r="GH117" s="759"/>
      <c r="GI117" s="759"/>
      <c r="GJ117" s="759"/>
      <c r="GK117" s="759"/>
      <c r="GL117" s="759"/>
      <c r="GM117" s="759"/>
      <c r="GN117" s="759"/>
      <c r="GO117" s="759"/>
      <c r="GP117" s="759"/>
      <c r="GQ117" s="759"/>
      <c r="GR117" s="759"/>
      <c r="GS117" s="759"/>
      <c r="GT117" s="759"/>
      <c r="GU117" s="759"/>
      <c r="GV117" s="759"/>
      <c r="GW117" s="759"/>
      <c r="GX117" s="759"/>
      <c r="GY117" s="759"/>
      <c r="GZ117" s="759"/>
      <c r="HA117" s="759"/>
      <c r="HB117" s="759"/>
      <c r="HC117" s="759"/>
      <c r="HD117" s="759"/>
      <c r="HE117" s="759"/>
      <c r="HF117" s="759"/>
      <c r="HG117" s="759"/>
      <c r="HH117" s="759"/>
      <c r="HI117" s="759"/>
      <c r="HJ117" s="759"/>
      <c r="HK117" s="759"/>
      <c r="HL117" s="759"/>
      <c r="HM117" s="759"/>
      <c r="HN117" s="759"/>
    </row>
    <row r="118" spans="1:222" s="763" customFormat="1" ht="12" customHeight="1">
      <c r="A118" s="741">
        <v>77</v>
      </c>
      <c r="B118" s="760" t="s">
        <v>171</v>
      </c>
      <c r="C118" s="546">
        <v>1</v>
      </c>
      <c r="D118" s="546">
        <v>7</v>
      </c>
      <c r="E118" s="546">
        <v>4</v>
      </c>
      <c r="F118" s="546">
        <v>25</v>
      </c>
      <c r="G118" s="729">
        <v>37</v>
      </c>
      <c r="H118" s="739"/>
      <c r="I118" s="730"/>
      <c r="J118" s="730"/>
      <c r="K118" s="730"/>
      <c r="L118" s="730"/>
      <c r="M118" s="730"/>
      <c r="N118" s="730"/>
      <c r="O118" s="730"/>
      <c r="P118" s="913"/>
      <c r="Q118" s="737"/>
      <c r="R118" s="765"/>
      <c r="S118" s="737"/>
      <c r="T118" s="718"/>
      <c r="U118" s="718"/>
      <c r="V118" s="737"/>
      <c r="W118" s="737"/>
      <c r="X118" s="732">
        <v>37</v>
      </c>
      <c r="Y118" s="728"/>
      <c r="Z118" s="728"/>
      <c r="AA118" s="900"/>
      <c r="AB118" s="900"/>
      <c r="AC118" s="728"/>
      <c r="AD118" s="728"/>
      <c r="AE118" s="728"/>
      <c r="AF118" s="900"/>
      <c r="AG118" s="728"/>
      <c r="AH118" s="728"/>
      <c r="AI118" s="728"/>
      <c r="AJ118" s="728"/>
      <c r="AK118" s="728"/>
      <c r="AL118" s="728"/>
      <c r="AM118" s="728"/>
      <c r="AN118" s="728"/>
      <c r="AO118" s="764"/>
      <c r="AP118" s="764"/>
      <c r="AQ118" s="764"/>
      <c r="AR118" s="764"/>
      <c r="AS118" s="764"/>
      <c r="AT118" s="764"/>
      <c r="AU118" s="764"/>
      <c r="AV118" s="730">
        <v>1</v>
      </c>
      <c r="AW118" s="729">
        <v>0</v>
      </c>
      <c r="AX118" s="733">
        <v>1</v>
      </c>
      <c r="AY118" s="546">
        <v>1</v>
      </c>
      <c r="AZ118" s="546">
        <v>7</v>
      </c>
      <c r="BA118" s="546">
        <v>4</v>
      </c>
      <c r="BB118" s="546">
        <v>24</v>
      </c>
      <c r="BC118" s="718">
        <v>36</v>
      </c>
      <c r="BD118" s="746" t="s">
        <v>1589</v>
      </c>
      <c r="BE118" s="706" t="s">
        <v>101</v>
      </c>
      <c r="BF118" s="759"/>
      <c r="BG118" s="759"/>
      <c r="BH118" s="759"/>
      <c r="BI118" s="759"/>
      <c r="BJ118" s="759"/>
      <c r="BK118" s="759"/>
      <c r="BL118" s="759"/>
      <c r="BM118" s="759"/>
      <c r="BN118" s="759"/>
      <c r="BO118" s="759"/>
      <c r="BP118" s="759"/>
      <c r="BQ118" s="759"/>
      <c r="BR118" s="759"/>
      <c r="BS118" s="759"/>
      <c r="BT118" s="759"/>
      <c r="BU118" s="759"/>
      <c r="BV118" s="759"/>
      <c r="BW118" s="759"/>
      <c r="BX118" s="759"/>
      <c r="BY118" s="759"/>
      <c r="BZ118" s="759"/>
      <c r="CA118" s="759"/>
      <c r="CB118" s="759"/>
      <c r="CC118" s="759"/>
      <c r="CD118" s="759"/>
      <c r="CE118" s="759"/>
      <c r="CF118" s="759"/>
      <c r="CG118" s="759"/>
      <c r="CH118" s="759"/>
      <c r="CI118" s="759"/>
      <c r="CJ118" s="759"/>
      <c r="CK118" s="759"/>
      <c r="CL118" s="759"/>
      <c r="CM118" s="759"/>
      <c r="CN118" s="759"/>
      <c r="CO118" s="759"/>
      <c r="CP118" s="759"/>
      <c r="CQ118" s="759"/>
      <c r="CR118" s="759"/>
      <c r="CS118" s="759"/>
      <c r="CT118" s="759"/>
      <c r="CU118" s="759"/>
      <c r="CV118" s="759"/>
      <c r="CW118" s="759"/>
      <c r="CX118" s="759"/>
      <c r="CY118" s="759"/>
      <c r="CZ118" s="759"/>
      <c r="DA118" s="759"/>
      <c r="DB118" s="759"/>
      <c r="DC118" s="759"/>
      <c r="DD118" s="759"/>
      <c r="DE118" s="759"/>
      <c r="DF118" s="759"/>
      <c r="DG118" s="759"/>
      <c r="DH118" s="759"/>
      <c r="DI118" s="759"/>
      <c r="DJ118" s="759"/>
      <c r="DK118" s="759"/>
      <c r="DL118" s="759"/>
      <c r="DM118" s="759"/>
      <c r="DN118" s="759"/>
      <c r="DO118" s="759"/>
      <c r="DP118" s="759"/>
      <c r="DQ118" s="759"/>
      <c r="DR118" s="759"/>
      <c r="DS118" s="759"/>
      <c r="DT118" s="759"/>
      <c r="DU118" s="759"/>
      <c r="DV118" s="759"/>
      <c r="DW118" s="759"/>
      <c r="DX118" s="759"/>
      <c r="DY118" s="759"/>
      <c r="DZ118" s="759"/>
      <c r="EA118" s="759"/>
      <c r="EB118" s="759"/>
      <c r="EC118" s="759"/>
      <c r="ED118" s="759"/>
      <c r="EE118" s="759"/>
      <c r="EF118" s="759"/>
      <c r="EG118" s="759"/>
      <c r="EH118" s="759"/>
      <c r="EI118" s="759"/>
      <c r="EJ118" s="759"/>
      <c r="EK118" s="759"/>
      <c r="EL118" s="759"/>
      <c r="EM118" s="759"/>
      <c r="EN118" s="759"/>
      <c r="EO118" s="759"/>
      <c r="EP118" s="759"/>
      <c r="EQ118" s="759"/>
      <c r="ER118" s="759"/>
      <c r="ES118" s="759"/>
      <c r="ET118" s="759"/>
      <c r="EU118" s="759"/>
      <c r="EV118" s="759"/>
      <c r="EW118" s="759"/>
      <c r="EX118" s="759"/>
      <c r="EY118" s="759"/>
      <c r="EZ118" s="759"/>
      <c r="FA118" s="759"/>
      <c r="FB118" s="759"/>
      <c r="FC118" s="759"/>
      <c r="FD118" s="759"/>
      <c r="FE118" s="759"/>
      <c r="FF118" s="759"/>
      <c r="FG118" s="759"/>
      <c r="FH118" s="759"/>
      <c r="FI118" s="759"/>
      <c r="FJ118" s="759"/>
      <c r="FK118" s="759"/>
      <c r="FL118" s="759"/>
      <c r="FM118" s="759"/>
      <c r="FN118" s="759"/>
      <c r="FO118" s="759"/>
      <c r="FP118" s="759"/>
      <c r="FQ118" s="759"/>
      <c r="FR118" s="759"/>
      <c r="FS118" s="759"/>
      <c r="FT118" s="759"/>
      <c r="FU118" s="759"/>
      <c r="FV118" s="759"/>
      <c r="FW118" s="759"/>
      <c r="FX118" s="759"/>
      <c r="FY118" s="759"/>
      <c r="FZ118" s="759"/>
      <c r="GA118" s="759"/>
      <c r="GB118" s="759"/>
      <c r="GC118" s="759"/>
      <c r="GD118" s="759"/>
      <c r="GE118" s="759"/>
      <c r="GF118" s="759"/>
      <c r="GG118" s="759"/>
      <c r="GH118" s="759"/>
      <c r="GI118" s="759"/>
      <c r="GJ118" s="759"/>
      <c r="GK118" s="759"/>
      <c r="GL118" s="759"/>
      <c r="GM118" s="759"/>
      <c r="GN118" s="759"/>
      <c r="GO118" s="759"/>
      <c r="GP118" s="759"/>
      <c r="GQ118" s="759"/>
      <c r="GR118" s="759"/>
      <c r="GS118" s="759"/>
      <c r="GT118" s="759"/>
      <c r="GU118" s="759"/>
      <c r="GV118" s="759"/>
      <c r="GW118" s="759"/>
      <c r="GX118" s="759"/>
      <c r="GY118" s="759"/>
      <c r="GZ118" s="759"/>
      <c r="HA118" s="759"/>
      <c r="HB118" s="759"/>
      <c r="HC118" s="759"/>
      <c r="HD118" s="759"/>
      <c r="HE118" s="759"/>
      <c r="HF118" s="759"/>
      <c r="HG118" s="759"/>
      <c r="HH118" s="759"/>
      <c r="HI118" s="759"/>
      <c r="HJ118" s="759"/>
      <c r="HK118" s="759"/>
      <c r="HL118" s="759"/>
      <c r="HM118" s="759"/>
      <c r="HN118" s="759"/>
    </row>
    <row r="119" spans="1:222" s="763" customFormat="1" ht="11.25" customHeight="1">
      <c r="A119" s="741">
        <v>78</v>
      </c>
      <c r="B119" s="760" t="s">
        <v>172</v>
      </c>
      <c r="C119" s="546">
        <v>0</v>
      </c>
      <c r="D119" s="546">
        <v>7</v>
      </c>
      <c r="E119" s="546">
        <v>5</v>
      </c>
      <c r="F119" s="546">
        <v>25</v>
      </c>
      <c r="G119" s="729">
        <v>37</v>
      </c>
      <c r="H119" s="739"/>
      <c r="I119" s="730"/>
      <c r="J119" s="730"/>
      <c r="K119" s="730"/>
      <c r="L119" s="730"/>
      <c r="M119" s="730"/>
      <c r="N119" s="730"/>
      <c r="O119" s="730"/>
      <c r="P119" s="913"/>
      <c r="Q119" s="737"/>
      <c r="R119" s="737"/>
      <c r="S119" s="737"/>
      <c r="T119" s="718"/>
      <c r="U119" s="718"/>
      <c r="V119" s="737"/>
      <c r="W119" s="737"/>
      <c r="X119" s="732">
        <v>37</v>
      </c>
      <c r="Y119" s="728"/>
      <c r="Z119" s="728"/>
      <c r="AA119" s="900"/>
      <c r="AB119" s="900"/>
      <c r="AC119" s="728"/>
      <c r="AD119" s="728"/>
      <c r="AE119" s="728"/>
      <c r="AF119" s="900"/>
      <c r="AG119" s="728"/>
      <c r="AH119" s="728"/>
      <c r="AI119" s="728"/>
      <c r="AJ119" s="728"/>
      <c r="AK119" s="728"/>
      <c r="AL119" s="728"/>
      <c r="AM119" s="728"/>
      <c r="AN119" s="728"/>
      <c r="AO119" s="764"/>
      <c r="AP119" s="764"/>
      <c r="AQ119" s="764"/>
      <c r="AR119" s="764"/>
      <c r="AS119" s="764"/>
      <c r="AT119" s="764"/>
      <c r="AU119" s="764"/>
      <c r="AV119" s="730">
        <v>2</v>
      </c>
      <c r="AW119" s="729">
        <v>0</v>
      </c>
      <c r="AX119" s="733">
        <v>2</v>
      </c>
      <c r="AY119" s="546">
        <v>0</v>
      </c>
      <c r="AZ119" s="546">
        <v>7</v>
      </c>
      <c r="BA119" s="546">
        <v>5</v>
      </c>
      <c r="BB119" s="546">
        <v>23</v>
      </c>
      <c r="BC119" s="734">
        <v>35</v>
      </c>
      <c r="BD119" s="745" t="s">
        <v>1584</v>
      </c>
      <c r="BE119" s="706" t="s">
        <v>103</v>
      </c>
      <c r="BF119" s="759"/>
      <c r="BG119" s="759"/>
      <c r="BH119" s="759"/>
      <c r="BI119" s="759"/>
      <c r="BJ119" s="759"/>
      <c r="BK119" s="759"/>
      <c r="BL119" s="759"/>
      <c r="BM119" s="759"/>
      <c r="BN119" s="759"/>
      <c r="BO119" s="759"/>
      <c r="BP119" s="759"/>
      <c r="BQ119" s="759"/>
      <c r="BR119" s="759"/>
      <c r="BS119" s="759"/>
      <c r="BT119" s="759"/>
      <c r="BU119" s="759"/>
      <c r="BV119" s="759"/>
      <c r="BW119" s="759"/>
      <c r="BX119" s="759"/>
      <c r="BY119" s="759"/>
      <c r="BZ119" s="759"/>
      <c r="CA119" s="759"/>
      <c r="CB119" s="759"/>
      <c r="CC119" s="759"/>
      <c r="CD119" s="759"/>
      <c r="CE119" s="759"/>
      <c r="CF119" s="759"/>
      <c r="CG119" s="759"/>
      <c r="CH119" s="759"/>
      <c r="CI119" s="759"/>
      <c r="CJ119" s="759"/>
      <c r="CK119" s="759"/>
      <c r="CL119" s="759"/>
      <c r="CM119" s="759"/>
      <c r="CN119" s="759"/>
      <c r="CO119" s="759"/>
      <c r="CP119" s="759"/>
      <c r="CQ119" s="759"/>
      <c r="CR119" s="759"/>
      <c r="CS119" s="759"/>
      <c r="CT119" s="759"/>
      <c r="CU119" s="759"/>
      <c r="CV119" s="759"/>
      <c r="CW119" s="759"/>
      <c r="CX119" s="759"/>
      <c r="CY119" s="759"/>
      <c r="CZ119" s="759"/>
      <c r="DA119" s="759"/>
      <c r="DB119" s="759"/>
      <c r="DC119" s="759"/>
      <c r="DD119" s="759"/>
      <c r="DE119" s="759"/>
      <c r="DF119" s="759"/>
      <c r="DG119" s="759"/>
      <c r="DH119" s="759"/>
      <c r="DI119" s="759"/>
      <c r="DJ119" s="759"/>
      <c r="DK119" s="759"/>
      <c r="DL119" s="759"/>
      <c r="DM119" s="759"/>
      <c r="DN119" s="759"/>
      <c r="DO119" s="759"/>
      <c r="DP119" s="759"/>
      <c r="DQ119" s="759"/>
      <c r="DR119" s="759"/>
      <c r="DS119" s="759"/>
      <c r="DT119" s="759"/>
      <c r="DU119" s="759"/>
      <c r="DV119" s="759"/>
      <c r="DW119" s="759"/>
      <c r="DX119" s="759"/>
      <c r="DY119" s="759"/>
      <c r="DZ119" s="759"/>
      <c r="EA119" s="759"/>
      <c r="EB119" s="759"/>
      <c r="EC119" s="759"/>
      <c r="ED119" s="759"/>
      <c r="EE119" s="759"/>
      <c r="EF119" s="759"/>
      <c r="EG119" s="759"/>
      <c r="EH119" s="759"/>
      <c r="EI119" s="759"/>
      <c r="EJ119" s="759"/>
      <c r="EK119" s="759"/>
      <c r="EL119" s="759"/>
      <c r="EM119" s="759"/>
      <c r="EN119" s="759"/>
      <c r="EO119" s="759"/>
      <c r="EP119" s="759"/>
      <c r="EQ119" s="759"/>
      <c r="ER119" s="759"/>
      <c r="ES119" s="759"/>
      <c r="ET119" s="759"/>
      <c r="EU119" s="759"/>
      <c r="EV119" s="759"/>
      <c r="EW119" s="759"/>
      <c r="EX119" s="759"/>
      <c r="EY119" s="759"/>
      <c r="EZ119" s="759"/>
      <c r="FA119" s="759"/>
      <c r="FB119" s="759"/>
      <c r="FC119" s="759"/>
      <c r="FD119" s="759"/>
      <c r="FE119" s="759"/>
      <c r="FF119" s="759"/>
      <c r="FG119" s="759"/>
      <c r="FH119" s="759"/>
      <c r="FI119" s="759"/>
      <c r="FJ119" s="759"/>
      <c r="FK119" s="759"/>
      <c r="FL119" s="759"/>
      <c r="FM119" s="759"/>
      <c r="FN119" s="759"/>
      <c r="FO119" s="759"/>
      <c r="FP119" s="759"/>
      <c r="FQ119" s="759"/>
      <c r="FR119" s="759"/>
      <c r="FS119" s="759"/>
      <c r="FT119" s="759"/>
      <c r="FU119" s="759"/>
      <c r="FV119" s="759"/>
      <c r="FW119" s="759"/>
      <c r="FX119" s="759"/>
      <c r="FY119" s="759"/>
      <c r="FZ119" s="759"/>
      <c r="GA119" s="759"/>
      <c r="GB119" s="759"/>
      <c r="GC119" s="759"/>
      <c r="GD119" s="759"/>
      <c r="GE119" s="759"/>
      <c r="GF119" s="759"/>
      <c r="GG119" s="759"/>
      <c r="GH119" s="759"/>
      <c r="GI119" s="759"/>
      <c r="GJ119" s="759"/>
      <c r="GK119" s="759"/>
      <c r="GL119" s="759"/>
      <c r="GM119" s="759"/>
      <c r="GN119" s="759"/>
      <c r="GO119" s="759"/>
      <c r="GP119" s="759"/>
      <c r="GQ119" s="759"/>
      <c r="GR119" s="759"/>
      <c r="GS119" s="759"/>
      <c r="GT119" s="759"/>
      <c r="GU119" s="759"/>
      <c r="GV119" s="759"/>
      <c r="GW119" s="759"/>
      <c r="GX119" s="759"/>
      <c r="GY119" s="759"/>
      <c r="GZ119" s="759"/>
      <c r="HA119" s="759"/>
      <c r="HB119" s="759"/>
      <c r="HC119" s="759"/>
      <c r="HD119" s="759"/>
      <c r="HE119" s="759"/>
      <c r="HF119" s="759"/>
      <c r="HG119" s="759"/>
      <c r="HH119" s="759"/>
      <c r="HI119" s="759"/>
      <c r="HJ119" s="759"/>
      <c r="HK119" s="759"/>
      <c r="HL119" s="759"/>
      <c r="HM119" s="759"/>
      <c r="HN119" s="759"/>
    </row>
    <row r="120" spans="1:222" s="763" customFormat="1" ht="12" customHeight="1">
      <c r="A120" s="741">
        <v>79</v>
      </c>
      <c r="B120" s="760" t="s">
        <v>173</v>
      </c>
      <c r="C120" s="546">
        <v>1</v>
      </c>
      <c r="D120" s="546">
        <v>9</v>
      </c>
      <c r="E120" s="546">
        <v>4</v>
      </c>
      <c r="F120" s="546">
        <v>23</v>
      </c>
      <c r="G120" s="729">
        <v>37</v>
      </c>
      <c r="H120" s="739"/>
      <c r="I120" s="730"/>
      <c r="J120" s="730"/>
      <c r="K120" s="730"/>
      <c r="L120" s="730"/>
      <c r="M120" s="730"/>
      <c r="N120" s="730"/>
      <c r="O120" s="730"/>
      <c r="P120" s="913"/>
      <c r="Q120" s="718"/>
      <c r="R120" s="765"/>
      <c r="S120" s="737"/>
      <c r="T120" s="718"/>
      <c r="U120" s="718"/>
      <c r="V120" s="737"/>
      <c r="W120" s="737"/>
      <c r="X120" s="732">
        <v>37</v>
      </c>
      <c r="Y120" s="728"/>
      <c r="Z120" s="728"/>
      <c r="AA120" s="900"/>
      <c r="AB120" s="900"/>
      <c r="AC120" s="728"/>
      <c r="AD120" s="728"/>
      <c r="AE120" s="728"/>
      <c r="AF120" s="900"/>
      <c r="AG120" s="728"/>
      <c r="AH120" s="728"/>
      <c r="AI120" s="728"/>
      <c r="AJ120" s="728"/>
      <c r="AK120" s="728"/>
      <c r="AL120" s="728"/>
      <c r="AM120" s="728"/>
      <c r="AN120" s="728"/>
      <c r="AO120" s="764"/>
      <c r="AP120" s="764"/>
      <c r="AQ120" s="764"/>
      <c r="AR120" s="764"/>
      <c r="AS120" s="764"/>
      <c r="AT120" s="764"/>
      <c r="AU120" s="764"/>
      <c r="AV120" s="730"/>
      <c r="AW120" s="729">
        <v>0</v>
      </c>
      <c r="AX120" s="733">
        <v>0</v>
      </c>
      <c r="AY120" s="546">
        <v>1</v>
      </c>
      <c r="AZ120" s="546">
        <v>9</v>
      </c>
      <c r="BA120" s="546">
        <v>4</v>
      </c>
      <c r="BB120" s="546">
        <v>23</v>
      </c>
      <c r="BC120" s="734">
        <v>37</v>
      </c>
      <c r="BD120" s="745"/>
      <c r="BE120" s="706" t="s">
        <v>105</v>
      </c>
      <c r="BF120" s="759"/>
      <c r="BG120" s="759"/>
      <c r="BH120" s="759"/>
      <c r="BI120" s="759"/>
      <c r="BJ120" s="759"/>
      <c r="BK120" s="759"/>
      <c r="BL120" s="759"/>
      <c r="BM120" s="759"/>
      <c r="BN120" s="759"/>
      <c r="BO120" s="759"/>
      <c r="BP120" s="759"/>
      <c r="BQ120" s="759"/>
      <c r="BR120" s="759"/>
      <c r="BS120" s="759"/>
      <c r="BT120" s="759"/>
      <c r="BU120" s="759"/>
      <c r="BV120" s="759"/>
      <c r="BW120" s="759"/>
      <c r="BX120" s="759"/>
      <c r="BY120" s="759"/>
      <c r="BZ120" s="759"/>
      <c r="CA120" s="759"/>
      <c r="CB120" s="759"/>
      <c r="CC120" s="759"/>
      <c r="CD120" s="759"/>
      <c r="CE120" s="759"/>
      <c r="CF120" s="759"/>
      <c r="CG120" s="759"/>
      <c r="CH120" s="759"/>
      <c r="CI120" s="759"/>
      <c r="CJ120" s="759"/>
      <c r="CK120" s="759"/>
      <c r="CL120" s="759"/>
      <c r="CM120" s="759"/>
      <c r="CN120" s="759"/>
      <c r="CO120" s="759"/>
      <c r="CP120" s="759"/>
      <c r="CQ120" s="759"/>
      <c r="CR120" s="759"/>
      <c r="CS120" s="759"/>
      <c r="CT120" s="759"/>
      <c r="CU120" s="759"/>
      <c r="CV120" s="759"/>
      <c r="CW120" s="759"/>
      <c r="CX120" s="759"/>
      <c r="CY120" s="759"/>
      <c r="CZ120" s="759"/>
      <c r="DA120" s="759"/>
      <c r="DB120" s="759"/>
      <c r="DC120" s="759"/>
      <c r="DD120" s="759"/>
      <c r="DE120" s="759"/>
      <c r="DF120" s="759"/>
      <c r="DG120" s="759"/>
      <c r="DH120" s="759"/>
      <c r="DI120" s="759"/>
      <c r="DJ120" s="759"/>
      <c r="DK120" s="759"/>
      <c r="DL120" s="759"/>
      <c r="DM120" s="759"/>
      <c r="DN120" s="759"/>
      <c r="DO120" s="759"/>
      <c r="DP120" s="759"/>
      <c r="DQ120" s="759"/>
      <c r="DR120" s="759"/>
      <c r="DS120" s="759"/>
      <c r="DT120" s="759"/>
      <c r="DU120" s="759"/>
      <c r="DV120" s="759"/>
      <c r="DW120" s="759"/>
      <c r="DX120" s="759"/>
      <c r="DY120" s="759"/>
      <c r="DZ120" s="759"/>
      <c r="EA120" s="759"/>
      <c r="EB120" s="759"/>
      <c r="EC120" s="759"/>
      <c r="ED120" s="759"/>
      <c r="EE120" s="759"/>
      <c r="EF120" s="759"/>
      <c r="EG120" s="759"/>
      <c r="EH120" s="759"/>
      <c r="EI120" s="759"/>
      <c r="EJ120" s="759"/>
      <c r="EK120" s="759"/>
      <c r="EL120" s="759"/>
      <c r="EM120" s="759"/>
      <c r="EN120" s="759"/>
      <c r="EO120" s="759"/>
      <c r="EP120" s="759"/>
      <c r="EQ120" s="759"/>
      <c r="ER120" s="759"/>
      <c r="ES120" s="759"/>
      <c r="ET120" s="759"/>
      <c r="EU120" s="759"/>
      <c r="EV120" s="759"/>
      <c r="EW120" s="759"/>
      <c r="EX120" s="759"/>
      <c r="EY120" s="759"/>
      <c r="EZ120" s="759"/>
      <c r="FA120" s="759"/>
      <c r="FB120" s="759"/>
      <c r="FC120" s="759"/>
      <c r="FD120" s="759"/>
      <c r="FE120" s="759"/>
      <c r="FF120" s="759"/>
      <c r="FG120" s="759"/>
      <c r="FH120" s="759"/>
      <c r="FI120" s="759"/>
      <c r="FJ120" s="759"/>
      <c r="FK120" s="759"/>
      <c r="FL120" s="759"/>
      <c r="FM120" s="759"/>
      <c r="FN120" s="759"/>
      <c r="FO120" s="759"/>
      <c r="FP120" s="759"/>
      <c r="FQ120" s="759"/>
      <c r="FR120" s="759"/>
      <c r="FS120" s="759"/>
      <c r="FT120" s="759"/>
      <c r="FU120" s="759"/>
      <c r="FV120" s="759"/>
      <c r="FW120" s="759"/>
      <c r="FX120" s="759"/>
      <c r="FY120" s="759"/>
      <c r="FZ120" s="759"/>
      <c r="GA120" s="759"/>
      <c r="GB120" s="759"/>
      <c r="GC120" s="759"/>
      <c r="GD120" s="759"/>
      <c r="GE120" s="759"/>
      <c r="GF120" s="759"/>
      <c r="GG120" s="759"/>
      <c r="GH120" s="759"/>
      <c r="GI120" s="759"/>
      <c r="GJ120" s="759"/>
      <c r="GK120" s="759"/>
      <c r="GL120" s="759"/>
      <c r="GM120" s="759"/>
      <c r="GN120" s="759"/>
      <c r="GO120" s="759"/>
      <c r="GP120" s="759"/>
      <c r="GQ120" s="759"/>
      <c r="GR120" s="759"/>
      <c r="GS120" s="759"/>
      <c r="GT120" s="759"/>
      <c r="GU120" s="759"/>
      <c r="GV120" s="759"/>
      <c r="GW120" s="759"/>
      <c r="GX120" s="759"/>
      <c r="GY120" s="759"/>
      <c r="GZ120" s="759"/>
      <c r="HA120" s="759"/>
      <c r="HB120" s="759"/>
      <c r="HC120" s="759"/>
      <c r="HD120" s="759"/>
      <c r="HE120" s="759"/>
      <c r="HF120" s="759"/>
      <c r="HG120" s="759"/>
      <c r="HH120" s="759"/>
      <c r="HI120" s="759"/>
      <c r="HJ120" s="759"/>
      <c r="HK120" s="759"/>
      <c r="HL120" s="759"/>
      <c r="HM120" s="759"/>
      <c r="HN120" s="759"/>
    </row>
    <row r="121" spans="1:222" s="763" customFormat="1" ht="12" customHeight="1">
      <c r="A121" s="741">
        <v>80</v>
      </c>
      <c r="B121" s="760" t="s">
        <v>174</v>
      </c>
      <c r="C121" s="546">
        <v>0</v>
      </c>
      <c r="D121" s="546">
        <v>5</v>
      </c>
      <c r="E121" s="546">
        <v>9</v>
      </c>
      <c r="F121" s="546">
        <v>24</v>
      </c>
      <c r="G121" s="729">
        <v>38</v>
      </c>
      <c r="H121" s="739"/>
      <c r="I121" s="730"/>
      <c r="J121" s="730"/>
      <c r="K121" s="730">
        <v>1</v>
      </c>
      <c r="L121" s="730"/>
      <c r="M121" s="730"/>
      <c r="N121" s="730"/>
      <c r="O121" s="730"/>
      <c r="P121" s="913"/>
      <c r="Q121" s="737"/>
      <c r="R121" s="737"/>
      <c r="S121" s="737"/>
      <c r="T121" s="718"/>
      <c r="U121" s="737"/>
      <c r="V121" s="737"/>
      <c r="W121" s="737"/>
      <c r="X121" s="732">
        <v>39</v>
      </c>
      <c r="Y121" s="728"/>
      <c r="Z121" s="728"/>
      <c r="AA121" s="900">
        <v>1</v>
      </c>
      <c r="AB121" s="900">
        <v>3</v>
      </c>
      <c r="AC121" s="728"/>
      <c r="AD121" s="728"/>
      <c r="AE121" s="728"/>
      <c r="AF121" s="900"/>
      <c r="AG121" s="728"/>
      <c r="AH121" s="728"/>
      <c r="AI121" s="728"/>
      <c r="AJ121" s="728"/>
      <c r="AK121" s="728"/>
      <c r="AL121" s="728"/>
      <c r="AM121" s="728"/>
      <c r="AN121" s="728"/>
      <c r="AO121" s="764"/>
      <c r="AP121" s="764"/>
      <c r="AQ121" s="764"/>
      <c r="AR121" s="764"/>
      <c r="AS121" s="764"/>
      <c r="AT121" s="764"/>
      <c r="AU121" s="764"/>
      <c r="AV121" s="730"/>
      <c r="AW121" s="729">
        <v>0</v>
      </c>
      <c r="AX121" s="733">
        <v>4</v>
      </c>
      <c r="AY121" s="546">
        <v>0</v>
      </c>
      <c r="AZ121" s="546">
        <v>5</v>
      </c>
      <c r="BA121" s="546">
        <v>8</v>
      </c>
      <c r="BB121" s="546">
        <v>22</v>
      </c>
      <c r="BC121" s="734">
        <v>35</v>
      </c>
      <c r="BD121" s="745" t="s">
        <v>1642</v>
      </c>
      <c r="BE121" s="706" t="s">
        <v>107</v>
      </c>
      <c r="BF121" s="759"/>
      <c r="BG121" s="759"/>
      <c r="BH121" s="759"/>
      <c r="BI121" s="759"/>
      <c r="BJ121" s="759"/>
      <c r="BK121" s="759"/>
      <c r="BL121" s="759"/>
      <c r="BM121" s="759"/>
      <c r="BN121" s="759"/>
      <c r="BO121" s="759"/>
      <c r="BP121" s="759"/>
      <c r="BQ121" s="759"/>
      <c r="BR121" s="759"/>
      <c r="BS121" s="759"/>
      <c r="BT121" s="759"/>
      <c r="BU121" s="759"/>
      <c r="BV121" s="759"/>
      <c r="BW121" s="759"/>
      <c r="BX121" s="759"/>
      <c r="BY121" s="759"/>
      <c r="BZ121" s="759"/>
      <c r="CA121" s="759"/>
      <c r="CB121" s="759"/>
      <c r="CC121" s="759"/>
      <c r="CD121" s="759"/>
      <c r="CE121" s="759"/>
      <c r="CF121" s="759"/>
      <c r="CG121" s="759"/>
      <c r="CH121" s="759"/>
      <c r="CI121" s="759"/>
      <c r="CJ121" s="759"/>
      <c r="CK121" s="759"/>
      <c r="CL121" s="759"/>
      <c r="CM121" s="759"/>
      <c r="CN121" s="759"/>
      <c r="CO121" s="759"/>
      <c r="CP121" s="759"/>
      <c r="CQ121" s="759"/>
      <c r="CR121" s="759"/>
      <c r="CS121" s="759"/>
      <c r="CT121" s="759"/>
      <c r="CU121" s="759"/>
      <c r="CV121" s="759"/>
      <c r="CW121" s="759"/>
      <c r="CX121" s="759"/>
      <c r="CY121" s="759"/>
      <c r="CZ121" s="759"/>
      <c r="DA121" s="759"/>
      <c r="DB121" s="759"/>
      <c r="DC121" s="759"/>
      <c r="DD121" s="759"/>
      <c r="DE121" s="759"/>
      <c r="DF121" s="759"/>
      <c r="DG121" s="759"/>
      <c r="DH121" s="759"/>
      <c r="DI121" s="759"/>
      <c r="DJ121" s="759"/>
      <c r="DK121" s="759"/>
      <c r="DL121" s="759"/>
      <c r="DM121" s="759"/>
      <c r="DN121" s="759"/>
      <c r="DO121" s="759"/>
      <c r="DP121" s="759"/>
      <c r="DQ121" s="759"/>
      <c r="DR121" s="759"/>
      <c r="DS121" s="759"/>
      <c r="DT121" s="759"/>
      <c r="DU121" s="759"/>
      <c r="DV121" s="759"/>
      <c r="DW121" s="759"/>
      <c r="DX121" s="759"/>
      <c r="DY121" s="759"/>
      <c r="DZ121" s="759"/>
      <c r="EA121" s="759"/>
      <c r="EB121" s="759"/>
      <c r="EC121" s="759"/>
      <c r="ED121" s="759"/>
      <c r="EE121" s="759"/>
      <c r="EF121" s="759"/>
      <c r="EG121" s="759"/>
      <c r="EH121" s="759"/>
      <c r="EI121" s="759"/>
      <c r="EJ121" s="759"/>
      <c r="EK121" s="759"/>
      <c r="EL121" s="759"/>
      <c r="EM121" s="759"/>
      <c r="EN121" s="759"/>
      <c r="EO121" s="759"/>
      <c r="EP121" s="759"/>
      <c r="EQ121" s="759"/>
      <c r="ER121" s="759"/>
      <c r="ES121" s="759"/>
      <c r="ET121" s="759"/>
      <c r="EU121" s="759"/>
      <c r="EV121" s="759"/>
      <c r="EW121" s="759"/>
      <c r="EX121" s="759"/>
      <c r="EY121" s="759"/>
      <c r="EZ121" s="759"/>
      <c r="FA121" s="759"/>
      <c r="FB121" s="759"/>
      <c r="FC121" s="759"/>
      <c r="FD121" s="759"/>
      <c r="FE121" s="759"/>
      <c r="FF121" s="759"/>
      <c r="FG121" s="759"/>
      <c r="FH121" s="759"/>
      <c r="FI121" s="759"/>
      <c r="FJ121" s="759"/>
      <c r="FK121" s="759"/>
      <c r="FL121" s="759"/>
      <c r="FM121" s="759"/>
      <c r="FN121" s="759"/>
      <c r="FO121" s="759"/>
      <c r="FP121" s="759"/>
      <c r="FQ121" s="759"/>
      <c r="FR121" s="759"/>
      <c r="FS121" s="759"/>
      <c r="FT121" s="759"/>
      <c r="FU121" s="759"/>
      <c r="FV121" s="759"/>
      <c r="FW121" s="759"/>
      <c r="FX121" s="759"/>
      <c r="FY121" s="759"/>
      <c r="FZ121" s="759"/>
      <c r="GA121" s="759"/>
      <c r="GB121" s="759"/>
      <c r="GC121" s="759"/>
      <c r="GD121" s="759"/>
      <c r="GE121" s="759"/>
      <c r="GF121" s="759"/>
      <c r="GG121" s="759"/>
      <c r="GH121" s="759"/>
      <c r="GI121" s="759"/>
      <c r="GJ121" s="759"/>
      <c r="GK121" s="759"/>
      <c r="GL121" s="759"/>
      <c r="GM121" s="759"/>
      <c r="GN121" s="759"/>
      <c r="GO121" s="759"/>
      <c r="GP121" s="759"/>
      <c r="GQ121" s="759"/>
      <c r="GR121" s="759"/>
      <c r="GS121" s="759"/>
      <c r="GT121" s="759"/>
      <c r="GU121" s="759"/>
      <c r="GV121" s="759"/>
      <c r="GW121" s="759"/>
      <c r="GX121" s="759"/>
      <c r="GY121" s="759"/>
      <c r="GZ121" s="759"/>
      <c r="HA121" s="759"/>
      <c r="HB121" s="759"/>
      <c r="HC121" s="759"/>
      <c r="HD121" s="759"/>
      <c r="HE121" s="759"/>
      <c r="HF121" s="759"/>
      <c r="HG121" s="759"/>
      <c r="HH121" s="759"/>
      <c r="HI121" s="759"/>
      <c r="HJ121" s="759"/>
      <c r="HK121" s="759"/>
      <c r="HL121" s="759"/>
      <c r="HM121" s="759"/>
      <c r="HN121" s="759"/>
    </row>
    <row r="122" spans="1:222" s="763" customFormat="1" ht="12.75">
      <c r="A122" s="741">
        <v>81</v>
      </c>
      <c r="B122" s="760" t="s">
        <v>175</v>
      </c>
      <c r="C122" s="546">
        <v>0</v>
      </c>
      <c r="D122" s="546">
        <v>16</v>
      </c>
      <c r="E122" s="546">
        <v>10</v>
      </c>
      <c r="F122" s="546">
        <v>13</v>
      </c>
      <c r="G122" s="729">
        <v>39</v>
      </c>
      <c r="H122" s="739"/>
      <c r="I122" s="730"/>
      <c r="J122" s="730"/>
      <c r="K122" s="900"/>
      <c r="L122" s="730"/>
      <c r="M122" s="730"/>
      <c r="N122" s="730"/>
      <c r="O122" s="730"/>
      <c r="P122" s="913"/>
      <c r="Q122" s="737"/>
      <c r="R122" s="737"/>
      <c r="S122" s="765"/>
      <c r="T122" s="718"/>
      <c r="U122" s="718"/>
      <c r="V122" s="737"/>
      <c r="W122" s="737"/>
      <c r="X122" s="732">
        <v>39</v>
      </c>
      <c r="Y122" s="728"/>
      <c r="Z122" s="728"/>
      <c r="AA122" s="900"/>
      <c r="AB122" s="900"/>
      <c r="AC122" s="728"/>
      <c r="AD122" s="728"/>
      <c r="AE122" s="728"/>
      <c r="AF122" s="900"/>
      <c r="AG122" s="728"/>
      <c r="AH122" s="728"/>
      <c r="AI122" s="728"/>
      <c r="AJ122" s="728"/>
      <c r="AK122" s="728"/>
      <c r="AL122" s="728"/>
      <c r="AM122" s="728"/>
      <c r="AN122" s="728"/>
      <c r="AO122" s="764"/>
      <c r="AP122" s="764"/>
      <c r="AQ122" s="764"/>
      <c r="AR122" s="764"/>
      <c r="AS122" s="764"/>
      <c r="AT122" s="764"/>
      <c r="AU122" s="764"/>
      <c r="AV122" s="730">
        <v>1</v>
      </c>
      <c r="AW122" s="729">
        <v>0</v>
      </c>
      <c r="AX122" s="733">
        <v>1</v>
      </c>
      <c r="AY122" s="546">
        <v>0</v>
      </c>
      <c r="AZ122" s="546">
        <v>16</v>
      </c>
      <c r="BA122" s="546">
        <v>10</v>
      </c>
      <c r="BB122" s="546">
        <v>12</v>
      </c>
      <c r="BC122" s="734">
        <v>38</v>
      </c>
      <c r="BD122" s="745" t="s">
        <v>1605</v>
      </c>
      <c r="BE122" s="706" t="s">
        <v>109</v>
      </c>
      <c r="BF122" s="759"/>
      <c r="BG122" s="759"/>
      <c r="BH122" s="759"/>
      <c r="BI122" s="759"/>
      <c r="BJ122" s="759"/>
      <c r="BK122" s="759"/>
      <c r="BL122" s="759"/>
      <c r="BM122" s="759"/>
      <c r="BN122" s="759"/>
      <c r="BO122" s="759"/>
      <c r="BP122" s="759"/>
      <c r="BQ122" s="759"/>
      <c r="BR122" s="759"/>
      <c r="BS122" s="759"/>
      <c r="BT122" s="759"/>
      <c r="BU122" s="759"/>
      <c r="BV122" s="759"/>
      <c r="BW122" s="759"/>
      <c r="BX122" s="759"/>
      <c r="BY122" s="759"/>
      <c r="BZ122" s="759"/>
      <c r="CA122" s="759"/>
      <c r="CB122" s="759"/>
      <c r="CC122" s="759"/>
      <c r="CD122" s="759"/>
      <c r="CE122" s="759"/>
      <c r="CF122" s="759"/>
      <c r="CG122" s="759"/>
      <c r="CH122" s="759"/>
      <c r="CI122" s="759"/>
      <c r="CJ122" s="759"/>
      <c r="CK122" s="759"/>
      <c r="CL122" s="759"/>
      <c r="CM122" s="759"/>
      <c r="CN122" s="759"/>
      <c r="CO122" s="759"/>
      <c r="CP122" s="759"/>
      <c r="CQ122" s="759"/>
      <c r="CR122" s="759"/>
      <c r="CS122" s="759"/>
      <c r="CT122" s="759"/>
      <c r="CU122" s="759"/>
      <c r="CV122" s="759"/>
      <c r="CW122" s="759"/>
      <c r="CX122" s="759"/>
      <c r="CY122" s="759"/>
      <c r="CZ122" s="759"/>
      <c r="DA122" s="759"/>
      <c r="DB122" s="759"/>
      <c r="DC122" s="759"/>
      <c r="DD122" s="759"/>
      <c r="DE122" s="759"/>
      <c r="DF122" s="759"/>
      <c r="DG122" s="759"/>
      <c r="DH122" s="759"/>
      <c r="DI122" s="759"/>
      <c r="DJ122" s="759"/>
      <c r="DK122" s="759"/>
      <c r="DL122" s="759"/>
      <c r="DM122" s="759"/>
      <c r="DN122" s="759"/>
      <c r="DO122" s="759"/>
      <c r="DP122" s="759"/>
      <c r="DQ122" s="759"/>
      <c r="DR122" s="759"/>
      <c r="DS122" s="759"/>
      <c r="DT122" s="759"/>
      <c r="DU122" s="759"/>
      <c r="DV122" s="759"/>
      <c r="DW122" s="759"/>
      <c r="DX122" s="759"/>
      <c r="DY122" s="759"/>
      <c r="DZ122" s="759"/>
      <c r="EA122" s="759"/>
      <c r="EB122" s="759"/>
      <c r="EC122" s="759"/>
      <c r="ED122" s="759"/>
      <c r="EE122" s="759"/>
      <c r="EF122" s="759"/>
      <c r="EG122" s="759"/>
      <c r="EH122" s="759"/>
      <c r="EI122" s="759"/>
      <c r="EJ122" s="759"/>
      <c r="EK122" s="759"/>
      <c r="EL122" s="759"/>
      <c r="EM122" s="759"/>
      <c r="EN122" s="759"/>
      <c r="EO122" s="759"/>
      <c r="EP122" s="759"/>
      <c r="EQ122" s="759"/>
      <c r="ER122" s="759"/>
      <c r="ES122" s="759"/>
      <c r="ET122" s="759"/>
      <c r="EU122" s="759"/>
      <c r="EV122" s="759"/>
      <c r="EW122" s="759"/>
      <c r="EX122" s="759"/>
      <c r="EY122" s="759"/>
      <c r="EZ122" s="759"/>
      <c r="FA122" s="759"/>
      <c r="FB122" s="759"/>
      <c r="FC122" s="759"/>
      <c r="FD122" s="759"/>
      <c r="FE122" s="759"/>
      <c r="FF122" s="759"/>
      <c r="FG122" s="759"/>
      <c r="FH122" s="759"/>
      <c r="FI122" s="759"/>
      <c r="FJ122" s="759"/>
      <c r="FK122" s="759"/>
      <c r="FL122" s="759"/>
      <c r="FM122" s="759"/>
      <c r="FN122" s="759"/>
      <c r="FO122" s="759"/>
      <c r="FP122" s="759"/>
      <c r="FQ122" s="759"/>
      <c r="FR122" s="759"/>
      <c r="FS122" s="759"/>
      <c r="FT122" s="759"/>
      <c r="FU122" s="759"/>
      <c r="FV122" s="759"/>
      <c r="FW122" s="759"/>
      <c r="FX122" s="759"/>
      <c r="FY122" s="759"/>
      <c r="FZ122" s="759"/>
      <c r="GA122" s="759"/>
      <c r="GB122" s="759"/>
      <c r="GC122" s="759"/>
      <c r="GD122" s="759"/>
      <c r="GE122" s="759"/>
      <c r="GF122" s="759"/>
      <c r="GG122" s="759"/>
      <c r="GH122" s="759"/>
      <c r="GI122" s="759"/>
      <c r="GJ122" s="759"/>
      <c r="GK122" s="759"/>
      <c r="GL122" s="759"/>
      <c r="GM122" s="759"/>
      <c r="GN122" s="759"/>
      <c r="GO122" s="759"/>
      <c r="GP122" s="759"/>
      <c r="GQ122" s="759"/>
      <c r="GR122" s="759"/>
      <c r="GS122" s="759"/>
      <c r="GT122" s="759"/>
      <c r="GU122" s="759"/>
      <c r="GV122" s="759"/>
      <c r="GW122" s="759"/>
      <c r="GX122" s="759"/>
      <c r="GY122" s="759"/>
      <c r="GZ122" s="759"/>
      <c r="HA122" s="759"/>
      <c r="HB122" s="759"/>
      <c r="HC122" s="759"/>
      <c r="HD122" s="759"/>
      <c r="HE122" s="759"/>
      <c r="HF122" s="759"/>
      <c r="HG122" s="759"/>
      <c r="HH122" s="759"/>
      <c r="HI122" s="759"/>
      <c r="HJ122" s="759"/>
      <c r="HK122" s="759"/>
      <c r="HL122" s="759"/>
      <c r="HM122" s="759"/>
      <c r="HN122" s="759"/>
    </row>
    <row r="123" spans="1:222" s="763" customFormat="1" ht="12.75">
      <c r="A123" s="741">
        <v>82</v>
      </c>
      <c r="B123" s="760" t="s">
        <v>176</v>
      </c>
      <c r="C123" s="546">
        <v>1</v>
      </c>
      <c r="D123" s="546">
        <v>10</v>
      </c>
      <c r="E123" s="546">
        <v>6</v>
      </c>
      <c r="F123" s="546">
        <v>21</v>
      </c>
      <c r="G123" s="729">
        <v>38</v>
      </c>
      <c r="H123" s="739"/>
      <c r="I123" s="730"/>
      <c r="J123" s="730"/>
      <c r="K123" s="730"/>
      <c r="L123" s="730"/>
      <c r="M123" s="730"/>
      <c r="N123" s="730"/>
      <c r="O123" s="730"/>
      <c r="P123" s="913"/>
      <c r="Q123" s="737"/>
      <c r="R123" s="765"/>
      <c r="S123" s="737"/>
      <c r="T123" s="718"/>
      <c r="U123" s="718"/>
      <c r="V123" s="737"/>
      <c r="W123" s="737"/>
      <c r="X123" s="732">
        <v>38</v>
      </c>
      <c r="Y123" s="728"/>
      <c r="Z123" s="728"/>
      <c r="AA123" s="900"/>
      <c r="AB123" s="900">
        <v>2</v>
      </c>
      <c r="AC123" s="728"/>
      <c r="AD123" s="728"/>
      <c r="AE123" s="728"/>
      <c r="AF123" s="900"/>
      <c r="AG123" s="728"/>
      <c r="AH123" s="728"/>
      <c r="AI123" s="728"/>
      <c r="AJ123" s="728"/>
      <c r="AK123" s="728"/>
      <c r="AL123" s="728"/>
      <c r="AM123" s="728"/>
      <c r="AN123" s="728"/>
      <c r="AO123" s="764"/>
      <c r="AP123" s="764"/>
      <c r="AQ123" s="764"/>
      <c r="AR123" s="764"/>
      <c r="AS123" s="764"/>
      <c r="AT123" s="764"/>
      <c r="AU123" s="764"/>
      <c r="AV123" s="730"/>
      <c r="AW123" s="729">
        <v>0</v>
      </c>
      <c r="AX123" s="733">
        <v>2</v>
      </c>
      <c r="AY123" s="546">
        <v>1</v>
      </c>
      <c r="AZ123" s="546">
        <v>10</v>
      </c>
      <c r="BA123" s="546">
        <v>6</v>
      </c>
      <c r="BB123" s="546">
        <v>19</v>
      </c>
      <c r="BC123" s="734">
        <v>36</v>
      </c>
      <c r="BD123" s="745" t="s">
        <v>1643</v>
      </c>
      <c r="BE123" s="706" t="s">
        <v>111</v>
      </c>
      <c r="BF123" s="759"/>
      <c r="BG123" s="759"/>
      <c r="BH123" s="759"/>
      <c r="BI123" s="759"/>
      <c r="BJ123" s="759"/>
      <c r="BK123" s="759"/>
      <c r="BL123" s="759"/>
      <c r="BM123" s="759"/>
      <c r="BN123" s="759"/>
      <c r="BO123" s="759"/>
      <c r="BP123" s="759"/>
      <c r="BQ123" s="759"/>
      <c r="BR123" s="759"/>
      <c r="BS123" s="759"/>
      <c r="BT123" s="759"/>
      <c r="BU123" s="759"/>
      <c r="BV123" s="759"/>
      <c r="BW123" s="759"/>
      <c r="BX123" s="759"/>
      <c r="BY123" s="759"/>
      <c r="BZ123" s="759"/>
      <c r="CA123" s="759"/>
      <c r="CB123" s="759"/>
      <c r="CC123" s="759"/>
      <c r="CD123" s="759"/>
      <c r="CE123" s="759"/>
      <c r="CF123" s="759"/>
      <c r="CG123" s="759"/>
      <c r="CH123" s="759"/>
      <c r="CI123" s="759"/>
      <c r="CJ123" s="759"/>
      <c r="CK123" s="759"/>
      <c r="CL123" s="759"/>
      <c r="CM123" s="759"/>
      <c r="CN123" s="759"/>
      <c r="CO123" s="759"/>
      <c r="CP123" s="759"/>
      <c r="CQ123" s="759"/>
      <c r="CR123" s="759"/>
      <c r="CS123" s="759"/>
      <c r="CT123" s="759"/>
      <c r="CU123" s="759"/>
      <c r="CV123" s="759"/>
      <c r="CW123" s="759"/>
      <c r="CX123" s="759"/>
      <c r="CY123" s="759"/>
      <c r="CZ123" s="759"/>
      <c r="DA123" s="759"/>
      <c r="DB123" s="759"/>
      <c r="DC123" s="759"/>
      <c r="DD123" s="759"/>
      <c r="DE123" s="759"/>
      <c r="DF123" s="759"/>
      <c r="DG123" s="759"/>
      <c r="DH123" s="759"/>
      <c r="DI123" s="759"/>
      <c r="DJ123" s="759"/>
      <c r="DK123" s="759"/>
      <c r="DL123" s="759"/>
      <c r="DM123" s="759"/>
      <c r="DN123" s="759"/>
      <c r="DO123" s="759"/>
      <c r="DP123" s="759"/>
      <c r="DQ123" s="759"/>
      <c r="DR123" s="759"/>
      <c r="DS123" s="759"/>
      <c r="DT123" s="759"/>
      <c r="DU123" s="759"/>
      <c r="DV123" s="759"/>
      <c r="DW123" s="759"/>
      <c r="DX123" s="759"/>
      <c r="DY123" s="759"/>
      <c r="DZ123" s="759"/>
      <c r="EA123" s="759"/>
      <c r="EB123" s="759"/>
      <c r="EC123" s="759"/>
      <c r="ED123" s="759"/>
      <c r="EE123" s="759"/>
      <c r="EF123" s="759"/>
      <c r="EG123" s="759"/>
      <c r="EH123" s="759"/>
      <c r="EI123" s="759"/>
      <c r="EJ123" s="759"/>
      <c r="EK123" s="759"/>
      <c r="EL123" s="759"/>
      <c r="EM123" s="759"/>
      <c r="EN123" s="759"/>
      <c r="EO123" s="759"/>
      <c r="EP123" s="759"/>
      <c r="EQ123" s="759"/>
      <c r="ER123" s="759"/>
      <c r="ES123" s="759"/>
      <c r="ET123" s="759"/>
      <c r="EU123" s="759"/>
      <c r="EV123" s="759"/>
      <c r="EW123" s="759"/>
      <c r="EX123" s="759"/>
      <c r="EY123" s="759"/>
      <c r="EZ123" s="759"/>
      <c r="FA123" s="759"/>
      <c r="FB123" s="759"/>
      <c r="FC123" s="759"/>
      <c r="FD123" s="759"/>
      <c r="FE123" s="759"/>
      <c r="FF123" s="759"/>
      <c r="FG123" s="759"/>
      <c r="FH123" s="759"/>
      <c r="FI123" s="759"/>
      <c r="FJ123" s="759"/>
      <c r="FK123" s="759"/>
      <c r="FL123" s="759"/>
      <c r="FM123" s="759"/>
      <c r="FN123" s="759"/>
      <c r="FO123" s="759"/>
      <c r="FP123" s="759"/>
      <c r="FQ123" s="759"/>
      <c r="FR123" s="759"/>
      <c r="FS123" s="759"/>
      <c r="FT123" s="759"/>
      <c r="FU123" s="759"/>
      <c r="FV123" s="759"/>
      <c r="FW123" s="759"/>
      <c r="FX123" s="759"/>
      <c r="FY123" s="759"/>
      <c r="FZ123" s="759"/>
      <c r="GA123" s="759"/>
      <c r="GB123" s="759"/>
      <c r="GC123" s="759"/>
      <c r="GD123" s="759"/>
      <c r="GE123" s="759"/>
      <c r="GF123" s="759"/>
      <c r="GG123" s="759"/>
      <c r="GH123" s="759"/>
      <c r="GI123" s="759"/>
      <c r="GJ123" s="759"/>
      <c r="GK123" s="759"/>
      <c r="GL123" s="759"/>
      <c r="GM123" s="759"/>
      <c r="GN123" s="759"/>
      <c r="GO123" s="759"/>
      <c r="GP123" s="759"/>
      <c r="GQ123" s="759"/>
      <c r="GR123" s="759"/>
      <c r="GS123" s="759"/>
      <c r="GT123" s="759"/>
      <c r="GU123" s="759"/>
      <c r="GV123" s="759"/>
      <c r="GW123" s="759"/>
      <c r="GX123" s="759"/>
      <c r="GY123" s="759"/>
      <c r="GZ123" s="759"/>
      <c r="HA123" s="759"/>
      <c r="HB123" s="759"/>
      <c r="HC123" s="759"/>
      <c r="HD123" s="759"/>
      <c r="HE123" s="759"/>
      <c r="HF123" s="759"/>
      <c r="HG123" s="759"/>
      <c r="HH123" s="759"/>
      <c r="HI123" s="759"/>
      <c r="HJ123" s="759"/>
      <c r="HK123" s="759"/>
      <c r="HL123" s="759"/>
      <c r="HM123" s="759"/>
      <c r="HN123" s="759"/>
    </row>
    <row r="124" spans="1:222" s="763" customFormat="1" ht="12" customHeight="1">
      <c r="A124" s="741">
        <v>83</v>
      </c>
      <c r="B124" s="760" t="s">
        <v>177</v>
      </c>
      <c r="C124" s="546">
        <v>1</v>
      </c>
      <c r="D124" s="546">
        <v>7</v>
      </c>
      <c r="E124" s="546">
        <v>8</v>
      </c>
      <c r="F124" s="546">
        <v>21</v>
      </c>
      <c r="G124" s="729">
        <v>37</v>
      </c>
      <c r="H124" s="739"/>
      <c r="I124" s="730"/>
      <c r="J124" s="730"/>
      <c r="K124" s="730"/>
      <c r="L124" s="730"/>
      <c r="M124" s="730"/>
      <c r="N124" s="730"/>
      <c r="O124" s="730"/>
      <c r="P124" s="913"/>
      <c r="Q124" s="718"/>
      <c r="R124" s="737"/>
      <c r="S124" s="737"/>
      <c r="T124" s="766"/>
      <c r="U124" s="766"/>
      <c r="V124" s="765"/>
      <c r="W124" s="765"/>
      <c r="X124" s="732">
        <v>37</v>
      </c>
      <c r="Y124" s="728"/>
      <c r="Z124" s="728"/>
      <c r="AA124" s="900"/>
      <c r="AB124" s="900"/>
      <c r="AC124" s="728"/>
      <c r="AD124" s="728"/>
      <c r="AE124" s="728"/>
      <c r="AF124" s="900"/>
      <c r="AG124" s="728"/>
      <c r="AH124" s="728"/>
      <c r="AI124" s="728"/>
      <c r="AJ124" s="728"/>
      <c r="AK124" s="728"/>
      <c r="AL124" s="728"/>
      <c r="AM124" s="728"/>
      <c r="AN124" s="728"/>
      <c r="AO124" s="764"/>
      <c r="AP124" s="764"/>
      <c r="AQ124" s="764"/>
      <c r="AR124" s="764"/>
      <c r="AS124" s="764"/>
      <c r="AT124" s="764"/>
      <c r="AU124" s="764"/>
      <c r="AV124" s="730"/>
      <c r="AW124" s="729">
        <v>0</v>
      </c>
      <c r="AX124" s="733">
        <v>0</v>
      </c>
      <c r="AY124" s="546">
        <v>1</v>
      </c>
      <c r="AZ124" s="546">
        <v>7</v>
      </c>
      <c r="BA124" s="546">
        <v>8</v>
      </c>
      <c r="BB124" s="546">
        <v>21</v>
      </c>
      <c r="BC124" s="734">
        <v>37</v>
      </c>
      <c r="BD124" s="758"/>
      <c r="BE124" s="706" t="s">
        <v>114</v>
      </c>
      <c r="BF124" s="759"/>
      <c r="BG124" s="759"/>
      <c r="BH124" s="759"/>
      <c r="BI124" s="759"/>
      <c r="BJ124" s="759"/>
      <c r="BK124" s="759"/>
      <c r="BL124" s="759"/>
      <c r="BM124" s="759"/>
      <c r="BN124" s="759"/>
      <c r="BO124" s="759"/>
      <c r="BP124" s="759"/>
      <c r="BQ124" s="759"/>
      <c r="BR124" s="759"/>
      <c r="BS124" s="759"/>
      <c r="BT124" s="759"/>
      <c r="BU124" s="759"/>
      <c r="BV124" s="759"/>
      <c r="BW124" s="759"/>
      <c r="BX124" s="759"/>
      <c r="BY124" s="759"/>
      <c r="BZ124" s="759"/>
      <c r="CA124" s="759"/>
      <c r="CB124" s="759"/>
      <c r="CC124" s="759"/>
      <c r="CD124" s="759"/>
      <c r="CE124" s="759"/>
      <c r="CF124" s="759"/>
      <c r="CG124" s="759"/>
      <c r="CH124" s="759"/>
      <c r="CI124" s="759"/>
      <c r="CJ124" s="759"/>
      <c r="CK124" s="759"/>
      <c r="CL124" s="759"/>
      <c r="CM124" s="759"/>
      <c r="CN124" s="759"/>
      <c r="CO124" s="759"/>
      <c r="CP124" s="759"/>
      <c r="CQ124" s="759"/>
      <c r="CR124" s="759"/>
      <c r="CS124" s="759"/>
      <c r="CT124" s="759"/>
      <c r="CU124" s="759"/>
      <c r="CV124" s="759"/>
      <c r="CW124" s="759"/>
      <c r="CX124" s="759"/>
      <c r="CY124" s="759"/>
      <c r="CZ124" s="759"/>
      <c r="DA124" s="759"/>
      <c r="DB124" s="759"/>
      <c r="DC124" s="759"/>
      <c r="DD124" s="759"/>
      <c r="DE124" s="759"/>
      <c r="DF124" s="759"/>
      <c r="DG124" s="759"/>
      <c r="DH124" s="759"/>
      <c r="DI124" s="759"/>
      <c r="DJ124" s="759"/>
      <c r="DK124" s="759"/>
      <c r="DL124" s="759"/>
      <c r="DM124" s="759"/>
      <c r="DN124" s="759"/>
      <c r="DO124" s="759"/>
      <c r="DP124" s="759"/>
      <c r="DQ124" s="759"/>
      <c r="DR124" s="759"/>
      <c r="DS124" s="759"/>
      <c r="DT124" s="759"/>
      <c r="DU124" s="759"/>
      <c r="DV124" s="759"/>
      <c r="DW124" s="759"/>
      <c r="DX124" s="759"/>
      <c r="DY124" s="759"/>
      <c r="DZ124" s="759"/>
      <c r="EA124" s="759"/>
      <c r="EB124" s="759"/>
      <c r="EC124" s="759"/>
      <c r="ED124" s="759"/>
      <c r="EE124" s="759"/>
      <c r="EF124" s="759"/>
      <c r="EG124" s="759"/>
      <c r="EH124" s="759"/>
      <c r="EI124" s="759"/>
      <c r="EJ124" s="759"/>
      <c r="EK124" s="759"/>
      <c r="EL124" s="759"/>
      <c r="EM124" s="759"/>
      <c r="EN124" s="759"/>
      <c r="EO124" s="759"/>
      <c r="EP124" s="759"/>
      <c r="EQ124" s="759"/>
      <c r="ER124" s="759"/>
      <c r="ES124" s="759"/>
      <c r="ET124" s="759"/>
      <c r="EU124" s="759"/>
      <c r="EV124" s="759"/>
      <c r="EW124" s="759"/>
      <c r="EX124" s="759"/>
      <c r="EY124" s="759"/>
      <c r="EZ124" s="759"/>
      <c r="FA124" s="759"/>
      <c r="FB124" s="759"/>
      <c r="FC124" s="759"/>
      <c r="FD124" s="759"/>
      <c r="FE124" s="759"/>
      <c r="FF124" s="759"/>
      <c r="FG124" s="759"/>
      <c r="FH124" s="759"/>
      <c r="FI124" s="759"/>
      <c r="FJ124" s="759"/>
      <c r="FK124" s="759"/>
      <c r="FL124" s="759"/>
      <c r="FM124" s="759"/>
      <c r="FN124" s="759"/>
      <c r="FO124" s="759"/>
      <c r="FP124" s="759"/>
      <c r="FQ124" s="759"/>
      <c r="FR124" s="759"/>
      <c r="FS124" s="759"/>
      <c r="FT124" s="759"/>
      <c r="FU124" s="759"/>
      <c r="FV124" s="759"/>
      <c r="FW124" s="759"/>
      <c r="FX124" s="759"/>
      <c r="FY124" s="759"/>
      <c r="FZ124" s="759"/>
      <c r="GA124" s="759"/>
      <c r="GB124" s="759"/>
      <c r="GC124" s="759"/>
      <c r="GD124" s="759"/>
      <c r="GE124" s="759"/>
      <c r="GF124" s="759"/>
      <c r="GG124" s="759"/>
      <c r="GH124" s="759"/>
      <c r="GI124" s="759"/>
      <c r="GJ124" s="759"/>
      <c r="GK124" s="759"/>
      <c r="GL124" s="759"/>
      <c r="GM124" s="759"/>
      <c r="GN124" s="759"/>
      <c r="GO124" s="759"/>
      <c r="GP124" s="759"/>
      <c r="GQ124" s="759"/>
      <c r="GR124" s="759"/>
      <c r="GS124" s="759"/>
      <c r="GT124" s="759"/>
      <c r="GU124" s="759"/>
      <c r="GV124" s="759"/>
      <c r="GW124" s="759"/>
      <c r="GX124" s="759"/>
      <c r="GY124" s="759"/>
      <c r="GZ124" s="759"/>
      <c r="HA124" s="759"/>
      <c r="HB124" s="759"/>
      <c r="HC124" s="759"/>
      <c r="HD124" s="759"/>
      <c r="HE124" s="759"/>
      <c r="HF124" s="759"/>
      <c r="HG124" s="759"/>
      <c r="HH124" s="759"/>
      <c r="HI124" s="759"/>
      <c r="HJ124" s="759"/>
      <c r="HK124" s="759"/>
      <c r="HL124" s="759"/>
      <c r="HM124" s="759"/>
      <c r="HN124" s="759"/>
    </row>
    <row r="125" spans="1:222" s="763" customFormat="1" ht="12.75">
      <c r="A125" s="741">
        <v>84</v>
      </c>
      <c r="B125" s="760" t="s">
        <v>179</v>
      </c>
      <c r="C125" s="546">
        <v>0</v>
      </c>
      <c r="D125" s="546">
        <v>5</v>
      </c>
      <c r="E125" s="546">
        <v>4</v>
      </c>
      <c r="F125" s="546">
        <v>30</v>
      </c>
      <c r="G125" s="729">
        <v>39</v>
      </c>
      <c r="H125" s="739"/>
      <c r="I125" s="730"/>
      <c r="J125" s="730"/>
      <c r="K125" s="730"/>
      <c r="L125" s="730"/>
      <c r="M125" s="730"/>
      <c r="N125" s="730"/>
      <c r="O125" s="730"/>
      <c r="P125" s="913"/>
      <c r="Q125" s="718"/>
      <c r="R125" s="765"/>
      <c r="S125" s="765"/>
      <c r="T125" s="766"/>
      <c r="U125" s="766"/>
      <c r="V125" s="765"/>
      <c r="W125" s="765"/>
      <c r="X125" s="732">
        <v>39</v>
      </c>
      <c r="Y125" s="728"/>
      <c r="Z125" s="728"/>
      <c r="AA125" s="900"/>
      <c r="AB125" s="900">
        <v>1</v>
      </c>
      <c r="AC125" s="728"/>
      <c r="AD125" s="728"/>
      <c r="AE125" s="728"/>
      <c r="AF125" s="900"/>
      <c r="AG125" s="728"/>
      <c r="AH125" s="728"/>
      <c r="AI125" s="728"/>
      <c r="AJ125" s="728"/>
      <c r="AK125" s="728"/>
      <c r="AL125" s="728"/>
      <c r="AM125" s="728"/>
      <c r="AN125" s="728"/>
      <c r="AO125" s="764"/>
      <c r="AP125" s="764"/>
      <c r="AQ125" s="764"/>
      <c r="AR125" s="764"/>
      <c r="AS125" s="764"/>
      <c r="AT125" s="764"/>
      <c r="AU125" s="764"/>
      <c r="AV125" s="730">
        <v>1</v>
      </c>
      <c r="AW125" s="729">
        <v>0</v>
      </c>
      <c r="AX125" s="733">
        <v>2</v>
      </c>
      <c r="AY125" s="546">
        <v>0</v>
      </c>
      <c r="AZ125" s="546">
        <v>5</v>
      </c>
      <c r="BA125" s="546">
        <v>4</v>
      </c>
      <c r="BB125" s="546">
        <v>28</v>
      </c>
      <c r="BC125" s="734">
        <v>37</v>
      </c>
      <c r="BD125" s="745" t="s">
        <v>1644</v>
      </c>
      <c r="BE125" s="706" t="s">
        <v>116</v>
      </c>
      <c r="BF125" s="759"/>
      <c r="BG125" s="759"/>
      <c r="BH125" s="759"/>
      <c r="BI125" s="759"/>
      <c r="BJ125" s="759"/>
      <c r="BK125" s="759"/>
      <c r="BL125" s="759"/>
      <c r="BM125" s="759"/>
      <c r="BN125" s="759"/>
      <c r="BO125" s="759"/>
      <c r="BP125" s="759"/>
      <c r="BQ125" s="759"/>
      <c r="BR125" s="759"/>
      <c r="BS125" s="759"/>
      <c r="BT125" s="759"/>
      <c r="BU125" s="759"/>
      <c r="BV125" s="759"/>
      <c r="BW125" s="759"/>
      <c r="BX125" s="759"/>
      <c r="BY125" s="759"/>
      <c r="BZ125" s="759"/>
      <c r="CA125" s="759"/>
      <c r="CB125" s="759"/>
      <c r="CC125" s="759"/>
      <c r="CD125" s="759"/>
      <c r="CE125" s="759"/>
      <c r="CF125" s="759"/>
      <c r="CG125" s="759"/>
      <c r="CH125" s="759"/>
      <c r="CI125" s="759"/>
      <c r="CJ125" s="759"/>
      <c r="CK125" s="759"/>
      <c r="CL125" s="759"/>
      <c r="CM125" s="759"/>
      <c r="CN125" s="759"/>
      <c r="CO125" s="759"/>
      <c r="CP125" s="759"/>
      <c r="CQ125" s="759"/>
      <c r="CR125" s="759"/>
      <c r="CS125" s="759"/>
      <c r="CT125" s="759"/>
      <c r="CU125" s="759"/>
      <c r="CV125" s="759"/>
      <c r="CW125" s="759"/>
      <c r="CX125" s="759"/>
      <c r="CY125" s="759"/>
      <c r="CZ125" s="759"/>
      <c r="DA125" s="759"/>
      <c r="DB125" s="759"/>
      <c r="DC125" s="759"/>
      <c r="DD125" s="759"/>
      <c r="DE125" s="759"/>
      <c r="DF125" s="759"/>
      <c r="DG125" s="759"/>
      <c r="DH125" s="759"/>
      <c r="DI125" s="759"/>
      <c r="DJ125" s="759"/>
      <c r="DK125" s="759"/>
      <c r="DL125" s="759"/>
      <c r="DM125" s="759"/>
      <c r="DN125" s="759"/>
      <c r="DO125" s="759"/>
      <c r="DP125" s="759"/>
      <c r="DQ125" s="759"/>
      <c r="DR125" s="759"/>
      <c r="DS125" s="759"/>
      <c r="DT125" s="759"/>
      <c r="DU125" s="759"/>
      <c r="DV125" s="759"/>
      <c r="DW125" s="759"/>
      <c r="DX125" s="759"/>
      <c r="DY125" s="759"/>
      <c r="DZ125" s="759"/>
      <c r="EA125" s="759"/>
      <c r="EB125" s="759"/>
      <c r="EC125" s="759"/>
      <c r="ED125" s="759"/>
      <c r="EE125" s="759"/>
      <c r="EF125" s="759"/>
      <c r="EG125" s="759"/>
      <c r="EH125" s="759"/>
      <c r="EI125" s="759"/>
      <c r="EJ125" s="759"/>
      <c r="EK125" s="759"/>
      <c r="EL125" s="759"/>
      <c r="EM125" s="759"/>
      <c r="EN125" s="759"/>
      <c r="EO125" s="759"/>
      <c r="EP125" s="759"/>
      <c r="EQ125" s="759"/>
      <c r="ER125" s="759"/>
      <c r="ES125" s="759"/>
      <c r="ET125" s="759"/>
      <c r="EU125" s="759"/>
      <c r="EV125" s="759"/>
      <c r="EW125" s="759"/>
      <c r="EX125" s="759"/>
      <c r="EY125" s="759"/>
      <c r="EZ125" s="759"/>
      <c r="FA125" s="759"/>
      <c r="FB125" s="759"/>
      <c r="FC125" s="759"/>
      <c r="FD125" s="759"/>
      <c r="FE125" s="759"/>
      <c r="FF125" s="759"/>
      <c r="FG125" s="759"/>
      <c r="FH125" s="759"/>
      <c r="FI125" s="759"/>
      <c r="FJ125" s="759"/>
      <c r="FK125" s="759"/>
      <c r="FL125" s="759"/>
      <c r="FM125" s="759"/>
      <c r="FN125" s="759"/>
      <c r="FO125" s="759"/>
      <c r="FP125" s="759"/>
      <c r="FQ125" s="759"/>
      <c r="FR125" s="759"/>
      <c r="FS125" s="759"/>
      <c r="FT125" s="759"/>
      <c r="FU125" s="759"/>
      <c r="FV125" s="759"/>
      <c r="FW125" s="759"/>
      <c r="FX125" s="759"/>
      <c r="FY125" s="759"/>
      <c r="FZ125" s="759"/>
      <c r="GA125" s="759"/>
      <c r="GB125" s="759"/>
      <c r="GC125" s="759"/>
      <c r="GD125" s="759"/>
      <c r="GE125" s="759"/>
      <c r="GF125" s="759"/>
      <c r="GG125" s="759"/>
      <c r="GH125" s="759"/>
      <c r="GI125" s="759"/>
      <c r="GJ125" s="759"/>
      <c r="GK125" s="759"/>
      <c r="GL125" s="759"/>
      <c r="GM125" s="759"/>
      <c r="GN125" s="759"/>
      <c r="GO125" s="759"/>
      <c r="GP125" s="759"/>
      <c r="GQ125" s="759"/>
      <c r="GR125" s="759"/>
      <c r="GS125" s="759"/>
      <c r="GT125" s="759"/>
      <c r="GU125" s="759"/>
      <c r="GV125" s="759"/>
      <c r="GW125" s="759"/>
      <c r="GX125" s="759"/>
      <c r="GY125" s="759"/>
      <c r="GZ125" s="759"/>
      <c r="HA125" s="759"/>
      <c r="HB125" s="759"/>
      <c r="HC125" s="759"/>
      <c r="HD125" s="759"/>
      <c r="HE125" s="759"/>
      <c r="HF125" s="759"/>
      <c r="HG125" s="759"/>
      <c r="HH125" s="759"/>
      <c r="HI125" s="759"/>
      <c r="HJ125" s="759"/>
      <c r="HK125" s="759"/>
      <c r="HL125" s="759"/>
      <c r="HM125" s="759"/>
      <c r="HN125" s="759"/>
    </row>
    <row r="126" spans="1:222" s="763" customFormat="1" ht="12" customHeight="1">
      <c r="A126" s="741">
        <v>85</v>
      </c>
      <c r="B126" s="760" t="s">
        <v>180</v>
      </c>
      <c r="C126" s="546">
        <v>0</v>
      </c>
      <c r="D126" s="546">
        <v>3</v>
      </c>
      <c r="E126" s="546">
        <v>12</v>
      </c>
      <c r="F126" s="546">
        <v>20</v>
      </c>
      <c r="G126" s="729">
        <v>35</v>
      </c>
      <c r="H126" s="739"/>
      <c r="I126" s="730"/>
      <c r="J126" s="730"/>
      <c r="K126" s="730"/>
      <c r="L126" s="730"/>
      <c r="M126" s="730"/>
      <c r="N126" s="730"/>
      <c r="O126" s="730"/>
      <c r="P126" s="913"/>
      <c r="Q126" s="765"/>
      <c r="R126" s="765"/>
      <c r="S126" s="765"/>
      <c r="T126" s="766"/>
      <c r="U126" s="766"/>
      <c r="V126" s="765"/>
      <c r="W126" s="765"/>
      <c r="X126" s="732">
        <v>35</v>
      </c>
      <c r="Y126" s="728"/>
      <c r="Z126" s="728"/>
      <c r="AA126" s="900"/>
      <c r="AB126" s="900"/>
      <c r="AC126" s="728"/>
      <c r="AD126" s="728"/>
      <c r="AE126" s="728"/>
      <c r="AF126" s="900"/>
      <c r="AG126" s="728"/>
      <c r="AH126" s="728"/>
      <c r="AI126" s="728"/>
      <c r="AJ126" s="728"/>
      <c r="AK126" s="728"/>
      <c r="AL126" s="728"/>
      <c r="AM126" s="728"/>
      <c r="AN126" s="728"/>
      <c r="AO126" s="764"/>
      <c r="AP126" s="764"/>
      <c r="AQ126" s="764"/>
      <c r="AR126" s="764"/>
      <c r="AS126" s="764"/>
      <c r="AT126" s="764"/>
      <c r="AU126" s="764"/>
      <c r="AV126" s="730"/>
      <c r="AW126" s="729">
        <v>0</v>
      </c>
      <c r="AX126" s="733">
        <v>0</v>
      </c>
      <c r="AY126" s="546">
        <v>0</v>
      </c>
      <c r="AZ126" s="546">
        <v>3</v>
      </c>
      <c r="BA126" s="546">
        <v>12</v>
      </c>
      <c r="BB126" s="546">
        <v>20</v>
      </c>
      <c r="BC126" s="734">
        <v>35</v>
      </c>
      <c r="BD126" s="745"/>
      <c r="BE126" s="706" t="s">
        <v>118</v>
      </c>
      <c r="BF126" s="759"/>
      <c r="BG126" s="759"/>
      <c r="BH126" s="759"/>
      <c r="BI126" s="759"/>
      <c r="BJ126" s="759"/>
      <c r="BK126" s="759"/>
      <c r="BL126" s="759"/>
      <c r="BM126" s="759"/>
      <c r="BN126" s="759"/>
      <c r="BO126" s="759"/>
      <c r="BP126" s="759"/>
      <c r="BQ126" s="759"/>
      <c r="BR126" s="759"/>
      <c r="BS126" s="759"/>
      <c r="BT126" s="759"/>
      <c r="BU126" s="759"/>
      <c r="BV126" s="759"/>
      <c r="BW126" s="759"/>
      <c r="BX126" s="759"/>
      <c r="BY126" s="759"/>
      <c r="BZ126" s="759"/>
      <c r="CA126" s="759"/>
      <c r="CB126" s="759"/>
      <c r="CC126" s="759"/>
      <c r="CD126" s="759"/>
      <c r="CE126" s="759"/>
      <c r="CF126" s="759"/>
      <c r="CG126" s="759"/>
      <c r="CH126" s="759"/>
      <c r="CI126" s="759"/>
      <c r="CJ126" s="759"/>
      <c r="CK126" s="759"/>
      <c r="CL126" s="759"/>
      <c r="CM126" s="759"/>
      <c r="CN126" s="759"/>
      <c r="CO126" s="759"/>
      <c r="CP126" s="759"/>
      <c r="CQ126" s="759"/>
      <c r="CR126" s="759"/>
      <c r="CS126" s="759"/>
      <c r="CT126" s="759"/>
      <c r="CU126" s="759"/>
      <c r="CV126" s="759"/>
      <c r="CW126" s="759"/>
      <c r="CX126" s="759"/>
      <c r="CY126" s="759"/>
      <c r="CZ126" s="759"/>
      <c r="DA126" s="759"/>
      <c r="DB126" s="759"/>
      <c r="DC126" s="759"/>
      <c r="DD126" s="759"/>
      <c r="DE126" s="759"/>
      <c r="DF126" s="759"/>
      <c r="DG126" s="759"/>
      <c r="DH126" s="759"/>
      <c r="DI126" s="759"/>
      <c r="DJ126" s="759"/>
      <c r="DK126" s="759"/>
      <c r="DL126" s="759"/>
      <c r="DM126" s="759"/>
      <c r="DN126" s="759"/>
      <c r="DO126" s="759"/>
      <c r="DP126" s="759"/>
      <c r="DQ126" s="759"/>
      <c r="DR126" s="759"/>
      <c r="DS126" s="759"/>
      <c r="DT126" s="759"/>
      <c r="DU126" s="759"/>
      <c r="DV126" s="759"/>
      <c r="DW126" s="759"/>
      <c r="DX126" s="759"/>
      <c r="DY126" s="759"/>
      <c r="DZ126" s="759"/>
      <c r="EA126" s="759"/>
      <c r="EB126" s="759"/>
      <c r="EC126" s="759"/>
      <c r="ED126" s="759"/>
      <c r="EE126" s="759"/>
      <c r="EF126" s="759"/>
      <c r="EG126" s="759"/>
      <c r="EH126" s="759"/>
      <c r="EI126" s="759"/>
      <c r="EJ126" s="759"/>
      <c r="EK126" s="759"/>
      <c r="EL126" s="759"/>
      <c r="EM126" s="759"/>
      <c r="EN126" s="759"/>
      <c r="EO126" s="759"/>
      <c r="EP126" s="759"/>
      <c r="EQ126" s="759"/>
      <c r="ER126" s="759"/>
      <c r="ES126" s="759"/>
      <c r="ET126" s="759"/>
      <c r="EU126" s="759"/>
      <c r="EV126" s="759"/>
      <c r="EW126" s="759"/>
      <c r="EX126" s="759"/>
      <c r="EY126" s="759"/>
      <c r="EZ126" s="759"/>
      <c r="FA126" s="759"/>
      <c r="FB126" s="759"/>
      <c r="FC126" s="759"/>
      <c r="FD126" s="759"/>
      <c r="FE126" s="759"/>
      <c r="FF126" s="759"/>
      <c r="FG126" s="759"/>
      <c r="FH126" s="759"/>
      <c r="FI126" s="759"/>
      <c r="FJ126" s="759"/>
      <c r="FK126" s="759"/>
      <c r="FL126" s="759"/>
      <c r="FM126" s="759"/>
      <c r="FN126" s="759"/>
      <c r="FO126" s="759"/>
      <c r="FP126" s="759"/>
      <c r="FQ126" s="759"/>
      <c r="FR126" s="759"/>
      <c r="FS126" s="759"/>
      <c r="FT126" s="759"/>
      <c r="FU126" s="759"/>
      <c r="FV126" s="759"/>
      <c r="FW126" s="759"/>
      <c r="FX126" s="759"/>
      <c r="FY126" s="759"/>
      <c r="FZ126" s="759"/>
      <c r="GA126" s="759"/>
      <c r="GB126" s="759"/>
      <c r="GC126" s="759"/>
      <c r="GD126" s="759"/>
      <c r="GE126" s="759"/>
      <c r="GF126" s="759"/>
      <c r="GG126" s="759"/>
      <c r="GH126" s="759"/>
      <c r="GI126" s="759"/>
      <c r="GJ126" s="759"/>
      <c r="GK126" s="759"/>
      <c r="GL126" s="759"/>
      <c r="GM126" s="759"/>
      <c r="GN126" s="759"/>
      <c r="GO126" s="759"/>
      <c r="GP126" s="759"/>
      <c r="GQ126" s="759"/>
      <c r="GR126" s="759"/>
      <c r="GS126" s="759"/>
      <c r="GT126" s="759"/>
      <c r="GU126" s="759"/>
      <c r="GV126" s="759"/>
      <c r="GW126" s="759"/>
      <c r="GX126" s="759"/>
      <c r="GY126" s="759"/>
      <c r="GZ126" s="759"/>
      <c r="HA126" s="759"/>
      <c r="HB126" s="759"/>
      <c r="HC126" s="759"/>
      <c r="HD126" s="759"/>
      <c r="HE126" s="759"/>
      <c r="HF126" s="759"/>
      <c r="HG126" s="759"/>
      <c r="HH126" s="759"/>
      <c r="HI126" s="759"/>
      <c r="HJ126" s="759"/>
      <c r="HK126" s="759"/>
      <c r="HL126" s="759"/>
      <c r="HM126" s="759"/>
      <c r="HN126" s="759"/>
    </row>
    <row r="127" spans="1:222" s="763" customFormat="1" ht="12" customHeight="1">
      <c r="A127" s="741">
        <v>86</v>
      </c>
      <c r="B127" s="760" t="s">
        <v>181</v>
      </c>
      <c r="C127" s="546">
        <v>0</v>
      </c>
      <c r="D127" s="546">
        <v>5</v>
      </c>
      <c r="E127" s="546">
        <v>5</v>
      </c>
      <c r="F127" s="546">
        <v>26</v>
      </c>
      <c r="G127" s="729">
        <v>36</v>
      </c>
      <c r="H127" s="739"/>
      <c r="I127" s="730"/>
      <c r="J127" s="730"/>
      <c r="K127" s="730"/>
      <c r="L127" s="730"/>
      <c r="M127" s="730"/>
      <c r="N127" s="730"/>
      <c r="O127" s="730"/>
      <c r="P127" s="913"/>
      <c r="Q127" s="718"/>
      <c r="R127" s="765"/>
      <c r="S127" s="737"/>
      <c r="T127" s="766"/>
      <c r="U127" s="766"/>
      <c r="V127" s="765"/>
      <c r="W127" s="765"/>
      <c r="X127" s="732">
        <v>36</v>
      </c>
      <c r="Y127" s="728"/>
      <c r="Z127" s="728"/>
      <c r="AA127" s="900"/>
      <c r="AB127" s="900"/>
      <c r="AC127" s="728"/>
      <c r="AD127" s="728"/>
      <c r="AE127" s="728"/>
      <c r="AF127" s="900"/>
      <c r="AG127" s="728"/>
      <c r="AH127" s="728"/>
      <c r="AI127" s="728"/>
      <c r="AJ127" s="728"/>
      <c r="AK127" s="728"/>
      <c r="AL127" s="728"/>
      <c r="AM127" s="728"/>
      <c r="AN127" s="728"/>
      <c r="AO127" s="764"/>
      <c r="AP127" s="764"/>
      <c r="AQ127" s="764"/>
      <c r="AR127" s="764"/>
      <c r="AS127" s="764"/>
      <c r="AT127" s="764"/>
      <c r="AU127" s="764"/>
      <c r="AV127" s="730"/>
      <c r="AW127" s="729">
        <v>0</v>
      </c>
      <c r="AX127" s="733">
        <v>0</v>
      </c>
      <c r="AY127" s="546">
        <v>0</v>
      </c>
      <c r="AZ127" s="546">
        <v>5</v>
      </c>
      <c r="BA127" s="546">
        <v>5</v>
      </c>
      <c r="BB127" s="546">
        <v>26</v>
      </c>
      <c r="BC127" s="734">
        <v>36</v>
      </c>
      <c r="BD127" s="745"/>
      <c r="BE127" s="706" t="s">
        <v>120</v>
      </c>
      <c r="BF127" s="759"/>
      <c r="BG127" s="759"/>
      <c r="BH127" s="759"/>
      <c r="BI127" s="759"/>
      <c r="BJ127" s="759"/>
      <c r="BK127" s="759"/>
      <c r="BL127" s="759"/>
      <c r="BM127" s="759"/>
      <c r="BN127" s="759"/>
      <c r="BO127" s="759"/>
      <c r="BP127" s="759"/>
      <c r="BQ127" s="759"/>
      <c r="BR127" s="759"/>
      <c r="BS127" s="759"/>
      <c r="BT127" s="759"/>
      <c r="BU127" s="759"/>
      <c r="BV127" s="759"/>
      <c r="BW127" s="759"/>
      <c r="BX127" s="759"/>
      <c r="BY127" s="759"/>
      <c r="BZ127" s="759"/>
      <c r="CA127" s="759"/>
      <c r="CB127" s="759"/>
      <c r="CC127" s="759"/>
      <c r="CD127" s="759"/>
      <c r="CE127" s="759"/>
      <c r="CF127" s="759"/>
      <c r="CG127" s="759"/>
      <c r="CH127" s="759"/>
      <c r="CI127" s="759"/>
      <c r="CJ127" s="759"/>
      <c r="CK127" s="759"/>
      <c r="CL127" s="759"/>
      <c r="CM127" s="759"/>
      <c r="CN127" s="759"/>
      <c r="CO127" s="759"/>
      <c r="CP127" s="759"/>
      <c r="CQ127" s="759"/>
      <c r="CR127" s="759"/>
      <c r="CS127" s="759"/>
      <c r="CT127" s="759"/>
      <c r="CU127" s="759"/>
      <c r="CV127" s="759"/>
      <c r="CW127" s="759"/>
      <c r="CX127" s="759"/>
      <c r="CY127" s="759"/>
      <c r="CZ127" s="759"/>
      <c r="DA127" s="759"/>
      <c r="DB127" s="759"/>
      <c r="DC127" s="759"/>
      <c r="DD127" s="759"/>
      <c r="DE127" s="759"/>
      <c r="DF127" s="759"/>
      <c r="DG127" s="759"/>
      <c r="DH127" s="759"/>
      <c r="DI127" s="759"/>
      <c r="DJ127" s="759"/>
      <c r="DK127" s="759"/>
      <c r="DL127" s="759"/>
      <c r="DM127" s="759"/>
      <c r="DN127" s="759"/>
      <c r="DO127" s="759"/>
      <c r="DP127" s="759"/>
      <c r="DQ127" s="759"/>
      <c r="DR127" s="759"/>
      <c r="DS127" s="759"/>
      <c r="DT127" s="759"/>
      <c r="DU127" s="759"/>
      <c r="DV127" s="759"/>
      <c r="DW127" s="759"/>
      <c r="DX127" s="759"/>
      <c r="DY127" s="759"/>
      <c r="DZ127" s="759"/>
      <c r="EA127" s="759"/>
      <c r="EB127" s="759"/>
      <c r="EC127" s="759"/>
      <c r="ED127" s="759"/>
      <c r="EE127" s="759"/>
      <c r="EF127" s="759"/>
      <c r="EG127" s="759"/>
      <c r="EH127" s="759"/>
      <c r="EI127" s="759"/>
      <c r="EJ127" s="759"/>
      <c r="EK127" s="759"/>
      <c r="EL127" s="759"/>
      <c r="EM127" s="759"/>
      <c r="EN127" s="759"/>
      <c r="EO127" s="759"/>
      <c r="EP127" s="759"/>
      <c r="EQ127" s="759"/>
      <c r="ER127" s="759"/>
      <c r="ES127" s="759"/>
      <c r="ET127" s="759"/>
      <c r="EU127" s="759"/>
      <c r="EV127" s="759"/>
      <c r="EW127" s="759"/>
      <c r="EX127" s="759"/>
      <c r="EY127" s="759"/>
      <c r="EZ127" s="759"/>
      <c r="FA127" s="759"/>
      <c r="FB127" s="759"/>
      <c r="FC127" s="759"/>
      <c r="FD127" s="759"/>
      <c r="FE127" s="759"/>
      <c r="FF127" s="759"/>
      <c r="FG127" s="759"/>
      <c r="FH127" s="759"/>
      <c r="FI127" s="759"/>
      <c r="FJ127" s="759"/>
      <c r="FK127" s="759"/>
      <c r="FL127" s="759"/>
      <c r="FM127" s="759"/>
      <c r="FN127" s="759"/>
      <c r="FO127" s="759"/>
      <c r="FP127" s="759"/>
      <c r="FQ127" s="759"/>
      <c r="FR127" s="759"/>
      <c r="FS127" s="759"/>
      <c r="FT127" s="759"/>
      <c r="FU127" s="759"/>
      <c r="FV127" s="759"/>
      <c r="FW127" s="759"/>
      <c r="FX127" s="759"/>
      <c r="FY127" s="759"/>
      <c r="FZ127" s="759"/>
      <c r="GA127" s="759"/>
      <c r="GB127" s="759"/>
      <c r="GC127" s="759"/>
      <c r="GD127" s="759"/>
      <c r="GE127" s="759"/>
      <c r="GF127" s="759"/>
      <c r="GG127" s="759"/>
      <c r="GH127" s="759"/>
      <c r="GI127" s="759"/>
      <c r="GJ127" s="759"/>
      <c r="GK127" s="759"/>
      <c r="GL127" s="759"/>
      <c r="GM127" s="759"/>
      <c r="GN127" s="759"/>
      <c r="GO127" s="759"/>
      <c r="GP127" s="759"/>
      <c r="GQ127" s="759"/>
      <c r="GR127" s="759"/>
      <c r="GS127" s="759"/>
      <c r="GT127" s="759"/>
      <c r="GU127" s="759"/>
      <c r="GV127" s="759"/>
      <c r="GW127" s="759"/>
      <c r="GX127" s="759"/>
      <c r="GY127" s="759"/>
      <c r="GZ127" s="759"/>
      <c r="HA127" s="759"/>
      <c r="HB127" s="759"/>
      <c r="HC127" s="759"/>
      <c r="HD127" s="759"/>
      <c r="HE127" s="759"/>
      <c r="HF127" s="759"/>
      <c r="HG127" s="759"/>
      <c r="HH127" s="759"/>
      <c r="HI127" s="759"/>
      <c r="HJ127" s="759"/>
      <c r="HK127" s="759"/>
      <c r="HL127" s="759"/>
      <c r="HM127" s="759"/>
      <c r="HN127" s="759"/>
    </row>
    <row r="128" spans="1:222" s="763" customFormat="1" ht="12" customHeight="1">
      <c r="A128" s="741">
        <v>87</v>
      </c>
      <c r="B128" s="760" t="s">
        <v>182</v>
      </c>
      <c r="C128" s="546">
        <v>4</v>
      </c>
      <c r="D128" s="546">
        <v>7</v>
      </c>
      <c r="E128" s="546">
        <v>6</v>
      </c>
      <c r="F128" s="546">
        <v>19</v>
      </c>
      <c r="G128" s="729">
        <v>36</v>
      </c>
      <c r="H128" s="739"/>
      <c r="I128" s="730"/>
      <c r="J128" s="730"/>
      <c r="K128" s="730"/>
      <c r="L128" s="730"/>
      <c r="M128" s="730"/>
      <c r="N128" s="730"/>
      <c r="O128" s="730"/>
      <c r="P128" s="913"/>
      <c r="Q128" s="718"/>
      <c r="R128" s="765"/>
      <c r="S128" s="765"/>
      <c r="T128" s="766"/>
      <c r="U128" s="766"/>
      <c r="V128" s="765"/>
      <c r="W128" s="765"/>
      <c r="X128" s="732">
        <v>36</v>
      </c>
      <c r="Y128" s="728"/>
      <c r="Z128" s="728"/>
      <c r="AA128" s="900"/>
      <c r="AB128" s="900"/>
      <c r="AC128" s="728"/>
      <c r="AD128" s="728"/>
      <c r="AE128" s="728"/>
      <c r="AF128" s="900"/>
      <c r="AG128" s="728"/>
      <c r="AH128" s="728"/>
      <c r="AI128" s="728"/>
      <c r="AJ128" s="728"/>
      <c r="AK128" s="728"/>
      <c r="AL128" s="728"/>
      <c r="AM128" s="728"/>
      <c r="AN128" s="728"/>
      <c r="AO128" s="764"/>
      <c r="AP128" s="764"/>
      <c r="AQ128" s="764"/>
      <c r="AR128" s="764"/>
      <c r="AS128" s="764"/>
      <c r="AT128" s="764"/>
      <c r="AU128" s="764"/>
      <c r="AV128" s="730">
        <v>1</v>
      </c>
      <c r="AW128" s="729">
        <v>0</v>
      </c>
      <c r="AX128" s="733">
        <v>1</v>
      </c>
      <c r="AY128" s="546">
        <v>4</v>
      </c>
      <c r="AZ128" s="546">
        <v>7</v>
      </c>
      <c r="BA128" s="546">
        <v>6</v>
      </c>
      <c r="BB128" s="546">
        <v>18</v>
      </c>
      <c r="BC128" s="734">
        <v>35</v>
      </c>
      <c r="BD128" s="745" t="s">
        <v>1645</v>
      </c>
      <c r="BE128" s="706" t="s">
        <v>183</v>
      </c>
      <c r="BF128" s="759"/>
      <c r="BG128" s="759"/>
      <c r="BH128" s="759"/>
      <c r="BI128" s="759"/>
      <c r="BJ128" s="759"/>
      <c r="BK128" s="759"/>
      <c r="BL128" s="759"/>
      <c r="BM128" s="759"/>
      <c r="BN128" s="759"/>
      <c r="BO128" s="759"/>
      <c r="BP128" s="759"/>
      <c r="BQ128" s="759"/>
      <c r="BR128" s="759"/>
      <c r="BS128" s="759"/>
      <c r="BT128" s="759"/>
      <c r="BU128" s="759"/>
      <c r="BV128" s="759"/>
      <c r="BW128" s="759"/>
      <c r="BX128" s="759"/>
      <c r="BY128" s="759"/>
      <c r="BZ128" s="759"/>
      <c r="CA128" s="759"/>
      <c r="CB128" s="759"/>
      <c r="CC128" s="759"/>
      <c r="CD128" s="759"/>
      <c r="CE128" s="759"/>
      <c r="CF128" s="759"/>
      <c r="CG128" s="759"/>
      <c r="CH128" s="759"/>
      <c r="CI128" s="759"/>
      <c r="CJ128" s="759"/>
      <c r="CK128" s="759"/>
      <c r="CL128" s="759"/>
      <c r="CM128" s="759"/>
      <c r="CN128" s="759"/>
      <c r="CO128" s="759"/>
      <c r="CP128" s="759"/>
      <c r="CQ128" s="759"/>
      <c r="CR128" s="759"/>
      <c r="CS128" s="759"/>
      <c r="CT128" s="759"/>
      <c r="CU128" s="759"/>
      <c r="CV128" s="759"/>
      <c r="CW128" s="759"/>
      <c r="CX128" s="759"/>
      <c r="CY128" s="759"/>
      <c r="CZ128" s="759"/>
      <c r="DA128" s="759"/>
      <c r="DB128" s="759"/>
      <c r="DC128" s="759"/>
      <c r="DD128" s="759"/>
      <c r="DE128" s="759"/>
      <c r="DF128" s="759"/>
      <c r="DG128" s="759"/>
      <c r="DH128" s="759"/>
      <c r="DI128" s="759"/>
      <c r="DJ128" s="759"/>
      <c r="DK128" s="759"/>
      <c r="DL128" s="759"/>
      <c r="DM128" s="759"/>
      <c r="DN128" s="759"/>
      <c r="DO128" s="759"/>
      <c r="DP128" s="759"/>
      <c r="DQ128" s="759"/>
      <c r="DR128" s="759"/>
      <c r="DS128" s="759"/>
      <c r="DT128" s="759"/>
      <c r="DU128" s="759"/>
      <c r="DV128" s="759"/>
      <c r="DW128" s="759"/>
      <c r="DX128" s="759"/>
      <c r="DY128" s="759"/>
      <c r="DZ128" s="759"/>
      <c r="EA128" s="759"/>
      <c r="EB128" s="759"/>
      <c r="EC128" s="759"/>
      <c r="ED128" s="759"/>
      <c r="EE128" s="759"/>
      <c r="EF128" s="759"/>
      <c r="EG128" s="759"/>
      <c r="EH128" s="759"/>
      <c r="EI128" s="759"/>
      <c r="EJ128" s="759"/>
      <c r="EK128" s="759"/>
      <c r="EL128" s="759"/>
      <c r="EM128" s="759"/>
      <c r="EN128" s="759"/>
      <c r="EO128" s="759"/>
      <c r="EP128" s="759"/>
      <c r="EQ128" s="759"/>
      <c r="ER128" s="759"/>
      <c r="ES128" s="759"/>
      <c r="ET128" s="759"/>
      <c r="EU128" s="759"/>
      <c r="EV128" s="759"/>
      <c r="EW128" s="759"/>
      <c r="EX128" s="759"/>
      <c r="EY128" s="759"/>
      <c r="EZ128" s="759"/>
      <c r="FA128" s="759"/>
      <c r="FB128" s="759"/>
      <c r="FC128" s="759"/>
      <c r="FD128" s="759"/>
      <c r="FE128" s="759"/>
      <c r="FF128" s="759"/>
      <c r="FG128" s="759"/>
      <c r="FH128" s="759"/>
      <c r="FI128" s="759"/>
      <c r="FJ128" s="759"/>
      <c r="FK128" s="759"/>
      <c r="FL128" s="759"/>
      <c r="FM128" s="759"/>
      <c r="FN128" s="759"/>
      <c r="FO128" s="759"/>
      <c r="FP128" s="759"/>
      <c r="FQ128" s="759"/>
      <c r="FR128" s="759"/>
      <c r="FS128" s="759"/>
      <c r="FT128" s="759"/>
      <c r="FU128" s="759"/>
      <c r="FV128" s="759"/>
      <c r="FW128" s="759"/>
      <c r="FX128" s="759"/>
      <c r="FY128" s="759"/>
      <c r="FZ128" s="759"/>
      <c r="GA128" s="759"/>
      <c r="GB128" s="759"/>
      <c r="GC128" s="759"/>
      <c r="GD128" s="759"/>
      <c r="GE128" s="759"/>
      <c r="GF128" s="759"/>
      <c r="GG128" s="759"/>
      <c r="GH128" s="759"/>
      <c r="GI128" s="759"/>
      <c r="GJ128" s="759"/>
      <c r="GK128" s="759"/>
      <c r="GL128" s="759"/>
      <c r="GM128" s="759"/>
      <c r="GN128" s="759"/>
      <c r="GO128" s="759"/>
      <c r="GP128" s="759"/>
      <c r="GQ128" s="759"/>
      <c r="GR128" s="759"/>
      <c r="GS128" s="759"/>
      <c r="GT128" s="759"/>
      <c r="GU128" s="759"/>
      <c r="GV128" s="759"/>
      <c r="GW128" s="759"/>
      <c r="GX128" s="759"/>
      <c r="GY128" s="759"/>
      <c r="GZ128" s="759"/>
      <c r="HA128" s="759"/>
      <c r="HB128" s="759"/>
      <c r="HC128" s="759"/>
      <c r="HD128" s="759"/>
      <c r="HE128" s="759"/>
      <c r="HF128" s="759"/>
      <c r="HG128" s="759"/>
      <c r="HH128" s="759"/>
      <c r="HI128" s="759"/>
      <c r="HJ128" s="759"/>
      <c r="HK128" s="759"/>
      <c r="HL128" s="759"/>
      <c r="HM128" s="759"/>
      <c r="HN128" s="759"/>
    </row>
    <row r="129" spans="1:222" s="763" customFormat="1" ht="12" customHeight="1">
      <c r="A129" s="741">
        <v>88</v>
      </c>
      <c r="B129" s="760" t="s">
        <v>184</v>
      </c>
      <c r="C129" s="546">
        <v>0</v>
      </c>
      <c r="D129" s="546">
        <v>5</v>
      </c>
      <c r="E129" s="546">
        <v>4</v>
      </c>
      <c r="F129" s="546">
        <v>27</v>
      </c>
      <c r="G129" s="729">
        <v>36</v>
      </c>
      <c r="H129" s="739"/>
      <c r="I129" s="730"/>
      <c r="J129" s="730"/>
      <c r="K129" s="730"/>
      <c r="L129" s="730"/>
      <c r="M129" s="730"/>
      <c r="N129" s="730"/>
      <c r="O129" s="730"/>
      <c r="P129" s="913"/>
      <c r="Q129" s="718"/>
      <c r="R129" s="765"/>
      <c r="S129" s="765"/>
      <c r="T129" s="766"/>
      <c r="U129" s="766"/>
      <c r="V129" s="765"/>
      <c r="W129" s="765"/>
      <c r="X129" s="732">
        <v>36</v>
      </c>
      <c r="Y129" s="728"/>
      <c r="Z129" s="728"/>
      <c r="AA129" s="900"/>
      <c r="AB129" s="900">
        <v>1</v>
      </c>
      <c r="AC129" s="728"/>
      <c r="AD129" s="728"/>
      <c r="AE129" s="728"/>
      <c r="AF129" s="900"/>
      <c r="AG129" s="728"/>
      <c r="AH129" s="728"/>
      <c r="AI129" s="728"/>
      <c r="AJ129" s="728"/>
      <c r="AK129" s="728"/>
      <c r="AL129" s="728"/>
      <c r="AM129" s="728"/>
      <c r="AN129" s="728"/>
      <c r="AO129" s="764"/>
      <c r="AP129" s="764"/>
      <c r="AQ129" s="764"/>
      <c r="AR129" s="764"/>
      <c r="AS129" s="764"/>
      <c r="AT129" s="764"/>
      <c r="AU129" s="764"/>
      <c r="AV129" s="730"/>
      <c r="AW129" s="729">
        <v>0</v>
      </c>
      <c r="AX129" s="733">
        <v>1</v>
      </c>
      <c r="AY129" s="546">
        <v>0</v>
      </c>
      <c r="AZ129" s="546">
        <v>5</v>
      </c>
      <c r="BA129" s="546">
        <v>4</v>
      </c>
      <c r="BB129" s="546">
        <v>26</v>
      </c>
      <c r="BC129" s="734">
        <v>35</v>
      </c>
      <c r="BD129" s="758" t="s">
        <v>1646</v>
      </c>
      <c r="BE129" s="706" t="s">
        <v>123</v>
      </c>
      <c r="BF129" s="759"/>
      <c r="BG129" s="759"/>
      <c r="BH129" s="759"/>
      <c r="BI129" s="759"/>
      <c r="BJ129" s="759"/>
      <c r="BK129" s="759"/>
      <c r="BL129" s="759"/>
      <c r="BM129" s="759"/>
      <c r="BN129" s="759"/>
      <c r="BO129" s="759"/>
      <c r="BP129" s="759"/>
      <c r="BQ129" s="759"/>
      <c r="BR129" s="759"/>
      <c r="BS129" s="759"/>
      <c r="BT129" s="759"/>
      <c r="BU129" s="759"/>
      <c r="BV129" s="759"/>
      <c r="BW129" s="759"/>
      <c r="BX129" s="759"/>
      <c r="BY129" s="759"/>
      <c r="BZ129" s="759"/>
      <c r="CA129" s="759"/>
      <c r="CB129" s="759"/>
      <c r="CC129" s="759"/>
      <c r="CD129" s="759"/>
      <c r="CE129" s="759"/>
      <c r="CF129" s="759"/>
      <c r="CG129" s="759"/>
      <c r="CH129" s="759"/>
      <c r="CI129" s="759"/>
      <c r="CJ129" s="759"/>
      <c r="CK129" s="759"/>
      <c r="CL129" s="759"/>
      <c r="CM129" s="759"/>
      <c r="CN129" s="759"/>
      <c r="CO129" s="759"/>
      <c r="CP129" s="759"/>
      <c r="CQ129" s="759"/>
      <c r="CR129" s="759"/>
      <c r="CS129" s="759"/>
      <c r="CT129" s="759"/>
      <c r="CU129" s="759"/>
      <c r="CV129" s="759"/>
      <c r="CW129" s="759"/>
      <c r="CX129" s="759"/>
      <c r="CY129" s="759"/>
      <c r="CZ129" s="759"/>
      <c r="DA129" s="759"/>
      <c r="DB129" s="759"/>
      <c r="DC129" s="759"/>
      <c r="DD129" s="759"/>
      <c r="DE129" s="759"/>
      <c r="DF129" s="759"/>
      <c r="DG129" s="759"/>
      <c r="DH129" s="759"/>
      <c r="DI129" s="759"/>
      <c r="DJ129" s="759"/>
      <c r="DK129" s="759"/>
      <c r="DL129" s="759"/>
      <c r="DM129" s="759"/>
      <c r="DN129" s="759"/>
      <c r="DO129" s="759"/>
      <c r="DP129" s="759"/>
      <c r="DQ129" s="759"/>
      <c r="DR129" s="759"/>
      <c r="DS129" s="759"/>
      <c r="DT129" s="759"/>
      <c r="DU129" s="759"/>
      <c r="DV129" s="759"/>
      <c r="DW129" s="759"/>
      <c r="DX129" s="759"/>
      <c r="DY129" s="759"/>
      <c r="DZ129" s="759"/>
      <c r="EA129" s="759"/>
      <c r="EB129" s="759"/>
      <c r="EC129" s="759"/>
      <c r="ED129" s="759"/>
      <c r="EE129" s="759"/>
      <c r="EF129" s="759"/>
      <c r="EG129" s="759"/>
      <c r="EH129" s="759"/>
      <c r="EI129" s="759"/>
      <c r="EJ129" s="759"/>
      <c r="EK129" s="759"/>
      <c r="EL129" s="759"/>
      <c r="EM129" s="759"/>
      <c r="EN129" s="759"/>
      <c r="EO129" s="759"/>
      <c r="EP129" s="759"/>
      <c r="EQ129" s="759"/>
      <c r="ER129" s="759"/>
      <c r="ES129" s="759"/>
      <c r="ET129" s="759"/>
      <c r="EU129" s="759"/>
      <c r="EV129" s="759"/>
      <c r="EW129" s="759"/>
      <c r="EX129" s="759"/>
      <c r="EY129" s="759"/>
      <c r="EZ129" s="759"/>
      <c r="FA129" s="759"/>
      <c r="FB129" s="759"/>
      <c r="FC129" s="759"/>
      <c r="FD129" s="759"/>
      <c r="FE129" s="759"/>
      <c r="FF129" s="759"/>
      <c r="FG129" s="759"/>
      <c r="FH129" s="759"/>
      <c r="FI129" s="759"/>
      <c r="FJ129" s="759"/>
      <c r="FK129" s="759"/>
      <c r="FL129" s="759"/>
      <c r="FM129" s="759"/>
      <c r="FN129" s="759"/>
      <c r="FO129" s="759"/>
      <c r="FP129" s="759"/>
      <c r="FQ129" s="759"/>
      <c r="FR129" s="759"/>
      <c r="FS129" s="759"/>
      <c r="FT129" s="759"/>
      <c r="FU129" s="759"/>
      <c r="FV129" s="759"/>
      <c r="FW129" s="759"/>
      <c r="FX129" s="759"/>
      <c r="FY129" s="759"/>
      <c r="FZ129" s="759"/>
      <c r="GA129" s="759"/>
      <c r="GB129" s="759"/>
      <c r="GC129" s="759"/>
      <c r="GD129" s="759"/>
      <c r="GE129" s="759"/>
      <c r="GF129" s="759"/>
      <c r="GG129" s="759"/>
      <c r="GH129" s="759"/>
      <c r="GI129" s="759"/>
      <c r="GJ129" s="759"/>
      <c r="GK129" s="759"/>
      <c r="GL129" s="759"/>
      <c r="GM129" s="759"/>
      <c r="GN129" s="759"/>
      <c r="GO129" s="759"/>
      <c r="GP129" s="759"/>
      <c r="GQ129" s="759"/>
      <c r="GR129" s="759"/>
      <c r="GS129" s="759"/>
      <c r="GT129" s="759"/>
      <c r="GU129" s="759"/>
      <c r="GV129" s="759"/>
      <c r="GW129" s="759"/>
      <c r="GX129" s="759"/>
      <c r="GY129" s="759"/>
      <c r="GZ129" s="759"/>
      <c r="HA129" s="759"/>
      <c r="HB129" s="759"/>
      <c r="HC129" s="759"/>
      <c r="HD129" s="759"/>
      <c r="HE129" s="759"/>
      <c r="HF129" s="759"/>
      <c r="HG129" s="759"/>
      <c r="HH129" s="759"/>
      <c r="HI129" s="759"/>
      <c r="HJ129" s="759"/>
      <c r="HK129" s="759"/>
      <c r="HL129" s="759"/>
      <c r="HM129" s="759"/>
      <c r="HN129" s="759"/>
    </row>
    <row r="130" spans="1:222" s="763" customFormat="1" ht="12" customHeight="1">
      <c r="A130" s="741">
        <v>89</v>
      </c>
      <c r="B130" s="760" t="s">
        <v>185</v>
      </c>
      <c r="C130" s="546">
        <v>3</v>
      </c>
      <c r="D130" s="546">
        <v>7</v>
      </c>
      <c r="E130" s="546">
        <v>7</v>
      </c>
      <c r="F130" s="546">
        <v>19</v>
      </c>
      <c r="G130" s="729">
        <v>36</v>
      </c>
      <c r="H130" s="739"/>
      <c r="I130" s="730"/>
      <c r="J130" s="730"/>
      <c r="K130" s="730">
        <v>1</v>
      </c>
      <c r="L130" s="730"/>
      <c r="M130" s="730"/>
      <c r="N130" s="730"/>
      <c r="O130" s="730"/>
      <c r="P130" s="913"/>
      <c r="Q130" s="765"/>
      <c r="R130" s="766"/>
      <c r="S130" s="765"/>
      <c r="T130" s="766"/>
      <c r="U130" s="766"/>
      <c r="V130" s="765"/>
      <c r="W130" s="765"/>
      <c r="X130" s="732">
        <v>37</v>
      </c>
      <c r="Y130" s="728"/>
      <c r="Z130" s="728"/>
      <c r="AA130" s="900"/>
      <c r="AB130" s="900">
        <v>1</v>
      </c>
      <c r="AC130" s="728"/>
      <c r="AD130" s="728"/>
      <c r="AE130" s="728"/>
      <c r="AF130" s="900"/>
      <c r="AG130" s="728"/>
      <c r="AH130" s="728"/>
      <c r="AI130" s="728"/>
      <c r="AJ130" s="728"/>
      <c r="AK130" s="728"/>
      <c r="AL130" s="728"/>
      <c r="AM130" s="728"/>
      <c r="AN130" s="728"/>
      <c r="AO130" s="764"/>
      <c r="AP130" s="764"/>
      <c r="AQ130" s="764"/>
      <c r="AR130" s="764"/>
      <c r="AS130" s="764"/>
      <c r="AT130" s="764"/>
      <c r="AU130" s="764"/>
      <c r="AV130" s="730"/>
      <c r="AW130" s="729">
        <v>0</v>
      </c>
      <c r="AX130" s="733">
        <v>1</v>
      </c>
      <c r="AY130" s="546">
        <v>3</v>
      </c>
      <c r="AZ130" s="546">
        <v>7</v>
      </c>
      <c r="BA130" s="546">
        <v>7</v>
      </c>
      <c r="BB130" s="546">
        <v>19</v>
      </c>
      <c r="BC130" s="718">
        <v>36</v>
      </c>
      <c r="BD130" s="746" t="s">
        <v>1647</v>
      </c>
      <c r="BE130" s="706" t="s">
        <v>125</v>
      </c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  <c r="GC130" s="759"/>
      <c r="GD130" s="759"/>
      <c r="GE130" s="759"/>
      <c r="GF130" s="759"/>
      <c r="GG130" s="759"/>
      <c r="GH130" s="759"/>
      <c r="GI130" s="759"/>
      <c r="GJ130" s="759"/>
      <c r="GK130" s="759"/>
      <c r="GL130" s="759"/>
      <c r="GM130" s="759"/>
      <c r="GN130" s="759"/>
      <c r="GO130" s="759"/>
      <c r="GP130" s="759"/>
      <c r="GQ130" s="759"/>
      <c r="GR130" s="759"/>
      <c r="GS130" s="759"/>
      <c r="GT130" s="759"/>
      <c r="GU130" s="759"/>
      <c r="GV130" s="759"/>
      <c r="GW130" s="759"/>
      <c r="GX130" s="759"/>
      <c r="GY130" s="759"/>
      <c r="GZ130" s="759"/>
      <c r="HA130" s="759"/>
      <c r="HB130" s="759"/>
      <c r="HC130" s="759"/>
      <c r="HD130" s="759"/>
      <c r="HE130" s="759"/>
      <c r="HF130" s="759"/>
      <c r="HG130" s="759"/>
      <c r="HH130" s="759"/>
      <c r="HI130" s="759"/>
      <c r="HJ130" s="759"/>
      <c r="HK130" s="759"/>
      <c r="HL130" s="759"/>
      <c r="HM130" s="759"/>
      <c r="HN130" s="759"/>
    </row>
    <row r="131" spans="1:222" s="763" customFormat="1" ht="12" customHeight="1">
      <c r="A131" s="741">
        <v>90</v>
      </c>
      <c r="B131" s="760" t="s">
        <v>186</v>
      </c>
      <c r="C131" s="546">
        <v>1</v>
      </c>
      <c r="D131" s="546">
        <v>11</v>
      </c>
      <c r="E131" s="546">
        <v>3</v>
      </c>
      <c r="F131" s="546">
        <v>20</v>
      </c>
      <c r="G131" s="729">
        <v>35</v>
      </c>
      <c r="H131" s="739"/>
      <c r="I131" s="730"/>
      <c r="J131" s="730"/>
      <c r="K131" s="730">
        <v>1</v>
      </c>
      <c r="L131" s="730"/>
      <c r="M131" s="730"/>
      <c r="N131" s="730"/>
      <c r="O131" s="730"/>
      <c r="P131" s="913"/>
      <c r="Q131" s="765"/>
      <c r="R131" s="765"/>
      <c r="S131" s="765"/>
      <c r="T131" s="766"/>
      <c r="U131" s="766"/>
      <c r="V131" s="765"/>
      <c r="W131" s="765"/>
      <c r="X131" s="732">
        <v>36</v>
      </c>
      <c r="Y131" s="728"/>
      <c r="Z131" s="728"/>
      <c r="AA131" s="900"/>
      <c r="AB131" s="900">
        <v>1</v>
      </c>
      <c r="AC131" s="728"/>
      <c r="AD131" s="728"/>
      <c r="AE131" s="728"/>
      <c r="AF131" s="900"/>
      <c r="AG131" s="728"/>
      <c r="AH131" s="728"/>
      <c r="AI131" s="728"/>
      <c r="AJ131" s="728"/>
      <c r="AK131" s="728"/>
      <c r="AL131" s="728"/>
      <c r="AM131" s="728"/>
      <c r="AN131" s="728"/>
      <c r="AO131" s="764"/>
      <c r="AP131" s="764"/>
      <c r="AQ131" s="764"/>
      <c r="AR131" s="764"/>
      <c r="AS131" s="764"/>
      <c r="AT131" s="764"/>
      <c r="AU131" s="764"/>
      <c r="AV131" s="730"/>
      <c r="AW131" s="729">
        <v>0</v>
      </c>
      <c r="AX131" s="733">
        <v>1</v>
      </c>
      <c r="AY131" s="546">
        <v>1</v>
      </c>
      <c r="AZ131" s="546">
        <v>11</v>
      </c>
      <c r="BA131" s="546">
        <v>3</v>
      </c>
      <c r="BB131" s="546">
        <v>20</v>
      </c>
      <c r="BC131" s="734">
        <v>35</v>
      </c>
      <c r="BD131" s="745" t="s">
        <v>1648</v>
      </c>
      <c r="BE131" s="706" t="s">
        <v>128</v>
      </c>
      <c r="BF131" s="759"/>
      <c r="BG131" s="759"/>
      <c r="BH131" s="759"/>
      <c r="BI131" s="759"/>
      <c r="BJ131" s="759"/>
      <c r="BK131" s="759"/>
      <c r="BL131" s="759"/>
      <c r="BM131" s="759"/>
      <c r="BN131" s="759"/>
      <c r="BO131" s="759"/>
      <c r="BP131" s="759"/>
      <c r="BQ131" s="759"/>
      <c r="BR131" s="759"/>
      <c r="BS131" s="759"/>
      <c r="BT131" s="759"/>
      <c r="BU131" s="759"/>
      <c r="BV131" s="759"/>
      <c r="BW131" s="759"/>
      <c r="BX131" s="759"/>
      <c r="BY131" s="759"/>
      <c r="BZ131" s="759"/>
      <c r="CA131" s="759"/>
      <c r="CB131" s="759"/>
      <c r="CC131" s="759"/>
      <c r="CD131" s="759"/>
      <c r="CE131" s="759"/>
      <c r="CF131" s="759"/>
      <c r="CG131" s="759"/>
      <c r="CH131" s="759"/>
      <c r="CI131" s="759"/>
      <c r="CJ131" s="759"/>
      <c r="CK131" s="759"/>
      <c r="CL131" s="759"/>
      <c r="CM131" s="759"/>
      <c r="CN131" s="759"/>
      <c r="CO131" s="759"/>
      <c r="CP131" s="759"/>
      <c r="CQ131" s="759"/>
      <c r="CR131" s="759"/>
      <c r="CS131" s="759"/>
      <c r="CT131" s="759"/>
      <c r="CU131" s="759"/>
      <c r="CV131" s="759"/>
      <c r="CW131" s="759"/>
      <c r="CX131" s="759"/>
      <c r="CY131" s="759"/>
      <c r="CZ131" s="759"/>
      <c r="DA131" s="759"/>
      <c r="DB131" s="759"/>
      <c r="DC131" s="759"/>
      <c r="DD131" s="759"/>
      <c r="DE131" s="759"/>
      <c r="DF131" s="759"/>
      <c r="DG131" s="759"/>
      <c r="DH131" s="759"/>
      <c r="DI131" s="759"/>
      <c r="DJ131" s="759"/>
      <c r="DK131" s="759"/>
      <c r="DL131" s="759"/>
      <c r="DM131" s="759"/>
      <c r="DN131" s="759"/>
      <c r="DO131" s="759"/>
      <c r="DP131" s="759"/>
      <c r="DQ131" s="759"/>
      <c r="DR131" s="759"/>
      <c r="DS131" s="759"/>
      <c r="DT131" s="759"/>
      <c r="DU131" s="759"/>
      <c r="DV131" s="759"/>
      <c r="DW131" s="759"/>
      <c r="DX131" s="759"/>
      <c r="DY131" s="759"/>
      <c r="DZ131" s="759"/>
      <c r="EA131" s="759"/>
      <c r="EB131" s="759"/>
      <c r="EC131" s="759"/>
      <c r="ED131" s="759"/>
      <c r="EE131" s="759"/>
      <c r="EF131" s="759"/>
      <c r="EG131" s="759"/>
      <c r="EH131" s="759"/>
      <c r="EI131" s="759"/>
      <c r="EJ131" s="759"/>
      <c r="EK131" s="759"/>
      <c r="EL131" s="759"/>
      <c r="EM131" s="759"/>
      <c r="EN131" s="759"/>
      <c r="EO131" s="759"/>
      <c r="EP131" s="759"/>
      <c r="EQ131" s="759"/>
      <c r="ER131" s="759"/>
      <c r="ES131" s="759"/>
      <c r="ET131" s="759"/>
      <c r="EU131" s="759"/>
      <c r="EV131" s="759"/>
      <c r="EW131" s="759"/>
      <c r="EX131" s="759"/>
      <c r="EY131" s="759"/>
      <c r="EZ131" s="759"/>
      <c r="FA131" s="759"/>
      <c r="FB131" s="759"/>
      <c r="FC131" s="759"/>
      <c r="FD131" s="759"/>
      <c r="FE131" s="759"/>
      <c r="FF131" s="759"/>
      <c r="FG131" s="759"/>
      <c r="FH131" s="759"/>
      <c r="FI131" s="759"/>
      <c r="FJ131" s="759"/>
      <c r="FK131" s="759"/>
      <c r="FL131" s="759"/>
      <c r="FM131" s="759"/>
      <c r="FN131" s="759"/>
      <c r="FO131" s="759"/>
      <c r="FP131" s="759"/>
      <c r="FQ131" s="759"/>
      <c r="FR131" s="759"/>
      <c r="FS131" s="759"/>
      <c r="FT131" s="759"/>
      <c r="FU131" s="759"/>
      <c r="FV131" s="759"/>
      <c r="FW131" s="759"/>
      <c r="FX131" s="759"/>
      <c r="FY131" s="759"/>
      <c r="FZ131" s="759"/>
      <c r="GA131" s="759"/>
      <c r="GB131" s="759"/>
      <c r="GC131" s="759"/>
      <c r="GD131" s="759"/>
      <c r="GE131" s="759"/>
      <c r="GF131" s="759"/>
      <c r="GG131" s="759"/>
      <c r="GH131" s="759"/>
      <c r="GI131" s="759"/>
      <c r="GJ131" s="759"/>
      <c r="GK131" s="759"/>
      <c r="GL131" s="759"/>
      <c r="GM131" s="759"/>
      <c r="GN131" s="759"/>
      <c r="GO131" s="759"/>
      <c r="GP131" s="759"/>
      <c r="GQ131" s="759"/>
      <c r="GR131" s="759"/>
      <c r="GS131" s="759"/>
      <c r="GT131" s="759"/>
      <c r="GU131" s="759"/>
      <c r="GV131" s="759"/>
      <c r="GW131" s="759"/>
      <c r="GX131" s="759"/>
      <c r="GY131" s="759"/>
      <c r="GZ131" s="759"/>
      <c r="HA131" s="759"/>
      <c r="HB131" s="759"/>
      <c r="HC131" s="759"/>
      <c r="HD131" s="759"/>
      <c r="HE131" s="759"/>
      <c r="HF131" s="759"/>
      <c r="HG131" s="759"/>
      <c r="HH131" s="759"/>
      <c r="HI131" s="759"/>
      <c r="HJ131" s="759"/>
      <c r="HK131" s="759"/>
      <c r="HL131" s="759"/>
      <c r="HM131" s="759"/>
      <c r="HN131" s="759"/>
    </row>
    <row r="132" spans="1:222" s="763" customFormat="1" ht="12" customHeight="1">
      <c r="A132" s="741">
        <v>91</v>
      </c>
      <c r="B132" s="760" t="s">
        <v>188</v>
      </c>
      <c r="C132" s="546">
        <v>2</v>
      </c>
      <c r="D132" s="546">
        <v>7</v>
      </c>
      <c r="E132" s="546">
        <v>5</v>
      </c>
      <c r="F132" s="546">
        <v>23</v>
      </c>
      <c r="G132" s="729">
        <v>37</v>
      </c>
      <c r="H132" s="739"/>
      <c r="I132" s="730"/>
      <c r="J132" s="730"/>
      <c r="K132" s="730"/>
      <c r="L132" s="730"/>
      <c r="M132" s="730"/>
      <c r="N132" s="730"/>
      <c r="O132" s="730"/>
      <c r="P132" s="913"/>
      <c r="Q132" s="718"/>
      <c r="R132" s="765"/>
      <c r="S132" s="765"/>
      <c r="T132" s="766"/>
      <c r="U132" s="766"/>
      <c r="V132" s="765"/>
      <c r="W132" s="765"/>
      <c r="X132" s="732">
        <v>37</v>
      </c>
      <c r="Y132" s="728"/>
      <c r="Z132" s="728"/>
      <c r="AA132" s="900"/>
      <c r="AB132" s="900"/>
      <c r="AC132" s="728"/>
      <c r="AD132" s="728"/>
      <c r="AE132" s="728"/>
      <c r="AF132" s="900"/>
      <c r="AG132" s="728"/>
      <c r="AH132" s="728"/>
      <c r="AI132" s="728"/>
      <c r="AJ132" s="728"/>
      <c r="AK132" s="728"/>
      <c r="AL132" s="728"/>
      <c r="AM132" s="728"/>
      <c r="AN132" s="728"/>
      <c r="AO132" s="764"/>
      <c r="AP132" s="764"/>
      <c r="AQ132" s="764"/>
      <c r="AR132" s="764"/>
      <c r="AS132" s="764"/>
      <c r="AT132" s="764"/>
      <c r="AU132" s="764"/>
      <c r="AV132" s="730"/>
      <c r="AW132" s="729">
        <v>0</v>
      </c>
      <c r="AX132" s="733">
        <v>0</v>
      </c>
      <c r="AY132" s="546">
        <v>2</v>
      </c>
      <c r="AZ132" s="546">
        <v>7</v>
      </c>
      <c r="BA132" s="546">
        <v>5</v>
      </c>
      <c r="BB132" s="546">
        <v>23</v>
      </c>
      <c r="BC132" s="734">
        <v>37</v>
      </c>
      <c r="BD132" s="758"/>
      <c r="BE132" s="706" t="s">
        <v>130</v>
      </c>
      <c r="BF132" s="759"/>
      <c r="BG132" s="759"/>
      <c r="BH132" s="759"/>
      <c r="BI132" s="759"/>
      <c r="BJ132" s="759"/>
      <c r="BK132" s="759"/>
      <c r="BL132" s="759"/>
      <c r="BM132" s="759"/>
      <c r="BN132" s="759"/>
      <c r="BO132" s="759"/>
      <c r="BP132" s="759"/>
      <c r="BQ132" s="759"/>
      <c r="BR132" s="759"/>
      <c r="BS132" s="759"/>
      <c r="BT132" s="759"/>
      <c r="BU132" s="759"/>
      <c r="BV132" s="759"/>
      <c r="BW132" s="759"/>
      <c r="BX132" s="759"/>
      <c r="BY132" s="759"/>
      <c r="BZ132" s="759"/>
      <c r="CA132" s="759"/>
      <c r="CB132" s="759"/>
      <c r="CC132" s="759"/>
      <c r="CD132" s="759"/>
      <c r="CE132" s="759"/>
      <c r="CF132" s="759"/>
      <c r="CG132" s="759"/>
      <c r="CH132" s="759"/>
      <c r="CI132" s="759"/>
      <c r="CJ132" s="759"/>
      <c r="CK132" s="759"/>
      <c r="CL132" s="759"/>
      <c r="CM132" s="759"/>
      <c r="CN132" s="759"/>
      <c r="CO132" s="759"/>
      <c r="CP132" s="759"/>
      <c r="CQ132" s="759"/>
      <c r="CR132" s="759"/>
      <c r="CS132" s="759"/>
      <c r="CT132" s="759"/>
      <c r="CU132" s="759"/>
      <c r="CV132" s="759"/>
      <c r="CW132" s="759"/>
      <c r="CX132" s="759"/>
      <c r="CY132" s="759"/>
      <c r="CZ132" s="759"/>
      <c r="DA132" s="759"/>
      <c r="DB132" s="759"/>
      <c r="DC132" s="759"/>
      <c r="DD132" s="759"/>
      <c r="DE132" s="759"/>
      <c r="DF132" s="759"/>
      <c r="DG132" s="759"/>
      <c r="DH132" s="759"/>
      <c r="DI132" s="759"/>
      <c r="DJ132" s="759"/>
      <c r="DK132" s="759"/>
      <c r="DL132" s="759"/>
      <c r="DM132" s="759"/>
      <c r="DN132" s="759"/>
      <c r="DO132" s="759"/>
      <c r="DP132" s="759"/>
      <c r="DQ132" s="759"/>
      <c r="DR132" s="759"/>
      <c r="DS132" s="759"/>
      <c r="DT132" s="759"/>
      <c r="DU132" s="759"/>
      <c r="DV132" s="759"/>
      <c r="DW132" s="759"/>
      <c r="DX132" s="759"/>
      <c r="DY132" s="759"/>
      <c r="DZ132" s="759"/>
      <c r="EA132" s="759"/>
      <c r="EB132" s="759"/>
      <c r="EC132" s="759"/>
      <c r="ED132" s="759"/>
      <c r="EE132" s="759"/>
      <c r="EF132" s="759"/>
      <c r="EG132" s="759"/>
      <c r="EH132" s="759"/>
      <c r="EI132" s="759"/>
      <c r="EJ132" s="759"/>
      <c r="EK132" s="759"/>
      <c r="EL132" s="759"/>
      <c r="EM132" s="759"/>
      <c r="EN132" s="759"/>
      <c r="EO132" s="759"/>
      <c r="EP132" s="759"/>
      <c r="EQ132" s="759"/>
      <c r="ER132" s="759"/>
      <c r="ES132" s="759"/>
      <c r="ET132" s="759"/>
      <c r="EU132" s="759"/>
      <c r="EV132" s="759"/>
      <c r="EW132" s="759"/>
      <c r="EX132" s="759"/>
      <c r="EY132" s="759"/>
      <c r="EZ132" s="759"/>
      <c r="FA132" s="759"/>
      <c r="FB132" s="759"/>
      <c r="FC132" s="759"/>
      <c r="FD132" s="759"/>
      <c r="FE132" s="759"/>
      <c r="FF132" s="759"/>
      <c r="FG132" s="759"/>
      <c r="FH132" s="759"/>
      <c r="FI132" s="759"/>
      <c r="FJ132" s="759"/>
      <c r="FK132" s="759"/>
      <c r="FL132" s="759"/>
      <c r="FM132" s="759"/>
      <c r="FN132" s="759"/>
      <c r="FO132" s="759"/>
      <c r="FP132" s="759"/>
      <c r="FQ132" s="759"/>
      <c r="FR132" s="759"/>
      <c r="FS132" s="759"/>
      <c r="FT132" s="759"/>
      <c r="FU132" s="759"/>
      <c r="FV132" s="759"/>
      <c r="FW132" s="759"/>
      <c r="FX132" s="759"/>
      <c r="FY132" s="759"/>
      <c r="FZ132" s="759"/>
      <c r="GA132" s="759"/>
      <c r="GB132" s="759"/>
      <c r="GC132" s="759"/>
      <c r="GD132" s="759"/>
      <c r="GE132" s="759"/>
      <c r="GF132" s="759"/>
      <c r="GG132" s="759"/>
      <c r="GH132" s="759"/>
      <c r="GI132" s="759"/>
      <c r="GJ132" s="759"/>
      <c r="GK132" s="759"/>
      <c r="GL132" s="759"/>
      <c r="GM132" s="759"/>
      <c r="GN132" s="759"/>
      <c r="GO132" s="759"/>
      <c r="GP132" s="759"/>
      <c r="GQ132" s="759"/>
      <c r="GR132" s="759"/>
      <c r="GS132" s="759"/>
      <c r="GT132" s="759"/>
      <c r="GU132" s="759"/>
      <c r="GV132" s="759"/>
      <c r="GW132" s="759"/>
      <c r="GX132" s="759"/>
      <c r="GY132" s="759"/>
      <c r="GZ132" s="759"/>
      <c r="HA132" s="759"/>
      <c r="HB132" s="759"/>
      <c r="HC132" s="759"/>
      <c r="HD132" s="759"/>
      <c r="HE132" s="759"/>
      <c r="HF132" s="759"/>
      <c r="HG132" s="759"/>
      <c r="HH132" s="759"/>
      <c r="HI132" s="759"/>
      <c r="HJ132" s="759"/>
      <c r="HK132" s="759"/>
      <c r="HL132" s="759"/>
      <c r="HM132" s="759"/>
      <c r="HN132" s="759"/>
    </row>
    <row r="133" spans="1:222" s="763" customFormat="1" ht="12" customHeight="1">
      <c r="A133" s="741">
        <v>92</v>
      </c>
      <c r="B133" s="760" t="s">
        <v>189</v>
      </c>
      <c r="C133" s="546">
        <v>3</v>
      </c>
      <c r="D133" s="546">
        <v>3</v>
      </c>
      <c r="E133" s="546">
        <v>2</v>
      </c>
      <c r="F133" s="546">
        <v>31</v>
      </c>
      <c r="G133" s="729">
        <v>39</v>
      </c>
      <c r="H133" s="739"/>
      <c r="I133" s="730"/>
      <c r="J133" s="730"/>
      <c r="K133" s="730"/>
      <c r="L133" s="730"/>
      <c r="M133" s="730"/>
      <c r="N133" s="730"/>
      <c r="O133" s="730"/>
      <c r="P133" s="765"/>
      <c r="Q133" s="718"/>
      <c r="R133" s="765"/>
      <c r="S133" s="765"/>
      <c r="T133" s="766"/>
      <c r="U133" s="766"/>
      <c r="V133" s="765"/>
      <c r="W133" s="765"/>
      <c r="X133" s="732">
        <v>39</v>
      </c>
      <c r="Y133" s="728"/>
      <c r="Z133" s="728"/>
      <c r="AA133" s="900"/>
      <c r="AB133" s="900">
        <v>1</v>
      </c>
      <c r="AC133" s="728"/>
      <c r="AD133" s="728"/>
      <c r="AE133" s="728"/>
      <c r="AF133" s="900"/>
      <c r="AG133" s="728"/>
      <c r="AH133" s="728"/>
      <c r="AI133" s="728"/>
      <c r="AJ133" s="728"/>
      <c r="AK133" s="728"/>
      <c r="AL133" s="728"/>
      <c r="AM133" s="728"/>
      <c r="AN133" s="728"/>
      <c r="AO133" s="764"/>
      <c r="AP133" s="764"/>
      <c r="AQ133" s="764"/>
      <c r="AR133" s="764"/>
      <c r="AS133" s="764"/>
      <c r="AT133" s="764"/>
      <c r="AU133" s="764"/>
      <c r="AV133" s="730"/>
      <c r="AW133" s="729">
        <v>0</v>
      </c>
      <c r="AX133" s="733">
        <v>1</v>
      </c>
      <c r="AY133" s="546">
        <v>3</v>
      </c>
      <c r="AZ133" s="546">
        <v>3</v>
      </c>
      <c r="BA133" s="546">
        <v>2</v>
      </c>
      <c r="BB133" s="546">
        <v>30</v>
      </c>
      <c r="BC133" s="734">
        <v>38</v>
      </c>
      <c r="BD133" s="745" t="s">
        <v>1649</v>
      </c>
      <c r="BE133" s="706" t="s">
        <v>132</v>
      </c>
      <c r="BF133" s="759"/>
      <c r="BG133" s="759"/>
      <c r="BH133" s="759"/>
      <c r="BI133" s="759"/>
      <c r="BJ133" s="759"/>
      <c r="BK133" s="759"/>
      <c r="BL133" s="759"/>
      <c r="BM133" s="759"/>
      <c r="BN133" s="759"/>
      <c r="BO133" s="759"/>
      <c r="BP133" s="759"/>
      <c r="BQ133" s="759"/>
      <c r="BR133" s="759"/>
      <c r="BS133" s="759"/>
      <c r="BT133" s="759"/>
      <c r="BU133" s="759"/>
      <c r="BV133" s="759"/>
      <c r="BW133" s="759"/>
      <c r="BX133" s="759"/>
      <c r="BY133" s="759"/>
      <c r="BZ133" s="759"/>
      <c r="CA133" s="759"/>
      <c r="CB133" s="759"/>
      <c r="CC133" s="759"/>
      <c r="CD133" s="759"/>
      <c r="CE133" s="759"/>
      <c r="CF133" s="759"/>
      <c r="CG133" s="759"/>
      <c r="CH133" s="759"/>
      <c r="CI133" s="759"/>
      <c r="CJ133" s="759"/>
      <c r="CK133" s="759"/>
      <c r="CL133" s="759"/>
      <c r="CM133" s="759"/>
      <c r="CN133" s="759"/>
      <c r="CO133" s="759"/>
      <c r="CP133" s="759"/>
      <c r="CQ133" s="759"/>
      <c r="CR133" s="759"/>
      <c r="CS133" s="759"/>
      <c r="CT133" s="759"/>
      <c r="CU133" s="759"/>
      <c r="CV133" s="759"/>
      <c r="CW133" s="759"/>
      <c r="CX133" s="759"/>
      <c r="CY133" s="759"/>
      <c r="CZ133" s="759"/>
      <c r="DA133" s="759"/>
      <c r="DB133" s="759"/>
      <c r="DC133" s="759"/>
      <c r="DD133" s="759"/>
      <c r="DE133" s="759"/>
      <c r="DF133" s="759"/>
      <c r="DG133" s="759"/>
      <c r="DH133" s="759"/>
      <c r="DI133" s="759"/>
      <c r="DJ133" s="759"/>
      <c r="DK133" s="759"/>
      <c r="DL133" s="759"/>
      <c r="DM133" s="759"/>
      <c r="DN133" s="759"/>
      <c r="DO133" s="759"/>
      <c r="DP133" s="759"/>
      <c r="DQ133" s="759"/>
      <c r="DR133" s="759"/>
      <c r="DS133" s="759"/>
      <c r="DT133" s="759"/>
      <c r="DU133" s="759"/>
      <c r="DV133" s="759"/>
      <c r="DW133" s="759"/>
      <c r="DX133" s="759"/>
      <c r="DY133" s="759"/>
      <c r="DZ133" s="759"/>
      <c r="EA133" s="759"/>
      <c r="EB133" s="759"/>
      <c r="EC133" s="759"/>
      <c r="ED133" s="759"/>
      <c r="EE133" s="759"/>
      <c r="EF133" s="759"/>
      <c r="EG133" s="759"/>
      <c r="EH133" s="759"/>
      <c r="EI133" s="759"/>
      <c r="EJ133" s="759"/>
      <c r="EK133" s="759"/>
      <c r="EL133" s="759"/>
      <c r="EM133" s="759"/>
      <c r="EN133" s="759"/>
      <c r="EO133" s="759"/>
      <c r="EP133" s="759"/>
      <c r="EQ133" s="759"/>
      <c r="ER133" s="759"/>
      <c r="ES133" s="759"/>
      <c r="ET133" s="759"/>
      <c r="EU133" s="759"/>
      <c r="EV133" s="759"/>
      <c r="EW133" s="759"/>
      <c r="EX133" s="759"/>
      <c r="EY133" s="759"/>
      <c r="EZ133" s="759"/>
      <c r="FA133" s="759"/>
      <c r="FB133" s="759"/>
      <c r="FC133" s="759"/>
      <c r="FD133" s="759"/>
      <c r="FE133" s="759"/>
      <c r="FF133" s="759"/>
      <c r="FG133" s="759"/>
      <c r="FH133" s="759"/>
      <c r="FI133" s="759"/>
      <c r="FJ133" s="759"/>
      <c r="FK133" s="759"/>
      <c r="FL133" s="759"/>
      <c r="FM133" s="759"/>
      <c r="FN133" s="759"/>
      <c r="FO133" s="759"/>
      <c r="FP133" s="759"/>
      <c r="FQ133" s="759"/>
      <c r="FR133" s="759"/>
      <c r="FS133" s="759"/>
      <c r="FT133" s="759"/>
      <c r="FU133" s="759"/>
      <c r="FV133" s="759"/>
      <c r="FW133" s="759"/>
      <c r="FX133" s="759"/>
      <c r="FY133" s="759"/>
      <c r="FZ133" s="759"/>
      <c r="GA133" s="759"/>
      <c r="GB133" s="759"/>
      <c r="GC133" s="759"/>
      <c r="GD133" s="759"/>
      <c r="GE133" s="759"/>
      <c r="GF133" s="759"/>
      <c r="GG133" s="759"/>
      <c r="GH133" s="759"/>
      <c r="GI133" s="759"/>
      <c r="GJ133" s="759"/>
      <c r="GK133" s="759"/>
      <c r="GL133" s="759"/>
      <c r="GM133" s="759"/>
      <c r="GN133" s="759"/>
      <c r="GO133" s="759"/>
      <c r="GP133" s="759"/>
      <c r="GQ133" s="759"/>
      <c r="GR133" s="759"/>
      <c r="GS133" s="759"/>
      <c r="GT133" s="759"/>
      <c r="GU133" s="759"/>
      <c r="GV133" s="759"/>
      <c r="GW133" s="759"/>
      <c r="GX133" s="759"/>
      <c r="GY133" s="759"/>
      <c r="GZ133" s="759"/>
      <c r="HA133" s="759"/>
      <c r="HB133" s="759"/>
      <c r="HC133" s="759"/>
      <c r="HD133" s="759"/>
      <c r="HE133" s="759"/>
      <c r="HF133" s="759"/>
      <c r="HG133" s="759"/>
      <c r="HH133" s="759"/>
      <c r="HI133" s="759"/>
      <c r="HJ133" s="759"/>
      <c r="HK133" s="759"/>
      <c r="HL133" s="759"/>
      <c r="HM133" s="759"/>
      <c r="HN133" s="759"/>
    </row>
    <row r="134" spans="1:222" s="763" customFormat="1" ht="12" customHeight="1">
      <c r="A134" s="741">
        <v>93</v>
      </c>
      <c r="B134" s="760" t="s">
        <v>190</v>
      </c>
      <c r="C134" s="546">
        <v>0</v>
      </c>
      <c r="D134" s="546">
        <v>2</v>
      </c>
      <c r="E134" s="546">
        <v>5</v>
      </c>
      <c r="F134" s="546">
        <v>30</v>
      </c>
      <c r="G134" s="729">
        <v>37</v>
      </c>
      <c r="H134" s="910"/>
      <c r="I134" s="730"/>
      <c r="J134" s="730"/>
      <c r="K134" s="730"/>
      <c r="L134" s="730"/>
      <c r="M134" s="730"/>
      <c r="N134" s="730"/>
      <c r="O134" s="730"/>
      <c r="P134" s="913"/>
      <c r="Q134" s="718"/>
      <c r="R134" s="765"/>
      <c r="S134" s="765"/>
      <c r="T134" s="766"/>
      <c r="U134" s="766"/>
      <c r="V134" s="766"/>
      <c r="W134" s="765"/>
      <c r="X134" s="732">
        <v>37</v>
      </c>
      <c r="Y134" s="728"/>
      <c r="Z134" s="728"/>
      <c r="AA134" s="900"/>
      <c r="AB134" s="900"/>
      <c r="AC134" s="728"/>
      <c r="AD134" s="728"/>
      <c r="AE134" s="728"/>
      <c r="AF134" s="900"/>
      <c r="AG134" s="728"/>
      <c r="AH134" s="728"/>
      <c r="AI134" s="728"/>
      <c r="AJ134" s="728"/>
      <c r="AK134" s="728"/>
      <c r="AL134" s="728"/>
      <c r="AM134" s="728"/>
      <c r="AN134" s="728"/>
      <c r="AO134" s="764"/>
      <c r="AP134" s="764"/>
      <c r="AQ134" s="764"/>
      <c r="AR134" s="764"/>
      <c r="AS134" s="764"/>
      <c r="AT134" s="764"/>
      <c r="AU134" s="764"/>
      <c r="AV134" s="730"/>
      <c r="AW134" s="729">
        <v>0</v>
      </c>
      <c r="AX134" s="733">
        <v>0</v>
      </c>
      <c r="AY134" s="546">
        <v>0</v>
      </c>
      <c r="AZ134" s="546">
        <v>2</v>
      </c>
      <c r="BA134" s="546">
        <v>5</v>
      </c>
      <c r="BB134" s="546">
        <v>30</v>
      </c>
      <c r="BC134" s="734">
        <v>37</v>
      </c>
      <c r="BD134" s="758"/>
      <c r="BE134" s="706" t="s">
        <v>134</v>
      </c>
      <c r="BF134" s="759"/>
      <c r="BG134" s="759"/>
      <c r="BH134" s="759"/>
      <c r="BI134" s="759"/>
      <c r="BJ134" s="759"/>
      <c r="BK134" s="759"/>
      <c r="BL134" s="759"/>
      <c r="BM134" s="759"/>
      <c r="BN134" s="759"/>
      <c r="BO134" s="759"/>
      <c r="BP134" s="759"/>
      <c r="BQ134" s="759"/>
      <c r="BR134" s="759"/>
      <c r="BS134" s="759"/>
      <c r="BT134" s="759"/>
      <c r="BU134" s="759"/>
      <c r="BV134" s="759"/>
      <c r="BW134" s="759"/>
      <c r="BX134" s="759"/>
      <c r="BY134" s="759"/>
      <c r="BZ134" s="759"/>
      <c r="CA134" s="759"/>
      <c r="CB134" s="759"/>
      <c r="CC134" s="759"/>
      <c r="CD134" s="759"/>
      <c r="CE134" s="759"/>
      <c r="CF134" s="759"/>
      <c r="CG134" s="759"/>
      <c r="CH134" s="759"/>
      <c r="CI134" s="759"/>
      <c r="CJ134" s="759"/>
      <c r="CK134" s="759"/>
      <c r="CL134" s="759"/>
      <c r="CM134" s="759"/>
      <c r="CN134" s="759"/>
      <c r="CO134" s="759"/>
      <c r="CP134" s="759"/>
      <c r="CQ134" s="759"/>
      <c r="CR134" s="759"/>
      <c r="CS134" s="759"/>
      <c r="CT134" s="759"/>
      <c r="CU134" s="759"/>
      <c r="CV134" s="759"/>
      <c r="CW134" s="759"/>
      <c r="CX134" s="759"/>
      <c r="CY134" s="759"/>
      <c r="CZ134" s="759"/>
      <c r="DA134" s="759"/>
      <c r="DB134" s="759"/>
      <c r="DC134" s="759"/>
      <c r="DD134" s="759"/>
      <c r="DE134" s="759"/>
      <c r="DF134" s="759"/>
      <c r="DG134" s="759"/>
      <c r="DH134" s="759"/>
      <c r="DI134" s="759"/>
      <c r="DJ134" s="759"/>
      <c r="DK134" s="759"/>
      <c r="DL134" s="759"/>
      <c r="DM134" s="759"/>
      <c r="DN134" s="759"/>
      <c r="DO134" s="759"/>
      <c r="DP134" s="759"/>
      <c r="DQ134" s="759"/>
      <c r="DR134" s="759"/>
      <c r="DS134" s="759"/>
      <c r="DT134" s="759"/>
      <c r="DU134" s="759"/>
      <c r="DV134" s="759"/>
      <c r="DW134" s="759"/>
      <c r="DX134" s="759"/>
      <c r="DY134" s="759"/>
      <c r="DZ134" s="759"/>
      <c r="EA134" s="759"/>
      <c r="EB134" s="759"/>
      <c r="EC134" s="759"/>
      <c r="ED134" s="759"/>
      <c r="EE134" s="759"/>
      <c r="EF134" s="759"/>
      <c r="EG134" s="759"/>
      <c r="EH134" s="759"/>
      <c r="EI134" s="759"/>
      <c r="EJ134" s="759"/>
      <c r="EK134" s="759"/>
      <c r="EL134" s="759"/>
      <c r="EM134" s="759"/>
      <c r="EN134" s="759"/>
      <c r="EO134" s="759"/>
      <c r="EP134" s="759"/>
      <c r="EQ134" s="759"/>
      <c r="ER134" s="759"/>
      <c r="ES134" s="759"/>
      <c r="ET134" s="759"/>
      <c r="EU134" s="759"/>
      <c r="EV134" s="759"/>
      <c r="EW134" s="759"/>
      <c r="EX134" s="759"/>
      <c r="EY134" s="759"/>
      <c r="EZ134" s="759"/>
      <c r="FA134" s="759"/>
      <c r="FB134" s="759"/>
      <c r="FC134" s="759"/>
      <c r="FD134" s="759"/>
      <c r="FE134" s="759"/>
      <c r="FF134" s="759"/>
      <c r="FG134" s="759"/>
      <c r="FH134" s="759"/>
      <c r="FI134" s="759"/>
      <c r="FJ134" s="759"/>
      <c r="FK134" s="759"/>
      <c r="FL134" s="759"/>
      <c r="FM134" s="759"/>
      <c r="FN134" s="759"/>
      <c r="FO134" s="759"/>
      <c r="FP134" s="759"/>
      <c r="FQ134" s="759"/>
      <c r="FR134" s="759"/>
      <c r="FS134" s="759"/>
      <c r="FT134" s="759"/>
      <c r="FU134" s="759"/>
      <c r="FV134" s="759"/>
      <c r="FW134" s="759"/>
      <c r="FX134" s="759"/>
      <c r="FY134" s="759"/>
      <c r="FZ134" s="759"/>
      <c r="GA134" s="759"/>
      <c r="GB134" s="759"/>
      <c r="GC134" s="759"/>
      <c r="GD134" s="759"/>
      <c r="GE134" s="759"/>
      <c r="GF134" s="759"/>
      <c r="GG134" s="759"/>
      <c r="GH134" s="759"/>
      <c r="GI134" s="759"/>
      <c r="GJ134" s="759"/>
      <c r="GK134" s="759"/>
      <c r="GL134" s="759"/>
      <c r="GM134" s="759"/>
      <c r="GN134" s="759"/>
      <c r="GO134" s="759"/>
      <c r="GP134" s="759"/>
      <c r="GQ134" s="759"/>
      <c r="GR134" s="759"/>
      <c r="GS134" s="759"/>
      <c r="GT134" s="759"/>
      <c r="GU134" s="759"/>
      <c r="GV134" s="759"/>
      <c r="GW134" s="759"/>
      <c r="GX134" s="759"/>
      <c r="GY134" s="759"/>
      <c r="GZ134" s="759"/>
      <c r="HA134" s="759"/>
      <c r="HB134" s="759"/>
      <c r="HC134" s="759"/>
      <c r="HD134" s="759"/>
      <c r="HE134" s="759"/>
      <c r="HF134" s="759"/>
      <c r="HG134" s="759"/>
      <c r="HH134" s="759"/>
      <c r="HI134" s="759"/>
      <c r="HJ134" s="759"/>
      <c r="HK134" s="759"/>
      <c r="HL134" s="759"/>
      <c r="HM134" s="759"/>
      <c r="HN134" s="759"/>
    </row>
    <row r="135" spans="1:222" s="763" customFormat="1" ht="12" customHeight="1">
      <c r="A135" s="741">
        <v>94</v>
      </c>
      <c r="B135" s="760" t="s">
        <v>191</v>
      </c>
      <c r="C135" s="546">
        <v>0</v>
      </c>
      <c r="D135" s="546">
        <v>9</v>
      </c>
      <c r="E135" s="546">
        <v>5</v>
      </c>
      <c r="F135" s="546">
        <v>27</v>
      </c>
      <c r="G135" s="729">
        <v>41</v>
      </c>
      <c r="H135" s="910"/>
      <c r="I135" s="747"/>
      <c r="J135" s="730"/>
      <c r="K135" s="730"/>
      <c r="L135" s="730"/>
      <c r="M135" s="730"/>
      <c r="N135" s="730"/>
      <c r="O135" s="730"/>
      <c r="P135" s="913"/>
      <c r="Q135" s="718"/>
      <c r="R135" s="765"/>
      <c r="S135" s="765"/>
      <c r="T135" s="766"/>
      <c r="U135" s="766"/>
      <c r="V135" s="765"/>
      <c r="W135" s="765"/>
      <c r="X135" s="732">
        <v>41</v>
      </c>
      <c r="Y135" s="728"/>
      <c r="Z135" s="728"/>
      <c r="AA135" s="900"/>
      <c r="AB135" s="900">
        <v>1</v>
      </c>
      <c r="AC135" s="728"/>
      <c r="AD135" s="728"/>
      <c r="AE135" s="728"/>
      <c r="AF135" s="900"/>
      <c r="AG135" s="728"/>
      <c r="AH135" s="728"/>
      <c r="AI135" s="728"/>
      <c r="AJ135" s="728"/>
      <c r="AK135" s="728"/>
      <c r="AL135" s="728"/>
      <c r="AM135" s="728"/>
      <c r="AN135" s="728"/>
      <c r="AO135" s="764"/>
      <c r="AP135" s="764"/>
      <c r="AQ135" s="764"/>
      <c r="AR135" s="764"/>
      <c r="AS135" s="764"/>
      <c r="AT135" s="764"/>
      <c r="AU135" s="764"/>
      <c r="AV135" s="730"/>
      <c r="AW135" s="729">
        <v>0</v>
      </c>
      <c r="AX135" s="733">
        <v>1</v>
      </c>
      <c r="AY135" s="546">
        <v>0</v>
      </c>
      <c r="AZ135" s="546">
        <v>9</v>
      </c>
      <c r="BA135" s="546">
        <v>5</v>
      </c>
      <c r="BB135" s="546">
        <v>26</v>
      </c>
      <c r="BC135" s="734">
        <v>40</v>
      </c>
      <c r="BD135" s="745" t="s">
        <v>1650</v>
      </c>
      <c r="BE135" s="706" t="s">
        <v>136</v>
      </c>
      <c r="BF135" s="759"/>
      <c r="BG135" s="759"/>
      <c r="BH135" s="759"/>
      <c r="BI135" s="759"/>
      <c r="BJ135" s="759"/>
      <c r="BK135" s="759"/>
      <c r="BL135" s="759"/>
      <c r="BM135" s="759"/>
      <c r="BN135" s="759"/>
      <c r="BO135" s="759"/>
      <c r="BP135" s="759"/>
      <c r="BQ135" s="759"/>
      <c r="BR135" s="759"/>
      <c r="BS135" s="759"/>
      <c r="BT135" s="759"/>
      <c r="BU135" s="759"/>
      <c r="BV135" s="759"/>
      <c r="BW135" s="759"/>
      <c r="BX135" s="759"/>
      <c r="BY135" s="759"/>
      <c r="BZ135" s="759"/>
      <c r="CA135" s="759"/>
      <c r="CB135" s="759"/>
      <c r="CC135" s="759"/>
      <c r="CD135" s="759"/>
      <c r="CE135" s="759"/>
      <c r="CF135" s="759"/>
      <c r="CG135" s="759"/>
      <c r="CH135" s="759"/>
      <c r="CI135" s="759"/>
      <c r="CJ135" s="759"/>
      <c r="CK135" s="759"/>
      <c r="CL135" s="759"/>
      <c r="CM135" s="759"/>
      <c r="CN135" s="759"/>
      <c r="CO135" s="759"/>
      <c r="CP135" s="759"/>
      <c r="CQ135" s="759"/>
      <c r="CR135" s="759"/>
      <c r="CS135" s="759"/>
      <c r="CT135" s="759"/>
      <c r="CU135" s="759"/>
      <c r="CV135" s="759"/>
      <c r="CW135" s="759"/>
      <c r="CX135" s="759"/>
      <c r="CY135" s="759"/>
      <c r="CZ135" s="759"/>
      <c r="DA135" s="759"/>
      <c r="DB135" s="759"/>
      <c r="DC135" s="759"/>
      <c r="DD135" s="759"/>
      <c r="DE135" s="759"/>
      <c r="DF135" s="759"/>
      <c r="DG135" s="759"/>
      <c r="DH135" s="759"/>
      <c r="DI135" s="759"/>
      <c r="DJ135" s="759"/>
      <c r="DK135" s="759"/>
      <c r="DL135" s="759"/>
      <c r="DM135" s="759"/>
      <c r="DN135" s="759"/>
      <c r="DO135" s="759"/>
      <c r="DP135" s="759"/>
      <c r="DQ135" s="759"/>
      <c r="DR135" s="759"/>
      <c r="DS135" s="759"/>
      <c r="DT135" s="759"/>
      <c r="DU135" s="759"/>
      <c r="DV135" s="759"/>
      <c r="DW135" s="759"/>
      <c r="DX135" s="759"/>
      <c r="DY135" s="759"/>
      <c r="DZ135" s="759"/>
      <c r="EA135" s="759"/>
      <c r="EB135" s="759"/>
      <c r="EC135" s="759"/>
      <c r="ED135" s="759"/>
      <c r="EE135" s="759"/>
      <c r="EF135" s="759"/>
      <c r="EG135" s="759"/>
      <c r="EH135" s="759"/>
      <c r="EI135" s="759"/>
      <c r="EJ135" s="759"/>
      <c r="EK135" s="759"/>
      <c r="EL135" s="759"/>
      <c r="EM135" s="759"/>
      <c r="EN135" s="759"/>
      <c r="EO135" s="759"/>
      <c r="EP135" s="759"/>
      <c r="EQ135" s="759"/>
      <c r="ER135" s="759"/>
      <c r="ES135" s="759"/>
      <c r="ET135" s="759"/>
      <c r="EU135" s="759"/>
      <c r="EV135" s="759"/>
      <c r="EW135" s="759"/>
      <c r="EX135" s="759"/>
      <c r="EY135" s="759"/>
      <c r="EZ135" s="759"/>
      <c r="FA135" s="759"/>
      <c r="FB135" s="759"/>
      <c r="FC135" s="759"/>
      <c r="FD135" s="759"/>
      <c r="FE135" s="759"/>
      <c r="FF135" s="759"/>
      <c r="FG135" s="759"/>
      <c r="FH135" s="759"/>
      <c r="FI135" s="759"/>
      <c r="FJ135" s="759"/>
      <c r="FK135" s="759"/>
      <c r="FL135" s="759"/>
      <c r="FM135" s="759"/>
      <c r="FN135" s="759"/>
      <c r="FO135" s="759"/>
      <c r="FP135" s="759"/>
      <c r="FQ135" s="759"/>
      <c r="FR135" s="759"/>
      <c r="FS135" s="759"/>
      <c r="FT135" s="759"/>
      <c r="FU135" s="759"/>
      <c r="FV135" s="759"/>
      <c r="FW135" s="759"/>
      <c r="FX135" s="759"/>
      <c r="FY135" s="759"/>
      <c r="FZ135" s="759"/>
      <c r="GA135" s="759"/>
      <c r="GB135" s="759"/>
      <c r="GC135" s="759"/>
      <c r="GD135" s="759"/>
      <c r="GE135" s="759"/>
      <c r="GF135" s="759"/>
      <c r="GG135" s="759"/>
      <c r="GH135" s="759"/>
      <c r="GI135" s="759"/>
      <c r="GJ135" s="759"/>
      <c r="GK135" s="759"/>
      <c r="GL135" s="759"/>
      <c r="GM135" s="759"/>
      <c r="GN135" s="759"/>
      <c r="GO135" s="759"/>
      <c r="GP135" s="759"/>
      <c r="GQ135" s="759"/>
      <c r="GR135" s="759"/>
      <c r="GS135" s="759"/>
      <c r="GT135" s="759"/>
      <c r="GU135" s="759"/>
      <c r="GV135" s="759"/>
      <c r="GW135" s="759"/>
      <c r="GX135" s="759"/>
      <c r="GY135" s="759"/>
      <c r="GZ135" s="759"/>
      <c r="HA135" s="759"/>
      <c r="HB135" s="759"/>
      <c r="HC135" s="759"/>
      <c r="HD135" s="759"/>
      <c r="HE135" s="759"/>
      <c r="HF135" s="759"/>
      <c r="HG135" s="759"/>
      <c r="HH135" s="759"/>
      <c r="HI135" s="759"/>
      <c r="HJ135" s="759"/>
      <c r="HK135" s="759"/>
      <c r="HL135" s="759"/>
      <c r="HM135" s="759"/>
      <c r="HN135" s="759"/>
    </row>
    <row r="136" spans="1:222" s="763" customFormat="1" ht="12" customHeight="1">
      <c r="A136" s="741">
        <v>95</v>
      </c>
      <c r="B136" s="760" t="s">
        <v>192</v>
      </c>
      <c r="C136" s="546">
        <v>3</v>
      </c>
      <c r="D136" s="546">
        <v>5</v>
      </c>
      <c r="E136" s="546">
        <v>5</v>
      </c>
      <c r="F136" s="546">
        <v>23</v>
      </c>
      <c r="G136" s="729">
        <v>36</v>
      </c>
      <c r="H136" s="910"/>
      <c r="I136" s="747"/>
      <c r="J136" s="730"/>
      <c r="K136" s="730"/>
      <c r="L136" s="730"/>
      <c r="M136" s="730"/>
      <c r="N136" s="730"/>
      <c r="O136" s="730">
        <v>1</v>
      </c>
      <c r="P136" s="913"/>
      <c r="Q136" s="765"/>
      <c r="R136" s="765"/>
      <c r="S136" s="765"/>
      <c r="T136" s="766"/>
      <c r="U136" s="765"/>
      <c r="V136" s="765"/>
      <c r="W136" s="765"/>
      <c r="X136" s="732">
        <v>35</v>
      </c>
      <c r="Y136" s="728"/>
      <c r="Z136" s="728"/>
      <c r="AA136" s="900"/>
      <c r="AB136" s="900"/>
      <c r="AC136" s="728"/>
      <c r="AD136" s="728"/>
      <c r="AE136" s="728"/>
      <c r="AF136" s="900"/>
      <c r="AG136" s="728"/>
      <c r="AH136" s="728"/>
      <c r="AI136" s="728"/>
      <c r="AJ136" s="728"/>
      <c r="AK136" s="728"/>
      <c r="AL136" s="728"/>
      <c r="AM136" s="728"/>
      <c r="AN136" s="728"/>
      <c r="AO136" s="764"/>
      <c r="AP136" s="764"/>
      <c r="AQ136" s="764"/>
      <c r="AR136" s="764"/>
      <c r="AS136" s="764"/>
      <c r="AT136" s="764"/>
      <c r="AU136" s="764"/>
      <c r="AV136" s="730"/>
      <c r="AW136" s="729">
        <v>0</v>
      </c>
      <c r="AX136" s="733">
        <v>0</v>
      </c>
      <c r="AY136" s="546">
        <v>3</v>
      </c>
      <c r="AZ136" s="546">
        <v>5</v>
      </c>
      <c r="BA136" s="546">
        <v>5</v>
      </c>
      <c r="BB136" s="546">
        <v>22</v>
      </c>
      <c r="BC136" s="734">
        <v>35</v>
      </c>
      <c r="BD136" s="745"/>
      <c r="BE136" s="706" t="s">
        <v>138</v>
      </c>
      <c r="BF136" s="759"/>
      <c r="BG136" s="759"/>
      <c r="BH136" s="759"/>
      <c r="BI136" s="759"/>
      <c r="BJ136" s="759"/>
      <c r="BK136" s="759"/>
      <c r="BL136" s="759"/>
      <c r="BM136" s="759"/>
      <c r="BN136" s="759"/>
      <c r="BO136" s="759"/>
      <c r="BP136" s="759"/>
      <c r="BQ136" s="759"/>
      <c r="BR136" s="759"/>
      <c r="BS136" s="759"/>
      <c r="BT136" s="759"/>
      <c r="BU136" s="759"/>
      <c r="BV136" s="759"/>
      <c r="BW136" s="759"/>
      <c r="BX136" s="759"/>
      <c r="BY136" s="759"/>
      <c r="BZ136" s="759"/>
      <c r="CA136" s="759"/>
      <c r="CB136" s="759"/>
      <c r="CC136" s="759"/>
      <c r="CD136" s="759"/>
      <c r="CE136" s="759"/>
      <c r="CF136" s="759"/>
      <c r="CG136" s="759"/>
      <c r="CH136" s="759"/>
      <c r="CI136" s="759"/>
      <c r="CJ136" s="759"/>
      <c r="CK136" s="759"/>
      <c r="CL136" s="759"/>
      <c r="CM136" s="759"/>
      <c r="CN136" s="759"/>
      <c r="CO136" s="759"/>
      <c r="CP136" s="759"/>
      <c r="CQ136" s="759"/>
      <c r="CR136" s="759"/>
      <c r="CS136" s="759"/>
      <c r="CT136" s="759"/>
      <c r="CU136" s="759"/>
      <c r="CV136" s="759"/>
      <c r="CW136" s="759"/>
      <c r="CX136" s="759"/>
      <c r="CY136" s="759"/>
      <c r="CZ136" s="759"/>
      <c r="DA136" s="759"/>
      <c r="DB136" s="759"/>
      <c r="DC136" s="759"/>
      <c r="DD136" s="759"/>
      <c r="DE136" s="759"/>
      <c r="DF136" s="759"/>
      <c r="DG136" s="759"/>
      <c r="DH136" s="759"/>
      <c r="DI136" s="759"/>
      <c r="DJ136" s="759"/>
      <c r="DK136" s="759"/>
      <c r="DL136" s="759"/>
      <c r="DM136" s="759"/>
      <c r="DN136" s="759"/>
      <c r="DO136" s="759"/>
      <c r="DP136" s="759"/>
      <c r="DQ136" s="759"/>
      <c r="DR136" s="759"/>
      <c r="DS136" s="759"/>
      <c r="DT136" s="759"/>
      <c r="DU136" s="759"/>
      <c r="DV136" s="759"/>
      <c r="DW136" s="759"/>
      <c r="DX136" s="759"/>
      <c r="DY136" s="759"/>
      <c r="DZ136" s="759"/>
      <c r="EA136" s="759"/>
      <c r="EB136" s="759"/>
      <c r="EC136" s="759"/>
      <c r="ED136" s="759"/>
      <c r="EE136" s="759"/>
      <c r="EF136" s="759"/>
      <c r="EG136" s="759"/>
      <c r="EH136" s="759"/>
      <c r="EI136" s="759"/>
      <c r="EJ136" s="759"/>
      <c r="EK136" s="759"/>
      <c r="EL136" s="759"/>
      <c r="EM136" s="759"/>
      <c r="EN136" s="759"/>
      <c r="EO136" s="759"/>
      <c r="EP136" s="759"/>
      <c r="EQ136" s="759"/>
      <c r="ER136" s="759"/>
      <c r="ES136" s="759"/>
      <c r="ET136" s="759"/>
      <c r="EU136" s="759"/>
      <c r="EV136" s="759"/>
      <c r="EW136" s="759"/>
      <c r="EX136" s="759"/>
      <c r="EY136" s="759"/>
      <c r="EZ136" s="759"/>
      <c r="FA136" s="759"/>
      <c r="FB136" s="759"/>
      <c r="FC136" s="759"/>
      <c r="FD136" s="759"/>
      <c r="FE136" s="759"/>
      <c r="FF136" s="759"/>
      <c r="FG136" s="759"/>
      <c r="FH136" s="759"/>
      <c r="FI136" s="759"/>
      <c r="FJ136" s="759"/>
      <c r="FK136" s="759"/>
      <c r="FL136" s="759"/>
      <c r="FM136" s="759"/>
      <c r="FN136" s="759"/>
      <c r="FO136" s="759"/>
      <c r="FP136" s="759"/>
      <c r="FQ136" s="759"/>
      <c r="FR136" s="759"/>
      <c r="FS136" s="759"/>
      <c r="FT136" s="759"/>
      <c r="FU136" s="759"/>
      <c r="FV136" s="759"/>
      <c r="FW136" s="759"/>
      <c r="FX136" s="759"/>
      <c r="FY136" s="759"/>
      <c r="FZ136" s="759"/>
      <c r="GA136" s="759"/>
      <c r="GB136" s="759"/>
      <c r="GC136" s="759"/>
      <c r="GD136" s="759"/>
      <c r="GE136" s="759"/>
      <c r="GF136" s="759"/>
      <c r="GG136" s="759"/>
      <c r="GH136" s="759"/>
      <c r="GI136" s="759"/>
      <c r="GJ136" s="759"/>
      <c r="GK136" s="759"/>
      <c r="GL136" s="759"/>
      <c r="GM136" s="759"/>
      <c r="GN136" s="759"/>
      <c r="GO136" s="759"/>
      <c r="GP136" s="759"/>
      <c r="GQ136" s="759"/>
      <c r="GR136" s="759"/>
      <c r="GS136" s="759"/>
      <c r="GT136" s="759"/>
      <c r="GU136" s="759"/>
      <c r="GV136" s="759"/>
      <c r="GW136" s="759"/>
      <c r="GX136" s="759"/>
      <c r="GY136" s="759"/>
      <c r="GZ136" s="759"/>
      <c r="HA136" s="759"/>
      <c r="HB136" s="759"/>
      <c r="HC136" s="759"/>
      <c r="HD136" s="759"/>
      <c r="HE136" s="759"/>
      <c r="HF136" s="759"/>
      <c r="HG136" s="759"/>
      <c r="HH136" s="759"/>
      <c r="HI136" s="759"/>
      <c r="HJ136" s="759"/>
      <c r="HK136" s="759"/>
      <c r="HL136" s="759"/>
      <c r="HM136" s="759"/>
      <c r="HN136" s="759"/>
    </row>
    <row r="137" spans="1:222" s="763" customFormat="1" ht="12" customHeight="1">
      <c r="A137" s="741">
        <v>96</v>
      </c>
      <c r="B137" s="760" t="s">
        <v>194</v>
      </c>
      <c r="C137" s="546">
        <v>0</v>
      </c>
      <c r="D137" s="546">
        <v>4</v>
      </c>
      <c r="E137" s="546">
        <v>7</v>
      </c>
      <c r="F137" s="546">
        <v>26</v>
      </c>
      <c r="G137" s="729">
        <v>37</v>
      </c>
      <c r="H137" s="910"/>
      <c r="I137" s="747"/>
      <c r="J137" s="730"/>
      <c r="K137" s="730"/>
      <c r="L137" s="730"/>
      <c r="M137" s="730"/>
      <c r="N137" s="730"/>
      <c r="O137" s="730"/>
      <c r="P137" s="913"/>
      <c r="Q137" s="718"/>
      <c r="R137" s="765"/>
      <c r="S137" s="765"/>
      <c r="T137" s="766"/>
      <c r="U137" s="766"/>
      <c r="V137" s="765"/>
      <c r="W137" s="765"/>
      <c r="X137" s="732">
        <v>37</v>
      </c>
      <c r="Y137" s="728"/>
      <c r="Z137" s="728"/>
      <c r="AA137" s="900">
        <v>1</v>
      </c>
      <c r="AB137" s="900"/>
      <c r="AC137" s="728"/>
      <c r="AD137" s="728"/>
      <c r="AE137" s="728"/>
      <c r="AF137" s="900"/>
      <c r="AG137" s="728"/>
      <c r="AH137" s="728"/>
      <c r="AI137" s="728"/>
      <c r="AJ137" s="728"/>
      <c r="AK137" s="728"/>
      <c r="AL137" s="728"/>
      <c r="AM137" s="728"/>
      <c r="AN137" s="728"/>
      <c r="AO137" s="764"/>
      <c r="AP137" s="764"/>
      <c r="AQ137" s="764"/>
      <c r="AR137" s="764"/>
      <c r="AS137" s="764"/>
      <c r="AT137" s="764"/>
      <c r="AU137" s="764"/>
      <c r="AV137" s="730">
        <v>1</v>
      </c>
      <c r="AW137" s="729">
        <v>0</v>
      </c>
      <c r="AX137" s="733">
        <v>2</v>
      </c>
      <c r="AY137" s="546">
        <v>0</v>
      </c>
      <c r="AZ137" s="546">
        <v>4</v>
      </c>
      <c r="BA137" s="546">
        <v>6</v>
      </c>
      <c r="BB137" s="546">
        <v>25</v>
      </c>
      <c r="BC137" s="734">
        <v>35</v>
      </c>
      <c r="BD137" s="745" t="s">
        <v>1651</v>
      </c>
      <c r="BE137" s="706" t="s">
        <v>140</v>
      </c>
      <c r="BF137" s="759"/>
      <c r="BG137" s="759"/>
      <c r="BH137" s="759"/>
      <c r="BI137" s="759"/>
      <c r="BJ137" s="759"/>
      <c r="BK137" s="759"/>
      <c r="BL137" s="759"/>
      <c r="BM137" s="759"/>
      <c r="BN137" s="759"/>
      <c r="BO137" s="759"/>
      <c r="BP137" s="759"/>
      <c r="BQ137" s="759"/>
      <c r="BR137" s="759"/>
      <c r="BS137" s="759"/>
      <c r="BT137" s="759"/>
      <c r="BU137" s="759"/>
      <c r="BV137" s="759"/>
      <c r="BW137" s="759"/>
      <c r="BX137" s="759"/>
      <c r="BY137" s="759"/>
      <c r="BZ137" s="759"/>
      <c r="CA137" s="759"/>
      <c r="CB137" s="759"/>
      <c r="CC137" s="759"/>
      <c r="CD137" s="759"/>
      <c r="CE137" s="759"/>
      <c r="CF137" s="759"/>
      <c r="CG137" s="759"/>
      <c r="CH137" s="759"/>
      <c r="CI137" s="759"/>
      <c r="CJ137" s="759"/>
      <c r="CK137" s="759"/>
      <c r="CL137" s="759"/>
      <c r="CM137" s="759"/>
      <c r="CN137" s="759"/>
      <c r="CO137" s="759"/>
      <c r="CP137" s="759"/>
      <c r="CQ137" s="759"/>
      <c r="CR137" s="759"/>
      <c r="CS137" s="759"/>
      <c r="CT137" s="759"/>
      <c r="CU137" s="759"/>
      <c r="CV137" s="759"/>
      <c r="CW137" s="759"/>
      <c r="CX137" s="759"/>
      <c r="CY137" s="759"/>
      <c r="CZ137" s="759"/>
      <c r="DA137" s="759"/>
      <c r="DB137" s="759"/>
      <c r="DC137" s="759"/>
      <c r="DD137" s="759"/>
      <c r="DE137" s="759"/>
      <c r="DF137" s="759"/>
      <c r="DG137" s="759"/>
      <c r="DH137" s="759"/>
      <c r="DI137" s="759"/>
      <c r="DJ137" s="759"/>
      <c r="DK137" s="759"/>
      <c r="DL137" s="759"/>
      <c r="DM137" s="759"/>
      <c r="DN137" s="759"/>
      <c r="DO137" s="759"/>
      <c r="DP137" s="759"/>
      <c r="DQ137" s="759"/>
      <c r="DR137" s="759"/>
      <c r="DS137" s="759"/>
      <c r="DT137" s="759"/>
      <c r="DU137" s="759"/>
      <c r="DV137" s="759"/>
      <c r="DW137" s="759"/>
      <c r="DX137" s="759"/>
      <c r="DY137" s="759"/>
      <c r="DZ137" s="759"/>
      <c r="EA137" s="759"/>
      <c r="EB137" s="759"/>
      <c r="EC137" s="759"/>
      <c r="ED137" s="759"/>
      <c r="EE137" s="759"/>
      <c r="EF137" s="759"/>
      <c r="EG137" s="759"/>
      <c r="EH137" s="759"/>
      <c r="EI137" s="759"/>
      <c r="EJ137" s="759"/>
      <c r="EK137" s="759"/>
      <c r="EL137" s="759"/>
      <c r="EM137" s="759"/>
      <c r="EN137" s="759"/>
      <c r="EO137" s="759"/>
      <c r="EP137" s="759"/>
      <c r="EQ137" s="759"/>
      <c r="ER137" s="759"/>
      <c r="ES137" s="759"/>
      <c r="ET137" s="759"/>
      <c r="EU137" s="759"/>
      <c r="EV137" s="759"/>
      <c r="EW137" s="759"/>
      <c r="EX137" s="759"/>
      <c r="EY137" s="759"/>
      <c r="EZ137" s="759"/>
      <c r="FA137" s="759"/>
      <c r="FB137" s="759"/>
      <c r="FC137" s="759"/>
      <c r="FD137" s="759"/>
      <c r="FE137" s="759"/>
      <c r="FF137" s="759"/>
      <c r="FG137" s="759"/>
      <c r="FH137" s="759"/>
      <c r="FI137" s="759"/>
      <c r="FJ137" s="759"/>
      <c r="FK137" s="759"/>
      <c r="FL137" s="759"/>
      <c r="FM137" s="759"/>
      <c r="FN137" s="759"/>
      <c r="FO137" s="759"/>
      <c r="FP137" s="759"/>
      <c r="FQ137" s="759"/>
      <c r="FR137" s="759"/>
      <c r="FS137" s="759"/>
      <c r="FT137" s="759"/>
      <c r="FU137" s="759"/>
      <c r="FV137" s="759"/>
      <c r="FW137" s="759"/>
      <c r="FX137" s="759"/>
      <c r="FY137" s="759"/>
      <c r="FZ137" s="759"/>
      <c r="GA137" s="759"/>
      <c r="GB137" s="759"/>
      <c r="GC137" s="759"/>
      <c r="GD137" s="759"/>
      <c r="GE137" s="759"/>
      <c r="GF137" s="759"/>
      <c r="GG137" s="759"/>
      <c r="GH137" s="759"/>
      <c r="GI137" s="759"/>
      <c r="GJ137" s="759"/>
      <c r="GK137" s="759"/>
      <c r="GL137" s="759"/>
      <c r="GM137" s="759"/>
      <c r="GN137" s="759"/>
      <c r="GO137" s="759"/>
      <c r="GP137" s="759"/>
      <c r="GQ137" s="759"/>
      <c r="GR137" s="759"/>
      <c r="GS137" s="759"/>
      <c r="GT137" s="759"/>
      <c r="GU137" s="759"/>
      <c r="GV137" s="759"/>
      <c r="GW137" s="759"/>
      <c r="GX137" s="759"/>
      <c r="GY137" s="759"/>
      <c r="GZ137" s="759"/>
      <c r="HA137" s="759"/>
      <c r="HB137" s="759"/>
      <c r="HC137" s="759"/>
      <c r="HD137" s="759"/>
      <c r="HE137" s="759"/>
      <c r="HF137" s="759"/>
      <c r="HG137" s="759"/>
      <c r="HH137" s="759"/>
      <c r="HI137" s="759"/>
      <c r="HJ137" s="759"/>
      <c r="HK137" s="759"/>
      <c r="HL137" s="759"/>
      <c r="HM137" s="759"/>
      <c r="HN137" s="759"/>
    </row>
    <row r="138" spans="1:222" s="763" customFormat="1" ht="12" customHeight="1">
      <c r="A138" s="741">
        <v>97</v>
      </c>
      <c r="B138" s="760" t="s">
        <v>195</v>
      </c>
      <c r="C138" s="546">
        <v>1</v>
      </c>
      <c r="D138" s="546">
        <v>4</v>
      </c>
      <c r="E138" s="546">
        <v>6</v>
      </c>
      <c r="F138" s="546">
        <v>24</v>
      </c>
      <c r="G138" s="729">
        <v>35</v>
      </c>
      <c r="H138" s="910"/>
      <c r="I138" s="747"/>
      <c r="J138" s="730"/>
      <c r="K138" s="730"/>
      <c r="L138" s="730"/>
      <c r="M138" s="730"/>
      <c r="N138" s="730"/>
      <c r="O138" s="730"/>
      <c r="P138" s="913"/>
      <c r="Q138" s="718"/>
      <c r="R138" s="765"/>
      <c r="S138" s="765"/>
      <c r="T138" s="766"/>
      <c r="U138" s="766"/>
      <c r="V138" s="765"/>
      <c r="W138" s="765"/>
      <c r="X138" s="732">
        <v>35</v>
      </c>
      <c r="Y138" s="728"/>
      <c r="Z138" s="728"/>
      <c r="AA138" s="900"/>
      <c r="AB138" s="900"/>
      <c r="AC138" s="728"/>
      <c r="AD138" s="728"/>
      <c r="AE138" s="728"/>
      <c r="AF138" s="900"/>
      <c r="AG138" s="728"/>
      <c r="AH138" s="728"/>
      <c r="AI138" s="728"/>
      <c r="AJ138" s="728"/>
      <c r="AK138" s="728"/>
      <c r="AL138" s="728"/>
      <c r="AM138" s="728"/>
      <c r="AN138" s="728"/>
      <c r="AO138" s="764"/>
      <c r="AP138" s="764"/>
      <c r="AQ138" s="764"/>
      <c r="AR138" s="764"/>
      <c r="AS138" s="764"/>
      <c r="AT138" s="764"/>
      <c r="AU138" s="764"/>
      <c r="AV138" s="730">
        <v>1</v>
      </c>
      <c r="AW138" s="729">
        <v>0</v>
      </c>
      <c r="AX138" s="733">
        <v>1</v>
      </c>
      <c r="AY138" s="546">
        <v>1</v>
      </c>
      <c r="AZ138" s="546">
        <v>4</v>
      </c>
      <c r="BA138" s="546">
        <v>6</v>
      </c>
      <c r="BB138" s="546">
        <v>23</v>
      </c>
      <c r="BC138" s="734">
        <v>34</v>
      </c>
      <c r="BD138" s="745" t="s">
        <v>1606</v>
      </c>
      <c r="BE138" s="706" t="s">
        <v>142</v>
      </c>
      <c r="BF138" s="759"/>
      <c r="BG138" s="759"/>
      <c r="BH138" s="759"/>
      <c r="BI138" s="759"/>
      <c r="BJ138" s="759"/>
      <c r="BK138" s="759"/>
      <c r="BL138" s="759"/>
      <c r="BM138" s="759"/>
      <c r="BN138" s="759"/>
      <c r="BO138" s="759"/>
      <c r="BP138" s="759"/>
      <c r="BQ138" s="759"/>
      <c r="BR138" s="759"/>
      <c r="BS138" s="759"/>
      <c r="BT138" s="759"/>
      <c r="BU138" s="759"/>
      <c r="BV138" s="759"/>
      <c r="BW138" s="759"/>
      <c r="BX138" s="759"/>
      <c r="BY138" s="759"/>
      <c r="BZ138" s="759"/>
      <c r="CA138" s="759"/>
      <c r="CB138" s="759"/>
      <c r="CC138" s="759"/>
      <c r="CD138" s="759"/>
      <c r="CE138" s="759"/>
      <c r="CF138" s="759"/>
      <c r="CG138" s="759"/>
      <c r="CH138" s="759"/>
      <c r="CI138" s="759"/>
      <c r="CJ138" s="759"/>
      <c r="CK138" s="759"/>
      <c r="CL138" s="759"/>
      <c r="CM138" s="759"/>
      <c r="CN138" s="759"/>
      <c r="CO138" s="759"/>
      <c r="CP138" s="759"/>
      <c r="CQ138" s="759"/>
      <c r="CR138" s="759"/>
      <c r="CS138" s="759"/>
      <c r="CT138" s="759"/>
      <c r="CU138" s="759"/>
      <c r="CV138" s="759"/>
      <c r="CW138" s="759"/>
      <c r="CX138" s="759"/>
      <c r="CY138" s="759"/>
      <c r="CZ138" s="759"/>
      <c r="DA138" s="759"/>
      <c r="DB138" s="759"/>
      <c r="DC138" s="759"/>
      <c r="DD138" s="759"/>
      <c r="DE138" s="759"/>
      <c r="DF138" s="759"/>
      <c r="DG138" s="759"/>
      <c r="DH138" s="759"/>
      <c r="DI138" s="759"/>
      <c r="DJ138" s="759"/>
      <c r="DK138" s="759"/>
      <c r="DL138" s="759"/>
      <c r="DM138" s="759"/>
      <c r="DN138" s="759"/>
      <c r="DO138" s="759"/>
      <c r="DP138" s="759"/>
      <c r="DQ138" s="759"/>
      <c r="DR138" s="759"/>
      <c r="DS138" s="759"/>
      <c r="DT138" s="759"/>
      <c r="DU138" s="759"/>
      <c r="DV138" s="759"/>
      <c r="DW138" s="759"/>
      <c r="DX138" s="759"/>
      <c r="DY138" s="759"/>
      <c r="DZ138" s="759"/>
      <c r="EA138" s="759"/>
      <c r="EB138" s="759"/>
      <c r="EC138" s="759"/>
      <c r="ED138" s="759"/>
      <c r="EE138" s="759"/>
      <c r="EF138" s="759"/>
      <c r="EG138" s="759"/>
      <c r="EH138" s="759"/>
      <c r="EI138" s="759"/>
      <c r="EJ138" s="759"/>
      <c r="EK138" s="759"/>
      <c r="EL138" s="759"/>
      <c r="EM138" s="759"/>
      <c r="EN138" s="759"/>
      <c r="EO138" s="759"/>
      <c r="EP138" s="759"/>
      <c r="EQ138" s="759"/>
      <c r="ER138" s="759"/>
      <c r="ES138" s="759"/>
      <c r="ET138" s="759"/>
      <c r="EU138" s="759"/>
      <c r="EV138" s="759"/>
      <c r="EW138" s="759"/>
      <c r="EX138" s="759"/>
      <c r="EY138" s="759"/>
      <c r="EZ138" s="759"/>
      <c r="FA138" s="759"/>
      <c r="FB138" s="759"/>
      <c r="FC138" s="759"/>
      <c r="FD138" s="759"/>
      <c r="FE138" s="759"/>
      <c r="FF138" s="759"/>
      <c r="FG138" s="759"/>
      <c r="FH138" s="759"/>
      <c r="FI138" s="759"/>
      <c r="FJ138" s="759"/>
      <c r="FK138" s="759"/>
      <c r="FL138" s="759"/>
      <c r="FM138" s="759"/>
      <c r="FN138" s="759"/>
      <c r="FO138" s="759"/>
      <c r="FP138" s="759"/>
      <c r="FQ138" s="759"/>
      <c r="FR138" s="759"/>
      <c r="FS138" s="759"/>
      <c r="FT138" s="759"/>
      <c r="FU138" s="759"/>
      <c r="FV138" s="759"/>
      <c r="FW138" s="759"/>
      <c r="FX138" s="759"/>
      <c r="FY138" s="759"/>
      <c r="FZ138" s="759"/>
      <c r="GA138" s="759"/>
      <c r="GB138" s="759"/>
      <c r="GC138" s="759"/>
      <c r="GD138" s="759"/>
      <c r="GE138" s="759"/>
      <c r="GF138" s="759"/>
      <c r="GG138" s="759"/>
      <c r="GH138" s="759"/>
      <c r="GI138" s="759"/>
      <c r="GJ138" s="759"/>
      <c r="GK138" s="759"/>
      <c r="GL138" s="759"/>
      <c r="GM138" s="759"/>
      <c r="GN138" s="759"/>
      <c r="GO138" s="759"/>
      <c r="GP138" s="759"/>
      <c r="GQ138" s="759"/>
      <c r="GR138" s="759"/>
      <c r="GS138" s="759"/>
      <c r="GT138" s="759"/>
      <c r="GU138" s="759"/>
      <c r="GV138" s="759"/>
      <c r="GW138" s="759"/>
      <c r="GX138" s="759"/>
      <c r="GY138" s="759"/>
      <c r="GZ138" s="759"/>
      <c r="HA138" s="759"/>
      <c r="HB138" s="759"/>
      <c r="HC138" s="759"/>
      <c r="HD138" s="759"/>
      <c r="HE138" s="759"/>
      <c r="HF138" s="759"/>
      <c r="HG138" s="759"/>
      <c r="HH138" s="759"/>
      <c r="HI138" s="759"/>
      <c r="HJ138" s="759"/>
      <c r="HK138" s="759"/>
      <c r="HL138" s="759"/>
      <c r="HM138" s="759"/>
      <c r="HN138" s="759"/>
    </row>
    <row r="139" spans="1:222" s="763" customFormat="1" ht="12" customHeight="1">
      <c r="A139" s="741">
        <v>98</v>
      </c>
      <c r="B139" s="760" t="s">
        <v>196</v>
      </c>
      <c r="C139" s="546">
        <v>0</v>
      </c>
      <c r="D139" s="546">
        <v>7</v>
      </c>
      <c r="E139" s="546">
        <v>1</v>
      </c>
      <c r="F139" s="546">
        <v>27</v>
      </c>
      <c r="G139" s="729">
        <v>35</v>
      </c>
      <c r="H139" s="870"/>
      <c r="I139" s="750"/>
      <c r="J139" s="778"/>
      <c r="K139" s="778"/>
      <c r="L139" s="730"/>
      <c r="M139" s="730"/>
      <c r="N139" s="730"/>
      <c r="O139" s="730"/>
      <c r="P139" s="913"/>
      <c r="Q139" s="718"/>
      <c r="R139" s="765"/>
      <c r="S139" s="765"/>
      <c r="T139" s="766"/>
      <c r="U139" s="766"/>
      <c r="V139" s="765"/>
      <c r="W139" s="765"/>
      <c r="X139" s="732">
        <v>35</v>
      </c>
      <c r="Y139" s="728"/>
      <c r="Z139" s="728"/>
      <c r="AA139" s="900"/>
      <c r="AB139" s="900"/>
      <c r="AC139" s="728"/>
      <c r="AD139" s="728"/>
      <c r="AE139" s="728"/>
      <c r="AF139" s="900"/>
      <c r="AG139" s="728"/>
      <c r="AH139" s="728"/>
      <c r="AI139" s="728"/>
      <c r="AJ139" s="728"/>
      <c r="AK139" s="728"/>
      <c r="AL139" s="728"/>
      <c r="AM139" s="728"/>
      <c r="AN139" s="728"/>
      <c r="AO139" s="764"/>
      <c r="AP139" s="764"/>
      <c r="AQ139" s="764"/>
      <c r="AR139" s="764"/>
      <c r="AS139" s="764"/>
      <c r="AT139" s="764"/>
      <c r="AU139" s="764"/>
      <c r="AV139" s="730"/>
      <c r="AW139" s="729">
        <v>0</v>
      </c>
      <c r="AX139" s="733">
        <v>0</v>
      </c>
      <c r="AY139" s="546">
        <v>0</v>
      </c>
      <c r="AZ139" s="546">
        <v>7</v>
      </c>
      <c r="BA139" s="546">
        <v>1</v>
      </c>
      <c r="BB139" s="546">
        <v>27</v>
      </c>
      <c r="BC139" s="734">
        <v>35</v>
      </c>
      <c r="BD139" s="745"/>
      <c r="BE139" s="706" t="s">
        <v>144</v>
      </c>
      <c r="BF139" s="759"/>
      <c r="BG139" s="759"/>
      <c r="BH139" s="759"/>
      <c r="BI139" s="759"/>
      <c r="BJ139" s="759"/>
      <c r="BK139" s="759"/>
      <c r="BL139" s="759"/>
      <c r="BM139" s="759"/>
      <c r="BN139" s="759"/>
      <c r="BO139" s="759"/>
      <c r="BP139" s="759"/>
      <c r="BQ139" s="759"/>
      <c r="BR139" s="759"/>
      <c r="BS139" s="759"/>
      <c r="BT139" s="759"/>
      <c r="BU139" s="759"/>
      <c r="BV139" s="759"/>
      <c r="BW139" s="759"/>
      <c r="BX139" s="759"/>
      <c r="BY139" s="759"/>
      <c r="BZ139" s="759"/>
      <c r="CA139" s="759"/>
      <c r="CB139" s="759"/>
      <c r="CC139" s="759"/>
      <c r="CD139" s="759"/>
      <c r="CE139" s="759"/>
      <c r="CF139" s="759"/>
      <c r="CG139" s="759"/>
      <c r="CH139" s="759"/>
      <c r="CI139" s="759"/>
      <c r="CJ139" s="759"/>
      <c r="CK139" s="759"/>
      <c r="CL139" s="759"/>
      <c r="CM139" s="759"/>
      <c r="CN139" s="759"/>
      <c r="CO139" s="759"/>
      <c r="CP139" s="759"/>
      <c r="CQ139" s="759"/>
      <c r="CR139" s="759"/>
      <c r="CS139" s="759"/>
      <c r="CT139" s="759"/>
      <c r="CU139" s="759"/>
      <c r="CV139" s="759"/>
      <c r="CW139" s="759"/>
      <c r="CX139" s="759"/>
      <c r="CY139" s="759"/>
      <c r="CZ139" s="759"/>
      <c r="DA139" s="759"/>
      <c r="DB139" s="759"/>
      <c r="DC139" s="759"/>
      <c r="DD139" s="759"/>
      <c r="DE139" s="759"/>
      <c r="DF139" s="759"/>
      <c r="DG139" s="759"/>
      <c r="DH139" s="759"/>
      <c r="DI139" s="759"/>
      <c r="DJ139" s="759"/>
      <c r="DK139" s="759"/>
      <c r="DL139" s="759"/>
      <c r="DM139" s="759"/>
      <c r="DN139" s="759"/>
      <c r="DO139" s="759"/>
      <c r="DP139" s="759"/>
      <c r="DQ139" s="759"/>
      <c r="DR139" s="759"/>
      <c r="DS139" s="759"/>
      <c r="DT139" s="759"/>
      <c r="DU139" s="759"/>
      <c r="DV139" s="759"/>
      <c r="DW139" s="759"/>
      <c r="DX139" s="759"/>
      <c r="DY139" s="759"/>
      <c r="DZ139" s="759"/>
      <c r="EA139" s="759"/>
      <c r="EB139" s="759"/>
      <c r="EC139" s="759"/>
      <c r="ED139" s="759"/>
      <c r="EE139" s="759"/>
      <c r="EF139" s="759"/>
      <c r="EG139" s="759"/>
      <c r="EH139" s="759"/>
      <c r="EI139" s="759"/>
      <c r="EJ139" s="759"/>
      <c r="EK139" s="759"/>
      <c r="EL139" s="759"/>
      <c r="EM139" s="759"/>
      <c r="EN139" s="759"/>
      <c r="EO139" s="759"/>
      <c r="EP139" s="759"/>
      <c r="EQ139" s="759"/>
      <c r="ER139" s="759"/>
      <c r="ES139" s="759"/>
      <c r="ET139" s="759"/>
      <c r="EU139" s="759"/>
      <c r="EV139" s="759"/>
      <c r="EW139" s="759"/>
      <c r="EX139" s="759"/>
      <c r="EY139" s="759"/>
      <c r="EZ139" s="759"/>
      <c r="FA139" s="759"/>
      <c r="FB139" s="759"/>
      <c r="FC139" s="759"/>
      <c r="FD139" s="759"/>
      <c r="FE139" s="759"/>
      <c r="FF139" s="759"/>
      <c r="FG139" s="759"/>
      <c r="FH139" s="759"/>
      <c r="FI139" s="759"/>
      <c r="FJ139" s="759"/>
      <c r="FK139" s="759"/>
      <c r="FL139" s="759"/>
      <c r="FM139" s="759"/>
      <c r="FN139" s="759"/>
      <c r="FO139" s="759"/>
      <c r="FP139" s="759"/>
      <c r="FQ139" s="759"/>
      <c r="FR139" s="759"/>
      <c r="FS139" s="759"/>
      <c r="FT139" s="759"/>
      <c r="FU139" s="759"/>
      <c r="FV139" s="759"/>
      <c r="FW139" s="759"/>
      <c r="FX139" s="759"/>
      <c r="FY139" s="759"/>
      <c r="FZ139" s="759"/>
      <c r="GA139" s="759"/>
      <c r="GB139" s="759"/>
      <c r="GC139" s="759"/>
      <c r="GD139" s="759"/>
      <c r="GE139" s="759"/>
      <c r="GF139" s="759"/>
      <c r="GG139" s="759"/>
      <c r="GH139" s="759"/>
      <c r="GI139" s="759"/>
      <c r="GJ139" s="759"/>
      <c r="GK139" s="759"/>
      <c r="GL139" s="759"/>
      <c r="GM139" s="759"/>
      <c r="GN139" s="759"/>
      <c r="GO139" s="759"/>
      <c r="GP139" s="759"/>
      <c r="GQ139" s="759"/>
      <c r="GR139" s="759"/>
      <c r="GS139" s="759"/>
      <c r="GT139" s="759"/>
      <c r="GU139" s="759"/>
      <c r="GV139" s="759"/>
      <c r="GW139" s="759"/>
      <c r="GX139" s="759"/>
      <c r="GY139" s="759"/>
      <c r="GZ139" s="759"/>
      <c r="HA139" s="759"/>
      <c r="HB139" s="759"/>
      <c r="HC139" s="759"/>
      <c r="HD139" s="759"/>
      <c r="HE139" s="759"/>
      <c r="HF139" s="759"/>
      <c r="HG139" s="759"/>
      <c r="HH139" s="759"/>
      <c r="HI139" s="759"/>
      <c r="HJ139" s="759"/>
      <c r="HK139" s="759"/>
      <c r="HL139" s="759"/>
      <c r="HM139" s="759"/>
      <c r="HN139" s="759"/>
    </row>
    <row r="140" spans="1:222" s="763" customFormat="1" ht="12" customHeight="1">
      <c r="A140" s="741">
        <v>99</v>
      </c>
      <c r="B140" s="760" t="s">
        <v>197</v>
      </c>
      <c r="C140" s="546">
        <v>0</v>
      </c>
      <c r="D140" s="546">
        <v>3</v>
      </c>
      <c r="E140" s="546">
        <v>10</v>
      </c>
      <c r="F140" s="546">
        <v>24</v>
      </c>
      <c r="G140" s="729">
        <v>37</v>
      </c>
      <c r="H140" s="900"/>
      <c r="I140" s="900"/>
      <c r="J140" s="900"/>
      <c r="K140" s="900"/>
      <c r="L140" s="730"/>
      <c r="M140" s="730"/>
      <c r="N140" s="730"/>
      <c r="O140" s="730"/>
      <c r="P140" s="913"/>
      <c r="Q140" s="718"/>
      <c r="R140" s="765"/>
      <c r="S140" s="765"/>
      <c r="T140" s="766"/>
      <c r="U140" s="766"/>
      <c r="V140" s="765"/>
      <c r="W140" s="765"/>
      <c r="X140" s="732">
        <v>37</v>
      </c>
      <c r="Y140" s="728"/>
      <c r="Z140" s="728"/>
      <c r="AA140" s="900">
        <v>1</v>
      </c>
      <c r="AB140" s="900"/>
      <c r="AC140" s="728"/>
      <c r="AD140" s="728"/>
      <c r="AE140" s="728"/>
      <c r="AF140" s="900"/>
      <c r="AG140" s="728"/>
      <c r="AH140" s="728"/>
      <c r="AI140" s="728"/>
      <c r="AJ140" s="728"/>
      <c r="AK140" s="728"/>
      <c r="AL140" s="728"/>
      <c r="AM140" s="728"/>
      <c r="AN140" s="728"/>
      <c r="AO140" s="764"/>
      <c r="AP140" s="764"/>
      <c r="AQ140" s="764"/>
      <c r="AR140" s="764"/>
      <c r="AS140" s="764"/>
      <c r="AT140" s="764"/>
      <c r="AU140" s="764"/>
      <c r="AV140" s="730"/>
      <c r="AW140" s="729">
        <v>0</v>
      </c>
      <c r="AX140" s="733">
        <v>1</v>
      </c>
      <c r="AY140" s="546">
        <v>0</v>
      </c>
      <c r="AZ140" s="546">
        <v>3</v>
      </c>
      <c r="BA140" s="546">
        <v>9</v>
      </c>
      <c r="BB140" s="546">
        <v>24</v>
      </c>
      <c r="BC140" s="734">
        <v>36</v>
      </c>
      <c r="BD140" s="745" t="s">
        <v>1652</v>
      </c>
      <c r="BE140" s="706" t="s">
        <v>146</v>
      </c>
      <c r="BF140" s="759"/>
      <c r="BG140" s="759"/>
      <c r="BH140" s="759"/>
      <c r="BI140" s="759"/>
      <c r="BJ140" s="759"/>
      <c r="BK140" s="759"/>
      <c r="BL140" s="759"/>
      <c r="BM140" s="759"/>
      <c r="BN140" s="759"/>
      <c r="BO140" s="759"/>
      <c r="BP140" s="759"/>
      <c r="BQ140" s="759"/>
      <c r="BR140" s="759"/>
      <c r="BS140" s="759"/>
      <c r="BT140" s="759"/>
      <c r="BU140" s="759"/>
      <c r="BV140" s="759"/>
      <c r="BW140" s="759"/>
      <c r="BX140" s="759"/>
      <c r="BY140" s="759"/>
      <c r="BZ140" s="759"/>
      <c r="CA140" s="759"/>
      <c r="CB140" s="759"/>
      <c r="CC140" s="759"/>
      <c r="CD140" s="759"/>
      <c r="CE140" s="759"/>
      <c r="CF140" s="759"/>
      <c r="CG140" s="759"/>
      <c r="CH140" s="759"/>
      <c r="CI140" s="759"/>
      <c r="CJ140" s="759"/>
      <c r="CK140" s="759"/>
      <c r="CL140" s="759"/>
      <c r="CM140" s="759"/>
      <c r="CN140" s="759"/>
      <c r="CO140" s="759"/>
      <c r="CP140" s="759"/>
      <c r="CQ140" s="759"/>
      <c r="CR140" s="759"/>
      <c r="CS140" s="759"/>
      <c r="CT140" s="759"/>
      <c r="CU140" s="759"/>
      <c r="CV140" s="759"/>
      <c r="CW140" s="759"/>
      <c r="CX140" s="759"/>
      <c r="CY140" s="759"/>
      <c r="CZ140" s="759"/>
      <c r="DA140" s="759"/>
      <c r="DB140" s="759"/>
      <c r="DC140" s="759"/>
      <c r="DD140" s="759"/>
      <c r="DE140" s="759"/>
      <c r="DF140" s="759"/>
      <c r="DG140" s="759"/>
      <c r="DH140" s="759"/>
      <c r="DI140" s="759"/>
      <c r="DJ140" s="759"/>
      <c r="DK140" s="759"/>
      <c r="DL140" s="759"/>
      <c r="DM140" s="759"/>
      <c r="DN140" s="759"/>
      <c r="DO140" s="759"/>
      <c r="DP140" s="759"/>
      <c r="DQ140" s="759"/>
      <c r="DR140" s="759"/>
      <c r="DS140" s="759"/>
      <c r="DT140" s="759"/>
      <c r="DU140" s="759"/>
      <c r="DV140" s="759"/>
      <c r="DW140" s="759"/>
      <c r="DX140" s="759"/>
      <c r="DY140" s="759"/>
      <c r="DZ140" s="759"/>
      <c r="EA140" s="759"/>
      <c r="EB140" s="759"/>
      <c r="EC140" s="759"/>
      <c r="ED140" s="759"/>
      <c r="EE140" s="759"/>
      <c r="EF140" s="759"/>
      <c r="EG140" s="759"/>
      <c r="EH140" s="759"/>
      <c r="EI140" s="759"/>
      <c r="EJ140" s="759"/>
      <c r="EK140" s="759"/>
      <c r="EL140" s="759"/>
      <c r="EM140" s="759"/>
      <c r="EN140" s="759"/>
      <c r="EO140" s="759"/>
      <c r="EP140" s="759"/>
      <c r="EQ140" s="759"/>
      <c r="ER140" s="759"/>
      <c r="ES140" s="759"/>
      <c r="ET140" s="759"/>
      <c r="EU140" s="759"/>
      <c r="EV140" s="759"/>
      <c r="EW140" s="759"/>
      <c r="EX140" s="759"/>
      <c r="EY140" s="759"/>
      <c r="EZ140" s="759"/>
      <c r="FA140" s="759"/>
      <c r="FB140" s="759"/>
      <c r="FC140" s="759"/>
      <c r="FD140" s="759"/>
      <c r="FE140" s="759"/>
      <c r="FF140" s="759"/>
      <c r="FG140" s="759"/>
      <c r="FH140" s="759"/>
      <c r="FI140" s="759"/>
      <c r="FJ140" s="759"/>
      <c r="FK140" s="759"/>
      <c r="FL140" s="759"/>
      <c r="FM140" s="759"/>
      <c r="FN140" s="759"/>
      <c r="FO140" s="759"/>
      <c r="FP140" s="759"/>
      <c r="FQ140" s="759"/>
      <c r="FR140" s="759"/>
      <c r="FS140" s="759"/>
      <c r="FT140" s="759"/>
      <c r="FU140" s="759"/>
      <c r="FV140" s="759"/>
      <c r="FW140" s="759"/>
      <c r="FX140" s="759"/>
      <c r="FY140" s="759"/>
      <c r="FZ140" s="759"/>
      <c r="GA140" s="759"/>
      <c r="GB140" s="759"/>
      <c r="GC140" s="759"/>
      <c r="GD140" s="759"/>
      <c r="GE140" s="759"/>
      <c r="GF140" s="759"/>
      <c r="GG140" s="759"/>
      <c r="GH140" s="759"/>
      <c r="GI140" s="759"/>
      <c r="GJ140" s="759"/>
      <c r="GK140" s="759"/>
      <c r="GL140" s="759"/>
      <c r="GM140" s="759"/>
      <c r="GN140" s="759"/>
      <c r="GO140" s="759"/>
      <c r="GP140" s="759"/>
      <c r="GQ140" s="759"/>
      <c r="GR140" s="759"/>
      <c r="GS140" s="759"/>
      <c r="GT140" s="759"/>
      <c r="GU140" s="759"/>
      <c r="GV140" s="759"/>
      <c r="GW140" s="759"/>
      <c r="GX140" s="759"/>
      <c r="GY140" s="759"/>
      <c r="GZ140" s="759"/>
      <c r="HA140" s="759"/>
      <c r="HB140" s="759"/>
      <c r="HC140" s="759"/>
      <c r="HD140" s="759"/>
      <c r="HE140" s="759"/>
      <c r="HF140" s="759"/>
      <c r="HG140" s="759"/>
      <c r="HH140" s="759"/>
      <c r="HI140" s="759"/>
      <c r="HJ140" s="759"/>
      <c r="HK140" s="759"/>
      <c r="HL140" s="759"/>
      <c r="HM140" s="759"/>
      <c r="HN140" s="759"/>
    </row>
    <row r="141" spans="1:222" s="763" customFormat="1" ht="12" customHeight="1">
      <c r="A141" s="741">
        <v>100</v>
      </c>
      <c r="B141" s="760" t="s">
        <v>198</v>
      </c>
      <c r="C141" s="546">
        <v>0</v>
      </c>
      <c r="D141" s="546">
        <v>3</v>
      </c>
      <c r="E141" s="546">
        <v>5</v>
      </c>
      <c r="F141" s="546">
        <v>29</v>
      </c>
      <c r="G141" s="729">
        <v>37</v>
      </c>
      <c r="H141" s="900"/>
      <c r="I141" s="900"/>
      <c r="J141" s="900"/>
      <c r="K141" s="900"/>
      <c r="L141" s="730"/>
      <c r="M141" s="730"/>
      <c r="N141" s="730"/>
      <c r="O141" s="730"/>
      <c r="P141" s="913"/>
      <c r="Q141" s="765"/>
      <c r="R141" s="765"/>
      <c r="S141" s="765"/>
      <c r="T141" s="766"/>
      <c r="U141" s="766"/>
      <c r="V141" s="765"/>
      <c r="W141" s="765"/>
      <c r="X141" s="732">
        <v>37</v>
      </c>
      <c r="Y141" s="728"/>
      <c r="Z141" s="728"/>
      <c r="AA141" s="900"/>
      <c r="AB141" s="900"/>
      <c r="AC141" s="728"/>
      <c r="AD141" s="728"/>
      <c r="AE141" s="728"/>
      <c r="AF141" s="900"/>
      <c r="AG141" s="728"/>
      <c r="AH141" s="728"/>
      <c r="AI141" s="728"/>
      <c r="AJ141" s="728"/>
      <c r="AK141" s="728"/>
      <c r="AL141" s="728"/>
      <c r="AM141" s="728"/>
      <c r="AN141" s="728"/>
      <c r="AO141" s="764"/>
      <c r="AP141" s="764"/>
      <c r="AQ141" s="764"/>
      <c r="AR141" s="764"/>
      <c r="AS141" s="764"/>
      <c r="AT141" s="764"/>
      <c r="AU141" s="764"/>
      <c r="AV141" s="730">
        <v>1</v>
      </c>
      <c r="AW141" s="729">
        <v>0</v>
      </c>
      <c r="AX141" s="733">
        <v>1</v>
      </c>
      <c r="AY141" s="546">
        <v>0</v>
      </c>
      <c r="AZ141" s="546">
        <v>3</v>
      </c>
      <c r="BA141" s="546">
        <v>5</v>
      </c>
      <c r="BB141" s="546">
        <v>28</v>
      </c>
      <c r="BC141" s="734">
        <v>36</v>
      </c>
      <c r="BD141" s="745" t="s">
        <v>1653</v>
      </c>
      <c r="BE141" s="706" t="s">
        <v>148</v>
      </c>
      <c r="BF141" s="759"/>
      <c r="BG141" s="759"/>
      <c r="BH141" s="759"/>
      <c r="BI141" s="759"/>
      <c r="BJ141" s="759"/>
      <c r="BK141" s="759"/>
      <c r="BL141" s="759"/>
      <c r="BM141" s="759"/>
      <c r="BN141" s="759"/>
      <c r="BO141" s="759"/>
      <c r="BP141" s="759"/>
      <c r="BQ141" s="759"/>
      <c r="BR141" s="759"/>
      <c r="BS141" s="759"/>
      <c r="BT141" s="759"/>
      <c r="BU141" s="759"/>
      <c r="BV141" s="759"/>
      <c r="BW141" s="759"/>
      <c r="BX141" s="759"/>
      <c r="BY141" s="759"/>
      <c r="BZ141" s="759"/>
      <c r="CA141" s="759"/>
      <c r="CB141" s="759"/>
      <c r="CC141" s="759"/>
      <c r="CD141" s="759"/>
      <c r="CE141" s="759"/>
      <c r="CF141" s="759"/>
      <c r="CG141" s="759"/>
      <c r="CH141" s="759"/>
      <c r="CI141" s="759"/>
      <c r="CJ141" s="759"/>
      <c r="CK141" s="759"/>
      <c r="CL141" s="759"/>
      <c r="CM141" s="759"/>
      <c r="CN141" s="759"/>
      <c r="CO141" s="759"/>
      <c r="CP141" s="759"/>
      <c r="CQ141" s="759"/>
      <c r="CR141" s="759"/>
      <c r="CS141" s="759"/>
      <c r="CT141" s="759"/>
      <c r="CU141" s="759"/>
      <c r="CV141" s="759"/>
      <c r="CW141" s="759"/>
      <c r="CX141" s="759"/>
      <c r="CY141" s="759"/>
      <c r="CZ141" s="759"/>
      <c r="DA141" s="759"/>
      <c r="DB141" s="759"/>
      <c r="DC141" s="759"/>
      <c r="DD141" s="759"/>
      <c r="DE141" s="759"/>
      <c r="DF141" s="759"/>
      <c r="DG141" s="759"/>
      <c r="DH141" s="759"/>
      <c r="DI141" s="759"/>
      <c r="DJ141" s="759"/>
      <c r="DK141" s="759"/>
      <c r="DL141" s="759"/>
      <c r="DM141" s="759"/>
      <c r="DN141" s="759"/>
      <c r="DO141" s="759"/>
      <c r="DP141" s="759"/>
      <c r="DQ141" s="759"/>
      <c r="DR141" s="759"/>
      <c r="DS141" s="759"/>
      <c r="DT141" s="759"/>
      <c r="DU141" s="759"/>
      <c r="DV141" s="759"/>
      <c r="DW141" s="759"/>
      <c r="DX141" s="759"/>
      <c r="DY141" s="759"/>
      <c r="DZ141" s="759"/>
      <c r="EA141" s="759"/>
      <c r="EB141" s="759"/>
      <c r="EC141" s="759"/>
      <c r="ED141" s="759"/>
      <c r="EE141" s="759"/>
      <c r="EF141" s="759"/>
      <c r="EG141" s="759"/>
      <c r="EH141" s="759"/>
      <c r="EI141" s="759"/>
      <c r="EJ141" s="759"/>
      <c r="EK141" s="759"/>
      <c r="EL141" s="759"/>
      <c r="EM141" s="759"/>
      <c r="EN141" s="759"/>
      <c r="EO141" s="759"/>
      <c r="EP141" s="759"/>
      <c r="EQ141" s="759"/>
      <c r="ER141" s="759"/>
      <c r="ES141" s="759"/>
      <c r="ET141" s="759"/>
      <c r="EU141" s="759"/>
      <c r="EV141" s="759"/>
      <c r="EW141" s="759"/>
      <c r="EX141" s="759"/>
      <c r="EY141" s="759"/>
      <c r="EZ141" s="759"/>
      <c r="FA141" s="759"/>
      <c r="FB141" s="759"/>
      <c r="FC141" s="759"/>
      <c r="FD141" s="759"/>
      <c r="FE141" s="759"/>
      <c r="FF141" s="759"/>
      <c r="FG141" s="759"/>
      <c r="FH141" s="759"/>
      <c r="FI141" s="759"/>
      <c r="FJ141" s="759"/>
      <c r="FK141" s="759"/>
      <c r="FL141" s="759"/>
      <c r="FM141" s="759"/>
      <c r="FN141" s="759"/>
      <c r="FO141" s="759"/>
      <c r="FP141" s="759"/>
      <c r="FQ141" s="759"/>
      <c r="FR141" s="759"/>
      <c r="FS141" s="759"/>
      <c r="FT141" s="759"/>
      <c r="FU141" s="759"/>
      <c r="FV141" s="759"/>
      <c r="FW141" s="759"/>
      <c r="FX141" s="759"/>
      <c r="FY141" s="759"/>
      <c r="FZ141" s="759"/>
      <c r="GA141" s="759"/>
      <c r="GB141" s="759"/>
      <c r="GC141" s="759"/>
      <c r="GD141" s="759"/>
      <c r="GE141" s="759"/>
      <c r="GF141" s="759"/>
      <c r="GG141" s="759"/>
      <c r="GH141" s="759"/>
      <c r="GI141" s="759"/>
      <c r="GJ141" s="759"/>
      <c r="GK141" s="759"/>
      <c r="GL141" s="759"/>
      <c r="GM141" s="759"/>
      <c r="GN141" s="759"/>
      <c r="GO141" s="759"/>
      <c r="GP141" s="759"/>
      <c r="GQ141" s="759"/>
      <c r="GR141" s="759"/>
      <c r="GS141" s="759"/>
      <c r="GT141" s="759"/>
      <c r="GU141" s="759"/>
      <c r="GV141" s="759"/>
      <c r="GW141" s="759"/>
      <c r="GX141" s="759"/>
      <c r="GY141" s="759"/>
      <c r="GZ141" s="759"/>
      <c r="HA141" s="759"/>
      <c r="HB141" s="759"/>
      <c r="HC141" s="759"/>
      <c r="HD141" s="759"/>
      <c r="HE141" s="759"/>
      <c r="HF141" s="759"/>
      <c r="HG141" s="759"/>
      <c r="HH141" s="759"/>
      <c r="HI141" s="759"/>
      <c r="HJ141" s="759"/>
      <c r="HK141" s="759"/>
      <c r="HL141" s="759"/>
      <c r="HM141" s="759"/>
      <c r="HN141" s="759"/>
    </row>
    <row r="142" spans="1:222" s="763" customFormat="1" ht="12.75">
      <c r="A142" s="741">
        <v>101</v>
      </c>
      <c r="B142" s="760" t="s">
        <v>199</v>
      </c>
      <c r="C142" s="546">
        <v>0</v>
      </c>
      <c r="D142" s="546">
        <v>1</v>
      </c>
      <c r="E142" s="546">
        <v>6</v>
      </c>
      <c r="F142" s="546">
        <v>31</v>
      </c>
      <c r="G142" s="729">
        <v>38</v>
      </c>
      <c r="H142" s="900"/>
      <c r="I142" s="900"/>
      <c r="J142" s="900"/>
      <c r="K142" s="900"/>
      <c r="L142" s="730"/>
      <c r="M142" s="730"/>
      <c r="N142" s="730"/>
      <c r="O142" s="730"/>
      <c r="P142" s="913"/>
      <c r="Q142" s="718"/>
      <c r="R142" s="765"/>
      <c r="S142" s="765"/>
      <c r="T142" s="766"/>
      <c r="U142" s="766"/>
      <c r="V142" s="765"/>
      <c r="W142" s="737"/>
      <c r="X142" s="732">
        <v>38</v>
      </c>
      <c r="Y142" s="728"/>
      <c r="Z142" s="728"/>
      <c r="AA142" s="900"/>
      <c r="AB142" s="900"/>
      <c r="AC142" s="728"/>
      <c r="AD142" s="728"/>
      <c r="AE142" s="728"/>
      <c r="AF142" s="900"/>
      <c r="AG142" s="728"/>
      <c r="AH142" s="728"/>
      <c r="AI142" s="728"/>
      <c r="AJ142" s="728"/>
      <c r="AK142" s="728"/>
      <c r="AL142" s="728"/>
      <c r="AM142" s="728"/>
      <c r="AN142" s="728"/>
      <c r="AO142" s="764"/>
      <c r="AP142" s="764"/>
      <c r="AQ142" s="764"/>
      <c r="AR142" s="764"/>
      <c r="AS142" s="764"/>
      <c r="AT142" s="764"/>
      <c r="AU142" s="764"/>
      <c r="AV142" s="730">
        <v>1</v>
      </c>
      <c r="AW142" s="729">
        <v>0</v>
      </c>
      <c r="AX142" s="733">
        <v>1</v>
      </c>
      <c r="AY142" s="546">
        <v>0</v>
      </c>
      <c r="AZ142" s="546">
        <v>1</v>
      </c>
      <c r="BA142" s="546">
        <v>6</v>
      </c>
      <c r="BB142" s="546">
        <v>30</v>
      </c>
      <c r="BC142" s="734">
        <v>37</v>
      </c>
      <c r="BD142" s="745" t="s">
        <v>1579</v>
      </c>
      <c r="BE142" s="706" t="s">
        <v>150</v>
      </c>
      <c r="BF142" s="759"/>
      <c r="BG142" s="759"/>
      <c r="BH142" s="759"/>
      <c r="BI142" s="759"/>
      <c r="BJ142" s="759"/>
      <c r="BK142" s="759"/>
      <c r="BL142" s="759"/>
      <c r="BM142" s="759"/>
      <c r="BN142" s="759"/>
      <c r="BO142" s="759"/>
      <c r="BP142" s="759"/>
      <c r="BQ142" s="759"/>
      <c r="BR142" s="759"/>
      <c r="BS142" s="759"/>
      <c r="BT142" s="759"/>
      <c r="BU142" s="759"/>
      <c r="BV142" s="759"/>
      <c r="BW142" s="759"/>
      <c r="BX142" s="759"/>
      <c r="BY142" s="759"/>
      <c r="BZ142" s="759"/>
      <c r="CA142" s="759"/>
      <c r="CB142" s="759"/>
      <c r="CC142" s="759"/>
      <c r="CD142" s="759"/>
      <c r="CE142" s="759"/>
      <c r="CF142" s="759"/>
      <c r="CG142" s="759"/>
      <c r="CH142" s="759"/>
      <c r="CI142" s="759"/>
      <c r="CJ142" s="759"/>
      <c r="CK142" s="759"/>
      <c r="CL142" s="759"/>
      <c r="CM142" s="759"/>
      <c r="CN142" s="759"/>
      <c r="CO142" s="759"/>
      <c r="CP142" s="759"/>
      <c r="CQ142" s="759"/>
      <c r="CR142" s="759"/>
      <c r="CS142" s="759"/>
      <c r="CT142" s="759"/>
      <c r="CU142" s="759"/>
      <c r="CV142" s="759"/>
      <c r="CW142" s="759"/>
      <c r="CX142" s="759"/>
      <c r="CY142" s="759"/>
      <c r="CZ142" s="759"/>
      <c r="DA142" s="759"/>
      <c r="DB142" s="759"/>
      <c r="DC142" s="759"/>
      <c r="DD142" s="759"/>
      <c r="DE142" s="759"/>
      <c r="DF142" s="759"/>
      <c r="DG142" s="759"/>
      <c r="DH142" s="759"/>
      <c r="DI142" s="759"/>
      <c r="DJ142" s="759"/>
      <c r="DK142" s="759"/>
      <c r="DL142" s="759"/>
      <c r="DM142" s="759"/>
      <c r="DN142" s="759"/>
      <c r="DO142" s="759"/>
      <c r="DP142" s="759"/>
      <c r="DQ142" s="759"/>
      <c r="DR142" s="759"/>
      <c r="DS142" s="759"/>
      <c r="DT142" s="759"/>
      <c r="DU142" s="759"/>
      <c r="DV142" s="759"/>
      <c r="DW142" s="759"/>
      <c r="DX142" s="759"/>
      <c r="DY142" s="759"/>
      <c r="DZ142" s="759"/>
      <c r="EA142" s="759"/>
      <c r="EB142" s="759"/>
      <c r="EC142" s="759"/>
      <c r="ED142" s="759"/>
      <c r="EE142" s="759"/>
      <c r="EF142" s="759"/>
      <c r="EG142" s="759"/>
      <c r="EH142" s="759"/>
      <c r="EI142" s="759"/>
      <c r="EJ142" s="759"/>
      <c r="EK142" s="759"/>
      <c r="EL142" s="759"/>
      <c r="EM142" s="759"/>
      <c r="EN142" s="759"/>
      <c r="EO142" s="759"/>
      <c r="EP142" s="759"/>
      <c r="EQ142" s="759"/>
      <c r="ER142" s="759"/>
      <c r="ES142" s="759"/>
      <c r="ET142" s="759"/>
      <c r="EU142" s="759"/>
      <c r="EV142" s="759"/>
      <c r="EW142" s="759"/>
      <c r="EX142" s="759"/>
      <c r="EY142" s="759"/>
      <c r="EZ142" s="759"/>
      <c r="FA142" s="759"/>
      <c r="FB142" s="759"/>
      <c r="FC142" s="759"/>
      <c r="FD142" s="759"/>
      <c r="FE142" s="759"/>
      <c r="FF142" s="759"/>
      <c r="FG142" s="759"/>
      <c r="FH142" s="759"/>
      <c r="FI142" s="759"/>
      <c r="FJ142" s="759"/>
      <c r="FK142" s="759"/>
      <c r="FL142" s="759"/>
      <c r="FM142" s="759"/>
      <c r="FN142" s="759"/>
      <c r="FO142" s="759"/>
      <c r="FP142" s="759"/>
      <c r="FQ142" s="759"/>
      <c r="FR142" s="759"/>
      <c r="FS142" s="759"/>
      <c r="FT142" s="759"/>
      <c r="FU142" s="759"/>
      <c r="FV142" s="759"/>
      <c r="FW142" s="759"/>
      <c r="FX142" s="759"/>
      <c r="FY142" s="759"/>
      <c r="FZ142" s="759"/>
      <c r="GA142" s="759"/>
      <c r="GB142" s="759"/>
      <c r="GC142" s="759"/>
      <c r="GD142" s="759"/>
      <c r="GE142" s="759"/>
      <c r="GF142" s="759"/>
      <c r="GG142" s="759"/>
      <c r="GH142" s="759"/>
      <c r="GI142" s="759"/>
      <c r="GJ142" s="759"/>
      <c r="GK142" s="759"/>
      <c r="GL142" s="759"/>
      <c r="GM142" s="759"/>
      <c r="GN142" s="759"/>
      <c r="GO142" s="759"/>
      <c r="GP142" s="759"/>
      <c r="GQ142" s="759"/>
      <c r="GR142" s="759"/>
      <c r="GS142" s="759"/>
      <c r="GT142" s="759"/>
      <c r="GU142" s="759"/>
      <c r="GV142" s="759"/>
      <c r="GW142" s="759"/>
      <c r="GX142" s="759"/>
      <c r="GY142" s="759"/>
      <c r="GZ142" s="759"/>
      <c r="HA142" s="759"/>
      <c r="HB142" s="759"/>
      <c r="HC142" s="759"/>
      <c r="HD142" s="759"/>
      <c r="HE142" s="759"/>
      <c r="HF142" s="759"/>
      <c r="HG142" s="759"/>
      <c r="HH142" s="759"/>
      <c r="HI142" s="759"/>
      <c r="HJ142" s="759"/>
      <c r="HK142" s="759"/>
      <c r="HL142" s="759"/>
      <c r="HM142" s="759"/>
      <c r="HN142" s="759"/>
    </row>
    <row r="143" spans="1:222" s="763" customFormat="1" ht="12" customHeight="1">
      <c r="A143" s="741">
        <v>102</v>
      </c>
      <c r="B143" s="760" t="s">
        <v>200</v>
      </c>
      <c r="C143" s="546">
        <v>0</v>
      </c>
      <c r="D143" s="546">
        <v>0</v>
      </c>
      <c r="E143" s="546">
        <v>6</v>
      </c>
      <c r="F143" s="546">
        <v>31</v>
      </c>
      <c r="G143" s="729">
        <v>37</v>
      </c>
      <c r="H143" s="900"/>
      <c r="I143" s="900"/>
      <c r="J143" s="900"/>
      <c r="K143" s="900">
        <v>1</v>
      </c>
      <c r="L143" s="730"/>
      <c r="M143" s="730"/>
      <c r="N143" s="730"/>
      <c r="O143" s="730">
        <v>2</v>
      </c>
      <c r="P143" s="913"/>
      <c r="Q143" s="718"/>
      <c r="R143" s="765"/>
      <c r="S143" s="765"/>
      <c r="T143" s="766"/>
      <c r="U143" s="766"/>
      <c r="V143" s="765"/>
      <c r="W143" s="765"/>
      <c r="X143" s="732">
        <v>36</v>
      </c>
      <c r="Y143" s="728"/>
      <c r="Z143" s="728"/>
      <c r="AA143" s="900"/>
      <c r="AB143" s="900">
        <v>1</v>
      </c>
      <c r="AC143" s="728"/>
      <c r="AD143" s="728"/>
      <c r="AE143" s="728"/>
      <c r="AF143" s="900"/>
      <c r="AG143" s="728"/>
      <c r="AH143" s="728"/>
      <c r="AI143" s="728"/>
      <c r="AJ143" s="728"/>
      <c r="AK143" s="728"/>
      <c r="AL143" s="728"/>
      <c r="AM143" s="728"/>
      <c r="AN143" s="728"/>
      <c r="AO143" s="764"/>
      <c r="AP143" s="764"/>
      <c r="AQ143" s="764"/>
      <c r="AR143" s="764"/>
      <c r="AS143" s="764"/>
      <c r="AT143" s="764"/>
      <c r="AU143" s="764"/>
      <c r="AV143" s="730"/>
      <c r="AW143" s="729">
        <v>0</v>
      </c>
      <c r="AX143" s="733">
        <v>1</v>
      </c>
      <c r="AY143" s="546">
        <v>0</v>
      </c>
      <c r="AZ143" s="546">
        <v>0</v>
      </c>
      <c r="BA143" s="546">
        <v>6</v>
      </c>
      <c r="BB143" s="546">
        <v>29</v>
      </c>
      <c r="BC143" s="734">
        <v>35</v>
      </c>
      <c r="BD143" s="745" t="s">
        <v>1654</v>
      </c>
      <c r="BE143" s="706" t="s">
        <v>152</v>
      </c>
      <c r="BF143" s="759"/>
      <c r="BG143" s="759"/>
      <c r="BH143" s="759"/>
      <c r="BI143" s="759"/>
      <c r="BJ143" s="759"/>
      <c r="BK143" s="759"/>
      <c r="BL143" s="759"/>
      <c r="BM143" s="759"/>
      <c r="BN143" s="759"/>
      <c r="BO143" s="759"/>
      <c r="BP143" s="759"/>
      <c r="BQ143" s="759"/>
      <c r="BR143" s="759"/>
      <c r="BS143" s="759"/>
      <c r="BT143" s="759"/>
      <c r="BU143" s="759"/>
      <c r="BV143" s="759"/>
      <c r="BW143" s="759"/>
      <c r="BX143" s="759"/>
      <c r="BY143" s="759"/>
      <c r="BZ143" s="759"/>
      <c r="CA143" s="759"/>
      <c r="CB143" s="759"/>
      <c r="CC143" s="759"/>
      <c r="CD143" s="759"/>
      <c r="CE143" s="759"/>
      <c r="CF143" s="759"/>
      <c r="CG143" s="759"/>
      <c r="CH143" s="759"/>
      <c r="CI143" s="759"/>
      <c r="CJ143" s="759"/>
      <c r="CK143" s="759"/>
      <c r="CL143" s="759"/>
      <c r="CM143" s="759"/>
      <c r="CN143" s="759"/>
      <c r="CO143" s="759"/>
      <c r="CP143" s="759"/>
      <c r="CQ143" s="759"/>
      <c r="CR143" s="759"/>
      <c r="CS143" s="759"/>
      <c r="CT143" s="759"/>
      <c r="CU143" s="759"/>
      <c r="CV143" s="759"/>
      <c r="CW143" s="759"/>
      <c r="CX143" s="759"/>
      <c r="CY143" s="759"/>
      <c r="CZ143" s="759"/>
      <c r="DA143" s="759"/>
      <c r="DB143" s="759"/>
      <c r="DC143" s="759"/>
      <c r="DD143" s="759"/>
      <c r="DE143" s="759"/>
      <c r="DF143" s="759"/>
      <c r="DG143" s="759"/>
      <c r="DH143" s="759"/>
      <c r="DI143" s="759"/>
      <c r="DJ143" s="759"/>
      <c r="DK143" s="759"/>
      <c r="DL143" s="759"/>
      <c r="DM143" s="759"/>
      <c r="DN143" s="759"/>
      <c r="DO143" s="759"/>
      <c r="DP143" s="759"/>
      <c r="DQ143" s="759"/>
      <c r="DR143" s="759"/>
      <c r="DS143" s="759"/>
      <c r="DT143" s="759"/>
      <c r="DU143" s="759"/>
      <c r="DV143" s="759"/>
      <c r="DW143" s="759"/>
      <c r="DX143" s="759"/>
      <c r="DY143" s="759"/>
      <c r="DZ143" s="759"/>
      <c r="EA143" s="759"/>
      <c r="EB143" s="759"/>
      <c r="EC143" s="759"/>
      <c r="ED143" s="759"/>
      <c r="EE143" s="759"/>
      <c r="EF143" s="759"/>
      <c r="EG143" s="759"/>
      <c r="EH143" s="759"/>
      <c r="EI143" s="759"/>
      <c r="EJ143" s="759"/>
      <c r="EK143" s="759"/>
      <c r="EL143" s="759"/>
      <c r="EM143" s="759"/>
      <c r="EN143" s="759"/>
      <c r="EO143" s="759"/>
      <c r="EP143" s="759"/>
      <c r="EQ143" s="759"/>
      <c r="ER143" s="759"/>
      <c r="ES143" s="759"/>
      <c r="ET143" s="759"/>
      <c r="EU143" s="759"/>
      <c r="EV143" s="759"/>
      <c r="EW143" s="759"/>
      <c r="EX143" s="759"/>
      <c r="EY143" s="759"/>
      <c r="EZ143" s="759"/>
      <c r="FA143" s="759"/>
      <c r="FB143" s="759"/>
      <c r="FC143" s="759"/>
      <c r="FD143" s="759"/>
      <c r="FE143" s="759"/>
      <c r="FF143" s="759"/>
      <c r="FG143" s="759"/>
      <c r="FH143" s="759"/>
      <c r="FI143" s="759"/>
      <c r="FJ143" s="759"/>
      <c r="FK143" s="759"/>
      <c r="FL143" s="759"/>
      <c r="FM143" s="759"/>
      <c r="FN143" s="759"/>
      <c r="FO143" s="759"/>
      <c r="FP143" s="759"/>
      <c r="FQ143" s="759"/>
      <c r="FR143" s="759"/>
      <c r="FS143" s="759"/>
      <c r="FT143" s="759"/>
      <c r="FU143" s="759"/>
      <c r="FV143" s="759"/>
      <c r="FW143" s="759"/>
      <c r="FX143" s="759"/>
      <c r="FY143" s="759"/>
      <c r="FZ143" s="759"/>
      <c r="GA143" s="759"/>
      <c r="GB143" s="759"/>
      <c r="GC143" s="759"/>
      <c r="GD143" s="759"/>
      <c r="GE143" s="759"/>
      <c r="GF143" s="759"/>
      <c r="GG143" s="759"/>
      <c r="GH143" s="759"/>
      <c r="GI143" s="759"/>
      <c r="GJ143" s="759"/>
      <c r="GK143" s="759"/>
      <c r="GL143" s="759"/>
      <c r="GM143" s="759"/>
      <c r="GN143" s="759"/>
      <c r="GO143" s="759"/>
      <c r="GP143" s="759"/>
      <c r="GQ143" s="759"/>
      <c r="GR143" s="759"/>
      <c r="GS143" s="759"/>
      <c r="GT143" s="759"/>
      <c r="GU143" s="759"/>
      <c r="GV143" s="759"/>
      <c r="GW143" s="759"/>
      <c r="GX143" s="759"/>
      <c r="GY143" s="759"/>
      <c r="GZ143" s="759"/>
      <c r="HA143" s="759"/>
      <c r="HB143" s="759"/>
      <c r="HC143" s="759"/>
      <c r="HD143" s="759"/>
      <c r="HE143" s="759"/>
      <c r="HF143" s="759"/>
      <c r="HG143" s="759"/>
      <c r="HH143" s="759"/>
      <c r="HI143" s="759"/>
      <c r="HJ143" s="759"/>
      <c r="HK143" s="759"/>
      <c r="HL143" s="759"/>
      <c r="HM143" s="759"/>
      <c r="HN143" s="759"/>
    </row>
    <row r="144" spans="1:222" s="763" customFormat="1" ht="12.75">
      <c r="A144" s="741">
        <v>103</v>
      </c>
      <c r="B144" s="760" t="s">
        <v>201</v>
      </c>
      <c r="C144" s="546">
        <v>0</v>
      </c>
      <c r="D144" s="546">
        <v>2</v>
      </c>
      <c r="E144" s="546">
        <v>16</v>
      </c>
      <c r="F144" s="546">
        <v>17</v>
      </c>
      <c r="G144" s="729">
        <v>35</v>
      </c>
      <c r="H144" s="739"/>
      <c r="I144" s="730"/>
      <c r="J144" s="730"/>
      <c r="K144" s="730"/>
      <c r="L144" s="730"/>
      <c r="M144" s="730"/>
      <c r="N144" s="730"/>
      <c r="O144" s="730"/>
      <c r="P144" s="913"/>
      <c r="Q144" s="718"/>
      <c r="R144" s="765"/>
      <c r="S144" s="765"/>
      <c r="T144" s="766"/>
      <c r="U144" s="766"/>
      <c r="V144" s="765"/>
      <c r="W144" s="765"/>
      <c r="X144" s="732">
        <v>35</v>
      </c>
      <c r="Y144" s="728"/>
      <c r="Z144" s="728"/>
      <c r="AA144" s="900"/>
      <c r="AB144" s="900"/>
      <c r="AC144" s="728"/>
      <c r="AD144" s="728"/>
      <c r="AE144" s="728"/>
      <c r="AF144" s="900"/>
      <c r="AG144" s="728"/>
      <c r="AH144" s="728"/>
      <c r="AI144" s="728"/>
      <c r="AJ144" s="728"/>
      <c r="AK144" s="728"/>
      <c r="AL144" s="728"/>
      <c r="AM144" s="728"/>
      <c r="AN144" s="728"/>
      <c r="AO144" s="764"/>
      <c r="AP144" s="764"/>
      <c r="AQ144" s="764"/>
      <c r="AR144" s="764"/>
      <c r="AS144" s="764"/>
      <c r="AT144" s="764"/>
      <c r="AU144" s="764"/>
      <c r="AV144" s="730"/>
      <c r="AW144" s="729">
        <v>0</v>
      </c>
      <c r="AX144" s="733">
        <v>0</v>
      </c>
      <c r="AY144" s="546">
        <v>0</v>
      </c>
      <c r="AZ144" s="546">
        <v>2</v>
      </c>
      <c r="BA144" s="546">
        <v>16</v>
      </c>
      <c r="BB144" s="546">
        <v>17</v>
      </c>
      <c r="BC144" s="734">
        <v>35</v>
      </c>
      <c r="BD144" s="745"/>
      <c r="BE144" s="706" t="s">
        <v>154</v>
      </c>
      <c r="BF144" s="759"/>
      <c r="BG144" s="759"/>
      <c r="BH144" s="759"/>
      <c r="BI144" s="759"/>
      <c r="BJ144" s="759"/>
      <c r="BK144" s="759"/>
      <c r="BL144" s="759"/>
      <c r="BM144" s="759"/>
      <c r="BN144" s="759"/>
      <c r="BO144" s="759"/>
      <c r="BP144" s="759"/>
      <c r="BQ144" s="759"/>
      <c r="BR144" s="759"/>
      <c r="BS144" s="759"/>
      <c r="BT144" s="759"/>
      <c r="BU144" s="759"/>
      <c r="BV144" s="759"/>
      <c r="BW144" s="759"/>
      <c r="BX144" s="759"/>
      <c r="BY144" s="759"/>
      <c r="BZ144" s="759"/>
      <c r="CA144" s="759"/>
      <c r="CB144" s="759"/>
      <c r="CC144" s="759"/>
      <c r="CD144" s="759"/>
      <c r="CE144" s="759"/>
      <c r="CF144" s="759"/>
      <c r="CG144" s="759"/>
      <c r="CH144" s="759"/>
      <c r="CI144" s="759"/>
      <c r="CJ144" s="759"/>
      <c r="CK144" s="759"/>
      <c r="CL144" s="759"/>
      <c r="CM144" s="759"/>
      <c r="CN144" s="759"/>
      <c r="CO144" s="759"/>
      <c r="CP144" s="759"/>
      <c r="CQ144" s="759"/>
      <c r="CR144" s="759"/>
      <c r="CS144" s="759"/>
      <c r="CT144" s="759"/>
      <c r="CU144" s="759"/>
      <c r="CV144" s="759"/>
      <c r="CW144" s="759"/>
      <c r="CX144" s="759"/>
      <c r="CY144" s="759"/>
      <c r="CZ144" s="759"/>
      <c r="DA144" s="759"/>
      <c r="DB144" s="759"/>
      <c r="DC144" s="759"/>
      <c r="DD144" s="759"/>
      <c r="DE144" s="759"/>
      <c r="DF144" s="759"/>
      <c r="DG144" s="759"/>
      <c r="DH144" s="759"/>
      <c r="DI144" s="759"/>
      <c r="DJ144" s="759"/>
      <c r="DK144" s="759"/>
      <c r="DL144" s="759"/>
      <c r="DM144" s="759"/>
      <c r="DN144" s="759"/>
      <c r="DO144" s="759"/>
      <c r="DP144" s="759"/>
      <c r="DQ144" s="759"/>
      <c r="DR144" s="759"/>
      <c r="DS144" s="759"/>
      <c r="DT144" s="759"/>
      <c r="DU144" s="759"/>
      <c r="DV144" s="759"/>
      <c r="DW144" s="759"/>
      <c r="DX144" s="759"/>
      <c r="DY144" s="759"/>
      <c r="DZ144" s="759"/>
      <c r="EA144" s="759"/>
      <c r="EB144" s="759"/>
      <c r="EC144" s="759"/>
      <c r="ED144" s="759"/>
      <c r="EE144" s="759"/>
      <c r="EF144" s="759"/>
      <c r="EG144" s="759"/>
      <c r="EH144" s="759"/>
      <c r="EI144" s="759"/>
      <c r="EJ144" s="759"/>
      <c r="EK144" s="759"/>
      <c r="EL144" s="759"/>
      <c r="EM144" s="759"/>
      <c r="EN144" s="759"/>
      <c r="EO144" s="759"/>
      <c r="EP144" s="759"/>
      <c r="EQ144" s="759"/>
      <c r="ER144" s="759"/>
      <c r="ES144" s="759"/>
      <c r="ET144" s="759"/>
      <c r="EU144" s="759"/>
      <c r="EV144" s="759"/>
      <c r="EW144" s="759"/>
      <c r="EX144" s="759"/>
      <c r="EY144" s="759"/>
      <c r="EZ144" s="759"/>
      <c r="FA144" s="759"/>
      <c r="FB144" s="759"/>
      <c r="FC144" s="759"/>
      <c r="FD144" s="759"/>
      <c r="FE144" s="759"/>
      <c r="FF144" s="759"/>
      <c r="FG144" s="759"/>
      <c r="FH144" s="759"/>
      <c r="FI144" s="759"/>
      <c r="FJ144" s="759"/>
      <c r="FK144" s="759"/>
      <c r="FL144" s="759"/>
      <c r="FM144" s="759"/>
      <c r="FN144" s="759"/>
      <c r="FO144" s="759"/>
      <c r="FP144" s="759"/>
      <c r="FQ144" s="759"/>
      <c r="FR144" s="759"/>
      <c r="FS144" s="759"/>
      <c r="FT144" s="759"/>
      <c r="FU144" s="759"/>
      <c r="FV144" s="759"/>
      <c r="FW144" s="759"/>
      <c r="FX144" s="759"/>
      <c r="FY144" s="759"/>
      <c r="FZ144" s="759"/>
      <c r="GA144" s="759"/>
      <c r="GB144" s="759"/>
      <c r="GC144" s="759"/>
      <c r="GD144" s="759"/>
      <c r="GE144" s="759"/>
      <c r="GF144" s="759"/>
      <c r="GG144" s="759"/>
      <c r="GH144" s="759"/>
      <c r="GI144" s="759"/>
      <c r="GJ144" s="759"/>
      <c r="GK144" s="759"/>
      <c r="GL144" s="759"/>
      <c r="GM144" s="759"/>
      <c r="GN144" s="759"/>
      <c r="GO144" s="759"/>
      <c r="GP144" s="759"/>
      <c r="GQ144" s="759"/>
      <c r="GR144" s="759"/>
      <c r="GS144" s="759"/>
      <c r="GT144" s="759"/>
      <c r="GU144" s="759"/>
      <c r="GV144" s="759"/>
      <c r="GW144" s="759"/>
      <c r="GX144" s="759"/>
      <c r="GY144" s="759"/>
      <c r="GZ144" s="759"/>
      <c r="HA144" s="759"/>
      <c r="HB144" s="759"/>
      <c r="HC144" s="759"/>
      <c r="HD144" s="759"/>
      <c r="HE144" s="759"/>
      <c r="HF144" s="759"/>
      <c r="HG144" s="759"/>
      <c r="HH144" s="759"/>
      <c r="HI144" s="759"/>
      <c r="HJ144" s="759"/>
      <c r="HK144" s="759"/>
      <c r="HL144" s="759"/>
      <c r="HM144" s="759"/>
      <c r="HN144" s="759"/>
    </row>
    <row r="145" spans="1:222" s="763" customFormat="1" ht="12" customHeight="1">
      <c r="A145" s="741">
        <v>104</v>
      </c>
      <c r="B145" s="760" t="s">
        <v>202</v>
      </c>
      <c r="C145" s="546">
        <v>0</v>
      </c>
      <c r="D145" s="546">
        <v>4</v>
      </c>
      <c r="E145" s="546">
        <v>3</v>
      </c>
      <c r="F145" s="546">
        <v>30</v>
      </c>
      <c r="G145" s="729">
        <v>37</v>
      </c>
      <c r="H145" s="739"/>
      <c r="I145" s="730"/>
      <c r="J145" s="730"/>
      <c r="K145" s="900"/>
      <c r="L145" s="730"/>
      <c r="M145" s="730"/>
      <c r="N145" s="730"/>
      <c r="O145" s="730"/>
      <c r="P145" s="913"/>
      <c r="Q145" s="718"/>
      <c r="R145" s="765"/>
      <c r="S145" s="765"/>
      <c r="T145" s="766"/>
      <c r="U145" s="766"/>
      <c r="V145" s="765"/>
      <c r="W145" s="765"/>
      <c r="X145" s="732">
        <v>37</v>
      </c>
      <c r="Y145" s="728"/>
      <c r="Z145" s="728"/>
      <c r="AA145" s="900"/>
      <c r="AB145" s="900"/>
      <c r="AC145" s="728"/>
      <c r="AD145" s="728"/>
      <c r="AE145" s="728"/>
      <c r="AF145" s="900"/>
      <c r="AG145" s="728"/>
      <c r="AH145" s="728"/>
      <c r="AI145" s="728"/>
      <c r="AJ145" s="728"/>
      <c r="AK145" s="728"/>
      <c r="AL145" s="728"/>
      <c r="AM145" s="728"/>
      <c r="AN145" s="728"/>
      <c r="AO145" s="764"/>
      <c r="AP145" s="764"/>
      <c r="AQ145" s="764"/>
      <c r="AR145" s="764"/>
      <c r="AS145" s="764"/>
      <c r="AT145" s="764"/>
      <c r="AU145" s="764"/>
      <c r="AV145" s="730">
        <v>1</v>
      </c>
      <c r="AW145" s="729">
        <v>0</v>
      </c>
      <c r="AX145" s="733">
        <v>1</v>
      </c>
      <c r="AY145" s="546">
        <v>0</v>
      </c>
      <c r="AZ145" s="546">
        <v>4</v>
      </c>
      <c r="BA145" s="546">
        <v>3</v>
      </c>
      <c r="BB145" s="546">
        <v>29</v>
      </c>
      <c r="BC145" s="734">
        <v>36</v>
      </c>
      <c r="BD145" s="745" t="s">
        <v>1598</v>
      </c>
      <c r="BE145" s="706" t="s">
        <v>156</v>
      </c>
      <c r="BF145" s="759"/>
      <c r="BG145" s="759"/>
      <c r="BH145" s="759"/>
      <c r="BI145" s="759"/>
      <c r="BJ145" s="759"/>
      <c r="BK145" s="759"/>
      <c r="BL145" s="759"/>
      <c r="BM145" s="759"/>
      <c r="BN145" s="759"/>
      <c r="BO145" s="759"/>
      <c r="BP145" s="759"/>
      <c r="BQ145" s="759"/>
      <c r="BR145" s="759"/>
      <c r="BS145" s="759"/>
      <c r="BT145" s="759"/>
      <c r="BU145" s="759"/>
      <c r="BV145" s="759"/>
      <c r="BW145" s="759"/>
      <c r="BX145" s="759"/>
      <c r="BY145" s="759"/>
      <c r="BZ145" s="759"/>
      <c r="CA145" s="759"/>
      <c r="CB145" s="759"/>
      <c r="CC145" s="759"/>
      <c r="CD145" s="759"/>
      <c r="CE145" s="759"/>
      <c r="CF145" s="759"/>
      <c r="CG145" s="759"/>
      <c r="CH145" s="759"/>
      <c r="CI145" s="759"/>
      <c r="CJ145" s="759"/>
      <c r="CK145" s="759"/>
      <c r="CL145" s="759"/>
      <c r="CM145" s="759"/>
      <c r="CN145" s="759"/>
      <c r="CO145" s="759"/>
      <c r="CP145" s="759"/>
      <c r="CQ145" s="759"/>
      <c r="CR145" s="759"/>
      <c r="CS145" s="759"/>
      <c r="CT145" s="759"/>
      <c r="CU145" s="759"/>
      <c r="CV145" s="759"/>
      <c r="CW145" s="759"/>
      <c r="CX145" s="759"/>
      <c r="CY145" s="759"/>
      <c r="CZ145" s="759"/>
      <c r="DA145" s="759"/>
      <c r="DB145" s="759"/>
      <c r="DC145" s="759"/>
      <c r="DD145" s="759"/>
      <c r="DE145" s="759"/>
      <c r="DF145" s="759"/>
      <c r="DG145" s="759"/>
      <c r="DH145" s="759"/>
      <c r="DI145" s="759"/>
      <c r="DJ145" s="759"/>
      <c r="DK145" s="759"/>
      <c r="DL145" s="759"/>
      <c r="DM145" s="759"/>
      <c r="DN145" s="759"/>
      <c r="DO145" s="759"/>
      <c r="DP145" s="759"/>
      <c r="DQ145" s="759"/>
      <c r="DR145" s="759"/>
      <c r="DS145" s="759"/>
      <c r="DT145" s="759"/>
      <c r="DU145" s="759"/>
      <c r="DV145" s="759"/>
      <c r="DW145" s="759"/>
      <c r="DX145" s="759"/>
      <c r="DY145" s="759"/>
      <c r="DZ145" s="759"/>
      <c r="EA145" s="759"/>
      <c r="EB145" s="759"/>
      <c r="EC145" s="759"/>
      <c r="ED145" s="759"/>
      <c r="EE145" s="759"/>
      <c r="EF145" s="759"/>
      <c r="EG145" s="759"/>
      <c r="EH145" s="759"/>
      <c r="EI145" s="759"/>
      <c r="EJ145" s="759"/>
      <c r="EK145" s="759"/>
      <c r="EL145" s="759"/>
      <c r="EM145" s="759"/>
      <c r="EN145" s="759"/>
      <c r="EO145" s="759"/>
      <c r="EP145" s="759"/>
      <c r="EQ145" s="759"/>
      <c r="ER145" s="759"/>
      <c r="ES145" s="759"/>
      <c r="ET145" s="759"/>
      <c r="EU145" s="759"/>
      <c r="EV145" s="759"/>
      <c r="EW145" s="759"/>
      <c r="EX145" s="759"/>
      <c r="EY145" s="759"/>
      <c r="EZ145" s="759"/>
      <c r="FA145" s="759"/>
      <c r="FB145" s="759"/>
      <c r="FC145" s="759"/>
      <c r="FD145" s="759"/>
      <c r="FE145" s="759"/>
      <c r="FF145" s="759"/>
      <c r="FG145" s="759"/>
      <c r="FH145" s="759"/>
      <c r="FI145" s="759"/>
      <c r="FJ145" s="759"/>
      <c r="FK145" s="759"/>
      <c r="FL145" s="759"/>
      <c r="FM145" s="759"/>
      <c r="FN145" s="759"/>
      <c r="FO145" s="759"/>
      <c r="FP145" s="759"/>
      <c r="FQ145" s="759"/>
      <c r="FR145" s="759"/>
      <c r="FS145" s="759"/>
      <c r="FT145" s="759"/>
      <c r="FU145" s="759"/>
      <c r="FV145" s="759"/>
      <c r="FW145" s="759"/>
      <c r="FX145" s="759"/>
      <c r="FY145" s="759"/>
      <c r="FZ145" s="759"/>
      <c r="GA145" s="759"/>
      <c r="GB145" s="759"/>
      <c r="GC145" s="759"/>
      <c r="GD145" s="759"/>
      <c r="GE145" s="759"/>
      <c r="GF145" s="759"/>
      <c r="GG145" s="759"/>
      <c r="GH145" s="759"/>
      <c r="GI145" s="759"/>
      <c r="GJ145" s="759"/>
      <c r="GK145" s="759"/>
      <c r="GL145" s="759"/>
      <c r="GM145" s="759"/>
      <c r="GN145" s="759"/>
      <c r="GO145" s="759"/>
      <c r="GP145" s="759"/>
      <c r="GQ145" s="759"/>
      <c r="GR145" s="759"/>
      <c r="GS145" s="759"/>
      <c r="GT145" s="759"/>
      <c r="GU145" s="759"/>
      <c r="GV145" s="759"/>
      <c r="GW145" s="759"/>
      <c r="GX145" s="759"/>
      <c r="GY145" s="759"/>
      <c r="GZ145" s="759"/>
      <c r="HA145" s="759"/>
      <c r="HB145" s="759"/>
      <c r="HC145" s="759"/>
      <c r="HD145" s="759"/>
      <c r="HE145" s="759"/>
      <c r="HF145" s="759"/>
      <c r="HG145" s="759"/>
      <c r="HH145" s="759"/>
      <c r="HI145" s="759"/>
      <c r="HJ145" s="759"/>
      <c r="HK145" s="759"/>
      <c r="HL145" s="759"/>
      <c r="HM145" s="759"/>
      <c r="HN145" s="759"/>
    </row>
    <row r="146" spans="1:222" s="763" customFormat="1" ht="12" customHeight="1">
      <c r="A146" s="741">
        <v>105</v>
      </c>
      <c r="B146" s="760" t="s">
        <v>203</v>
      </c>
      <c r="C146" s="546">
        <v>0</v>
      </c>
      <c r="D146" s="546">
        <v>5</v>
      </c>
      <c r="E146" s="546">
        <v>0</v>
      </c>
      <c r="F146" s="546">
        <v>31</v>
      </c>
      <c r="G146" s="729">
        <v>36</v>
      </c>
      <c r="H146" s="739"/>
      <c r="I146" s="730"/>
      <c r="J146" s="730"/>
      <c r="K146" s="730"/>
      <c r="L146" s="730"/>
      <c r="M146" s="730"/>
      <c r="N146" s="730"/>
      <c r="O146" s="730"/>
      <c r="P146" s="913"/>
      <c r="Q146" s="718"/>
      <c r="R146" s="765"/>
      <c r="S146" s="765"/>
      <c r="T146" s="766"/>
      <c r="U146" s="766"/>
      <c r="V146" s="765"/>
      <c r="W146" s="765"/>
      <c r="X146" s="732">
        <v>36</v>
      </c>
      <c r="Y146" s="728"/>
      <c r="Z146" s="728"/>
      <c r="AA146" s="900"/>
      <c r="AB146" s="900"/>
      <c r="AC146" s="728"/>
      <c r="AD146" s="728"/>
      <c r="AE146" s="728"/>
      <c r="AF146" s="900">
        <v>1</v>
      </c>
      <c r="AG146" s="728"/>
      <c r="AH146" s="728"/>
      <c r="AI146" s="728"/>
      <c r="AJ146" s="728"/>
      <c r="AK146" s="728"/>
      <c r="AL146" s="728"/>
      <c r="AM146" s="728"/>
      <c r="AN146" s="728"/>
      <c r="AO146" s="764"/>
      <c r="AP146" s="764"/>
      <c r="AQ146" s="764"/>
      <c r="AR146" s="764"/>
      <c r="AS146" s="764"/>
      <c r="AT146" s="764"/>
      <c r="AU146" s="764"/>
      <c r="AV146" s="730"/>
      <c r="AW146" s="729">
        <v>0</v>
      </c>
      <c r="AX146" s="733">
        <v>1</v>
      </c>
      <c r="AY146" s="546">
        <v>0</v>
      </c>
      <c r="AZ146" s="546">
        <v>5</v>
      </c>
      <c r="BA146" s="546">
        <v>0</v>
      </c>
      <c r="BB146" s="546">
        <v>30</v>
      </c>
      <c r="BC146" s="734">
        <v>35</v>
      </c>
      <c r="BD146" s="745" t="s">
        <v>1655</v>
      </c>
      <c r="BE146" s="706" t="s">
        <v>158</v>
      </c>
      <c r="BF146" s="759"/>
      <c r="BG146" s="759"/>
      <c r="BH146" s="759"/>
      <c r="BI146" s="759"/>
      <c r="BJ146" s="759"/>
      <c r="BK146" s="759"/>
      <c r="BL146" s="759"/>
      <c r="BM146" s="759"/>
      <c r="BN146" s="759"/>
      <c r="BO146" s="759"/>
      <c r="BP146" s="759"/>
      <c r="BQ146" s="759"/>
      <c r="BR146" s="759"/>
      <c r="BS146" s="759"/>
      <c r="BT146" s="759"/>
      <c r="BU146" s="759"/>
      <c r="BV146" s="759"/>
      <c r="BW146" s="759"/>
      <c r="BX146" s="759"/>
      <c r="BY146" s="759"/>
      <c r="BZ146" s="759"/>
      <c r="CA146" s="759"/>
      <c r="CB146" s="759"/>
      <c r="CC146" s="759"/>
      <c r="CD146" s="759"/>
      <c r="CE146" s="759"/>
      <c r="CF146" s="759"/>
      <c r="CG146" s="759"/>
      <c r="CH146" s="759"/>
      <c r="CI146" s="759"/>
      <c r="CJ146" s="759"/>
      <c r="CK146" s="759"/>
      <c r="CL146" s="759"/>
      <c r="CM146" s="759"/>
      <c r="CN146" s="759"/>
      <c r="CO146" s="759"/>
      <c r="CP146" s="759"/>
      <c r="CQ146" s="759"/>
      <c r="CR146" s="759"/>
      <c r="CS146" s="759"/>
      <c r="CT146" s="759"/>
      <c r="CU146" s="759"/>
      <c r="CV146" s="759"/>
      <c r="CW146" s="759"/>
      <c r="CX146" s="759"/>
      <c r="CY146" s="759"/>
      <c r="CZ146" s="759"/>
      <c r="DA146" s="759"/>
      <c r="DB146" s="759"/>
      <c r="DC146" s="759"/>
      <c r="DD146" s="759"/>
      <c r="DE146" s="759"/>
      <c r="DF146" s="759"/>
      <c r="DG146" s="759"/>
      <c r="DH146" s="759"/>
      <c r="DI146" s="759"/>
      <c r="DJ146" s="759"/>
      <c r="DK146" s="759"/>
      <c r="DL146" s="759"/>
      <c r="DM146" s="759"/>
      <c r="DN146" s="759"/>
      <c r="DO146" s="759"/>
      <c r="DP146" s="759"/>
      <c r="DQ146" s="759"/>
      <c r="DR146" s="759"/>
      <c r="DS146" s="759"/>
      <c r="DT146" s="759"/>
      <c r="DU146" s="759"/>
      <c r="DV146" s="759"/>
      <c r="DW146" s="759"/>
      <c r="DX146" s="759"/>
      <c r="DY146" s="759"/>
      <c r="DZ146" s="759"/>
      <c r="EA146" s="759"/>
      <c r="EB146" s="759"/>
      <c r="EC146" s="759"/>
      <c r="ED146" s="759"/>
      <c r="EE146" s="759"/>
      <c r="EF146" s="759"/>
      <c r="EG146" s="759"/>
      <c r="EH146" s="759"/>
      <c r="EI146" s="759"/>
      <c r="EJ146" s="759"/>
      <c r="EK146" s="759"/>
      <c r="EL146" s="759"/>
      <c r="EM146" s="759"/>
      <c r="EN146" s="759"/>
      <c r="EO146" s="759"/>
      <c r="EP146" s="759"/>
      <c r="EQ146" s="759"/>
      <c r="ER146" s="759"/>
      <c r="ES146" s="759"/>
      <c r="ET146" s="759"/>
      <c r="EU146" s="759"/>
      <c r="EV146" s="759"/>
      <c r="EW146" s="759"/>
      <c r="EX146" s="759"/>
      <c r="EY146" s="759"/>
      <c r="EZ146" s="759"/>
      <c r="FA146" s="759"/>
      <c r="FB146" s="759"/>
      <c r="FC146" s="759"/>
      <c r="FD146" s="759"/>
      <c r="FE146" s="759"/>
      <c r="FF146" s="759"/>
      <c r="FG146" s="759"/>
      <c r="FH146" s="759"/>
      <c r="FI146" s="759"/>
      <c r="FJ146" s="759"/>
      <c r="FK146" s="759"/>
      <c r="FL146" s="759"/>
      <c r="FM146" s="759"/>
      <c r="FN146" s="759"/>
      <c r="FO146" s="759"/>
      <c r="FP146" s="759"/>
      <c r="FQ146" s="759"/>
      <c r="FR146" s="759"/>
      <c r="FS146" s="759"/>
      <c r="FT146" s="759"/>
      <c r="FU146" s="759"/>
      <c r="FV146" s="759"/>
      <c r="FW146" s="759"/>
      <c r="FX146" s="759"/>
      <c r="FY146" s="759"/>
      <c r="FZ146" s="759"/>
      <c r="GA146" s="759"/>
      <c r="GB146" s="759"/>
      <c r="GC146" s="759"/>
      <c r="GD146" s="759"/>
      <c r="GE146" s="759"/>
      <c r="GF146" s="759"/>
      <c r="GG146" s="759"/>
      <c r="GH146" s="759"/>
      <c r="GI146" s="759"/>
      <c r="GJ146" s="759"/>
      <c r="GK146" s="759"/>
      <c r="GL146" s="759"/>
      <c r="GM146" s="759"/>
      <c r="GN146" s="759"/>
      <c r="GO146" s="759"/>
      <c r="GP146" s="759"/>
      <c r="GQ146" s="759"/>
      <c r="GR146" s="759"/>
      <c r="GS146" s="759"/>
      <c r="GT146" s="759"/>
      <c r="GU146" s="759"/>
      <c r="GV146" s="759"/>
      <c r="GW146" s="759"/>
      <c r="GX146" s="759"/>
      <c r="GY146" s="759"/>
      <c r="GZ146" s="759"/>
      <c r="HA146" s="759"/>
      <c r="HB146" s="759"/>
      <c r="HC146" s="759"/>
      <c r="HD146" s="759"/>
      <c r="HE146" s="759"/>
      <c r="HF146" s="759"/>
      <c r="HG146" s="759"/>
      <c r="HH146" s="759"/>
      <c r="HI146" s="759"/>
      <c r="HJ146" s="759"/>
      <c r="HK146" s="759"/>
      <c r="HL146" s="759"/>
      <c r="HM146" s="759"/>
      <c r="HN146" s="759"/>
    </row>
    <row r="147" spans="1:222" s="763" customFormat="1" ht="12" customHeight="1">
      <c r="A147" s="741">
        <v>106</v>
      </c>
      <c r="B147" s="760" t="s">
        <v>205</v>
      </c>
      <c r="C147" s="546">
        <v>1</v>
      </c>
      <c r="D147" s="546">
        <v>3</v>
      </c>
      <c r="E147" s="546">
        <v>13</v>
      </c>
      <c r="F147" s="546">
        <v>18</v>
      </c>
      <c r="G147" s="729">
        <v>35</v>
      </c>
      <c r="H147" s="739"/>
      <c r="I147" s="730"/>
      <c r="J147" s="730"/>
      <c r="K147" s="730"/>
      <c r="L147" s="730"/>
      <c r="M147" s="730"/>
      <c r="N147" s="730"/>
      <c r="O147" s="730"/>
      <c r="P147" s="913"/>
      <c r="Q147" s="718"/>
      <c r="R147" s="765"/>
      <c r="S147" s="765"/>
      <c r="T147" s="766"/>
      <c r="U147" s="766"/>
      <c r="V147" s="765"/>
      <c r="W147" s="765"/>
      <c r="X147" s="732">
        <v>35</v>
      </c>
      <c r="Y147" s="728"/>
      <c r="Z147" s="728"/>
      <c r="AA147" s="900"/>
      <c r="AB147" s="900"/>
      <c r="AC147" s="728"/>
      <c r="AD147" s="728"/>
      <c r="AE147" s="728"/>
      <c r="AF147" s="900"/>
      <c r="AG147" s="728"/>
      <c r="AH147" s="728"/>
      <c r="AI147" s="728"/>
      <c r="AJ147" s="728"/>
      <c r="AK147" s="728"/>
      <c r="AL147" s="728"/>
      <c r="AM147" s="728"/>
      <c r="AN147" s="728"/>
      <c r="AO147" s="764"/>
      <c r="AP147" s="764"/>
      <c r="AQ147" s="764"/>
      <c r="AR147" s="764"/>
      <c r="AS147" s="764"/>
      <c r="AT147" s="764"/>
      <c r="AU147" s="764"/>
      <c r="AV147" s="730"/>
      <c r="AW147" s="729">
        <v>0</v>
      </c>
      <c r="AX147" s="733">
        <v>0</v>
      </c>
      <c r="AY147" s="546">
        <v>1</v>
      </c>
      <c r="AZ147" s="546">
        <v>3</v>
      </c>
      <c r="BA147" s="546">
        <v>13</v>
      </c>
      <c r="BB147" s="546">
        <v>18</v>
      </c>
      <c r="BC147" s="734">
        <v>35</v>
      </c>
      <c r="BD147" s="745"/>
      <c r="BE147" s="706" t="s">
        <v>160</v>
      </c>
      <c r="BF147" s="759"/>
      <c r="BG147" s="759"/>
      <c r="BH147" s="759"/>
      <c r="BI147" s="759"/>
      <c r="BJ147" s="759"/>
      <c r="BK147" s="759"/>
      <c r="BL147" s="759"/>
      <c r="BM147" s="759"/>
      <c r="BN147" s="759"/>
      <c r="BO147" s="759"/>
      <c r="BP147" s="759"/>
      <c r="BQ147" s="759"/>
      <c r="BR147" s="759"/>
      <c r="BS147" s="759"/>
      <c r="BT147" s="759"/>
      <c r="BU147" s="759"/>
      <c r="BV147" s="759"/>
      <c r="BW147" s="759"/>
      <c r="BX147" s="759"/>
      <c r="BY147" s="759"/>
      <c r="BZ147" s="759"/>
      <c r="CA147" s="759"/>
      <c r="CB147" s="759"/>
      <c r="CC147" s="759"/>
      <c r="CD147" s="759"/>
      <c r="CE147" s="759"/>
      <c r="CF147" s="759"/>
      <c r="CG147" s="759"/>
      <c r="CH147" s="759"/>
      <c r="CI147" s="759"/>
      <c r="CJ147" s="759"/>
      <c r="CK147" s="759"/>
      <c r="CL147" s="759"/>
      <c r="CM147" s="759"/>
      <c r="CN147" s="759"/>
      <c r="CO147" s="759"/>
      <c r="CP147" s="759"/>
      <c r="CQ147" s="759"/>
      <c r="CR147" s="759"/>
      <c r="CS147" s="759"/>
      <c r="CT147" s="759"/>
      <c r="CU147" s="759"/>
      <c r="CV147" s="759"/>
      <c r="CW147" s="759"/>
      <c r="CX147" s="759"/>
      <c r="CY147" s="759"/>
      <c r="CZ147" s="759"/>
      <c r="DA147" s="759"/>
      <c r="DB147" s="759"/>
      <c r="DC147" s="759"/>
      <c r="DD147" s="759"/>
      <c r="DE147" s="759"/>
      <c r="DF147" s="759"/>
      <c r="DG147" s="759"/>
      <c r="DH147" s="759"/>
      <c r="DI147" s="759"/>
      <c r="DJ147" s="759"/>
      <c r="DK147" s="759"/>
      <c r="DL147" s="759"/>
      <c r="DM147" s="759"/>
      <c r="DN147" s="759"/>
      <c r="DO147" s="759"/>
      <c r="DP147" s="759"/>
      <c r="DQ147" s="759"/>
      <c r="DR147" s="759"/>
      <c r="DS147" s="759"/>
      <c r="DT147" s="759"/>
      <c r="DU147" s="759"/>
      <c r="DV147" s="759"/>
      <c r="DW147" s="759"/>
      <c r="DX147" s="759"/>
      <c r="DY147" s="759"/>
      <c r="DZ147" s="759"/>
      <c r="EA147" s="759"/>
      <c r="EB147" s="759"/>
      <c r="EC147" s="759"/>
      <c r="ED147" s="759"/>
      <c r="EE147" s="759"/>
      <c r="EF147" s="759"/>
      <c r="EG147" s="759"/>
      <c r="EH147" s="759"/>
      <c r="EI147" s="759"/>
      <c r="EJ147" s="759"/>
      <c r="EK147" s="759"/>
      <c r="EL147" s="759"/>
      <c r="EM147" s="759"/>
      <c r="EN147" s="759"/>
      <c r="EO147" s="759"/>
      <c r="EP147" s="759"/>
      <c r="EQ147" s="759"/>
      <c r="ER147" s="759"/>
      <c r="ES147" s="759"/>
      <c r="ET147" s="759"/>
      <c r="EU147" s="759"/>
      <c r="EV147" s="759"/>
      <c r="EW147" s="759"/>
      <c r="EX147" s="759"/>
      <c r="EY147" s="759"/>
      <c r="EZ147" s="759"/>
      <c r="FA147" s="759"/>
      <c r="FB147" s="759"/>
      <c r="FC147" s="759"/>
      <c r="FD147" s="759"/>
      <c r="FE147" s="759"/>
      <c r="FF147" s="759"/>
      <c r="FG147" s="759"/>
      <c r="FH147" s="759"/>
      <c r="FI147" s="759"/>
      <c r="FJ147" s="759"/>
      <c r="FK147" s="759"/>
      <c r="FL147" s="759"/>
      <c r="FM147" s="759"/>
      <c r="FN147" s="759"/>
      <c r="FO147" s="759"/>
      <c r="FP147" s="759"/>
      <c r="FQ147" s="759"/>
      <c r="FR147" s="759"/>
      <c r="FS147" s="759"/>
      <c r="FT147" s="759"/>
      <c r="FU147" s="759"/>
      <c r="FV147" s="759"/>
      <c r="FW147" s="759"/>
      <c r="FX147" s="759"/>
      <c r="FY147" s="759"/>
      <c r="FZ147" s="759"/>
      <c r="GA147" s="759"/>
      <c r="GB147" s="759"/>
      <c r="GC147" s="759"/>
      <c r="GD147" s="759"/>
      <c r="GE147" s="759"/>
      <c r="GF147" s="759"/>
      <c r="GG147" s="759"/>
      <c r="GH147" s="759"/>
      <c r="GI147" s="759"/>
      <c r="GJ147" s="759"/>
      <c r="GK147" s="759"/>
      <c r="GL147" s="759"/>
      <c r="GM147" s="759"/>
      <c r="GN147" s="759"/>
      <c r="GO147" s="759"/>
      <c r="GP147" s="759"/>
      <c r="GQ147" s="759"/>
      <c r="GR147" s="759"/>
      <c r="GS147" s="759"/>
      <c r="GT147" s="759"/>
      <c r="GU147" s="759"/>
      <c r="GV147" s="759"/>
      <c r="GW147" s="759"/>
      <c r="GX147" s="759"/>
      <c r="GY147" s="759"/>
      <c r="GZ147" s="759"/>
      <c r="HA147" s="759"/>
      <c r="HB147" s="759"/>
      <c r="HC147" s="759"/>
      <c r="HD147" s="759"/>
      <c r="HE147" s="759"/>
      <c r="HF147" s="759"/>
      <c r="HG147" s="759"/>
      <c r="HH147" s="759"/>
      <c r="HI147" s="759"/>
      <c r="HJ147" s="759"/>
      <c r="HK147" s="759"/>
      <c r="HL147" s="759"/>
      <c r="HM147" s="759"/>
      <c r="HN147" s="759"/>
    </row>
    <row r="148" spans="1:222" s="763" customFormat="1" ht="12" customHeight="1">
      <c r="A148" s="741">
        <v>107</v>
      </c>
      <c r="B148" s="760" t="s">
        <v>206</v>
      </c>
      <c r="C148" s="546">
        <v>0</v>
      </c>
      <c r="D148" s="546">
        <v>5</v>
      </c>
      <c r="E148" s="546">
        <v>7</v>
      </c>
      <c r="F148" s="546">
        <v>23</v>
      </c>
      <c r="G148" s="729">
        <v>35</v>
      </c>
      <c r="H148" s="739"/>
      <c r="I148" s="730"/>
      <c r="J148" s="730"/>
      <c r="K148" s="730"/>
      <c r="L148" s="730"/>
      <c r="M148" s="730"/>
      <c r="N148" s="730"/>
      <c r="O148" s="730"/>
      <c r="P148" s="913"/>
      <c r="Q148" s="718"/>
      <c r="R148" s="765"/>
      <c r="S148" s="765"/>
      <c r="T148" s="766"/>
      <c r="U148" s="766"/>
      <c r="V148" s="765"/>
      <c r="W148" s="765"/>
      <c r="X148" s="732">
        <v>35</v>
      </c>
      <c r="Y148" s="728"/>
      <c r="Z148" s="728"/>
      <c r="AA148" s="900"/>
      <c r="AB148" s="900"/>
      <c r="AC148" s="728"/>
      <c r="AD148" s="728"/>
      <c r="AE148" s="728"/>
      <c r="AF148" s="900"/>
      <c r="AG148" s="728"/>
      <c r="AH148" s="728"/>
      <c r="AI148" s="728"/>
      <c r="AJ148" s="728"/>
      <c r="AK148" s="728"/>
      <c r="AL148" s="728"/>
      <c r="AM148" s="728"/>
      <c r="AN148" s="728"/>
      <c r="AO148" s="764"/>
      <c r="AP148" s="764"/>
      <c r="AQ148" s="764"/>
      <c r="AR148" s="764"/>
      <c r="AS148" s="764"/>
      <c r="AT148" s="764"/>
      <c r="AU148" s="764"/>
      <c r="AV148" s="730"/>
      <c r="AW148" s="729">
        <v>0</v>
      </c>
      <c r="AX148" s="733">
        <v>0</v>
      </c>
      <c r="AY148" s="546">
        <v>0</v>
      </c>
      <c r="AZ148" s="546">
        <v>5</v>
      </c>
      <c r="BA148" s="546">
        <v>7</v>
      </c>
      <c r="BB148" s="546">
        <v>23</v>
      </c>
      <c r="BC148" s="734">
        <v>35</v>
      </c>
      <c r="BD148" s="745"/>
      <c r="BE148" s="706" t="s">
        <v>162</v>
      </c>
      <c r="BF148" s="759"/>
      <c r="BG148" s="759"/>
      <c r="BH148" s="759"/>
      <c r="BI148" s="759"/>
      <c r="BJ148" s="759"/>
      <c r="BK148" s="759"/>
      <c r="BL148" s="759"/>
      <c r="BM148" s="759"/>
      <c r="BN148" s="759"/>
      <c r="BO148" s="759"/>
      <c r="BP148" s="759"/>
      <c r="BQ148" s="759"/>
      <c r="BR148" s="759"/>
      <c r="BS148" s="759"/>
      <c r="BT148" s="759"/>
      <c r="BU148" s="759"/>
      <c r="BV148" s="759"/>
      <c r="BW148" s="759"/>
      <c r="BX148" s="759"/>
      <c r="BY148" s="759"/>
      <c r="BZ148" s="759"/>
      <c r="CA148" s="759"/>
      <c r="CB148" s="759"/>
      <c r="CC148" s="759"/>
      <c r="CD148" s="759"/>
      <c r="CE148" s="759"/>
      <c r="CF148" s="759"/>
      <c r="CG148" s="759"/>
      <c r="CH148" s="759"/>
      <c r="CI148" s="759"/>
      <c r="CJ148" s="759"/>
      <c r="CK148" s="759"/>
      <c r="CL148" s="759"/>
      <c r="CM148" s="759"/>
      <c r="CN148" s="759"/>
      <c r="CO148" s="759"/>
      <c r="CP148" s="759"/>
      <c r="CQ148" s="759"/>
      <c r="CR148" s="759"/>
      <c r="CS148" s="759"/>
      <c r="CT148" s="759"/>
      <c r="CU148" s="759"/>
      <c r="CV148" s="759"/>
      <c r="CW148" s="759"/>
      <c r="CX148" s="759"/>
      <c r="CY148" s="759"/>
      <c r="CZ148" s="759"/>
      <c r="DA148" s="759"/>
      <c r="DB148" s="759"/>
      <c r="DC148" s="759"/>
      <c r="DD148" s="759"/>
      <c r="DE148" s="759"/>
      <c r="DF148" s="759"/>
      <c r="DG148" s="759"/>
      <c r="DH148" s="759"/>
      <c r="DI148" s="759"/>
      <c r="DJ148" s="759"/>
      <c r="DK148" s="759"/>
      <c r="DL148" s="759"/>
      <c r="DM148" s="759"/>
      <c r="DN148" s="759"/>
      <c r="DO148" s="759"/>
      <c r="DP148" s="759"/>
      <c r="DQ148" s="759"/>
      <c r="DR148" s="759"/>
      <c r="DS148" s="759"/>
      <c r="DT148" s="759"/>
      <c r="DU148" s="759"/>
      <c r="DV148" s="759"/>
      <c r="DW148" s="759"/>
      <c r="DX148" s="759"/>
      <c r="DY148" s="759"/>
      <c r="DZ148" s="759"/>
      <c r="EA148" s="759"/>
      <c r="EB148" s="759"/>
      <c r="EC148" s="759"/>
      <c r="ED148" s="759"/>
      <c r="EE148" s="759"/>
      <c r="EF148" s="759"/>
      <c r="EG148" s="759"/>
      <c r="EH148" s="759"/>
      <c r="EI148" s="759"/>
      <c r="EJ148" s="759"/>
      <c r="EK148" s="759"/>
      <c r="EL148" s="759"/>
      <c r="EM148" s="759"/>
      <c r="EN148" s="759"/>
      <c r="EO148" s="759"/>
      <c r="EP148" s="759"/>
      <c r="EQ148" s="759"/>
      <c r="ER148" s="759"/>
      <c r="ES148" s="759"/>
      <c r="ET148" s="759"/>
      <c r="EU148" s="759"/>
      <c r="EV148" s="759"/>
      <c r="EW148" s="759"/>
      <c r="EX148" s="759"/>
      <c r="EY148" s="759"/>
      <c r="EZ148" s="759"/>
      <c r="FA148" s="759"/>
      <c r="FB148" s="759"/>
      <c r="FC148" s="759"/>
      <c r="FD148" s="759"/>
      <c r="FE148" s="759"/>
      <c r="FF148" s="759"/>
      <c r="FG148" s="759"/>
      <c r="FH148" s="759"/>
      <c r="FI148" s="759"/>
      <c r="FJ148" s="759"/>
      <c r="FK148" s="759"/>
      <c r="FL148" s="759"/>
      <c r="FM148" s="759"/>
      <c r="FN148" s="759"/>
      <c r="FO148" s="759"/>
      <c r="FP148" s="759"/>
      <c r="FQ148" s="759"/>
      <c r="FR148" s="759"/>
      <c r="FS148" s="759"/>
      <c r="FT148" s="759"/>
      <c r="FU148" s="759"/>
      <c r="FV148" s="759"/>
      <c r="FW148" s="759"/>
      <c r="FX148" s="759"/>
      <c r="FY148" s="759"/>
      <c r="FZ148" s="759"/>
      <c r="GA148" s="759"/>
      <c r="GB148" s="759"/>
      <c r="GC148" s="759"/>
      <c r="GD148" s="759"/>
      <c r="GE148" s="759"/>
      <c r="GF148" s="759"/>
      <c r="GG148" s="759"/>
      <c r="GH148" s="759"/>
      <c r="GI148" s="759"/>
      <c r="GJ148" s="759"/>
      <c r="GK148" s="759"/>
      <c r="GL148" s="759"/>
      <c r="GM148" s="759"/>
      <c r="GN148" s="759"/>
      <c r="GO148" s="759"/>
      <c r="GP148" s="759"/>
      <c r="GQ148" s="759"/>
      <c r="GR148" s="759"/>
      <c r="GS148" s="759"/>
      <c r="GT148" s="759"/>
      <c r="GU148" s="759"/>
      <c r="GV148" s="759"/>
      <c r="GW148" s="759"/>
      <c r="GX148" s="759"/>
      <c r="GY148" s="759"/>
      <c r="GZ148" s="759"/>
      <c r="HA148" s="759"/>
      <c r="HB148" s="759"/>
      <c r="HC148" s="759"/>
      <c r="HD148" s="759"/>
      <c r="HE148" s="759"/>
      <c r="HF148" s="759"/>
      <c r="HG148" s="759"/>
      <c r="HH148" s="759"/>
      <c r="HI148" s="759"/>
      <c r="HJ148" s="759"/>
      <c r="HK148" s="759"/>
      <c r="HL148" s="759"/>
      <c r="HM148" s="759"/>
      <c r="HN148" s="759"/>
    </row>
    <row r="149" spans="1:222" s="763" customFormat="1" ht="12" customHeight="1">
      <c r="A149" s="741">
        <v>108</v>
      </c>
      <c r="B149" s="760" t="s">
        <v>208</v>
      </c>
      <c r="C149" s="546">
        <v>1</v>
      </c>
      <c r="D149" s="546">
        <v>3</v>
      </c>
      <c r="E149" s="546">
        <v>9</v>
      </c>
      <c r="F149" s="546">
        <v>23</v>
      </c>
      <c r="G149" s="729">
        <v>36</v>
      </c>
      <c r="H149" s="739"/>
      <c r="I149" s="730"/>
      <c r="J149" s="730"/>
      <c r="K149" s="730"/>
      <c r="L149" s="730"/>
      <c r="M149" s="730"/>
      <c r="N149" s="730"/>
      <c r="O149" s="730"/>
      <c r="P149" s="913"/>
      <c r="Q149" s="718"/>
      <c r="R149" s="765"/>
      <c r="S149" s="765"/>
      <c r="T149" s="766"/>
      <c r="U149" s="766"/>
      <c r="V149" s="765"/>
      <c r="W149" s="765"/>
      <c r="X149" s="732">
        <v>36</v>
      </c>
      <c r="Y149" s="728"/>
      <c r="Z149" s="728"/>
      <c r="AA149" s="900"/>
      <c r="AB149" s="900"/>
      <c r="AC149" s="728"/>
      <c r="AD149" s="728"/>
      <c r="AE149" s="728"/>
      <c r="AF149" s="900"/>
      <c r="AG149" s="728"/>
      <c r="AH149" s="728"/>
      <c r="AI149" s="728"/>
      <c r="AJ149" s="728"/>
      <c r="AK149" s="728"/>
      <c r="AL149" s="728"/>
      <c r="AM149" s="728"/>
      <c r="AN149" s="728"/>
      <c r="AO149" s="764"/>
      <c r="AP149" s="764"/>
      <c r="AQ149" s="764"/>
      <c r="AR149" s="764"/>
      <c r="AS149" s="764"/>
      <c r="AT149" s="764"/>
      <c r="AU149" s="764"/>
      <c r="AV149" s="730"/>
      <c r="AW149" s="729">
        <v>0</v>
      </c>
      <c r="AX149" s="733">
        <v>0</v>
      </c>
      <c r="AY149" s="546">
        <v>1</v>
      </c>
      <c r="AZ149" s="546">
        <v>3</v>
      </c>
      <c r="BA149" s="546">
        <v>9</v>
      </c>
      <c r="BB149" s="546">
        <v>23</v>
      </c>
      <c r="BC149" s="734">
        <v>36</v>
      </c>
      <c r="BD149" s="745"/>
      <c r="BE149" s="706" t="s">
        <v>164</v>
      </c>
      <c r="BF149" s="759"/>
      <c r="BG149" s="759"/>
      <c r="BH149" s="759"/>
      <c r="BI149" s="759"/>
      <c r="BJ149" s="759"/>
      <c r="BK149" s="759"/>
      <c r="BL149" s="759"/>
      <c r="BM149" s="759"/>
      <c r="BN149" s="759"/>
      <c r="BO149" s="759"/>
      <c r="BP149" s="759"/>
      <c r="BQ149" s="759"/>
      <c r="BR149" s="759"/>
      <c r="BS149" s="759"/>
      <c r="BT149" s="759"/>
      <c r="BU149" s="759"/>
      <c r="BV149" s="759"/>
      <c r="BW149" s="759"/>
      <c r="BX149" s="759"/>
      <c r="BY149" s="759"/>
      <c r="BZ149" s="759"/>
      <c r="CA149" s="759"/>
      <c r="CB149" s="759"/>
      <c r="CC149" s="759"/>
      <c r="CD149" s="759"/>
      <c r="CE149" s="759"/>
      <c r="CF149" s="759"/>
      <c r="CG149" s="759"/>
      <c r="CH149" s="759"/>
      <c r="CI149" s="759"/>
      <c r="CJ149" s="759"/>
      <c r="CK149" s="759"/>
      <c r="CL149" s="759"/>
      <c r="CM149" s="759"/>
      <c r="CN149" s="759"/>
      <c r="CO149" s="759"/>
      <c r="CP149" s="759"/>
      <c r="CQ149" s="759"/>
      <c r="CR149" s="759"/>
      <c r="CS149" s="759"/>
      <c r="CT149" s="759"/>
      <c r="CU149" s="759"/>
      <c r="CV149" s="759"/>
      <c r="CW149" s="759"/>
      <c r="CX149" s="759"/>
      <c r="CY149" s="759"/>
      <c r="CZ149" s="759"/>
      <c r="DA149" s="759"/>
      <c r="DB149" s="759"/>
      <c r="DC149" s="759"/>
      <c r="DD149" s="759"/>
      <c r="DE149" s="759"/>
      <c r="DF149" s="759"/>
      <c r="DG149" s="759"/>
      <c r="DH149" s="759"/>
      <c r="DI149" s="759"/>
      <c r="DJ149" s="759"/>
      <c r="DK149" s="759"/>
      <c r="DL149" s="759"/>
      <c r="DM149" s="759"/>
      <c r="DN149" s="759"/>
      <c r="DO149" s="759"/>
      <c r="DP149" s="759"/>
      <c r="DQ149" s="759"/>
      <c r="DR149" s="759"/>
      <c r="DS149" s="759"/>
      <c r="DT149" s="759"/>
      <c r="DU149" s="759"/>
      <c r="DV149" s="759"/>
      <c r="DW149" s="759"/>
      <c r="DX149" s="759"/>
      <c r="DY149" s="759"/>
      <c r="DZ149" s="759"/>
      <c r="EA149" s="759"/>
      <c r="EB149" s="759"/>
      <c r="EC149" s="759"/>
      <c r="ED149" s="759"/>
      <c r="EE149" s="759"/>
      <c r="EF149" s="759"/>
      <c r="EG149" s="759"/>
      <c r="EH149" s="759"/>
      <c r="EI149" s="759"/>
      <c r="EJ149" s="759"/>
      <c r="EK149" s="759"/>
      <c r="EL149" s="759"/>
      <c r="EM149" s="759"/>
      <c r="EN149" s="759"/>
      <c r="EO149" s="759"/>
      <c r="EP149" s="759"/>
      <c r="EQ149" s="759"/>
      <c r="ER149" s="759"/>
      <c r="ES149" s="759"/>
      <c r="ET149" s="759"/>
      <c r="EU149" s="759"/>
      <c r="EV149" s="759"/>
      <c r="EW149" s="759"/>
      <c r="EX149" s="759"/>
      <c r="EY149" s="759"/>
      <c r="EZ149" s="759"/>
      <c r="FA149" s="759"/>
      <c r="FB149" s="759"/>
      <c r="FC149" s="759"/>
      <c r="FD149" s="759"/>
      <c r="FE149" s="759"/>
      <c r="FF149" s="759"/>
      <c r="FG149" s="759"/>
      <c r="FH149" s="759"/>
      <c r="FI149" s="759"/>
      <c r="FJ149" s="759"/>
      <c r="FK149" s="759"/>
      <c r="FL149" s="759"/>
      <c r="FM149" s="759"/>
      <c r="FN149" s="759"/>
      <c r="FO149" s="759"/>
      <c r="FP149" s="759"/>
      <c r="FQ149" s="759"/>
      <c r="FR149" s="759"/>
      <c r="FS149" s="759"/>
      <c r="FT149" s="759"/>
      <c r="FU149" s="759"/>
      <c r="FV149" s="759"/>
      <c r="FW149" s="759"/>
      <c r="FX149" s="759"/>
      <c r="FY149" s="759"/>
      <c r="FZ149" s="759"/>
      <c r="GA149" s="759"/>
      <c r="GB149" s="759"/>
      <c r="GC149" s="759"/>
      <c r="GD149" s="759"/>
      <c r="GE149" s="759"/>
      <c r="GF149" s="759"/>
      <c r="GG149" s="759"/>
      <c r="GH149" s="759"/>
      <c r="GI149" s="759"/>
      <c r="GJ149" s="759"/>
      <c r="GK149" s="759"/>
      <c r="GL149" s="759"/>
      <c r="GM149" s="759"/>
      <c r="GN149" s="759"/>
      <c r="GO149" s="759"/>
      <c r="GP149" s="759"/>
      <c r="GQ149" s="759"/>
      <c r="GR149" s="759"/>
      <c r="GS149" s="759"/>
      <c r="GT149" s="759"/>
      <c r="GU149" s="759"/>
      <c r="GV149" s="759"/>
      <c r="GW149" s="759"/>
      <c r="GX149" s="759"/>
      <c r="GY149" s="759"/>
      <c r="GZ149" s="759"/>
      <c r="HA149" s="759"/>
      <c r="HB149" s="759"/>
      <c r="HC149" s="759"/>
      <c r="HD149" s="759"/>
      <c r="HE149" s="759"/>
      <c r="HF149" s="759"/>
      <c r="HG149" s="759"/>
      <c r="HH149" s="759"/>
      <c r="HI149" s="759"/>
      <c r="HJ149" s="759"/>
      <c r="HK149" s="759"/>
      <c r="HL149" s="759"/>
      <c r="HM149" s="759"/>
      <c r="HN149" s="759"/>
    </row>
    <row r="150" spans="1:222" s="763" customFormat="1" ht="12" customHeight="1">
      <c r="A150" s="741">
        <v>109</v>
      </c>
      <c r="B150" s="760" t="s">
        <v>209</v>
      </c>
      <c r="C150" s="546">
        <v>2</v>
      </c>
      <c r="D150" s="546">
        <v>3</v>
      </c>
      <c r="E150" s="546">
        <v>4</v>
      </c>
      <c r="F150" s="546">
        <v>24</v>
      </c>
      <c r="G150" s="729">
        <v>33</v>
      </c>
      <c r="H150" s="739"/>
      <c r="I150" s="730"/>
      <c r="J150" s="730"/>
      <c r="K150" s="730">
        <v>1</v>
      </c>
      <c r="L150" s="730"/>
      <c r="M150" s="730"/>
      <c r="N150" s="730"/>
      <c r="O150" s="730"/>
      <c r="P150" s="913"/>
      <c r="Q150" s="718"/>
      <c r="R150" s="737"/>
      <c r="S150" s="737"/>
      <c r="T150" s="766"/>
      <c r="U150" s="766"/>
      <c r="V150" s="765"/>
      <c r="W150" s="737"/>
      <c r="X150" s="732">
        <v>34</v>
      </c>
      <c r="Y150" s="728"/>
      <c r="Z150" s="728"/>
      <c r="AA150" s="900"/>
      <c r="AB150" s="900"/>
      <c r="AC150" s="728"/>
      <c r="AD150" s="728"/>
      <c r="AE150" s="728"/>
      <c r="AF150" s="900"/>
      <c r="AG150" s="728"/>
      <c r="AH150" s="728"/>
      <c r="AI150" s="728"/>
      <c r="AJ150" s="728"/>
      <c r="AK150" s="728"/>
      <c r="AL150" s="728"/>
      <c r="AM150" s="728"/>
      <c r="AN150" s="728"/>
      <c r="AO150" s="764"/>
      <c r="AP150" s="764"/>
      <c r="AQ150" s="764"/>
      <c r="AR150" s="764"/>
      <c r="AS150" s="764"/>
      <c r="AT150" s="764"/>
      <c r="AU150" s="764"/>
      <c r="AV150" s="730"/>
      <c r="AW150" s="729">
        <v>0</v>
      </c>
      <c r="AX150" s="733">
        <v>0</v>
      </c>
      <c r="AY150" s="546">
        <v>2</v>
      </c>
      <c r="AZ150" s="546">
        <v>3</v>
      </c>
      <c r="BA150" s="546">
        <v>4</v>
      </c>
      <c r="BB150" s="546">
        <v>25</v>
      </c>
      <c r="BC150" s="734">
        <v>34</v>
      </c>
      <c r="BD150" s="745"/>
      <c r="BE150" s="706" t="s">
        <v>166</v>
      </c>
      <c r="BF150" s="759"/>
      <c r="BG150" s="759"/>
      <c r="BH150" s="759"/>
      <c r="BI150" s="759"/>
      <c r="BJ150" s="759"/>
      <c r="BK150" s="759"/>
      <c r="BL150" s="759"/>
      <c r="BM150" s="759"/>
      <c r="BN150" s="759"/>
      <c r="BO150" s="759"/>
      <c r="BP150" s="759"/>
      <c r="BQ150" s="759"/>
      <c r="BR150" s="759"/>
      <c r="BS150" s="759"/>
      <c r="BT150" s="759"/>
      <c r="BU150" s="759"/>
      <c r="BV150" s="759"/>
      <c r="BW150" s="759"/>
      <c r="BX150" s="759"/>
      <c r="BY150" s="759"/>
      <c r="BZ150" s="759"/>
      <c r="CA150" s="759"/>
      <c r="CB150" s="759"/>
      <c r="CC150" s="759"/>
      <c r="CD150" s="759"/>
      <c r="CE150" s="759"/>
      <c r="CF150" s="759"/>
      <c r="CG150" s="759"/>
      <c r="CH150" s="759"/>
      <c r="CI150" s="759"/>
      <c r="CJ150" s="759"/>
      <c r="CK150" s="759"/>
      <c r="CL150" s="759"/>
      <c r="CM150" s="759"/>
      <c r="CN150" s="759"/>
      <c r="CO150" s="759"/>
      <c r="CP150" s="759"/>
      <c r="CQ150" s="759"/>
      <c r="CR150" s="759"/>
      <c r="CS150" s="759"/>
      <c r="CT150" s="759"/>
      <c r="CU150" s="759"/>
      <c r="CV150" s="759"/>
      <c r="CW150" s="759"/>
      <c r="CX150" s="759"/>
      <c r="CY150" s="759"/>
      <c r="CZ150" s="759"/>
      <c r="DA150" s="759"/>
      <c r="DB150" s="759"/>
      <c r="DC150" s="759"/>
      <c r="DD150" s="759"/>
      <c r="DE150" s="759"/>
      <c r="DF150" s="759"/>
      <c r="DG150" s="759"/>
      <c r="DH150" s="759"/>
      <c r="DI150" s="759"/>
      <c r="DJ150" s="759"/>
      <c r="DK150" s="759"/>
      <c r="DL150" s="759"/>
      <c r="DM150" s="759"/>
      <c r="DN150" s="759"/>
      <c r="DO150" s="759"/>
      <c r="DP150" s="759"/>
      <c r="DQ150" s="759"/>
      <c r="DR150" s="759"/>
      <c r="DS150" s="759"/>
      <c r="DT150" s="759"/>
      <c r="DU150" s="759"/>
      <c r="DV150" s="759"/>
      <c r="DW150" s="759"/>
      <c r="DX150" s="759"/>
      <c r="DY150" s="759"/>
      <c r="DZ150" s="759"/>
      <c r="EA150" s="759"/>
      <c r="EB150" s="759"/>
      <c r="EC150" s="759"/>
      <c r="ED150" s="759"/>
      <c r="EE150" s="759"/>
      <c r="EF150" s="759"/>
      <c r="EG150" s="759"/>
      <c r="EH150" s="759"/>
      <c r="EI150" s="759"/>
      <c r="EJ150" s="759"/>
      <c r="EK150" s="759"/>
      <c r="EL150" s="759"/>
      <c r="EM150" s="759"/>
      <c r="EN150" s="759"/>
      <c r="EO150" s="759"/>
      <c r="EP150" s="759"/>
      <c r="EQ150" s="759"/>
      <c r="ER150" s="759"/>
      <c r="ES150" s="759"/>
      <c r="ET150" s="759"/>
      <c r="EU150" s="759"/>
      <c r="EV150" s="759"/>
      <c r="EW150" s="759"/>
      <c r="EX150" s="759"/>
      <c r="EY150" s="759"/>
      <c r="EZ150" s="759"/>
      <c r="FA150" s="759"/>
      <c r="FB150" s="759"/>
      <c r="FC150" s="759"/>
      <c r="FD150" s="759"/>
      <c r="FE150" s="759"/>
      <c r="FF150" s="759"/>
      <c r="FG150" s="759"/>
      <c r="FH150" s="759"/>
      <c r="FI150" s="759"/>
      <c r="FJ150" s="759"/>
      <c r="FK150" s="759"/>
      <c r="FL150" s="759"/>
      <c r="FM150" s="759"/>
      <c r="FN150" s="759"/>
      <c r="FO150" s="759"/>
      <c r="FP150" s="759"/>
      <c r="FQ150" s="759"/>
      <c r="FR150" s="759"/>
      <c r="FS150" s="759"/>
      <c r="FT150" s="759"/>
      <c r="FU150" s="759"/>
      <c r="FV150" s="759"/>
      <c r="FW150" s="759"/>
      <c r="FX150" s="759"/>
      <c r="FY150" s="759"/>
      <c r="FZ150" s="759"/>
      <c r="GA150" s="759"/>
      <c r="GB150" s="759"/>
      <c r="GC150" s="759"/>
      <c r="GD150" s="759"/>
      <c r="GE150" s="759"/>
      <c r="GF150" s="759"/>
      <c r="GG150" s="759"/>
      <c r="GH150" s="759"/>
      <c r="GI150" s="759"/>
      <c r="GJ150" s="759"/>
      <c r="GK150" s="759"/>
      <c r="GL150" s="759"/>
      <c r="GM150" s="759"/>
      <c r="GN150" s="759"/>
      <c r="GO150" s="759"/>
      <c r="GP150" s="759"/>
      <c r="GQ150" s="759"/>
      <c r="GR150" s="759"/>
      <c r="GS150" s="759"/>
      <c r="GT150" s="759"/>
      <c r="GU150" s="759"/>
      <c r="GV150" s="759"/>
      <c r="GW150" s="759"/>
      <c r="GX150" s="759"/>
      <c r="GY150" s="759"/>
      <c r="GZ150" s="759"/>
      <c r="HA150" s="759"/>
      <c r="HB150" s="759"/>
      <c r="HC150" s="759"/>
      <c r="HD150" s="759"/>
      <c r="HE150" s="759"/>
      <c r="HF150" s="759"/>
      <c r="HG150" s="759"/>
      <c r="HH150" s="759"/>
      <c r="HI150" s="759"/>
      <c r="HJ150" s="759"/>
      <c r="HK150" s="759"/>
      <c r="HL150" s="759"/>
      <c r="HM150" s="759"/>
      <c r="HN150" s="759"/>
    </row>
    <row r="151" spans="1:222" s="763" customFormat="1" ht="12.75">
      <c r="A151" s="741">
        <v>110</v>
      </c>
      <c r="B151" s="760" t="s">
        <v>210</v>
      </c>
      <c r="C151" s="546">
        <v>0</v>
      </c>
      <c r="D151" s="546">
        <v>8</v>
      </c>
      <c r="E151" s="546">
        <v>11</v>
      </c>
      <c r="F151" s="546">
        <v>17</v>
      </c>
      <c r="G151" s="729">
        <v>36</v>
      </c>
      <c r="H151" s="739"/>
      <c r="I151" s="730"/>
      <c r="J151" s="730"/>
      <c r="K151" s="730"/>
      <c r="L151" s="730"/>
      <c r="M151" s="730"/>
      <c r="N151" s="730"/>
      <c r="O151" s="730"/>
      <c r="P151" s="913"/>
      <c r="Q151" s="718"/>
      <c r="R151" s="737"/>
      <c r="S151" s="737"/>
      <c r="T151" s="718"/>
      <c r="U151" s="718"/>
      <c r="V151" s="737"/>
      <c r="W151" s="737"/>
      <c r="X151" s="732">
        <v>36</v>
      </c>
      <c r="Y151" s="728"/>
      <c r="Z151" s="728"/>
      <c r="AA151" s="900"/>
      <c r="AB151" s="900">
        <v>1</v>
      </c>
      <c r="AC151" s="728"/>
      <c r="AD151" s="728"/>
      <c r="AE151" s="728"/>
      <c r="AF151" s="900"/>
      <c r="AG151" s="728"/>
      <c r="AH151" s="728"/>
      <c r="AI151" s="728"/>
      <c r="AJ151" s="728"/>
      <c r="AK151" s="728"/>
      <c r="AL151" s="728"/>
      <c r="AM151" s="728"/>
      <c r="AN151" s="728"/>
      <c r="AO151" s="764"/>
      <c r="AP151" s="764"/>
      <c r="AQ151" s="764"/>
      <c r="AR151" s="764"/>
      <c r="AS151" s="764"/>
      <c r="AT151" s="764"/>
      <c r="AU151" s="764"/>
      <c r="AV151" s="730"/>
      <c r="AW151" s="729">
        <v>0</v>
      </c>
      <c r="AX151" s="733">
        <v>1</v>
      </c>
      <c r="AY151" s="546">
        <v>0</v>
      </c>
      <c r="AZ151" s="546">
        <v>8</v>
      </c>
      <c r="BA151" s="546">
        <v>11</v>
      </c>
      <c r="BB151" s="546">
        <v>16</v>
      </c>
      <c r="BC151" s="734">
        <v>35</v>
      </c>
      <c r="BD151" s="745" t="s">
        <v>1656</v>
      </c>
      <c r="BE151" s="706" t="s">
        <v>211</v>
      </c>
      <c r="BF151" s="759"/>
      <c r="BG151" s="759"/>
      <c r="BH151" s="759"/>
      <c r="BI151" s="759"/>
      <c r="BJ151" s="759"/>
      <c r="BK151" s="759"/>
      <c r="BL151" s="759"/>
      <c r="BM151" s="759"/>
      <c r="BN151" s="759"/>
      <c r="BO151" s="759"/>
      <c r="BP151" s="759"/>
      <c r="BQ151" s="759"/>
      <c r="BR151" s="759"/>
      <c r="BS151" s="759"/>
      <c r="BT151" s="759"/>
      <c r="BU151" s="759"/>
      <c r="BV151" s="759"/>
      <c r="BW151" s="759"/>
      <c r="BX151" s="759"/>
      <c r="BY151" s="759"/>
      <c r="BZ151" s="759"/>
      <c r="CA151" s="759"/>
      <c r="CB151" s="759"/>
      <c r="CC151" s="759"/>
      <c r="CD151" s="759"/>
      <c r="CE151" s="759"/>
      <c r="CF151" s="759"/>
      <c r="CG151" s="759"/>
      <c r="CH151" s="759"/>
      <c r="CI151" s="759"/>
      <c r="CJ151" s="759"/>
      <c r="CK151" s="759"/>
      <c r="CL151" s="759"/>
      <c r="CM151" s="759"/>
      <c r="CN151" s="759"/>
      <c r="CO151" s="759"/>
      <c r="CP151" s="759"/>
      <c r="CQ151" s="759"/>
      <c r="CR151" s="759"/>
      <c r="CS151" s="759"/>
      <c r="CT151" s="759"/>
      <c r="CU151" s="759"/>
      <c r="CV151" s="759"/>
      <c r="CW151" s="759"/>
      <c r="CX151" s="759"/>
      <c r="CY151" s="759"/>
      <c r="CZ151" s="759"/>
      <c r="DA151" s="759"/>
      <c r="DB151" s="759"/>
      <c r="DC151" s="759"/>
      <c r="DD151" s="759"/>
      <c r="DE151" s="759"/>
      <c r="DF151" s="759"/>
      <c r="DG151" s="759"/>
      <c r="DH151" s="759"/>
      <c r="DI151" s="759"/>
      <c r="DJ151" s="759"/>
      <c r="DK151" s="759"/>
      <c r="DL151" s="759"/>
      <c r="DM151" s="759"/>
      <c r="DN151" s="759"/>
      <c r="DO151" s="759"/>
      <c r="DP151" s="759"/>
      <c r="DQ151" s="759"/>
      <c r="DR151" s="759"/>
      <c r="DS151" s="759"/>
      <c r="DT151" s="759"/>
      <c r="DU151" s="759"/>
      <c r="DV151" s="759"/>
      <c r="DW151" s="759"/>
      <c r="DX151" s="759"/>
      <c r="DY151" s="759"/>
      <c r="DZ151" s="759"/>
      <c r="EA151" s="759"/>
      <c r="EB151" s="759"/>
      <c r="EC151" s="759"/>
      <c r="ED151" s="759"/>
      <c r="EE151" s="759"/>
      <c r="EF151" s="759"/>
      <c r="EG151" s="759"/>
      <c r="EH151" s="759"/>
      <c r="EI151" s="759"/>
      <c r="EJ151" s="759"/>
      <c r="EK151" s="759"/>
      <c r="EL151" s="759"/>
      <c r="EM151" s="759"/>
      <c r="EN151" s="759"/>
      <c r="EO151" s="759"/>
      <c r="EP151" s="759"/>
      <c r="EQ151" s="759"/>
      <c r="ER151" s="759"/>
      <c r="ES151" s="759"/>
      <c r="ET151" s="759"/>
      <c r="EU151" s="759"/>
      <c r="EV151" s="759"/>
      <c r="EW151" s="759"/>
      <c r="EX151" s="759"/>
      <c r="EY151" s="759"/>
      <c r="EZ151" s="759"/>
      <c r="FA151" s="759"/>
      <c r="FB151" s="759"/>
      <c r="FC151" s="759"/>
      <c r="FD151" s="759"/>
      <c r="FE151" s="759"/>
      <c r="FF151" s="759"/>
      <c r="FG151" s="759"/>
      <c r="FH151" s="759"/>
      <c r="FI151" s="759"/>
      <c r="FJ151" s="759"/>
      <c r="FK151" s="759"/>
      <c r="FL151" s="759"/>
      <c r="FM151" s="759"/>
      <c r="FN151" s="759"/>
      <c r="FO151" s="759"/>
      <c r="FP151" s="759"/>
      <c r="FQ151" s="759"/>
      <c r="FR151" s="759"/>
      <c r="FS151" s="759"/>
      <c r="FT151" s="759"/>
      <c r="FU151" s="759"/>
      <c r="FV151" s="759"/>
      <c r="FW151" s="759"/>
      <c r="FX151" s="759"/>
      <c r="FY151" s="759"/>
      <c r="FZ151" s="759"/>
      <c r="GA151" s="759"/>
      <c r="GB151" s="759"/>
      <c r="GC151" s="759"/>
      <c r="GD151" s="759"/>
      <c r="GE151" s="759"/>
      <c r="GF151" s="759"/>
      <c r="GG151" s="759"/>
      <c r="GH151" s="759"/>
      <c r="GI151" s="759"/>
      <c r="GJ151" s="759"/>
      <c r="GK151" s="759"/>
      <c r="GL151" s="759"/>
      <c r="GM151" s="759"/>
      <c r="GN151" s="759"/>
      <c r="GO151" s="759"/>
      <c r="GP151" s="759"/>
      <c r="GQ151" s="759"/>
      <c r="GR151" s="759"/>
      <c r="GS151" s="759"/>
      <c r="GT151" s="759"/>
      <c r="GU151" s="759"/>
      <c r="GV151" s="759"/>
      <c r="GW151" s="759"/>
      <c r="GX151" s="759"/>
      <c r="GY151" s="759"/>
      <c r="GZ151" s="759"/>
      <c r="HA151" s="759"/>
      <c r="HB151" s="759"/>
      <c r="HC151" s="759"/>
      <c r="HD151" s="759"/>
      <c r="HE151" s="759"/>
      <c r="HF151" s="759"/>
      <c r="HG151" s="759"/>
      <c r="HH151" s="759"/>
      <c r="HI151" s="759"/>
      <c r="HJ151" s="759"/>
      <c r="HK151" s="759"/>
      <c r="HL151" s="759"/>
      <c r="HM151" s="759"/>
      <c r="HN151" s="759"/>
    </row>
    <row r="152" spans="1:222" s="763" customFormat="1" ht="12" customHeight="1">
      <c r="A152" s="741">
        <v>111</v>
      </c>
      <c r="B152" s="760" t="s">
        <v>212</v>
      </c>
      <c r="C152" s="546">
        <v>2</v>
      </c>
      <c r="D152" s="546">
        <v>3</v>
      </c>
      <c r="E152" s="546">
        <v>6</v>
      </c>
      <c r="F152" s="546">
        <v>25</v>
      </c>
      <c r="G152" s="729">
        <v>36</v>
      </c>
      <c r="H152" s="739"/>
      <c r="I152" s="730"/>
      <c r="J152" s="730"/>
      <c r="K152" s="730"/>
      <c r="L152" s="730"/>
      <c r="M152" s="730"/>
      <c r="N152" s="730"/>
      <c r="O152" s="730"/>
      <c r="P152" s="913"/>
      <c r="Q152" s="718"/>
      <c r="R152" s="765"/>
      <c r="S152" s="737"/>
      <c r="T152" s="718"/>
      <c r="U152" s="718"/>
      <c r="V152" s="737"/>
      <c r="W152" s="737"/>
      <c r="X152" s="732">
        <v>36</v>
      </c>
      <c r="Y152" s="728"/>
      <c r="Z152" s="728"/>
      <c r="AA152" s="900">
        <v>1</v>
      </c>
      <c r="AB152" s="900"/>
      <c r="AC152" s="728"/>
      <c r="AD152" s="728"/>
      <c r="AE152" s="728"/>
      <c r="AF152" s="900">
        <v>1</v>
      </c>
      <c r="AG152" s="728"/>
      <c r="AH152" s="728"/>
      <c r="AI152" s="728"/>
      <c r="AJ152" s="728"/>
      <c r="AK152" s="728"/>
      <c r="AL152" s="728"/>
      <c r="AM152" s="728"/>
      <c r="AN152" s="728"/>
      <c r="AO152" s="764"/>
      <c r="AP152" s="764"/>
      <c r="AQ152" s="764"/>
      <c r="AR152" s="764"/>
      <c r="AS152" s="764"/>
      <c r="AT152" s="764"/>
      <c r="AU152" s="764"/>
      <c r="AV152" s="730"/>
      <c r="AW152" s="729">
        <v>0</v>
      </c>
      <c r="AX152" s="733">
        <v>2</v>
      </c>
      <c r="AY152" s="546">
        <v>2</v>
      </c>
      <c r="AZ152" s="546">
        <v>3</v>
      </c>
      <c r="BA152" s="546">
        <v>5</v>
      </c>
      <c r="BB152" s="546">
        <v>24</v>
      </c>
      <c r="BC152" s="734">
        <v>34</v>
      </c>
      <c r="BD152" s="758" t="s">
        <v>1657</v>
      </c>
      <c r="BE152" s="706" t="s">
        <v>213</v>
      </c>
      <c r="BF152" s="759"/>
      <c r="BG152" s="759"/>
      <c r="BH152" s="759"/>
      <c r="BI152" s="759"/>
      <c r="BJ152" s="759"/>
      <c r="BK152" s="759"/>
      <c r="BL152" s="759"/>
      <c r="BM152" s="759"/>
      <c r="BN152" s="759"/>
      <c r="BO152" s="759"/>
      <c r="BP152" s="759"/>
      <c r="BQ152" s="759"/>
      <c r="BR152" s="759"/>
      <c r="BS152" s="759"/>
      <c r="BT152" s="759"/>
      <c r="BU152" s="759"/>
      <c r="BV152" s="759"/>
      <c r="BW152" s="759"/>
      <c r="BX152" s="759"/>
      <c r="BY152" s="759"/>
      <c r="BZ152" s="759"/>
      <c r="CA152" s="759"/>
      <c r="CB152" s="759"/>
      <c r="CC152" s="759"/>
      <c r="CD152" s="759"/>
      <c r="CE152" s="759"/>
      <c r="CF152" s="759"/>
      <c r="CG152" s="759"/>
      <c r="CH152" s="759"/>
      <c r="CI152" s="759"/>
      <c r="CJ152" s="759"/>
      <c r="CK152" s="759"/>
      <c r="CL152" s="759"/>
      <c r="CM152" s="759"/>
      <c r="CN152" s="759"/>
      <c r="CO152" s="759"/>
      <c r="CP152" s="759"/>
      <c r="CQ152" s="759"/>
      <c r="CR152" s="759"/>
      <c r="CS152" s="759"/>
      <c r="CT152" s="759"/>
      <c r="CU152" s="759"/>
      <c r="CV152" s="759"/>
      <c r="CW152" s="759"/>
      <c r="CX152" s="759"/>
      <c r="CY152" s="759"/>
      <c r="CZ152" s="759"/>
      <c r="DA152" s="759"/>
      <c r="DB152" s="759"/>
      <c r="DC152" s="759"/>
      <c r="DD152" s="759"/>
      <c r="DE152" s="759"/>
      <c r="DF152" s="759"/>
      <c r="DG152" s="759"/>
      <c r="DH152" s="759"/>
      <c r="DI152" s="759"/>
      <c r="DJ152" s="759"/>
      <c r="DK152" s="759"/>
      <c r="DL152" s="759"/>
      <c r="DM152" s="759"/>
      <c r="DN152" s="759"/>
      <c r="DO152" s="759"/>
      <c r="DP152" s="759"/>
      <c r="DQ152" s="759"/>
      <c r="DR152" s="759"/>
      <c r="DS152" s="759"/>
      <c r="DT152" s="759"/>
      <c r="DU152" s="759"/>
      <c r="DV152" s="759"/>
      <c r="DW152" s="759"/>
      <c r="DX152" s="759"/>
      <c r="DY152" s="759"/>
      <c r="DZ152" s="759"/>
      <c r="EA152" s="759"/>
      <c r="EB152" s="759"/>
      <c r="EC152" s="759"/>
      <c r="ED152" s="759"/>
      <c r="EE152" s="759"/>
      <c r="EF152" s="759"/>
      <c r="EG152" s="759"/>
      <c r="EH152" s="759"/>
      <c r="EI152" s="759"/>
      <c r="EJ152" s="759"/>
      <c r="EK152" s="759"/>
      <c r="EL152" s="759"/>
      <c r="EM152" s="759"/>
      <c r="EN152" s="759"/>
      <c r="EO152" s="759"/>
      <c r="EP152" s="759"/>
      <c r="EQ152" s="759"/>
      <c r="ER152" s="759"/>
      <c r="ES152" s="759"/>
      <c r="ET152" s="759"/>
      <c r="EU152" s="759"/>
      <c r="EV152" s="759"/>
      <c r="EW152" s="759"/>
      <c r="EX152" s="759"/>
      <c r="EY152" s="759"/>
      <c r="EZ152" s="759"/>
      <c r="FA152" s="759"/>
      <c r="FB152" s="759"/>
      <c r="FC152" s="759"/>
      <c r="FD152" s="759"/>
      <c r="FE152" s="759"/>
      <c r="FF152" s="759"/>
      <c r="FG152" s="759"/>
      <c r="FH152" s="759"/>
      <c r="FI152" s="759"/>
      <c r="FJ152" s="759"/>
      <c r="FK152" s="759"/>
      <c r="FL152" s="759"/>
      <c r="FM152" s="759"/>
      <c r="FN152" s="759"/>
      <c r="FO152" s="759"/>
      <c r="FP152" s="759"/>
      <c r="FQ152" s="759"/>
      <c r="FR152" s="759"/>
      <c r="FS152" s="759"/>
      <c r="FT152" s="759"/>
      <c r="FU152" s="759"/>
      <c r="FV152" s="759"/>
      <c r="FW152" s="759"/>
      <c r="FX152" s="759"/>
      <c r="FY152" s="759"/>
      <c r="FZ152" s="759"/>
      <c r="GA152" s="759"/>
      <c r="GB152" s="759"/>
      <c r="GC152" s="759"/>
      <c r="GD152" s="759"/>
      <c r="GE152" s="759"/>
      <c r="GF152" s="759"/>
      <c r="GG152" s="759"/>
      <c r="GH152" s="759"/>
      <c r="GI152" s="759"/>
      <c r="GJ152" s="759"/>
      <c r="GK152" s="759"/>
      <c r="GL152" s="759"/>
      <c r="GM152" s="759"/>
      <c r="GN152" s="759"/>
      <c r="GO152" s="759"/>
      <c r="GP152" s="759"/>
      <c r="GQ152" s="759"/>
      <c r="GR152" s="759"/>
      <c r="GS152" s="759"/>
      <c r="GT152" s="759"/>
      <c r="GU152" s="759"/>
      <c r="GV152" s="759"/>
      <c r="GW152" s="759"/>
      <c r="GX152" s="759"/>
      <c r="GY152" s="759"/>
      <c r="GZ152" s="759"/>
      <c r="HA152" s="759"/>
      <c r="HB152" s="759"/>
      <c r="HC152" s="759"/>
      <c r="HD152" s="759"/>
      <c r="HE152" s="759"/>
      <c r="HF152" s="759"/>
      <c r="HG152" s="759"/>
      <c r="HH152" s="759"/>
      <c r="HI152" s="759"/>
      <c r="HJ152" s="759"/>
      <c r="HK152" s="759"/>
      <c r="HL152" s="759"/>
      <c r="HM152" s="759"/>
      <c r="HN152" s="759"/>
    </row>
    <row r="153" spans="1:222" s="763" customFormat="1" ht="12.75">
      <c r="A153" s="741">
        <v>112</v>
      </c>
      <c r="B153" s="760" t="s">
        <v>214</v>
      </c>
      <c r="C153" s="546">
        <v>1</v>
      </c>
      <c r="D153" s="546">
        <v>10</v>
      </c>
      <c r="E153" s="546">
        <v>3</v>
      </c>
      <c r="F153" s="546">
        <v>21</v>
      </c>
      <c r="G153" s="729">
        <v>35</v>
      </c>
      <c r="H153" s="739"/>
      <c r="I153" s="730"/>
      <c r="J153" s="730"/>
      <c r="K153" s="730"/>
      <c r="L153" s="730"/>
      <c r="M153" s="730"/>
      <c r="N153" s="730"/>
      <c r="O153" s="730"/>
      <c r="P153" s="913"/>
      <c r="Q153" s="737"/>
      <c r="R153" s="737"/>
      <c r="S153" s="737"/>
      <c r="T153" s="718"/>
      <c r="U153" s="718"/>
      <c r="V153" s="737"/>
      <c r="W153" s="737"/>
      <c r="X153" s="732">
        <v>35</v>
      </c>
      <c r="Y153" s="728"/>
      <c r="Z153" s="728"/>
      <c r="AA153" s="900"/>
      <c r="AB153" s="900">
        <v>1</v>
      </c>
      <c r="AC153" s="728"/>
      <c r="AD153" s="728"/>
      <c r="AE153" s="728"/>
      <c r="AF153" s="900"/>
      <c r="AG153" s="728"/>
      <c r="AH153" s="728"/>
      <c r="AI153" s="728"/>
      <c r="AJ153" s="728"/>
      <c r="AK153" s="728"/>
      <c r="AL153" s="728"/>
      <c r="AM153" s="728"/>
      <c r="AN153" s="728"/>
      <c r="AO153" s="764"/>
      <c r="AP153" s="764"/>
      <c r="AQ153" s="764"/>
      <c r="AR153" s="764"/>
      <c r="AS153" s="764"/>
      <c r="AT153" s="764"/>
      <c r="AU153" s="764"/>
      <c r="AV153" s="730"/>
      <c r="AW153" s="729">
        <v>0</v>
      </c>
      <c r="AX153" s="733">
        <v>1</v>
      </c>
      <c r="AY153" s="546">
        <v>1</v>
      </c>
      <c r="AZ153" s="546">
        <v>10</v>
      </c>
      <c r="BA153" s="546">
        <v>3</v>
      </c>
      <c r="BB153" s="546">
        <v>20</v>
      </c>
      <c r="BC153" s="734">
        <v>34</v>
      </c>
      <c r="BD153" s="745" t="s">
        <v>1658</v>
      </c>
      <c r="BE153" s="706" t="s">
        <v>215</v>
      </c>
      <c r="BF153" s="759"/>
      <c r="BG153" s="759"/>
      <c r="BH153" s="759"/>
      <c r="BI153" s="759"/>
      <c r="BJ153" s="759"/>
      <c r="BK153" s="759"/>
      <c r="BL153" s="759"/>
      <c r="BM153" s="759"/>
      <c r="BN153" s="759"/>
      <c r="BO153" s="759"/>
      <c r="BP153" s="759"/>
      <c r="BQ153" s="759"/>
      <c r="BR153" s="759"/>
      <c r="BS153" s="759"/>
      <c r="BT153" s="759"/>
      <c r="BU153" s="759"/>
      <c r="BV153" s="759"/>
      <c r="BW153" s="759"/>
      <c r="BX153" s="759"/>
      <c r="BY153" s="759"/>
      <c r="BZ153" s="759"/>
      <c r="CA153" s="759"/>
      <c r="CB153" s="759"/>
      <c r="CC153" s="759"/>
      <c r="CD153" s="759"/>
      <c r="CE153" s="759"/>
      <c r="CF153" s="759"/>
      <c r="CG153" s="759"/>
      <c r="CH153" s="759"/>
      <c r="CI153" s="759"/>
      <c r="CJ153" s="759"/>
      <c r="CK153" s="759"/>
      <c r="CL153" s="759"/>
      <c r="CM153" s="759"/>
      <c r="CN153" s="759"/>
      <c r="CO153" s="759"/>
      <c r="CP153" s="759"/>
      <c r="CQ153" s="759"/>
      <c r="CR153" s="759"/>
      <c r="CS153" s="759"/>
      <c r="CT153" s="759"/>
      <c r="CU153" s="759"/>
      <c r="CV153" s="759"/>
      <c r="CW153" s="759"/>
      <c r="CX153" s="759"/>
      <c r="CY153" s="759"/>
      <c r="CZ153" s="759"/>
      <c r="DA153" s="759"/>
      <c r="DB153" s="759"/>
      <c r="DC153" s="759"/>
      <c r="DD153" s="759"/>
      <c r="DE153" s="759"/>
      <c r="DF153" s="759"/>
      <c r="DG153" s="759"/>
      <c r="DH153" s="759"/>
      <c r="DI153" s="759"/>
      <c r="DJ153" s="759"/>
      <c r="DK153" s="759"/>
      <c r="DL153" s="759"/>
      <c r="DM153" s="759"/>
      <c r="DN153" s="759"/>
      <c r="DO153" s="759"/>
      <c r="DP153" s="759"/>
      <c r="DQ153" s="759"/>
      <c r="DR153" s="759"/>
      <c r="DS153" s="759"/>
      <c r="DT153" s="759"/>
      <c r="DU153" s="759"/>
      <c r="DV153" s="759"/>
      <c r="DW153" s="759"/>
      <c r="DX153" s="759"/>
      <c r="DY153" s="759"/>
      <c r="DZ153" s="759"/>
      <c r="EA153" s="759"/>
      <c r="EB153" s="759"/>
      <c r="EC153" s="759"/>
      <c r="ED153" s="759"/>
      <c r="EE153" s="759"/>
      <c r="EF153" s="759"/>
      <c r="EG153" s="759"/>
      <c r="EH153" s="759"/>
      <c r="EI153" s="759"/>
      <c r="EJ153" s="759"/>
      <c r="EK153" s="759"/>
      <c r="EL153" s="759"/>
      <c r="EM153" s="759"/>
      <c r="EN153" s="759"/>
      <c r="EO153" s="759"/>
      <c r="EP153" s="759"/>
      <c r="EQ153" s="759"/>
      <c r="ER153" s="759"/>
      <c r="ES153" s="759"/>
      <c r="ET153" s="759"/>
      <c r="EU153" s="759"/>
      <c r="EV153" s="759"/>
      <c r="EW153" s="759"/>
      <c r="EX153" s="759"/>
      <c r="EY153" s="759"/>
      <c r="EZ153" s="759"/>
      <c r="FA153" s="759"/>
      <c r="FB153" s="759"/>
      <c r="FC153" s="759"/>
      <c r="FD153" s="759"/>
      <c r="FE153" s="759"/>
      <c r="FF153" s="759"/>
      <c r="FG153" s="759"/>
      <c r="FH153" s="759"/>
      <c r="FI153" s="759"/>
      <c r="FJ153" s="759"/>
      <c r="FK153" s="759"/>
      <c r="FL153" s="759"/>
      <c r="FM153" s="759"/>
      <c r="FN153" s="759"/>
      <c r="FO153" s="759"/>
      <c r="FP153" s="759"/>
      <c r="FQ153" s="759"/>
      <c r="FR153" s="759"/>
      <c r="FS153" s="759"/>
      <c r="FT153" s="759"/>
      <c r="FU153" s="759"/>
      <c r="FV153" s="759"/>
      <c r="FW153" s="759"/>
      <c r="FX153" s="759"/>
      <c r="FY153" s="759"/>
      <c r="FZ153" s="759"/>
      <c r="GA153" s="759"/>
      <c r="GB153" s="759"/>
      <c r="GC153" s="759"/>
      <c r="GD153" s="759"/>
      <c r="GE153" s="759"/>
      <c r="GF153" s="759"/>
      <c r="GG153" s="759"/>
      <c r="GH153" s="759"/>
      <c r="GI153" s="759"/>
      <c r="GJ153" s="759"/>
      <c r="GK153" s="759"/>
      <c r="GL153" s="759"/>
      <c r="GM153" s="759"/>
      <c r="GN153" s="759"/>
      <c r="GO153" s="759"/>
      <c r="GP153" s="759"/>
      <c r="GQ153" s="759"/>
      <c r="GR153" s="759"/>
      <c r="GS153" s="759"/>
      <c r="GT153" s="759"/>
      <c r="GU153" s="759"/>
      <c r="GV153" s="759"/>
      <c r="GW153" s="759"/>
      <c r="GX153" s="759"/>
      <c r="GY153" s="759"/>
      <c r="GZ153" s="759"/>
      <c r="HA153" s="759"/>
      <c r="HB153" s="759"/>
      <c r="HC153" s="759"/>
      <c r="HD153" s="759"/>
      <c r="HE153" s="759"/>
      <c r="HF153" s="759"/>
      <c r="HG153" s="759"/>
      <c r="HH153" s="759"/>
      <c r="HI153" s="759"/>
      <c r="HJ153" s="759"/>
      <c r="HK153" s="759"/>
      <c r="HL153" s="759"/>
      <c r="HM153" s="759"/>
      <c r="HN153" s="759"/>
    </row>
    <row r="154" spans="1:222" s="763" customFormat="1" ht="12" customHeight="1">
      <c r="A154" s="741">
        <v>113</v>
      </c>
      <c r="B154" s="760" t="s">
        <v>216</v>
      </c>
      <c r="C154" s="546">
        <v>1</v>
      </c>
      <c r="D154" s="546">
        <v>4</v>
      </c>
      <c r="E154" s="546">
        <v>13</v>
      </c>
      <c r="F154" s="546">
        <v>17</v>
      </c>
      <c r="G154" s="729">
        <v>35</v>
      </c>
      <c r="H154" s="739"/>
      <c r="I154" s="730"/>
      <c r="J154" s="730"/>
      <c r="K154" s="730"/>
      <c r="L154" s="730"/>
      <c r="M154" s="730"/>
      <c r="N154" s="730"/>
      <c r="O154" s="730"/>
      <c r="P154" s="913"/>
      <c r="Q154" s="718"/>
      <c r="R154" s="737"/>
      <c r="S154" s="737"/>
      <c r="T154" s="718"/>
      <c r="U154" s="718"/>
      <c r="V154" s="737"/>
      <c r="W154" s="737"/>
      <c r="X154" s="732">
        <v>35</v>
      </c>
      <c r="Y154" s="728"/>
      <c r="Z154" s="728"/>
      <c r="AA154" s="900"/>
      <c r="AB154" s="900"/>
      <c r="AC154" s="728"/>
      <c r="AD154" s="728"/>
      <c r="AE154" s="728"/>
      <c r="AF154" s="900"/>
      <c r="AG154" s="728"/>
      <c r="AH154" s="728"/>
      <c r="AI154" s="728"/>
      <c r="AJ154" s="728"/>
      <c r="AK154" s="728"/>
      <c r="AL154" s="728"/>
      <c r="AM154" s="728"/>
      <c r="AN154" s="728"/>
      <c r="AO154" s="764"/>
      <c r="AP154" s="764"/>
      <c r="AQ154" s="764"/>
      <c r="AR154" s="764"/>
      <c r="AS154" s="764"/>
      <c r="AT154" s="764"/>
      <c r="AU154" s="764"/>
      <c r="AV154" s="730">
        <v>1</v>
      </c>
      <c r="AW154" s="729">
        <v>0</v>
      </c>
      <c r="AX154" s="733">
        <v>1</v>
      </c>
      <c r="AY154" s="546">
        <v>1</v>
      </c>
      <c r="AZ154" s="546">
        <v>4</v>
      </c>
      <c r="BA154" s="546">
        <v>13</v>
      </c>
      <c r="BB154" s="546">
        <v>16</v>
      </c>
      <c r="BC154" s="734">
        <v>34</v>
      </c>
      <c r="BD154" s="745" t="s">
        <v>1607</v>
      </c>
      <c r="BE154" s="706" t="s">
        <v>217</v>
      </c>
      <c r="BF154" s="759"/>
      <c r="BG154" s="759"/>
      <c r="BH154" s="759"/>
      <c r="BI154" s="759"/>
      <c r="BJ154" s="759"/>
      <c r="BK154" s="759"/>
      <c r="BL154" s="759"/>
      <c r="BM154" s="759"/>
      <c r="BN154" s="759"/>
      <c r="BO154" s="759"/>
      <c r="BP154" s="759"/>
      <c r="BQ154" s="759"/>
      <c r="BR154" s="759"/>
      <c r="BS154" s="759"/>
      <c r="BT154" s="759"/>
      <c r="BU154" s="759"/>
      <c r="BV154" s="759"/>
      <c r="BW154" s="759"/>
      <c r="BX154" s="759"/>
      <c r="BY154" s="759"/>
      <c r="BZ154" s="759"/>
      <c r="CA154" s="759"/>
      <c r="CB154" s="759"/>
      <c r="CC154" s="759"/>
      <c r="CD154" s="759"/>
      <c r="CE154" s="759"/>
      <c r="CF154" s="759"/>
      <c r="CG154" s="759"/>
      <c r="CH154" s="759"/>
      <c r="CI154" s="759"/>
      <c r="CJ154" s="759"/>
      <c r="CK154" s="759"/>
      <c r="CL154" s="759"/>
      <c r="CM154" s="759"/>
      <c r="CN154" s="759"/>
      <c r="CO154" s="759"/>
      <c r="CP154" s="759"/>
      <c r="CQ154" s="759"/>
      <c r="CR154" s="759"/>
      <c r="CS154" s="759"/>
      <c r="CT154" s="759"/>
      <c r="CU154" s="759"/>
      <c r="CV154" s="759"/>
      <c r="CW154" s="759"/>
      <c r="CX154" s="759"/>
      <c r="CY154" s="759"/>
      <c r="CZ154" s="759"/>
      <c r="DA154" s="759"/>
      <c r="DB154" s="759"/>
      <c r="DC154" s="759"/>
      <c r="DD154" s="759"/>
      <c r="DE154" s="759"/>
      <c r="DF154" s="759"/>
      <c r="DG154" s="759"/>
      <c r="DH154" s="759"/>
      <c r="DI154" s="759"/>
      <c r="DJ154" s="759"/>
      <c r="DK154" s="759"/>
      <c r="DL154" s="759"/>
      <c r="DM154" s="759"/>
      <c r="DN154" s="759"/>
      <c r="DO154" s="759"/>
      <c r="DP154" s="759"/>
      <c r="DQ154" s="759"/>
      <c r="DR154" s="759"/>
      <c r="DS154" s="759"/>
      <c r="DT154" s="759"/>
      <c r="DU154" s="759"/>
      <c r="DV154" s="759"/>
      <c r="DW154" s="759"/>
      <c r="DX154" s="759"/>
      <c r="DY154" s="759"/>
      <c r="DZ154" s="759"/>
      <c r="EA154" s="759"/>
      <c r="EB154" s="759"/>
      <c r="EC154" s="759"/>
      <c r="ED154" s="759"/>
      <c r="EE154" s="759"/>
      <c r="EF154" s="759"/>
      <c r="EG154" s="759"/>
      <c r="EH154" s="759"/>
      <c r="EI154" s="759"/>
      <c r="EJ154" s="759"/>
      <c r="EK154" s="759"/>
      <c r="EL154" s="759"/>
      <c r="EM154" s="759"/>
      <c r="EN154" s="759"/>
      <c r="EO154" s="759"/>
      <c r="EP154" s="759"/>
      <c r="EQ154" s="759"/>
      <c r="ER154" s="759"/>
      <c r="ES154" s="759"/>
      <c r="ET154" s="759"/>
      <c r="EU154" s="759"/>
      <c r="EV154" s="759"/>
      <c r="EW154" s="759"/>
      <c r="EX154" s="759"/>
      <c r="EY154" s="759"/>
      <c r="EZ154" s="759"/>
      <c r="FA154" s="759"/>
      <c r="FB154" s="759"/>
      <c r="FC154" s="759"/>
      <c r="FD154" s="759"/>
      <c r="FE154" s="759"/>
      <c r="FF154" s="759"/>
      <c r="FG154" s="759"/>
      <c r="FH154" s="759"/>
      <c r="FI154" s="759"/>
      <c r="FJ154" s="759"/>
      <c r="FK154" s="759"/>
      <c r="FL154" s="759"/>
      <c r="FM154" s="759"/>
      <c r="FN154" s="759"/>
      <c r="FO154" s="759"/>
      <c r="FP154" s="759"/>
      <c r="FQ154" s="759"/>
      <c r="FR154" s="759"/>
      <c r="FS154" s="759"/>
      <c r="FT154" s="759"/>
      <c r="FU154" s="759"/>
      <c r="FV154" s="759"/>
      <c r="FW154" s="759"/>
      <c r="FX154" s="759"/>
      <c r="FY154" s="759"/>
      <c r="FZ154" s="759"/>
      <c r="GA154" s="759"/>
      <c r="GB154" s="759"/>
      <c r="GC154" s="759"/>
      <c r="GD154" s="759"/>
      <c r="GE154" s="759"/>
      <c r="GF154" s="759"/>
      <c r="GG154" s="759"/>
      <c r="GH154" s="759"/>
      <c r="GI154" s="759"/>
      <c r="GJ154" s="759"/>
      <c r="GK154" s="759"/>
      <c r="GL154" s="759"/>
      <c r="GM154" s="759"/>
      <c r="GN154" s="759"/>
      <c r="GO154" s="759"/>
      <c r="GP154" s="759"/>
      <c r="GQ154" s="759"/>
      <c r="GR154" s="759"/>
      <c r="GS154" s="759"/>
      <c r="GT154" s="759"/>
      <c r="GU154" s="759"/>
      <c r="GV154" s="759"/>
      <c r="GW154" s="759"/>
      <c r="GX154" s="759"/>
      <c r="GY154" s="759"/>
      <c r="GZ154" s="759"/>
      <c r="HA154" s="759"/>
      <c r="HB154" s="759"/>
      <c r="HC154" s="759"/>
      <c r="HD154" s="759"/>
      <c r="HE154" s="759"/>
      <c r="HF154" s="759"/>
      <c r="HG154" s="759"/>
      <c r="HH154" s="759"/>
      <c r="HI154" s="759"/>
      <c r="HJ154" s="759"/>
      <c r="HK154" s="759"/>
      <c r="HL154" s="759"/>
      <c r="HM154" s="759"/>
      <c r="HN154" s="759"/>
    </row>
    <row r="155" spans="1:222" s="763" customFormat="1" ht="12" customHeight="1">
      <c r="A155" s="741">
        <v>114</v>
      </c>
      <c r="B155" s="768" t="s">
        <v>219</v>
      </c>
      <c r="C155" s="546">
        <v>0</v>
      </c>
      <c r="D155" s="546">
        <v>15</v>
      </c>
      <c r="E155" s="546">
        <v>5</v>
      </c>
      <c r="F155" s="546">
        <v>14</v>
      </c>
      <c r="G155" s="729">
        <v>34</v>
      </c>
      <c r="H155" s="739"/>
      <c r="I155" s="730"/>
      <c r="J155" s="730"/>
      <c r="K155" s="730"/>
      <c r="L155" s="730"/>
      <c r="M155" s="730"/>
      <c r="N155" s="730"/>
      <c r="O155" s="730"/>
      <c r="P155" s="913"/>
      <c r="Q155" s="718"/>
      <c r="R155" s="765"/>
      <c r="S155" s="765"/>
      <c r="T155" s="766"/>
      <c r="U155" s="766"/>
      <c r="V155" s="765"/>
      <c r="W155" s="765"/>
      <c r="X155" s="732">
        <v>34</v>
      </c>
      <c r="Y155" s="728"/>
      <c r="Z155" s="728"/>
      <c r="AA155" s="900"/>
      <c r="AB155" s="900"/>
      <c r="AC155" s="728"/>
      <c r="AD155" s="728"/>
      <c r="AE155" s="728"/>
      <c r="AF155" s="900"/>
      <c r="AG155" s="728"/>
      <c r="AH155" s="728"/>
      <c r="AI155" s="728"/>
      <c r="AJ155" s="728"/>
      <c r="AK155" s="728"/>
      <c r="AL155" s="728"/>
      <c r="AM155" s="728"/>
      <c r="AN155" s="728"/>
      <c r="AO155" s="764"/>
      <c r="AP155" s="764"/>
      <c r="AQ155" s="764"/>
      <c r="AR155" s="764"/>
      <c r="AS155" s="764"/>
      <c r="AT155" s="764"/>
      <c r="AU155" s="764"/>
      <c r="AV155" s="730"/>
      <c r="AW155" s="729">
        <v>0</v>
      </c>
      <c r="AX155" s="733">
        <v>0</v>
      </c>
      <c r="AY155" s="546">
        <v>0</v>
      </c>
      <c r="AZ155" s="546">
        <v>15</v>
      </c>
      <c r="BA155" s="546">
        <v>5</v>
      </c>
      <c r="BB155" s="546">
        <v>14</v>
      </c>
      <c r="BC155" s="734">
        <v>34</v>
      </c>
      <c r="BD155" s="758"/>
      <c r="BE155" s="706" t="s">
        <v>95</v>
      </c>
      <c r="BF155" s="759"/>
      <c r="BG155" s="759"/>
      <c r="BH155" s="759"/>
      <c r="BI155" s="759"/>
      <c r="BJ155" s="759"/>
      <c r="BK155" s="759"/>
      <c r="BL155" s="759"/>
      <c r="BM155" s="759"/>
      <c r="BN155" s="759"/>
      <c r="BO155" s="759"/>
      <c r="BP155" s="759"/>
      <c r="BQ155" s="759"/>
      <c r="BR155" s="759"/>
      <c r="BS155" s="759"/>
      <c r="BT155" s="759"/>
      <c r="BU155" s="759"/>
      <c r="BV155" s="759"/>
      <c r="BW155" s="759"/>
      <c r="BX155" s="759"/>
      <c r="BY155" s="759"/>
      <c r="BZ155" s="759"/>
      <c r="CA155" s="759"/>
      <c r="CB155" s="759"/>
      <c r="CC155" s="759"/>
      <c r="CD155" s="759"/>
      <c r="CE155" s="759"/>
      <c r="CF155" s="759"/>
      <c r="CG155" s="759"/>
      <c r="CH155" s="759"/>
      <c r="CI155" s="759"/>
      <c r="CJ155" s="759"/>
      <c r="CK155" s="759"/>
      <c r="CL155" s="759"/>
      <c r="CM155" s="759"/>
      <c r="CN155" s="759"/>
      <c r="CO155" s="759"/>
      <c r="CP155" s="759"/>
      <c r="CQ155" s="759"/>
      <c r="CR155" s="759"/>
      <c r="CS155" s="759"/>
      <c r="CT155" s="759"/>
      <c r="CU155" s="759"/>
      <c r="CV155" s="759"/>
      <c r="CW155" s="759"/>
      <c r="CX155" s="759"/>
      <c r="CY155" s="759"/>
      <c r="CZ155" s="759"/>
      <c r="DA155" s="759"/>
      <c r="DB155" s="759"/>
      <c r="DC155" s="759"/>
      <c r="DD155" s="759"/>
      <c r="DE155" s="759"/>
      <c r="DF155" s="759"/>
      <c r="DG155" s="759"/>
      <c r="DH155" s="759"/>
      <c r="DI155" s="759"/>
      <c r="DJ155" s="759"/>
      <c r="DK155" s="759"/>
      <c r="DL155" s="759"/>
      <c r="DM155" s="759"/>
      <c r="DN155" s="759"/>
      <c r="DO155" s="759"/>
      <c r="DP155" s="759"/>
      <c r="DQ155" s="759"/>
      <c r="DR155" s="759"/>
      <c r="DS155" s="759"/>
      <c r="DT155" s="759"/>
      <c r="DU155" s="759"/>
      <c r="DV155" s="759"/>
      <c r="DW155" s="759"/>
      <c r="DX155" s="759"/>
      <c r="DY155" s="759"/>
      <c r="DZ155" s="759"/>
      <c r="EA155" s="759"/>
      <c r="EB155" s="759"/>
      <c r="EC155" s="759"/>
      <c r="ED155" s="759"/>
      <c r="EE155" s="759"/>
      <c r="EF155" s="759"/>
      <c r="EG155" s="759"/>
      <c r="EH155" s="759"/>
      <c r="EI155" s="759"/>
      <c r="EJ155" s="759"/>
      <c r="EK155" s="759"/>
      <c r="EL155" s="759"/>
      <c r="EM155" s="759"/>
      <c r="EN155" s="759"/>
      <c r="EO155" s="759"/>
      <c r="EP155" s="759"/>
      <c r="EQ155" s="759"/>
      <c r="ER155" s="759"/>
      <c r="ES155" s="759"/>
      <c r="ET155" s="759"/>
      <c r="EU155" s="759"/>
      <c r="EV155" s="759"/>
      <c r="EW155" s="759"/>
      <c r="EX155" s="759"/>
      <c r="EY155" s="759"/>
      <c r="EZ155" s="759"/>
      <c r="FA155" s="759"/>
      <c r="FB155" s="759"/>
      <c r="FC155" s="759"/>
      <c r="FD155" s="759"/>
      <c r="FE155" s="759"/>
      <c r="FF155" s="759"/>
      <c r="FG155" s="759"/>
      <c r="FH155" s="759"/>
      <c r="FI155" s="759"/>
      <c r="FJ155" s="759"/>
      <c r="FK155" s="759"/>
      <c r="FL155" s="759"/>
      <c r="FM155" s="759"/>
      <c r="FN155" s="759"/>
      <c r="FO155" s="759"/>
      <c r="FP155" s="759"/>
      <c r="FQ155" s="759"/>
      <c r="FR155" s="759"/>
      <c r="FS155" s="759"/>
      <c r="FT155" s="759"/>
      <c r="FU155" s="759"/>
      <c r="FV155" s="759"/>
      <c r="FW155" s="759"/>
      <c r="FX155" s="759"/>
      <c r="FY155" s="759"/>
      <c r="FZ155" s="759"/>
      <c r="GA155" s="759"/>
      <c r="GB155" s="759"/>
      <c r="GC155" s="759"/>
      <c r="GD155" s="759"/>
      <c r="GE155" s="759"/>
      <c r="GF155" s="759"/>
      <c r="GG155" s="759"/>
      <c r="GH155" s="759"/>
      <c r="GI155" s="759"/>
      <c r="GJ155" s="759"/>
      <c r="GK155" s="759"/>
      <c r="GL155" s="759"/>
      <c r="GM155" s="759"/>
      <c r="GN155" s="759"/>
      <c r="GO155" s="759"/>
      <c r="GP155" s="759"/>
      <c r="GQ155" s="759"/>
      <c r="GR155" s="759"/>
      <c r="GS155" s="759"/>
      <c r="GT155" s="759"/>
      <c r="GU155" s="759"/>
      <c r="GV155" s="759"/>
      <c r="GW155" s="759"/>
      <c r="GX155" s="759"/>
      <c r="GY155" s="759"/>
      <c r="GZ155" s="759"/>
      <c r="HA155" s="759"/>
      <c r="HB155" s="759"/>
      <c r="HC155" s="759"/>
      <c r="HD155" s="759"/>
      <c r="HE155" s="759"/>
      <c r="HF155" s="759"/>
      <c r="HG155" s="759"/>
      <c r="HH155" s="759"/>
      <c r="HI155" s="759"/>
      <c r="HJ155" s="759"/>
      <c r="HK155" s="759"/>
      <c r="HL155" s="759"/>
      <c r="HM155" s="759"/>
      <c r="HN155" s="759"/>
    </row>
    <row r="156" spans="1:222" s="763" customFormat="1" ht="12" customHeight="1">
      <c r="A156" s="741">
        <v>115</v>
      </c>
      <c r="B156" s="768" t="s">
        <v>221</v>
      </c>
      <c r="C156" s="546">
        <v>0</v>
      </c>
      <c r="D156" s="546">
        <v>9</v>
      </c>
      <c r="E156" s="546">
        <v>5</v>
      </c>
      <c r="F156" s="546">
        <v>21</v>
      </c>
      <c r="G156" s="729">
        <v>35</v>
      </c>
      <c r="H156" s="739"/>
      <c r="I156" s="730"/>
      <c r="J156" s="730"/>
      <c r="K156" s="730"/>
      <c r="L156" s="730"/>
      <c r="M156" s="730"/>
      <c r="N156" s="730"/>
      <c r="O156" s="730"/>
      <c r="P156" s="913"/>
      <c r="Q156" s="718"/>
      <c r="R156" s="765"/>
      <c r="S156" s="765"/>
      <c r="T156" s="766"/>
      <c r="U156" s="766"/>
      <c r="V156" s="765"/>
      <c r="W156" s="765"/>
      <c r="X156" s="732">
        <v>35</v>
      </c>
      <c r="Y156" s="728"/>
      <c r="Z156" s="728"/>
      <c r="AA156" s="900"/>
      <c r="AB156" s="900"/>
      <c r="AC156" s="728"/>
      <c r="AD156" s="728"/>
      <c r="AE156" s="728"/>
      <c r="AF156" s="900"/>
      <c r="AG156" s="728"/>
      <c r="AH156" s="728"/>
      <c r="AI156" s="728"/>
      <c r="AJ156" s="728"/>
      <c r="AK156" s="728"/>
      <c r="AL156" s="728"/>
      <c r="AM156" s="728"/>
      <c r="AN156" s="728"/>
      <c r="AO156" s="764"/>
      <c r="AP156" s="764"/>
      <c r="AQ156" s="764"/>
      <c r="AR156" s="764"/>
      <c r="AS156" s="764"/>
      <c r="AT156" s="764"/>
      <c r="AU156" s="764"/>
      <c r="AV156" s="730">
        <v>1</v>
      </c>
      <c r="AW156" s="729">
        <v>0</v>
      </c>
      <c r="AX156" s="733">
        <v>1</v>
      </c>
      <c r="AY156" s="546">
        <v>0</v>
      </c>
      <c r="AZ156" s="546">
        <v>9</v>
      </c>
      <c r="BA156" s="546">
        <v>5</v>
      </c>
      <c r="BB156" s="546">
        <v>20</v>
      </c>
      <c r="BC156" s="734">
        <v>34</v>
      </c>
      <c r="BD156" s="758" t="s">
        <v>1659</v>
      </c>
      <c r="BE156" s="706" t="s">
        <v>97</v>
      </c>
      <c r="BF156" s="759"/>
      <c r="BG156" s="759"/>
      <c r="BH156" s="759"/>
      <c r="BI156" s="759"/>
      <c r="BJ156" s="759"/>
      <c r="BK156" s="759"/>
      <c r="BL156" s="759"/>
      <c r="BM156" s="759"/>
      <c r="BN156" s="759"/>
      <c r="BO156" s="759"/>
      <c r="BP156" s="759"/>
      <c r="BQ156" s="759"/>
      <c r="BR156" s="759"/>
      <c r="BS156" s="759"/>
      <c r="BT156" s="759"/>
      <c r="BU156" s="759"/>
      <c r="BV156" s="759"/>
      <c r="BW156" s="759"/>
      <c r="BX156" s="759"/>
      <c r="BY156" s="759"/>
      <c r="BZ156" s="759"/>
      <c r="CA156" s="759"/>
      <c r="CB156" s="759"/>
      <c r="CC156" s="759"/>
      <c r="CD156" s="759"/>
      <c r="CE156" s="759"/>
      <c r="CF156" s="759"/>
      <c r="CG156" s="759"/>
      <c r="CH156" s="759"/>
      <c r="CI156" s="759"/>
      <c r="CJ156" s="759"/>
      <c r="CK156" s="759"/>
      <c r="CL156" s="759"/>
      <c r="CM156" s="759"/>
      <c r="CN156" s="759"/>
      <c r="CO156" s="759"/>
      <c r="CP156" s="759"/>
      <c r="CQ156" s="759"/>
      <c r="CR156" s="759"/>
      <c r="CS156" s="759"/>
      <c r="CT156" s="759"/>
      <c r="CU156" s="759"/>
      <c r="CV156" s="759"/>
      <c r="CW156" s="759"/>
      <c r="CX156" s="759"/>
      <c r="CY156" s="759"/>
      <c r="CZ156" s="759"/>
      <c r="DA156" s="759"/>
      <c r="DB156" s="759"/>
      <c r="DC156" s="759"/>
      <c r="DD156" s="759"/>
      <c r="DE156" s="759"/>
      <c r="DF156" s="759"/>
      <c r="DG156" s="759"/>
      <c r="DH156" s="759"/>
      <c r="DI156" s="759"/>
      <c r="DJ156" s="759"/>
      <c r="DK156" s="759"/>
      <c r="DL156" s="759"/>
      <c r="DM156" s="759"/>
      <c r="DN156" s="759"/>
      <c r="DO156" s="759"/>
      <c r="DP156" s="759"/>
      <c r="DQ156" s="759"/>
      <c r="DR156" s="759"/>
      <c r="DS156" s="759"/>
      <c r="DT156" s="759"/>
      <c r="DU156" s="759"/>
      <c r="DV156" s="759"/>
      <c r="DW156" s="759"/>
      <c r="DX156" s="759"/>
      <c r="DY156" s="759"/>
      <c r="DZ156" s="759"/>
      <c r="EA156" s="759"/>
      <c r="EB156" s="759"/>
      <c r="EC156" s="759"/>
      <c r="ED156" s="759"/>
      <c r="EE156" s="759"/>
      <c r="EF156" s="759"/>
      <c r="EG156" s="759"/>
      <c r="EH156" s="759"/>
      <c r="EI156" s="759"/>
      <c r="EJ156" s="759"/>
      <c r="EK156" s="759"/>
      <c r="EL156" s="759"/>
      <c r="EM156" s="759"/>
      <c r="EN156" s="759"/>
      <c r="EO156" s="759"/>
      <c r="EP156" s="759"/>
      <c r="EQ156" s="759"/>
      <c r="ER156" s="759"/>
      <c r="ES156" s="759"/>
      <c r="ET156" s="759"/>
      <c r="EU156" s="759"/>
      <c r="EV156" s="759"/>
      <c r="EW156" s="759"/>
      <c r="EX156" s="759"/>
      <c r="EY156" s="759"/>
      <c r="EZ156" s="759"/>
      <c r="FA156" s="759"/>
      <c r="FB156" s="759"/>
      <c r="FC156" s="759"/>
      <c r="FD156" s="759"/>
      <c r="FE156" s="759"/>
      <c r="FF156" s="759"/>
      <c r="FG156" s="759"/>
      <c r="FH156" s="759"/>
      <c r="FI156" s="759"/>
      <c r="FJ156" s="759"/>
      <c r="FK156" s="759"/>
      <c r="FL156" s="759"/>
      <c r="FM156" s="759"/>
      <c r="FN156" s="759"/>
      <c r="FO156" s="759"/>
      <c r="FP156" s="759"/>
      <c r="FQ156" s="759"/>
      <c r="FR156" s="759"/>
      <c r="FS156" s="759"/>
      <c r="FT156" s="759"/>
      <c r="FU156" s="759"/>
      <c r="FV156" s="759"/>
      <c r="FW156" s="759"/>
      <c r="FX156" s="759"/>
      <c r="FY156" s="759"/>
      <c r="FZ156" s="759"/>
      <c r="GA156" s="759"/>
      <c r="GB156" s="759"/>
      <c r="GC156" s="759"/>
      <c r="GD156" s="759"/>
      <c r="GE156" s="759"/>
      <c r="GF156" s="759"/>
      <c r="GG156" s="759"/>
      <c r="GH156" s="759"/>
      <c r="GI156" s="759"/>
      <c r="GJ156" s="759"/>
      <c r="GK156" s="759"/>
      <c r="GL156" s="759"/>
      <c r="GM156" s="759"/>
      <c r="GN156" s="759"/>
      <c r="GO156" s="759"/>
      <c r="GP156" s="759"/>
      <c r="GQ156" s="759"/>
      <c r="GR156" s="759"/>
      <c r="GS156" s="759"/>
      <c r="GT156" s="759"/>
      <c r="GU156" s="759"/>
      <c r="GV156" s="759"/>
      <c r="GW156" s="759"/>
      <c r="GX156" s="759"/>
      <c r="GY156" s="759"/>
      <c r="GZ156" s="759"/>
      <c r="HA156" s="759"/>
      <c r="HB156" s="759"/>
      <c r="HC156" s="759"/>
      <c r="HD156" s="759"/>
      <c r="HE156" s="759"/>
      <c r="HF156" s="759"/>
      <c r="HG156" s="759"/>
      <c r="HH156" s="759"/>
      <c r="HI156" s="759"/>
      <c r="HJ156" s="759"/>
      <c r="HK156" s="759"/>
      <c r="HL156" s="759"/>
      <c r="HM156" s="759"/>
      <c r="HN156" s="759"/>
    </row>
    <row r="157" spans="1:222" s="763" customFormat="1" ht="11.25" customHeight="1">
      <c r="A157" s="741">
        <v>116</v>
      </c>
      <c r="B157" s="768" t="s">
        <v>222</v>
      </c>
      <c r="C157" s="546">
        <v>0</v>
      </c>
      <c r="D157" s="546">
        <v>16</v>
      </c>
      <c r="E157" s="546">
        <v>3</v>
      </c>
      <c r="F157" s="546">
        <v>17</v>
      </c>
      <c r="G157" s="729">
        <v>36</v>
      </c>
      <c r="H157" s="739"/>
      <c r="I157" s="730"/>
      <c r="J157" s="730"/>
      <c r="K157" s="730"/>
      <c r="L157" s="730"/>
      <c r="M157" s="730"/>
      <c r="N157" s="730"/>
      <c r="O157" s="730"/>
      <c r="P157" s="913"/>
      <c r="Q157" s="718"/>
      <c r="R157" s="765"/>
      <c r="S157" s="765"/>
      <c r="T157" s="766"/>
      <c r="U157" s="766"/>
      <c r="V157" s="765"/>
      <c r="W157" s="765"/>
      <c r="X157" s="732">
        <v>36</v>
      </c>
      <c r="Y157" s="728"/>
      <c r="Z157" s="728"/>
      <c r="AA157" s="900"/>
      <c r="AB157" s="900"/>
      <c r="AC157" s="728"/>
      <c r="AD157" s="728"/>
      <c r="AE157" s="728"/>
      <c r="AF157" s="900"/>
      <c r="AG157" s="728"/>
      <c r="AH157" s="728"/>
      <c r="AI157" s="728"/>
      <c r="AJ157" s="728"/>
      <c r="AK157" s="728"/>
      <c r="AL157" s="728"/>
      <c r="AM157" s="728"/>
      <c r="AN157" s="728"/>
      <c r="AO157" s="764"/>
      <c r="AP157" s="764"/>
      <c r="AQ157" s="764"/>
      <c r="AR157" s="764"/>
      <c r="AS157" s="764"/>
      <c r="AT157" s="764"/>
      <c r="AU157" s="764"/>
      <c r="AV157" s="730"/>
      <c r="AW157" s="729">
        <v>0</v>
      </c>
      <c r="AX157" s="733">
        <v>0</v>
      </c>
      <c r="AY157" s="546">
        <v>0</v>
      </c>
      <c r="AZ157" s="546">
        <v>16</v>
      </c>
      <c r="BA157" s="546">
        <v>3</v>
      </c>
      <c r="BB157" s="546">
        <v>17</v>
      </c>
      <c r="BC157" s="734">
        <v>36</v>
      </c>
      <c r="BD157" s="758"/>
      <c r="BE157" s="706" t="s">
        <v>99</v>
      </c>
      <c r="BF157" s="759"/>
      <c r="BG157" s="759"/>
      <c r="BH157" s="759"/>
      <c r="BI157" s="759"/>
      <c r="BJ157" s="759"/>
      <c r="BK157" s="759"/>
      <c r="BL157" s="759"/>
      <c r="BM157" s="759"/>
      <c r="BN157" s="759"/>
      <c r="BO157" s="759"/>
      <c r="BP157" s="759"/>
      <c r="BQ157" s="759"/>
      <c r="BR157" s="759"/>
      <c r="BS157" s="759"/>
      <c r="BT157" s="759"/>
      <c r="BU157" s="759"/>
      <c r="BV157" s="759"/>
      <c r="BW157" s="759"/>
      <c r="BX157" s="759"/>
      <c r="BY157" s="759"/>
      <c r="BZ157" s="759"/>
      <c r="CA157" s="759"/>
      <c r="CB157" s="759"/>
      <c r="CC157" s="759"/>
      <c r="CD157" s="759"/>
      <c r="CE157" s="759"/>
      <c r="CF157" s="759"/>
      <c r="CG157" s="759"/>
      <c r="CH157" s="759"/>
      <c r="CI157" s="759"/>
      <c r="CJ157" s="759"/>
      <c r="CK157" s="759"/>
      <c r="CL157" s="759"/>
      <c r="CM157" s="759"/>
      <c r="CN157" s="759"/>
      <c r="CO157" s="759"/>
      <c r="CP157" s="759"/>
      <c r="CQ157" s="759"/>
      <c r="CR157" s="759"/>
      <c r="CS157" s="759"/>
      <c r="CT157" s="759"/>
      <c r="CU157" s="759"/>
      <c r="CV157" s="759"/>
      <c r="CW157" s="759"/>
      <c r="CX157" s="759"/>
      <c r="CY157" s="759"/>
      <c r="CZ157" s="759"/>
      <c r="DA157" s="759"/>
      <c r="DB157" s="759"/>
      <c r="DC157" s="759"/>
      <c r="DD157" s="759"/>
      <c r="DE157" s="759"/>
      <c r="DF157" s="759"/>
      <c r="DG157" s="759"/>
      <c r="DH157" s="759"/>
      <c r="DI157" s="759"/>
      <c r="DJ157" s="759"/>
      <c r="DK157" s="759"/>
      <c r="DL157" s="759"/>
      <c r="DM157" s="759"/>
      <c r="DN157" s="759"/>
      <c r="DO157" s="759"/>
      <c r="DP157" s="759"/>
      <c r="DQ157" s="759"/>
      <c r="DR157" s="759"/>
      <c r="DS157" s="759"/>
      <c r="DT157" s="759"/>
      <c r="DU157" s="759"/>
      <c r="DV157" s="759"/>
      <c r="DW157" s="759"/>
      <c r="DX157" s="759"/>
      <c r="DY157" s="759"/>
      <c r="DZ157" s="759"/>
      <c r="EA157" s="759"/>
      <c r="EB157" s="759"/>
      <c r="EC157" s="759"/>
      <c r="ED157" s="759"/>
      <c r="EE157" s="759"/>
      <c r="EF157" s="759"/>
      <c r="EG157" s="759"/>
      <c r="EH157" s="759"/>
      <c r="EI157" s="759"/>
      <c r="EJ157" s="759"/>
      <c r="EK157" s="759"/>
      <c r="EL157" s="759"/>
      <c r="EM157" s="759"/>
      <c r="EN157" s="759"/>
      <c r="EO157" s="759"/>
      <c r="EP157" s="759"/>
      <c r="EQ157" s="759"/>
      <c r="ER157" s="759"/>
      <c r="ES157" s="759"/>
      <c r="ET157" s="759"/>
      <c r="EU157" s="759"/>
      <c r="EV157" s="759"/>
      <c r="EW157" s="759"/>
      <c r="EX157" s="759"/>
      <c r="EY157" s="759"/>
      <c r="EZ157" s="759"/>
      <c r="FA157" s="759"/>
      <c r="FB157" s="759"/>
      <c r="FC157" s="759"/>
      <c r="FD157" s="759"/>
      <c r="FE157" s="759"/>
      <c r="FF157" s="759"/>
      <c r="FG157" s="759"/>
      <c r="FH157" s="759"/>
      <c r="FI157" s="759"/>
      <c r="FJ157" s="759"/>
      <c r="FK157" s="759"/>
      <c r="FL157" s="759"/>
      <c r="FM157" s="759"/>
      <c r="FN157" s="759"/>
      <c r="FO157" s="759"/>
      <c r="FP157" s="759"/>
      <c r="FQ157" s="759"/>
      <c r="FR157" s="759"/>
      <c r="FS157" s="759"/>
      <c r="FT157" s="759"/>
      <c r="FU157" s="759"/>
      <c r="FV157" s="759"/>
      <c r="FW157" s="759"/>
      <c r="FX157" s="759"/>
      <c r="FY157" s="759"/>
      <c r="FZ157" s="759"/>
      <c r="GA157" s="759"/>
      <c r="GB157" s="759"/>
      <c r="GC157" s="759"/>
      <c r="GD157" s="759"/>
      <c r="GE157" s="759"/>
      <c r="GF157" s="759"/>
      <c r="GG157" s="759"/>
      <c r="GH157" s="759"/>
      <c r="GI157" s="759"/>
      <c r="GJ157" s="759"/>
      <c r="GK157" s="759"/>
      <c r="GL157" s="759"/>
      <c r="GM157" s="759"/>
      <c r="GN157" s="759"/>
      <c r="GO157" s="759"/>
      <c r="GP157" s="759"/>
      <c r="GQ157" s="759"/>
      <c r="GR157" s="759"/>
      <c r="GS157" s="759"/>
      <c r="GT157" s="759"/>
      <c r="GU157" s="759"/>
      <c r="GV157" s="759"/>
      <c r="GW157" s="759"/>
      <c r="GX157" s="759"/>
      <c r="GY157" s="759"/>
      <c r="GZ157" s="759"/>
      <c r="HA157" s="759"/>
      <c r="HB157" s="759"/>
      <c r="HC157" s="759"/>
      <c r="HD157" s="759"/>
      <c r="HE157" s="759"/>
      <c r="HF157" s="759"/>
      <c r="HG157" s="759"/>
      <c r="HH157" s="759"/>
      <c r="HI157" s="759"/>
      <c r="HJ157" s="759"/>
      <c r="HK157" s="759"/>
      <c r="HL157" s="759"/>
      <c r="HM157" s="759"/>
      <c r="HN157" s="759"/>
    </row>
    <row r="158" spans="1:222" s="763" customFormat="1" ht="12" customHeight="1">
      <c r="A158" s="741">
        <v>117</v>
      </c>
      <c r="B158" s="768" t="s">
        <v>223</v>
      </c>
      <c r="C158" s="546">
        <v>0</v>
      </c>
      <c r="D158" s="546">
        <v>22</v>
      </c>
      <c r="E158" s="546">
        <v>4</v>
      </c>
      <c r="F158" s="546">
        <v>10</v>
      </c>
      <c r="G158" s="729">
        <v>36</v>
      </c>
      <c r="H158" s="739"/>
      <c r="I158" s="730"/>
      <c r="J158" s="730"/>
      <c r="K158" s="730"/>
      <c r="L158" s="730"/>
      <c r="M158" s="730"/>
      <c r="N158" s="730"/>
      <c r="O158" s="730"/>
      <c r="P158" s="913"/>
      <c r="Q158" s="718"/>
      <c r="R158" s="765"/>
      <c r="S158" s="765"/>
      <c r="T158" s="766"/>
      <c r="U158" s="766"/>
      <c r="V158" s="765"/>
      <c r="W158" s="765"/>
      <c r="X158" s="732">
        <v>36</v>
      </c>
      <c r="Y158" s="728"/>
      <c r="Z158" s="728"/>
      <c r="AA158" s="900"/>
      <c r="AB158" s="900"/>
      <c r="AC158" s="728"/>
      <c r="AD158" s="728"/>
      <c r="AE158" s="728"/>
      <c r="AF158" s="900"/>
      <c r="AG158" s="728"/>
      <c r="AH158" s="728"/>
      <c r="AI158" s="728"/>
      <c r="AJ158" s="728"/>
      <c r="AK158" s="728"/>
      <c r="AL158" s="728"/>
      <c r="AM158" s="728"/>
      <c r="AN158" s="728"/>
      <c r="AO158" s="764"/>
      <c r="AP158" s="764"/>
      <c r="AQ158" s="764"/>
      <c r="AR158" s="764"/>
      <c r="AS158" s="764"/>
      <c r="AT158" s="764"/>
      <c r="AU158" s="764"/>
      <c r="AV158" s="730"/>
      <c r="AW158" s="729">
        <v>0</v>
      </c>
      <c r="AX158" s="733">
        <v>0</v>
      </c>
      <c r="AY158" s="546">
        <v>0</v>
      </c>
      <c r="AZ158" s="546">
        <v>22</v>
      </c>
      <c r="BA158" s="546">
        <v>4</v>
      </c>
      <c r="BB158" s="546">
        <v>10</v>
      </c>
      <c r="BC158" s="734">
        <v>36</v>
      </c>
      <c r="BD158" s="758"/>
      <c r="BE158" s="706" t="s">
        <v>101</v>
      </c>
      <c r="BF158" s="759"/>
      <c r="BG158" s="759"/>
      <c r="BH158" s="759"/>
      <c r="BI158" s="759"/>
      <c r="BJ158" s="759"/>
      <c r="BK158" s="759"/>
      <c r="BL158" s="759"/>
      <c r="BM158" s="759"/>
      <c r="BN158" s="759"/>
      <c r="BO158" s="759"/>
      <c r="BP158" s="759"/>
      <c r="BQ158" s="759"/>
      <c r="BR158" s="759"/>
      <c r="BS158" s="759"/>
      <c r="BT158" s="759"/>
      <c r="BU158" s="759"/>
      <c r="BV158" s="759"/>
      <c r="BW158" s="759"/>
      <c r="BX158" s="759"/>
      <c r="BY158" s="759"/>
      <c r="BZ158" s="759"/>
      <c r="CA158" s="759"/>
      <c r="CB158" s="759"/>
      <c r="CC158" s="759"/>
      <c r="CD158" s="759"/>
      <c r="CE158" s="759"/>
      <c r="CF158" s="759"/>
      <c r="CG158" s="759"/>
      <c r="CH158" s="759"/>
      <c r="CI158" s="759"/>
      <c r="CJ158" s="759"/>
      <c r="CK158" s="759"/>
      <c r="CL158" s="759"/>
      <c r="CM158" s="759"/>
      <c r="CN158" s="759"/>
      <c r="CO158" s="759"/>
      <c r="CP158" s="759"/>
      <c r="CQ158" s="759"/>
      <c r="CR158" s="759"/>
      <c r="CS158" s="759"/>
      <c r="CT158" s="759"/>
      <c r="CU158" s="759"/>
      <c r="CV158" s="759"/>
      <c r="CW158" s="759"/>
      <c r="CX158" s="759"/>
      <c r="CY158" s="759"/>
      <c r="CZ158" s="759"/>
      <c r="DA158" s="759"/>
      <c r="DB158" s="759"/>
      <c r="DC158" s="759"/>
      <c r="DD158" s="759"/>
      <c r="DE158" s="759"/>
      <c r="DF158" s="759"/>
      <c r="DG158" s="759"/>
      <c r="DH158" s="759"/>
      <c r="DI158" s="759"/>
      <c r="DJ158" s="759"/>
      <c r="DK158" s="759"/>
      <c r="DL158" s="759"/>
      <c r="DM158" s="759"/>
      <c r="DN158" s="759"/>
      <c r="DO158" s="759"/>
      <c r="DP158" s="759"/>
      <c r="DQ158" s="759"/>
      <c r="DR158" s="759"/>
      <c r="DS158" s="759"/>
      <c r="DT158" s="759"/>
      <c r="DU158" s="759"/>
      <c r="DV158" s="759"/>
      <c r="DW158" s="759"/>
      <c r="DX158" s="759"/>
      <c r="DY158" s="759"/>
      <c r="DZ158" s="759"/>
      <c r="EA158" s="759"/>
      <c r="EB158" s="759"/>
      <c r="EC158" s="759"/>
      <c r="ED158" s="759"/>
      <c r="EE158" s="759"/>
      <c r="EF158" s="759"/>
      <c r="EG158" s="759"/>
      <c r="EH158" s="759"/>
      <c r="EI158" s="759"/>
      <c r="EJ158" s="759"/>
      <c r="EK158" s="759"/>
      <c r="EL158" s="759"/>
      <c r="EM158" s="759"/>
      <c r="EN158" s="759"/>
      <c r="EO158" s="759"/>
      <c r="EP158" s="759"/>
      <c r="EQ158" s="759"/>
      <c r="ER158" s="759"/>
      <c r="ES158" s="759"/>
      <c r="ET158" s="759"/>
      <c r="EU158" s="759"/>
      <c r="EV158" s="759"/>
      <c r="EW158" s="759"/>
      <c r="EX158" s="759"/>
      <c r="EY158" s="759"/>
      <c r="EZ158" s="759"/>
      <c r="FA158" s="759"/>
      <c r="FB158" s="759"/>
      <c r="FC158" s="759"/>
      <c r="FD158" s="759"/>
      <c r="FE158" s="759"/>
      <c r="FF158" s="759"/>
      <c r="FG158" s="759"/>
      <c r="FH158" s="759"/>
      <c r="FI158" s="759"/>
      <c r="FJ158" s="759"/>
      <c r="FK158" s="759"/>
      <c r="FL158" s="759"/>
      <c r="FM158" s="759"/>
      <c r="FN158" s="759"/>
      <c r="FO158" s="759"/>
      <c r="FP158" s="759"/>
      <c r="FQ158" s="759"/>
      <c r="FR158" s="759"/>
      <c r="FS158" s="759"/>
      <c r="FT158" s="759"/>
      <c r="FU158" s="759"/>
      <c r="FV158" s="759"/>
      <c r="FW158" s="759"/>
      <c r="FX158" s="759"/>
      <c r="FY158" s="759"/>
      <c r="FZ158" s="759"/>
      <c r="GA158" s="759"/>
      <c r="GB158" s="759"/>
      <c r="GC158" s="759"/>
      <c r="GD158" s="759"/>
      <c r="GE158" s="759"/>
      <c r="GF158" s="759"/>
      <c r="GG158" s="759"/>
      <c r="GH158" s="759"/>
      <c r="GI158" s="759"/>
      <c r="GJ158" s="759"/>
      <c r="GK158" s="759"/>
      <c r="GL158" s="759"/>
      <c r="GM158" s="759"/>
      <c r="GN158" s="759"/>
      <c r="GO158" s="759"/>
      <c r="GP158" s="759"/>
      <c r="GQ158" s="759"/>
      <c r="GR158" s="759"/>
      <c r="GS158" s="759"/>
      <c r="GT158" s="759"/>
      <c r="GU158" s="759"/>
      <c r="GV158" s="759"/>
      <c r="GW158" s="759"/>
      <c r="GX158" s="759"/>
      <c r="GY158" s="759"/>
      <c r="GZ158" s="759"/>
      <c r="HA158" s="759"/>
      <c r="HB158" s="759"/>
      <c r="HC158" s="759"/>
      <c r="HD158" s="759"/>
      <c r="HE158" s="759"/>
      <c r="HF158" s="759"/>
      <c r="HG158" s="759"/>
      <c r="HH158" s="759"/>
      <c r="HI158" s="759"/>
      <c r="HJ158" s="759"/>
      <c r="HK158" s="759"/>
      <c r="HL158" s="759"/>
      <c r="HM158" s="759"/>
      <c r="HN158" s="759"/>
    </row>
    <row r="159" spans="1:222" s="763" customFormat="1" ht="12" customHeight="1">
      <c r="A159" s="741">
        <v>118</v>
      </c>
      <c r="B159" s="768" t="s">
        <v>224</v>
      </c>
      <c r="C159" s="546">
        <v>0</v>
      </c>
      <c r="D159" s="546">
        <v>15</v>
      </c>
      <c r="E159" s="546">
        <v>3</v>
      </c>
      <c r="F159" s="546">
        <v>19</v>
      </c>
      <c r="G159" s="729">
        <v>37</v>
      </c>
      <c r="H159" s="739"/>
      <c r="I159" s="730"/>
      <c r="J159" s="730"/>
      <c r="K159" s="730"/>
      <c r="L159" s="730"/>
      <c r="M159" s="730"/>
      <c r="N159" s="730"/>
      <c r="O159" s="730"/>
      <c r="P159" s="913"/>
      <c r="Q159" s="737"/>
      <c r="R159" s="765"/>
      <c r="S159" s="737"/>
      <c r="T159" s="766"/>
      <c r="U159" s="766"/>
      <c r="V159" s="765"/>
      <c r="W159" s="765"/>
      <c r="X159" s="732">
        <v>37</v>
      </c>
      <c r="Y159" s="728"/>
      <c r="Z159" s="728"/>
      <c r="AA159" s="900"/>
      <c r="AB159" s="900"/>
      <c r="AC159" s="728"/>
      <c r="AD159" s="728"/>
      <c r="AE159" s="728"/>
      <c r="AF159" s="900"/>
      <c r="AG159" s="728"/>
      <c r="AH159" s="728"/>
      <c r="AI159" s="728"/>
      <c r="AJ159" s="728"/>
      <c r="AK159" s="728"/>
      <c r="AL159" s="728"/>
      <c r="AM159" s="728"/>
      <c r="AN159" s="728"/>
      <c r="AO159" s="764"/>
      <c r="AP159" s="764"/>
      <c r="AQ159" s="764"/>
      <c r="AR159" s="764"/>
      <c r="AS159" s="764"/>
      <c r="AT159" s="764"/>
      <c r="AU159" s="764"/>
      <c r="AV159" s="730"/>
      <c r="AW159" s="729">
        <v>0</v>
      </c>
      <c r="AX159" s="733">
        <v>0</v>
      </c>
      <c r="AY159" s="546">
        <v>0</v>
      </c>
      <c r="AZ159" s="546">
        <v>15</v>
      </c>
      <c r="BA159" s="546">
        <v>3</v>
      </c>
      <c r="BB159" s="546">
        <v>19</v>
      </c>
      <c r="BC159" s="734">
        <v>37</v>
      </c>
      <c r="BD159" s="758"/>
      <c r="BE159" s="706" t="s">
        <v>103</v>
      </c>
      <c r="BF159" s="759"/>
      <c r="BG159" s="759"/>
      <c r="BH159" s="759"/>
      <c r="BI159" s="759"/>
      <c r="BJ159" s="759"/>
      <c r="BK159" s="759"/>
      <c r="BL159" s="759"/>
      <c r="BM159" s="759"/>
      <c r="BN159" s="759"/>
      <c r="BO159" s="759"/>
      <c r="BP159" s="759"/>
      <c r="BQ159" s="759"/>
      <c r="BR159" s="759"/>
      <c r="BS159" s="759"/>
      <c r="BT159" s="759"/>
      <c r="BU159" s="759"/>
      <c r="BV159" s="759"/>
      <c r="BW159" s="759"/>
      <c r="BX159" s="759"/>
      <c r="BY159" s="759"/>
      <c r="BZ159" s="759"/>
      <c r="CA159" s="759"/>
      <c r="CB159" s="759"/>
      <c r="CC159" s="759"/>
      <c r="CD159" s="759"/>
      <c r="CE159" s="759"/>
      <c r="CF159" s="759"/>
      <c r="CG159" s="759"/>
      <c r="CH159" s="759"/>
      <c r="CI159" s="759"/>
      <c r="CJ159" s="759"/>
      <c r="CK159" s="759"/>
      <c r="CL159" s="759"/>
      <c r="CM159" s="759"/>
      <c r="CN159" s="759"/>
      <c r="CO159" s="759"/>
      <c r="CP159" s="759"/>
      <c r="CQ159" s="759"/>
      <c r="CR159" s="759"/>
      <c r="CS159" s="759"/>
      <c r="CT159" s="759"/>
      <c r="CU159" s="759"/>
      <c r="CV159" s="759"/>
      <c r="CW159" s="759"/>
      <c r="CX159" s="759"/>
      <c r="CY159" s="759"/>
      <c r="CZ159" s="759"/>
      <c r="DA159" s="759"/>
      <c r="DB159" s="759"/>
      <c r="DC159" s="759"/>
      <c r="DD159" s="759"/>
      <c r="DE159" s="759"/>
      <c r="DF159" s="759"/>
      <c r="DG159" s="759"/>
      <c r="DH159" s="759"/>
      <c r="DI159" s="759"/>
      <c r="DJ159" s="759"/>
      <c r="DK159" s="759"/>
      <c r="DL159" s="759"/>
      <c r="DM159" s="759"/>
      <c r="DN159" s="759"/>
      <c r="DO159" s="759"/>
      <c r="DP159" s="759"/>
      <c r="DQ159" s="759"/>
      <c r="DR159" s="759"/>
      <c r="DS159" s="759"/>
      <c r="DT159" s="759"/>
      <c r="DU159" s="759"/>
      <c r="DV159" s="759"/>
      <c r="DW159" s="759"/>
      <c r="DX159" s="759"/>
      <c r="DY159" s="759"/>
      <c r="DZ159" s="759"/>
      <c r="EA159" s="759"/>
      <c r="EB159" s="759"/>
      <c r="EC159" s="759"/>
      <c r="ED159" s="759"/>
      <c r="EE159" s="759"/>
      <c r="EF159" s="759"/>
      <c r="EG159" s="759"/>
      <c r="EH159" s="759"/>
      <c r="EI159" s="759"/>
      <c r="EJ159" s="759"/>
      <c r="EK159" s="759"/>
      <c r="EL159" s="759"/>
      <c r="EM159" s="759"/>
      <c r="EN159" s="759"/>
      <c r="EO159" s="759"/>
      <c r="EP159" s="759"/>
      <c r="EQ159" s="759"/>
      <c r="ER159" s="759"/>
      <c r="ES159" s="759"/>
      <c r="ET159" s="759"/>
      <c r="EU159" s="759"/>
      <c r="EV159" s="759"/>
      <c r="EW159" s="759"/>
      <c r="EX159" s="759"/>
      <c r="EY159" s="759"/>
      <c r="EZ159" s="759"/>
      <c r="FA159" s="759"/>
      <c r="FB159" s="759"/>
      <c r="FC159" s="759"/>
      <c r="FD159" s="759"/>
      <c r="FE159" s="759"/>
      <c r="FF159" s="759"/>
      <c r="FG159" s="759"/>
      <c r="FH159" s="759"/>
      <c r="FI159" s="759"/>
      <c r="FJ159" s="759"/>
      <c r="FK159" s="759"/>
      <c r="FL159" s="759"/>
      <c r="FM159" s="759"/>
      <c r="FN159" s="759"/>
      <c r="FO159" s="759"/>
      <c r="FP159" s="759"/>
      <c r="FQ159" s="759"/>
      <c r="FR159" s="759"/>
      <c r="FS159" s="759"/>
      <c r="FT159" s="759"/>
      <c r="FU159" s="759"/>
      <c r="FV159" s="759"/>
      <c r="FW159" s="759"/>
      <c r="FX159" s="759"/>
      <c r="FY159" s="759"/>
      <c r="FZ159" s="759"/>
      <c r="GA159" s="759"/>
      <c r="GB159" s="759"/>
      <c r="GC159" s="759"/>
      <c r="GD159" s="759"/>
      <c r="GE159" s="759"/>
      <c r="GF159" s="759"/>
      <c r="GG159" s="759"/>
      <c r="GH159" s="759"/>
      <c r="GI159" s="759"/>
      <c r="GJ159" s="759"/>
      <c r="GK159" s="759"/>
      <c r="GL159" s="759"/>
      <c r="GM159" s="759"/>
      <c r="GN159" s="759"/>
      <c r="GO159" s="759"/>
      <c r="GP159" s="759"/>
      <c r="GQ159" s="759"/>
      <c r="GR159" s="759"/>
      <c r="GS159" s="759"/>
      <c r="GT159" s="759"/>
      <c r="GU159" s="759"/>
      <c r="GV159" s="759"/>
      <c r="GW159" s="759"/>
      <c r="GX159" s="759"/>
      <c r="GY159" s="759"/>
      <c r="GZ159" s="759"/>
      <c r="HA159" s="759"/>
      <c r="HB159" s="759"/>
      <c r="HC159" s="759"/>
      <c r="HD159" s="759"/>
      <c r="HE159" s="759"/>
      <c r="HF159" s="759"/>
      <c r="HG159" s="759"/>
      <c r="HH159" s="759"/>
      <c r="HI159" s="759"/>
      <c r="HJ159" s="759"/>
      <c r="HK159" s="759"/>
      <c r="HL159" s="759"/>
      <c r="HM159" s="759"/>
      <c r="HN159" s="759"/>
    </row>
    <row r="160" spans="1:222" s="763" customFormat="1" ht="12" customHeight="1">
      <c r="A160" s="741">
        <v>119</v>
      </c>
      <c r="B160" s="768" t="s">
        <v>225</v>
      </c>
      <c r="C160" s="546">
        <v>0</v>
      </c>
      <c r="D160" s="546">
        <v>11</v>
      </c>
      <c r="E160" s="546">
        <v>4</v>
      </c>
      <c r="F160" s="546">
        <v>20</v>
      </c>
      <c r="G160" s="729">
        <v>35</v>
      </c>
      <c r="H160" s="739"/>
      <c r="I160" s="730"/>
      <c r="J160" s="730"/>
      <c r="K160" s="730"/>
      <c r="L160" s="730"/>
      <c r="M160" s="730"/>
      <c r="N160" s="730"/>
      <c r="O160" s="730"/>
      <c r="P160" s="913"/>
      <c r="Q160" s="718"/>
      <c r="R160" s="765"/>
      <c r="S160" s="765"/>
      <c r="T160" s="766"/>
      <c r="U160" s="766"/>
      <c r="V160" s="765"/>
      <c r="W160" s="765"/>
      <c r="X160" s="732">
        <v>35</v>
      </c>
      <c r="Y160" s="728"/>
      <c r="Z160" s="728"/>
      <c r="AA160" s="900"/>
      <c r="AB160" s="900"/>
      <c r="AC160" s="728"/>
      <c r="AD160" s="728"/>
      <c r="AE160" s="728"/>
      <c r="AF160" s="900"/>
      <c r="AG160" s="728"/>
      <c r="AH160" s="728"/>
      <c r="AI160" s="728"/>
      <c r="AJ160" s="728"/>
      <c r="AK160" s="728"/>
      <c r="AL160" s="728"/>
      <c r="AM160" s="728"/>
      <c r="AN160" s="728"/>
      <c r="AO160" s="764"/>
      <c r="AP160" s="764"/>
      <c r="AQ160" s="764"/>
      <c r="AR160" s="764"/>
      <c r="AS160" s="764"/>
      <c r="AT160" s="764"/>
      <c r="AU160" s="764"/>
      <c r="AV160" s="730"/>
      <c r="AW160" s="729">
        <v>0</v>
      </c>
      <c r="AX160" s="733">
        <v>0</v>
      </c>
      <c r="AY160" s="546">
        <v>0</v>
      </c>
      <c r="AZ160" s="546">
        <v>11</v>
      </c>
      <c r="BA160" s="546">
        <v>4</v>
      </c>
      <c r="BB160" s="546">
        <v>20</v>
      </c>
      <c r="BC160" s="734">
        <v>35</v>
      </c>
      <c r="BD160" s="758"/>
      <c r="BE160" s="706" t="s">
        <v>105</v>
      </c>
      <c r="BF160" s="759"/>
      <c r="BG160" s="759"/>
      <c r="BH160" s="759"/>
      <c r="BI160" s="759"/>
      <c r="BJ160" s="759"/>
      <c r="BK160" s="759"/>
      <c r="BL160" s="759"/>
      <c r="BM160" s="759"/>
      <c r="BN160" s="759"/>
      <c r="BO160" s="759"/>
      <c r="BP160" s="759"/>
      <c r="BQ160" s="759"/>
      <c r="BR160" s="759"/>
      <c r="BS160" s="759"/>
      <c r="BT160" s="759"/>
      <c r="BU160" s="759"/>
      <c r="BV160" s="759"/>
      <c r="BW160" s="759"/>
      <c r="BX160" s="759"/>
      <c r="BY160" s="759"/>
      <c r="BZ160" s="759"/>
      <c r="CA160" s="759"/>
      <c r="CB160" s="759"/>
      <c r="CC160" s="759"/>
      <c r="CD160" s="759"/>
      <c r="CE160" s="759"/>
      <c r="CF160" s="759"/>
      <c r="CG160" s="759"/>
      <c r="CH160" s="759"/>
      <c r="CI160" s="759"/>
      <c r="CJ160" s="759"/>
      <c r="CK160" s="759"/>
      <c r="CL160" s="759"/>
      <c r="CM160" s="759"/>
      <c r="CN160" s="759"/>
      <c r="CO160" s="759"/>
      <c r="CP160" s="759"/>
      <c r="CQ160" s="759"/>
      <c r="CR160" s="759"/>
      <c r="CS160" s="759"/>
      <c r="CT160" s="759"/>
      <c r="CU160" s="759"/>
      <c r="CV160" s="759"/>
      <c r="CW160" s="759"/>
      <c r="CX160" s="759"/>
      <c r="CY160" s="759"/>
      <c r="CZ160" s="759"/>
      <c r="DA160" s="759"/>
      <c r="DB160" s="759"/>
      <c r="DC160" s="759"/>
      <c r="DD160" s="759"/>
      <c r="DE160" s="759"/>
      <c r="DF160" s="759"/>
      <c r="DG160" s="759"/>
      <c r="DH160" s="759"/>
      <c r="DI160" s="759"/>
      <c r="DJ160" s="759"/>
      <c r="DK160" s="759"/>
      <c r="DL160" s="759"/>
      <c r="DM160" s="759"/>
      <c r="DN160" s="759"/>
      <c r="DO160" s="759"/>
      <c r="DP160" s="759"/>
      <c r="DQ160" s="759"/>
      <c r="DR160" s="759"/>
      <c r="DS160" s="759"/>
      <c r="DT160" s="759"/>
      <c r="DU160" s="759"/>
      <c r="DV160" s="759"/>
      <c r="DW160" s="759"/>
      <c r="DX160" s="759"/>
      <c r="DY160" s="759"/>
      <c r="DZ160" s="759"/>
      <c r="EA160" s="759"/>
      <c r="EB160" s="759"/>
      <c r="EC160" s="759"/>
      <c r="ED160" s="759"/>
      <c r="EE160" s="759"/>
      <c r="EF160" s="759"/>
      <c r="EG160" s="759"/>
      <c r="EH160" s="759"/>
      <c r="EI160" s="759"/>
      <c r="EJ160" s="759"/>
      <c r="EK160" s="759"/>
      <c r="EL160" s="759"/>
      <c r="EM160" s="759"/>
      <c r="EN160" s="759"/>
      <c r="EO160" s="759"/>
      <c r="EP160" s="759"/>
      <c r="EQ160" s="759"/>
      <c r="ER160" s="759"/>
      <c r="ES160" s="759"/>
      <c r="ET160" s="759"/>
      <c r="EU160" s="759"/>
      <c r="EV160" s="759"/>
      <c r="EW160" s="759"/>
      <c r="EX160" s="759"/>
      <c r="EY160" s="759"/>
      <c r="EZ160" s="759"/>
      <c r="FA160" s="759"/>
      <c r="FB160" s="759"/>
      <c r="FC160" s="759"/>
      <c r="FD160" s="759"/>
      <c r="FE160" s="759"/>
      <c r="FF160" s="759"/>
      <c r="FG160" s="759"/>
      <c r="FH160" s="759"/>
      <c r="FI160" s="759"/>
      <c r="FJ160" s="759"/>
      <c r="FK160" s="759"/>
      <c r="FL160" s="759"/>
      <c r="FM160" s="759"/>
      <c r="FN160" s="759"/>
      <c r="FO160" s="759"/>
      <c r="FP160" s="759"/>
      <c r="FQ160" s="759"/>
      <c r="FR160" s="759"/>
      <c r="FS160" s="759"/>
      <c r="FT160" s="759"/>
      <c r="FU160" s="759"/>
      <c r="FV160" s="759"/>
      <c r="FW160" s="759"/>
      <c r="FX160" s="759"/>
      <c r="FY160" s="759"/>
      <c r="FZ160" s="759"/>
      <c r="GA160" s="759"/>
      <c r="GB160" s="759"/>
      <c r="GC160" s="759"/>
      <c r="GD160" s="759"/>
      <c r="GE160" s="759"/>
      <c r="GF160" s="759"/>
      <c r="GG160" s="759"/>
      <c r="GH160" s="759"/>
      <c r="GI160" s="759"/>
      <c r="GJ160" s="759"/>
      <c r="GK160" s="759"/>
      <c r="GL160" s="759"/>
      <c r="GM160" s="759"/>
      <c r="GN160" s="759"/>
      <c r="GO160" s="759"/>
      <c r="GP160" s="759"/>
      <c r="GQ160" s="759"/>
      <c r="GR160" s="759"/>
      <c r="GS160" s="759"/>
      <c r="GT160" s="759"/>
      <c r="GU160" s="759"/>
      <c r="GV160" s="759"/>
      <c r="GW160" s="759"/>
      <c r="GX160" s="759"/>
      <c r="GY160" s="759"/>
      <c r="GZ160" s="759"/>
      <c r="HA160" s="759"/>
      <c r="HB160" s="759"/>
      <c r="HC160" s="759"/>
      <c r="HD160" s="759"/>
      <c r="HE160" s="759"/>
      <c r="HF160" s="759"/>
      <c r="HG160" s="759"/>
      <c r="HH160" s="759"/>
      <c r="HI160" s="759"/>
      <c r="HJ160" s="759"/>
      <c r="HK160" s="759"/>
      <c r="HL160" s="759"/>
      <c r="HM160" s="759"/>
      <c r="HN160" s="759"/>
    </row>
    <row r="161" spans="1:222" s="763" customFormat="1" ht="12" customHeight="1">
      <c r="A161" s="741">
        <v>120</v>
      </c>
      <c r="B161" s="768" t="s">
        <v>227</v>
      </c>
      <c r="C161" s="546">
        <v>1</v>
      </c>
      <c r="D161" s="546">
        <v>7</v>
      </c>
      <c r="E161" s="546">
        <v>3</v>
      </c>
      <c r="F161" s="546">
        <v>27</v>
      </c>
      <c r="G161" s="729">
        <v>38</v>
      </c>
      <c r="H161" s="739"/>
      <c r="I161" s="730"/>
      <c r="J161" s="730"/>
      <c r="K161" s="730"/>
      <c r="L161" s="730"/>
      <c r="M161" s="730"/>
      <c r="N161" s="730"/>
      <c r="O161" s="730"/>
      <c r="P161" s="913"/>
      <c r="Q161" s="766"/>
      <c r="R161" s="765"/>
      <c r="S161" s="765"/>
      <c r="T161" s="766"/>
      <c r="U161" s="766"/>
      <c r="V161" s="765"/>
      <c r="W161" s="765"/>
      <c r="X161" s="732">
        <v>38</v>
      </c>
      <c r="Y161" s="728"/>
      <c r="Z161" s="728"/>
      <c r="AA161" s="900"/>
      <c r="AB161" s="900"/>
      <c r="AC161" s="728"/>
      <c r="AD161" s="728"/>
      <c r="AE161" s="728"/>
      <c r="AF161" s="900"/>
      <c r="AG161" s="728"/>
      <c r="AH161" s="728"/>
      <c r="AI161" s="728"/>
      <c r="AJ161" s="728"/>
      <c r="AK161" s="728"/>
      <c r="AL161" s="728"/>
      <c r="AM161" s="728"/>
      <c r="AN161" s="728"/>
      <c r="AO161" s="764"/>
      <c r="AP161" s="764"/>
      <c r="AQ161" s="764"/>
      <c r="AR161" s="764"/>
      <c r="AS161" s="764"/>
      <c r="AT161" s="764"/>
      <c r="AU161" s="764"/>
      <c r="AV161" s="730">
        <v>1</v>
      </c>
      <c r="AW161" s="729">
        <v>0</v>
      </c>
      <c r="AX161" s="733">
        <v>1</v>
      </c>
      <c r="AY161" s="546">
        <v>1</v>
      </c>
      <c r="AZ161" s="546">
        <v>7</v>
      </c>
      <c r="BA161" s="546">
        <v>3</v>
      </c>
      <c r="BB161" s="546">
        <v>26</v>
      </c>
      <c r="BC161" s="734">
        <v>37</v>
      </c>
      <c r="BD161" s="758"/>
      <c r="BE161" s="706" t="s">
        <v>107</v>
      </c>
      <c r="BF161" s="759"/>
      <c r="BG161" s="759"/>
      <c r="BH161" s="759"/>
      <c r="BI161" s="759"/>
      <c r="BJ161" s="759"/>
      <c r="BK161" s="759"/>
      <c r="BL161" s="759"/>
      <c r="BM161" s="759"/>
      <c r="BN161" s="759"/>
      <c r="BO161" s="759"/>
      <c r="BP161" s="759"/>
      <c r="BQ161" s="759"/>
      <c r="BR161" s="759"/>
      <c r="BS161" s="759"/>
      <c r="BT161" s="759"/>
      <c r="BU161" s="759"/>
      <c r="BV161" s="759"/>
      <c r="BW161" s="759"/>
      <c r="BX161" s="759"/>
      <c r="BY161" s="759"/>
      <c r="BZ161" s="759"/>
      <c r="CA161" s="759"/>
      <c r="CB161" s="759"/>
      <c r="CC161" s="759"/>
      <c r="CD161" s="759"/>
      <c r="CE161" s="759"/>
      <c r="CF161" s="759"/>
      <c r="CG161" s="759"/>
      <c r="CH161" s="759"/>
      <c r="CI161" s="759"/>
      <c r="CJ161" s="759"/>
      <c r="CK161" s="759"/>
      <c r="CL161" s="759"/>
      <c r="CM161" s="759"/>
      <c r="CN161" s="759"/>
      <c r="CO161" s="759"/>
      <c r="CP161" s="759"/>
      <c r="CQ161" s="759"/>
      <c r="CR161" s="759"/>
      <c r="CS161" s="759"/>
      <c r="CT161" s="759"/>
      <c r="CU161" s="759"/>
      <c r="CV161" s="759"/>
      <c r="CW161" s="759"/>
      <c r="CX161" s="759"/>
      <c r="CY161" s="759"/>
      <c r="CZ161" s="759"/>
      <c r="DA161" s="759"/>
      <c r="DB161" s="759"/>
      <c r="DC161" s="759"/>
      <c r="DD161" s="759"/>
      <c r="DE161" s="759"/>
      <c r="DF161" s="759"/>
      <c r="DG161" s="759"/>
      <c r="DH161" s="759"/>
      <c r="DI161" s="759"/>
      <c r="DJ161" s="759"/>
      <c r="DK161" s="759"/>
      <c r="DL161" s="759"/>
      <c r="DM161" s="759"/>
      <c r="DN161" s="759"/>
      <c r="DO161" s="759"/>
      <c r="DP161" s="759"/>
      <c r="DQ161" s="759"/>
      <c r="DR161" s="759"/>
      <c r="DS161" s="759"/>
      <c r="DT161" s="759"/>
      <c r="DU161" s="759"/>
      <c r="DV161" s="759"/>
      <c r="DW161" s="759"/>
      <c r="DX161" s="759"/>
      <c r="DY161" s="759"/>
      <c r="DZ161" s="759"/>
      <c r="EA161" s="759"/>
      <c r="EB161" s="759"/>
      <c r="EC161" s="759"/>
      <c r="ED161" s="759"/>
      <c r="EE161" s="759"/>
      <c r="EF161" s="759"/>
      <c r="EG161" s="759"/>
      <c r="EH161" s="759"/>
      <c r="EI161" s="759"/>
      <c r="EJ161" s="759"/>
      <c r="EK161" s="759"/>
      <c r="EL161" s="759"/>
      <c r="EM161" s="759"/>
      <c r="EN161" s="759"/>
      <c r="EO161" s="759"/>
      <c r="EP161" s="759"/>
      <c r="EQ161" s="759"/>
      <c r="ER161" s="759"/>
      <c r="ES161" s="759"/>
      <c r="ET161" s="759"/>
      <c r="EU161" s="759"/>
      <c r="EV161" s="759"/>
      <c r="EW161" s="759"/>
      <c r="EX161" s="759"/>
      <c r="EY161" s="759"/>
      <c r="EZ161" s="759"/>
      <c r="FA161" s="759"/>
      <c r="FB161" s="759"/>
      <c r="FC161" s="759"/>
      <c r="FD161" s="759"/>
      <c r="FE161" s="759"/>
      <c r="FF161" s="759"/>
      <c r="FG161" s="759"/>
      <c r="FH161" s="759"/>
      <c r="FI161" s="759"/>
      <c r="FJ161" s="759"/>
      <c r="FK161" s="759"/>
      <c r="FL161" s="759"/>
      <c r="FM161" s="759"/>
      <c r="FN161" s="759"/>
      <c r="FO161" s="759"/>
      <c r="FP161" s="759"/>
      <c r="FQ161" s="759"/>
      <c r="FR161" s="759"/>
      <c r="FS161" s="759"/>
      <c r="FT161" s="759"/>
      <c r="FU161" s="759"/>
      <c r="FV161" s="759"/>
      <c r="FW161" s="759"/>
      <c r="FX161" s="759"/>
      <c r="FY161" s="759"/>
      <c r="FZ161" s="759"/>
      <c r="GA161" s="759"/>
      <c r="GB161" s="759"/>
      <c r="GC161" s="759"/>
      <c r="GD161" s="759"/>
      <c r="GE161" s="759"/>
      <c r="GF161" s="759"/>
      <c r="GG161" s="759"/>
      <c r="GH161" s="759"/>
      <c r="GI161" s="759"/>
      <c r="GJ161" s="759"/>
      <c r="GK161" s="759"/>
      <c r="GL161" s="759"/>
      <c r="GM161" s="759"/>
      <c r="GN161" s="759"/>
      <c r="GO161" s="759"/>
      <c r="GP161" s="759"/>
      <c r="GQ161" s="759"/>
      <c r="GR161" s="759"/>
      <c r="GS161" s="759"/>
      <c r="GT161" s="759"/>
      <c r="GU161" s="759"/>
      <c r="GV161" s="759"/>
      <c r="GW161" s="759"/>
      <c r="GX161" s="759"/>
      <c r="GY161" s="759"/>
      <c r="GZ161" s="759"/>
      <c r="HA161" s="759"/>
      <c r="HB161" s="759"/>
      <c r="HC161" s="759"/>
      <c r="HD161" s="759"/>
      <c r="HE161" s="759"/>
      <c r="HF161" s="759"/>
      <c r="HG161" s="759"/>
      <c r="HH161" s="759"/>
      <c r="HI161" s="759"/>
      <c r="HJ161" s="759"/>
      <c r="HK161" s="759"/>
      <c r="HL161" s="759"/>
      <c r="HM161" s="759"/>
      <c r="HN161" s="759"/>
    </row>
    <row r="162" spans="1:222" s="763" customFormat="1" ht="12" customHeight="1">
      <c r="A162" s="741">
        <v>121</v>
      </c>
      <c r="B162" s="768" t="s">
        <v>228</v>
      </c>
      <c r="C162" s="546">
        <v>0</v>
      </c>
      <c r="D162" s="546">
        <v>9</v>
      </c>
      <c r="E162" s="546">
        <v>5</v>
      </c>
      <c r="F162" s="546">
        <v>22</v>
      </c>
      <c r="G162" s="729">
        <v>36</v>
      </c>
      <c r="H162" s="739"/>
      <c r="I162" s="730"/>
      <c r="J162" s="730"/>
      <c r="K162" s="730"/>
      <c r="L162" s="730"/>
      <c r="M162" s="730"/>
      <c r="N162" s="730"/>
      <c r="O162" s="730"/>
      <c r="P162" s="913"/>
      <c r="Q162" s="718"/>
      <c r="R162" s="765"/>
      <c r="S162" s="765"/>
      <c r="T162" s="766"/>
      <c r="U162" s="766"/>
      <c r="V162" s="765"/>
      <c r="W162" s="765"/>
      <c r="X162" s="732">
        <v>36</v>
      </c>
      <c r="Y162" s="728"/>
      <c r="Z162" s="728"/>
      <c r="AA162" s="900"/>
      <c r="AB162" s="900"/>
      <c r="AC162" s="728"/>
      <c r="AD162" s="728"/>
      <c r="AE162" s="728"/>
      <c r="AF162" s="900"/>
      <c r="AG162" s="728"/>
      <c r="AH162" s="728"/>
      <c r="AI162" s="728"/>
      <c r="AJ162" s="728"/>
      <c r="AK162" s="728"/>
      <c r="AL162" s="728"/>
      <c r="AM162" s="728"/>
      <c r="AN162" s="728"/>
      <c r="AO162" s="764"/>
      <c r="AP162" s="764"/>
      <c r="AQ162" s="764"/>
      <c r="AR162" s="764"/>
      <c r="AS162" s="764"/>
      <c r="AT162" s="764"/>
      <c r="AU162" s="764"/>
      <c r="AV162" s="730"/>
      <c r="AW162" s="729">
        <v>0</v>
      </c>
      <c r="AX162" s="733">
        <v>0</v>
      </c>
      <c r="AY162" s="546">
        <v>0</v>
      </c>
      <c r="AZ162" s="546">
        <v>9</v>
      </c>
      <c r="BA162" s="546">
        <v>5</v>
      </c>
      <c r="BB162" s="546">
        <v>22</v>
      </c>
      <c r="BC162" s="734">
        <v>36</v>
      </c>
      <c r="BD162" s="758"/>
      <c r="BE162" s="706" t="s">
        <v>109</v>
      </c>
      <c r="BF162" s="759"/>
      <c r="BG162" s="759"/>
      <c r="BH162" s="759"/>
      <c r="BI162" s="759"/>
      <c r="BJ162" s="759"/>
      <c r="BK162" s="759"/>
      <c r="BL162" s="759"/>
      <c r="BM162" s="759"/>
      <c r="BN162" s="759"/>
      <c r="BO162" s="759"/>
      <c r="BP162" s="759"/>
      <c r="BQ162" s="759"/>
      <c r="BR162" s="759"/>
      <c r="BS162" s="759"/>
      <c r="BT162" s="759"/>
      <c r="BU162" s="759"/>
      <c r="BV162" s="759"/>
      <c r="BW162" s="759"/>
      <c r="BX162" s="759"/>
      <c r="BY162" s="759"/>
      <c r="BZ162" s="759"/>
      <c r="CA162" s="759"/>
      <c r="CB162" s="759"/>
      <c r="CC162" s="759"/>
      <c r="CD162" s="759"/>
      <c r="CE162" s="759"/>
      <c r="CF162" s="759"/>
      <c r="CG162" s="759"/>
      <c r="CH162" s="759"/>
      <c r="CI162" s="759"/>
      <c r="CJ162" s="759"/>
      <c r="CK162" s="759"/>
      <c r="CL162" s="759"/>
      <c r="CM162" s="759"/>
      <c r="CN162" s="759"/>
      <c r="CO162" s="759"/>
      <c r="CP162" s="759"/>
      <c r="CQ162" s="759"/>
      <c r="CR162" s="759"/>
      <c r="CS162" s="759"/>
      <c r="CT162" s="759"/>
      <c r="CU162" s="759"/>
      <c r="CV162" s="759"/>
      <c r="CW162" s="759"/>
      <c r="CX162" s="759"/>
      <c r="CY162" s="759"/>
      <c r="CZ162" s="759"/>
      <c r="DA162" s="759"/>
      <c r="DB162" s="759"/>
      <c r="DC162" s="759"/>
      <c r="DD162" s="759"/>
      <c r="DE162" s="759"/>
      <c r="DF162" s="759"/>
      <c r="DG162" s="759"/>
      <c r="DH162" s="759"/>
      <c r="DI162" s="759"/>
      <c r="DJ162" s="759"/>
      <c r="DK162" s="759"/>
      <c r="DL162" s="759"/>
      <c r="DM162" s="759"/>
      <c r="DN162" s="759"/>
      <c r="DO162" s="759"/>
      <c r="DP162" s="759"/>
      <c r="DQ162" s="759"/>
      <c r="DR162" s="759"/>
      <c r="DS162" s="759"/>
      <c r="DT162" s="759"/>
      <c r="DU162" s="759"/>
      <c r="DV162" s="759"/>
      <c r="DW162" s="759"/>
      <c r="DX162" s="759"/>
      <c r="DY162" s="759"/>
      <c r="DZ162" s="759"/>
      <c r="EA162" s="759"/>
      <c r="EB162" s="759"/>
      <c r="EC162" s="759"/>
      <c r="ED162" s="759"/>
      <c r="EE162" s="759"/>
      <c r="EF162" s="759"/>
      <c r="EG162" s="759"/>
      <c r="EH162" s="759"/>
      <c r="EI162" s="759"/>
      <c r="EJ162" s="759"/>
      <c r="EK162" s="759"/>
      <c r="EL162" s="759"/>
      <c r="EM162" s="759"/>
      <c r="EN162" s="759"/>
      <c r="EO162" s="759"/>
      <c r="EP162" s="759"/>
      <c r="EQ162" s="759"/>
      <c r="ER162" s="759"/>
      <c r="ES162" s="759"/>
      <c r="ET162" s="759"/>
      <c r="EU162" s="759"/>
      <c r="EV162" s="759"/>
      <c r="EW162" s="759"/>
      <c r="EX162" s="759"/>
      <c r="EY162" s="759"/>
      <c r="EZ162" s="759"/>
      <c r="FA162" s="759"/>
      <c r="FB162" s="759"/>
      <c r="FC162" s="759"/>
      <c r="FD162" s="759"/>
      <c r="FE162" s="759"/>
      <c r="FF162" s="759"/>
      <c r="FG162" s="759"/>
      <c r="FH162" s="759"/>
      <c r="FI162" s="759"/>
      <c r="FJ162" s="759"/>
      <c r="FK162" s="759"/>
      <c r="FL162" s="759"/>
      <c r="FM162" s="759"/>
      <c r="FN162" s="759"/>
      <c r="FO162" s="759"/>
      <c r="FP162" s="759"/>
      <c r="FQ162" s="759"/>
      <c r="FR162" s="759"/>
      <c r="FS162" s="759"/>
      <c r="FT162" s="759"/>
      <c r="FU162" s="759"/>
      <c r="FV162" s="759"/>
      <c r="FW162" s="759"/>
      <c r="FX162" s="759"/>
      <c r="FY162" s="759"/>
      <c r="FZ162" s="759"/>
      <c r="GA162" s="759"/>
      <c r="GB162" s="759"/>
      <c r="GC162" s="759"/>
      <c r="GD162" s="759"/>
      <c r="GE162" s="759"/>
      <c r="GF162" s="759"/>
      <c r="GG162" s="759"/>
      <c r="GH162" s="759"/>
      <c r="GI162" s="759"/>
      <c r="GJ162" s="759"/>
      <c r="GK162" s="759"/>
      <c r="GL162" s="759"/>
      <c r="GM162" s="759"/>
      <c r="GN162" s="759"/>
      <c r="GO162" s="759"/>
      <c r="GP162" s="759"/>
      <c r="GQ162" s="759"/>
      <c r="GR162" s="759"/>
      <c r="GS162" s="759"/>
      <c r="GT162" s="759"/>
      <c r="GU162" s="759"/>
      <c r="GV162" s="759"/>
      <c r="GW162" s="759"/>
      <c r="GX162" s="759"/>
      <c r="GY162" s="759"/>
      <c r="GZ162" s="759"/>
      <c r="HA162" s="759"/>
      <c r="HB162" s="759"/>
      <c r="HC162" s="759"/>
      <c r="HD162" s="759"/>
      <c r="HE162" s="759"/>
      <c r="HF162" s="759"/>
      <c r="HG162" s="759"/>
      <c r="HH162" s="759"/>
      <c r="HI162" s="759"/>
      <c r="HJ162" s="759"/>
      <c r="HK162" s="759"/>
      <c r="HL162" s="759"/>
      <c r="HM162" s="759"/>
      <c r="HN162" s="759"/>
    </row>
    <row r="163" spans="1:222" s="763" customFormat="1" ht="12" customHeight="1">
      <c r="A163" s="741">
        <v>122</v>
      </c>
      <c r="B163" s="768" t="s">
        <v>229</v>
      </c>
      <c r="C163" s="546">
        <v>0</v>
      </c>
      <c r="D163" s="546">
        <v>9</v>
      </c>
      <c r="E163" s="546">
        <v>0</v>
      </c>
      <c r="F163" s="546">
        <v>26</v>
      </c>
      <c r="G163" s="729">
        <v>35</v>
      </c>
      <c r="H163" s="739"/>
      <c r="I163" s="730"/>
      <c r="J163" s="730"/>
      <c r="K163" s="730"/>
      <c r="L163" s="730"/>
      <c r="M163" s="730"/>
      <c r="N163" s="730"/>
      <c r="O163" s="730"/>
      <c r="P163" s="913"/>
      <c r="Q163" s="718"/>
      <c r="R163" s="765"/>
      <c r="S163" s="765"/>
      <c r="T163" s="766"/>
      <c r="U163" s="766"/>
      <c r="V163" s="765"/>
      <c r="W163" s="765"/>
      <c r="X163" s="732">
        <v>35</v>
      </c>
      <c r="Y163" s="728"/>
      <c r="Z163" s="728"/>
      <c r="AA163" s="900"/>
      <c r="AB163" s="900"/>
      <c r="AC163" s="728"/>
      <c r="AD163" s="728"/>
      <c r="AE163" s="728"/>
      <c r="AF163" s="900"/>
      <c r="AG163" s="728"/>
      <c r="AH163" s="728"/>
      <c r="AI163" s="728"/>
      <c r="AJ163" s="728"/>
      <c r="AK163" s="728"/>
      <c r="AL163" s="728"/>
      <c r="AM163" s="728"/>
      <c r="AN163" s="728"/>
      <c r="AO163" s="764"/>
      <c r="AP163" s="764"/>
      <c r="AQ163" s="764"/>
      <c r="AR163" s="764"/>
      <c r="AS163" s="764"/>
      <c r="AT163" s="764"/>
      <c r="AU163" s="764"/>
      <c r="AV163" s="730"/>
      <c r="AW163" s="729">
        <v>0</v>
      </c>
      <c r="AX163" s="733">
        <v>0</v>
      </c>
      <c r="AY163" s="546">
        <v>0</v>
      </c>
      <c r="AZ163" s="546">
        <v>9</v>
      </c>
      <c r="BA163" s="546">
        <v>0</v>
      </c>
      <c r="BB163" s="546">
        <v>26</v>
      </c>
      <c r="BC163" s="734">
        <v>35</v>
      </c>
      <c r="BD163" s="758"/>
      <c r="BE163" s="706" t="s">
        <v>111</v>
      </c>
      <c r="BF163" s="759"/>
      <c r="BG163" s="759"/>
      <c r="BH163" s="759"/>
      <c r="BI163" s="759"/>
      <c r="BJ163" s="759"/>
      <c r="BK163" s="759"/>
      <c r="BL163" s="759"/>
      <c r="BM163" s="759"/>
      <c r="BN163" s="759"/>
      <c r="BO163" s="759"/>
      <c r="BP163" s="759"/>
      <c r="BQ163" s="759"/>
      <c r="BR163" s="759"/>
      <c r="BS163" s="759"/>
      <c r="BT163" s="759"/>
      <c r="BU163" s="759"/>
      <c r="BV163" s="759"/>
      <c r="BW163" s="759"/>
      <c r="BX163" s="759"/>
      <c r="BY163" s="759"/>
      <c r="BZ163" s="759"/>
      <c r="CA163" s="759"/>
      <c r="CB163" s="759"/>
      <c r="CC163" s="759"/>
      <c r="CD163" s="759"/>
      <c r="CE163" s="759"/>
      <c r="CF163" s="759"/>
      <c r="CG163" s="759"/>
      <c r="CH163" s="759"/>
      <c r="CI163" s="759"/>
      <c r="CJ163" s="759"/>
      <c r="CK163" s="759"/>
      <c r="CL163" s="759"/>
      <c r="CM163" s="759"/>
      <c r="CN163" s="759"/>
      <c r="CO163" s="759"/>
      <c r="CP163" s="759"/>
      <c r="CQ163" s="759"/>
      <c r="CR163" s="759"/>
      <c r="CS163" s="759"/>
      <c r="CT163" s="759"/>
      <c r="CU163" s="759"/>
      <c r="CV163" s="759"/>
      <c r="CW163" s="759"/>
      <c r="CX163" s="759"/>
      <c r="CY163" s="759"/>
      <c r="CZ163" s="759"/>
      <c r="DA163" s="759"/>
      <c r="DB163" s="759"/>
      <c r="DC163" s="759"/>
      <c r="DD163" s="759"/>
      <c r="DE163" s="759"/>
      <c r="DF163" s="759"/>
      <c r="DG163" s="759"/>
      <c r="DH163" s="759"/>
      <c r="DI163" s="759"/>
      <c r="DJ163" s="759"/>
      <c r="DK163" s="759"/>
      <c r="DL163" s="759"/>
      <c r="DM163" s="759"/>
      <c r="DN163" s="759"/>
      <c r="DO163" s="759"/>
      <c r="DP163" s="759"/>
      <c r="DQ163" s="759"/>
      <c r="DR163" s="759"/>
      <c r="DS163" s="759"/>
      <c r="DT163" s="759"/>
      <c r="DU163" s="759"/>
      <c r="DV163" s="759"/>
      <c r="DW163" s="759"/>
      <c r="DX163" s="759"/>
      <c r="DY163" s="759"/>
      <c r="DZ163" s="759"/>
      <c r="EA163" s="759"/>
      <c r="EB163" s="759"/>
      <c r="EC163" s="759"/>
      <c r="ED163" s="759"/>
      <c r="EE163" s="759"/>
      <c r="EF163" s="759"/>
      <c r="EG163" s="759"/>
      <c r="EH163" s="759"/>
      <c r="EI163" s="759"/>
      <c r="EJ163" s="759"/>
      <c r="EK163" s="759"/>
      <c r="EL163" s="759"/>
      <c r="EM163" s="759"/>
      <c r="EN163" s="759"/>
      <c r="EO163" s="759"/>
      <c r="EP163" s="759"/>
      <c r="EQ163" s="759"/>
      <c r="ER163" s="759"/>
      <c r="ES163" s="759"/>
      <c r="ET163" s="759"/>
      <c r="EU163" s="759"/>
      <c r="EV163" s="759"/>
      <c r="EW163" s="759"/>
      <c r="EX163" s="759"/>
      <c r="EY163" s="759"/>
      <c r="EZ163" s="759"/>
      <c r="FA163" s="759"/>
      <c r="FB163" s="759"/>
      <c r="FC163" s="759"/>
      <c r="FD163" s="759"/>
      <c r="FE163" s="759"/>
      <c r="FF163" s="759"/>
      <c r="FG163" s="759"/>
      <c r="FH163" s="759"/>
      <c r="FI163" s="759"/>
      <c r="FJ163" s="759"/>
      <c r="FK163" s="759"/>
      <c r="FL163" s="759"/>
      <c r="FM163" s="759"/>
      <c r="FN163" s="759"/>
      <c r="FO163" s="759"/>
      <c r="FP163" s="759"/>
      <c r="FQ163" s="759"/>
      <c r="FR163" s="759"/>
      <c r="FS163" s="759"/>
      <c r="FT163" s="759"/>
      <c r="FU163" s="759"/>
      <c r="FV163" s="759"/>
      <c r="FW163" s="759"/>
      <c r="FX163" s="759"/>
      <c r="FY163" s="759"/>
      <c r="FZ163" s="759"/>
      <c r="GA163" s="759"/>
      <c r="GB163" s="759"/>
      <c r="GC163" s="759"/>
      <c r="GD163" s="759"/>
      <c r="GE163" s="759"/>
      <c r="GF163" s="759"/>
      <c r="GG163" s="759"/>
      <c r="GH163" s="759"/>
      <c r="GI163" s="759"/>
      <c r="GJ163" s="759"/>
      <c r="GK163" s="759"/>
      <c r="GL163" s="759"/>
      <c r="GM163" s="759"/>
      <c r="GN163" s="759"/>
      <c r="GO163" s="759"/>
      <c r="GP163" s="759"/>
      <c r="GQ163" s="759"/>
      <c r="GR163" s="759"/>
      <c r="GS163" s="759"/>
      <c r="GT163" s="759"/>
      <c r="GU163" s="759"/>
      <c r="GV163" s="759"/>
      <c r="GW163" s="759"/>
      <c r="GX163" s="759"/>
      <c r="GY163" s="759"/>
      <c r="GZ163" s="759"/>
      <c r="HA163" s="759"/>
      <c r="HB163" s="759"/>
      <c r="HC163" s="759"/>
      <c r="HD163" s="759"/>
      <c r="HE163" s="759"/>
      <c r="HF163" s="759"/>
      <c r="HG163" s="759"/>
      <c r="HH163" s="759"/>
      <c r="HI163" s="759"/>
      <c r="HJ163" s="759"/>
      <c r="HK163" s="759"/>
      <c r="HL163" s="759"/>
      <c r="HM163" s="759"/>
      <c r="HN163" s="759"/>
    </row>
    <row r="164" spans="1:222" s="763" customFormat="1" ht="12.75">
      <c r="A164" s="741">
        <v>123</v>
      </c>
      <c r="B164" s="768" t="s">
        <v>231</v>
      </c>
      <c r="C164" s="546">
        <v>0</v>
      </c>
      <c r="D164" s="546">
        <v>4</v>
      </c>
      <c r="E164" s="546">
        <v>9</v>
      </c>
      <c r="F164" s="546">
        <v>22</v>
      </c>
      <c r="G164" s="729">
        <v>35</v>
      </c>
      <c r="H164" s="739"/>
      <c r="I164" s="730"/>
      <c r="J164" s="730"/>
      <c r="K164" s="730"/>
      <c r="L164" s="730"/>
      <c r="M164" s="730"/>
      <c r="N164" s="730"/>
      <c r="O164" s="730"/>
      <c r="P164" s="913"/>
      <c r="Q164" s="718"/>
      <c r="R164" s="765"/>
      <c r="S164" s="765"/>
      <c r="T164" s="766"/>
      <c r="U164" s="766"/>
      <c r="V164" s="765"/>
      <c r="W164" s="765"/>
      <c r="X164" s="732">
        <v>35</v>
      </c>
      <c r="Y164" s="728"/>
      <c r="Z164" s="728"/>
      <c r="AA164" s="900"/>
      <c r="AB164" s="900"/>
      <c r="AC164" s="728"/>
      <c r="AD164" s="728"/>
      <c r="AE164" s="728"/>
      <c r="AF164" s="900"/>
      <c r="AG164" s="728"/>
      <c r="AH164" s="728"/>
      <c r="AI164" s="728"/>
      <c r="AJ164" s="728"/>
      <c r="AK164" s="728"/>
      <c r="AL164" s="728"/>
      <c r="AM164" s="728"/>
      <c r="AN164" s="728"/>
      <c r="AO164" s="764"/>
      <c r="AP164" s="764"/>
      <c r="AQ164" s="764"/>
      <c r="AR164" s="764"/>
      <c r="AS164" s="764"/>
      <c r="AT164" s="764"/>
      <c r="AU164" s="764"/>
      <c r="AV164" s="730"/>
      <c r="AW164" s="729">
        <v>0</v>
      </c>
      <c r="AX164" s="733">
        <v>0</v>
      </c>
      <c r="AY164" s="546">
        <v>0</v>
      </c>
      <c r="AZ164" s="546">
        <v>4</v>
      </c>
      <c r="BA164" s="546">
        <v>9</v>
      </c>
      <c r="BB164" s="546">
        <v>22</v>
      </c>
      <c r="BC164" s="734">
        <v>35</v>
      </c>
      <c r="BD164" s="758"/>
      <c r="BE164" s="706" t="s">
        <v>114</v>
      </c>
      <c r="BF164" s="759"/>
      <c r="BG164" s="759"/>
      <c r="BH164" s="759"/>
      <c r="BI164" s="759"/>
      <c r="BJ164" s="759"/>
      <c r="BK164" s="759"/>
      <c r="BL164" s="759"/>
      <c r="BM164" s="759"/>
      <c r="BN164" s="759"/>
      <c r="BO164" s="759"/>
      <c r="BP164" s="759"/>
      <c r="BQ164" s="759"/>
      <c r="BR164" s="759"/>
      <c r="BS164" s="759"/>
      <c r="BT164" s="759"/>
      <c r="BU164" s="759"/>
      <c r="BV164" s="759"/>
      <c r="BW164" s="759"/>
      <c r="BX164" s="759"/>
      <c r="BY164" s="759"/>
      <c r="BZ164" s="759"/>
      <c r="CA164" s="759"/>
      <c r="CB164" s="759"/>
      <c r="CC164" s="759"/>
      <c r="CD164" s="759"/>
      <c r="CE164" s="759"/>
      <c r="CF164" s="759"/>
      <c r="CG164" s="759"/>
      <c r="CH164" s="759"/>
      <c r="CI164" s="759"/>
      <c r="CJ164" s="759"/>
      <c r="CK164" s="759"/>
      <c r="CL164" s="759"/>
      <c r="CM164" s="759"/>
      <c r="CN164" s="759"/>
      <c r="CO164" s="759"/>
      <c r="CP164" s="759"/>
      <c r="CQ164" s="759"/>
      <c r="CR164" s="759"/>
      <c r="CS164" s="759"/>
      <c r="CT164" s="759"/>
      <c r="CU164" s="759"/>
      <c r="CV164" s="759"/>
      <c r="CW164" s="759"/>
      <c r="CX164" s="759"/>
      <c r="CY164" s="759"/>
      <c r="CZ164" s="759"/>
      <c r="DA164" s="759"/>
      <c r="DB164" s="759"/>
      <c r="DC164" s="759"/>
      <c r="DD164" s="759"/>
      <c r="DE164" s="759"/>
      <c r="DF164" s="759"/>
      <c r="DG164" s="759"/>
      <c r="DH164" s="759"/>
      <c r="DI164" s="759"/>
      <c r="DJ164" s="759"/>
      <c r="DK164" s="759"/>
      <c r="DL164" s="759"/>
      <c r="DM164" s="759"/>
      <c r="DN164" s="759"/>
      <c r="DO164" s="759"/>
      <c r="DP164" s="759"/>
      <c r="DQ164" s="759"/>
      <c r="DR164" s="759"/>
      <c r="DS164" s="759"/>
      <c r="DT164" s="759"/>
      <c r="DU164" s="759"/>
      <c r="DV164" s="759"/>
      <c r="DW164" s="759"/>
      <c r="DX164" s="759"/>
      <c r="DY164" s="759"/>
      <c r="DZ164" s="759"/>
      <c r="EA164" s="759"/>
      <c r="EB164" s="759"/>
      <c r="EC164" s="759"/>
      <c r="ED164" s="759"/>
      <c r="EE164" s="759"/>
      <c r="EF164" s="759"/>
      <c r="EG164" s="759"/>
      <c r="EH164" s="759"/>
      <c r="EI164" s="759"/>
      <c r="EJ164" s="759"/>
      <c r="EK164" s="759"/>
      <c r="EL164" s="759"/>
      <c r="EM164" s="759"/>
      <c r="EN164" s="759"/>
      <c r="EO164" s="759"/>
      <c r="EP164" s="759"/>
      <c r="EQ164" s="759"/>
      <c r="ER164" s="759"/>
      <c r="ES164" s="759"/>
      <c r="ET164" s="759"/>
      <c r="EU164" s="759"/>
      <c r="EV164" s="759"/>
      <c r="EW164" s="759"/>
      <c r="EX164" s="759"/>
      <c r="EY164" s="759"/>
      <c r="EZ164" s="759"/>
      <c r="FA164" s="759"/>
      <c r="FB164" s="759"/>
      <c r="FC164" s="759"/>
      <c r="FD164" s="759"/>
      <c r="FE164" s="759"/>
      <c r="FF164" s="759"/>
      <c r="FG164" s="759"/>
      <c r="FH164" s="759"/>
      <c r="FI164" s="759"/>
      <c r="FJ164" s="759"/>
      <c r="FK164" s="759"/>
      <c r="FL164" s="759"/>
      <c r="FM164" s="759"/>
      <c r="FN164" s="759"/>
      <c r="FO164" s="759"/>
      <c r="FP164" s="759"/>
      <c r="FQ164" s="759"/>
      <c r="FR164" s="759"/>
      <c r="FS164" s="759"/>
      <c r="FT164" s="759"/>
      <c r="FU164" s="759"/>
      <c r="FV164" s="759"/>
      <c r="FW164" s="759"/>
      <c r="FX164" s="759"/>
      <c r="FY164" s="759"/>
      <c r="FZ164" s="759"/>
      <c r="GA164" s="759"/>
      <c r="GB164" s="759"/>
      <c r="GC164" s="759"/>
      <c r="GD164" s="759"/>
      <c r="GE164" s="759"/>
      <c r="GF164" s="759"/>
      <c r="GG164" s="759"/>
      <c r="GH164" s="759"/>
      <c r="GI164" s="759"/>
      <c r="GJ164" s="759"/>
      <c r="GK164" s="759"/>
      <c r="GL164" s="759"/>
      <c r="GM164" s="759"/>
      <c r="GN164" s="759"/>
      <c r="GO164" s="759"/>
      <c r="GP164" s="759"/>
      <c r="GQ164" s="759"/>
      <c r="GR164" s="759"/>
      <c r="GS164" s="759"/>
      <c r="GT164" s="759"/>
      <c r="GU164" s="759"/>
      <c r="GV164" s="759"/>
      <c r="GW164" s="759"/>
      <c r="GX164" s="759"/>
      <c r="GY164" s="759"/>
      <c r="GZ164" s="759"/>
      <c r="HA164" s="759"/>
      <c r="HB164" s="759"/>
      <c r="HC164" s="759"/>
      <c r="HD164" s="759"/>
      <c r="HE164" s="759"/>
      <c r="HF164" s="759"/>
      <c r="HG164" s="759"/>
      <c r="HH164" s="759"/>
      <c r="HI164" s="759"/>
      <c r="HJ164" s="759"/>
      <c r="HK164" s="759"/>
      <c r="HL164" s="759"/>
      <c r="HM164" s="759"/>
      <c r="HN164" s="759"/>
    </row>
    <row r="165" spans="1:222" s="763" customFormat="1" ht="12" customHeight="1">
      <c r="A165" s="741">
        <v>124</v>
      </c>
      <c r="B165" s="768" t="s">
        <v>232</v>
      </c>
      <c r="C165" s="546">
        <v>1</v>
      </c>
      <c r="D165" s="546">
        <v>9</v>
      </c>
      <c r="E165" s="546">
        <v>0</v>
      </c>
      <c r="F165" s="546">
        <v>25</v>
      </c>
      <c r="G165" s="729">
        <v>35</v>
      </c>
      <c r="H165" s="739"/>
      <c r="I165" s="730"/>
      <c r="J165" s="730"/>
      <c r="K165" s="730"/>
      <c r="L165" s="730"/>
      <c r="M165" s="730"/>
      <c r="N165" s="730"/>
      <c r="O165" s="730"/>
      <c r="P165" s="913"/>
      <c r="Q165" s="718"/>
      <c r="R165" s="765"/>
      <c r="S165" s="765"/>
      <c r="T165" s="766"/>
      <c r="U165" s="766"/>
      <c r="V165" s="765"/>
      <c r="W165" s="765"/>
      <c r="X165" s="732">
        <v>35</v>
      </c>
      <c r="Y165" s="728"/>
      <c r="Z165" s="728"/>
      <c r="AA165" s="900"/>
      <c r="AB165" s="900"/>
      <c r="AC165" s="728"/>
      <c r="AD165" s="728"/>
      <c r="AE165" s="728"/>
      <c r="AF165" s="900"/>
      <c r="AG165" s="728"/>
      <c r="AH165" s="728"/>
      <c r="AI165" s="728"/>
      <c r="AJ165" s="728"/>
      <c r="AK165" s="728"/>
      <c r="AL165" s="728"/>
      <c r="AM165" s="728"/>
      <c r="AN165" s="728"/>
      <c r="AO165" s="764"/>
      <c r="AP165" s="764"/>
      <c r="AQ165" s="764"/>
      <c r="AR165" s="764"/>
      <c r="AS165" s="764"/>
      <c r="AT165" s="764"/>
      <c r="AU165" s="764"/>
      <c r="AV165" s="730"/>
      <c r="AW165" s="729">
        <v>0</v>
      </c>
      <c r="AX165" s="733">
        <v>0</v>
      </c>
      <c r="AY165" s="546">
        <v>1</v>
      </c>
      <c r="AZ165" s="546">
        <v>9</v>
      </c>
      <c r="BA165" s="546">
        <v>0</v>
      </c>
      <c r="BB165" s="546">
        <v>25</v>
      </c>
      <c r="BC165" s="734">
        <v>35</v>
      </c>
      <c r="BD165" s="758"/>
      <c r="BE165" s="706" t="s">
        <v>116</v>
      </c>
      <c r="BF165" s="759"/>
      <c r="BG165" s="759"/>
      <c r="BH165" s="759"/>
      <c r="BI165" s="759"/>
      <c r="BJ165" s="759"/>
      <c r="BK165" s="759"/>
      <c r="BL165" s="759"/>
      <c r="BM165" s="759"/>
      <c r="BN165" s="759"/>
      <c r="BO165" s="759"/>
      <c r="BP165" s="759"/>
      <c r="BQ165" s="759"/>
      <c r="BR165" s="759"/>
      <c r="BS165" s="759"/>
      <c r="BT165" s="759"/>
      <c r="BU165" s="759"/>
      <c r="BV165" s="759"/>
      <c r="BW165" s="759"/>
      <c r="BX165" s="759"/>
      <c r="BY165" s="759"/>
      <c r="BZ165" s="759"/>
      <c r="CA165" s="759"/>
      <c r="CB165" s="759"/>
      <c r="CC165" s="759"/>
      <c r="CD165" s="759"/>
      <c r="CE165" s="759"/>
      <c r="CF165" s="759"/>
      <c r="CG165" s="759"/>
      <c r="CH165" s="759"/>
      <c r="CI165" s="759"/>
      <c r="CJ165" s="759"/>
      <c r="CK165" s="759"/>
      <c r="CL165" s="759"/>
      <c r="CM165" s="759"/>
      <c r="CN165" s="759"/>
      <c r="CO165" s="759"/>
      <c r="CP165" s="759"/>
      <c r="CQ165" s="759"/>
      <c r="CR165" s="759"/>
      <c r="CS165" s="759"/>
      <c r="CT165" s="759"/>
      <c r="CU165" s="759"/>
      <c r="CV165" s="759"/>
      <c r="CW165" s="759"/>
      <c r="CX165" s="759"/>
      <c r="CY165" s="759"/>
      <c r="CZ165" s="759"/>
      <c r="DA165" s="759"/>
      <c r="DB165" s="759"/>
      <c r="DC165" s="759"/>
      <c r="DD165" s="759"/>
      <c r="DE165" s="759"/>
      <c r="DF165" s="759"/>
      <c r="DG165" s="759"/>
      <c r="DH165" s="759"/>
      <c r="DI165" s="759"/>
      <c r="DJ165" s="759"/>
      <c r="DK165" s="759"/>
      <c r="DL165" s="759"/>
      <c r="DM165" s="759"/>
      <c r="DN165" s="759"/>
      <c r="DO165" s="759"/>
      <c r="DP165" s="759"/>
      <c r="DQ165" s="759"/>
      <c r="DR165" s="759"/>
      <c r="DS165" s="759"/>
      <c r="DT165" s="759"/>
      <c r="DU165" s="759"/>
      <c r="DV165" s="759"/>
      <c r="DW165" s="759"/>
      <c r="DX165" s="759"/>
      <c r="DY165" s="759"/>
      <c r="DZ165" s="759"/>
      <c r="EA165" s="759"/>
      <c r="EB165" s="759"/>
      <c r="EC165" s="759"/>
      <c r="ED165" s="759"/>
      <c r="EE165" s="759"/>
      <c r="EF165" s="759"/>
      <c r="EG165" s="759"/>
      <c r="EH165" s="759"/>
      <c r="EI165" s="759"/>
      <c r="EJ165" s="759"/>
      <c r="EK165" s="759"/>
      <c r="EL165" s="759"/>
      <c r="EM165" s="759"/>
      <c r="EN165" s="759"/>
      <c r="EO165" s="759"/>
      <c r="EP165" s="759"/>
      <c r="EQ165" s="759"/>
      <c r="ER165" s="759"/>
      <c r="ES165" s="759"/>
      <c r="ET165" s="759"/>
      <c r="EU165" s="759"/>
      <c r="EV165" s="759"/>
      <c r="EW165" s="759"/>
      <c r="EX165" s="759"/>
      <c r="EY165" s="759"/>
      <c r="EZ165" s="759"/>
      <c r="FA165" s="759"/>
      <c r="FB165" s="759"/>
      <c r="FC165" s="759"/>
      <c r="FD165" s="759"/>
      <c r="FE165" s="759"/>
      <c r="FF165" s="759"/>
      <c r="FG165" s="759"/>
      <c r="FH165" s="759"/>
      <c r="FI165" s="759"/>
      <c r="FJ165" s="759"/>
      <c r="FK165" s="759"/>
      <c r="FL165" s="759"/>
      <c r="FM165" s="759"/>
      <c r="FN165" s="759"/>
      <c r="FO165" s="759"/>
      <c r="FP165" s="759"/>
      <c r="FQ165" s="759"/>
      <c r="FR165" s="759"/>
      <c r="FS165" s="759"/>
      <c r="FT165" s="759"/>
      <c r="FU165" s="759"/>
      <c r="FV165" s="759"/>
      <c r="FW165" s="759"/>
      <c r="FX165" s="759"/>
      <c r="FY165" s="759"/>
      <c r="FZ165" s="759"/>
      <c r="GA165" s="759"/>
      <c r="GB165" s="759"/>
      <c r="GC165" s="759"/>
      <c r="GD165" s="759"/>
      <c r="GE165" s="759"/>
      <c r="GF165" s="759"/>
      <c r="GG165" s="759"/>
      <c r="GH165" s="759"/>
      <c r="GI165" s="759"/>
      <c r="GJ165" s="759"/>
      <c r="GK165" s="759"/>
      <c r="GL165" s="759"/>
      <c r="GM165" s="759"/>
      <c r="GN165" s="759"/>
      <c r="GO165" s="759"/>
      <c r="GP165" s="759"/>
      <c r="GQ165" s="759"/>
      <c r="GR165" s="759"/>
      <c r="GS165" s="759"/>
      <c r="GT165" s="759"/>
      <c r="GU165" s="759"/>
      <c r="GV165" s="759"/>
      <c r="GW165" s="759"/>
      <c r="GX165" s="759"/>
      <c r="GY165" s="759"/>
      <c r="GZ165" s="759"/>
      <c r="HA165" s="759"/>
      <c r="HB165" s="759"/>
      <c r="HC165" s="759"/>
      <c r="HD165" s="759"/>
      <c r="HE165" s="759"/>
      <c r="HF165" s="759"/>
      <c r="HG165" s="759"/>
      <c r="HH165" s="759"/>
      <c r="HI165" s="759"/>
      <c r="HJ165" s="759"/>
      <c r="HK165" s="759"/>
      <c r="HL165" s="759"/>
      <c r="HM165" s="759"/>
      <c r="HN165" s="759"/>
    </row>
    <row r="166" spans="1:222" s="763" customFormat="1" ht="12" customHeight="1">
      <c r="A166" s="741">
        <v>125</v>
      </c>
      <c r="B166" s="768" t="s">
        <v>233</v>
      </c>
      <c r="C166" s="546">
        <v>0</v>
      </c>
      <c r="D166" s="546">
        <v>7</v>
      </c>
      <c r="E166" s="546">
        <v>8</v>
      </c>
      <c r="F166" s="546">
        <v>20</v>
      </c>
      <c r="G166" s="729">
        <v>35</v>
      </c>
      <c r="H166" s="739"/>
      <c r="I166" s="730"/>
      <c r="J166" s="730"/>
      <c r="K166" s="730"/>
      <c r="L166" s="730"/>
      <c r="M166" s="730"/>
      <c r="N166" s="730"/>
      <c r="O166" s="730"/>
      <c r="P166" s="913"/>
      <c r="Q166" s="718"/>
      <c r="R166" s="765"/>
      <c r="S166" s="737"/>
      <c r="T166" s="766"/>
      <c r="U166" s="766"/>
      <c r="V166" s="765"/>
      <c r="W166" s="765"/>
      <c r="X166" s="732">
        <v>35</v>
      </c>
      <c r="Y166" s="728"/>
      <c r="Z166" s="728"/>
      <c r="AA166" s="900"/>
      <c r="AB166" s="900"/>
      <c r="AC166" s="728"/>
      <c r="AD166" s="728"/>
      <c r="AE166" s="728"/>
      <c r="AF166" s="900"/>
      <c r="AG166" s="728"/>
      <c r="AH166" s="728"/>
      <c r="AI166" s="728"/>
      <c r="AJ166" s="728"/>
      <c r="AK166" s="728"/>
      <c r="AL166" s="728"/>
      <c r="AM166" s="728"/>
      <c r="AN166" s="728"/>
      <c r="AO166" s="764"/>
      <c r="AP166" s="764"/>
      <c r="AQ166" s="764"/>
      <c r="AR166" s="764"/>
      <c r="AS166" s="764"/>
      <c r="AT166" s="764"/>
      <c r="AU166" s="764"/>
      <c r="AV166" s="730"/>
      <c r="AW166" s="729">
        <v>0</v>
      </c>
      <c r="AX166" s="733">
        <v>0</v>
      </c>
      <c r="AY166" s="546">
        <v>0</v>
      </c>
      <c r="AZ166" s="546">
        <v>7</v>
      </c>
      <c r="BA166" s="546">
        <v>8</v>
      </c>
      <c r="BB166" s="546">
        <v>20</v>
      </c>
      <c r="BC166" s="734">
        <v>35</v>
      </c>
      <c r="BD166" s="758"/>
      <c r="BE166" s="706" t="s">
        <v>118</v>
      </c>
      <c r="BF166" s="759"/>
      <c r="BG166" s="759"/>
      <c r="BH166" s="759"/>
      <c r="BI166" s="759"/>
      <c r="BJ166" s="759"/>
      <c r="BK166" s="759"/>
      <c r="BL166" s="759"/>
      <c r="BM166" s="759"/>
      <c r="BN166" s="759"/>
      <c r="BO166" s="759"/>
      <c r="BP166" s="759"/>
      <c r="BQ166" s="759"/>
      <c r="BR166" s="759"/>
      <c r="BS166" s="759"/>
      <c r="BT166" s="759"/>
      <c r="BU166" s="759"/>
      <c r="BV166" s="759"/>
      <c r="BW166" s="759"/>
      <c r="BX166" s="759"/>
      <c r="BY166" s="759"/>
      <c r="BZ166" s="759"/>
      <c r="CA166" s="759"/>
      <c r="CB166" s="759"/>
      <c r="CC166" s="759"/>
      <c r="CD166" s="759"/>
      <c r="CE166" s="759"/>
      <c r="CF166" s="759"/>
      <c r="CG166" s="759"/>
      <c r="CH166" s="759"/>
      <c r="CI166" s="759"/>
      <c r="CJ166" s="759"/>
      <c r="CK166" s="759"/>
      <c r="CL166" s="759"/>
      <c r="CM166" s="759"/>
      <c r="CN166" s="759"/>
      <c r="CO166" s="759"/>
      <c r="CP166" s="759"/>
      <c r="CQ166" s="759"/>
      <c r="CR166" s="759"/>
      <c r="CS166" s="759"/>
      <c r="CT166" s="759"/>
      <c r="CU166" s="759"/>
      <c r="CV166" s="759"/>
      <c r="CW166" s="759"/>
      <c r="CX166" s="759"/>
      <c r="CY166" s="759"/>
      <c r="CZ166" s="759"/>
      <c r="DA166" s="759"/>
      <c r="DB166" s="759"/>
      <c r="DC166" s="759"/>
      <c r="DD166" s="759"/>
      <c r="DE166" s="759"/>
      <c r="DF166" s="759"/>
      <c r="DG166" s="759"/>
      <c r="DH166" s="759"/>
      <c r="DI166" s="759"/>
      <c r="DJ166" s="759"/>
      <c r="DK166" s="759"/>
      <c r="DL166" s="759"/>
      <c r="DM166" s="759"/>
      <c r="DN166" s="759"/>
      <c r="DO166" s="759"/>
      <c r="DP166" s="759"/>
      <c r="DQ166" s="759"/>
      <c r="DR166" s="759"/>
      <c r="DS166" s="759"/>
      <c r="DT166" s="759"/>
      <c r="DU166" s="759"/>
      <c r="DV166" s="759"/>
      <c r="DW166" s="759"/>
      <c r="DX166" s="759"/>
      <c r="DY166" s="759"/>
      <c r="DZ166" s="759"/>
      <c r="EA166" s="759"/>
      <c r="EB166" s="759"/>
      <c r="EC166" s="759"/>
      <c r="ED166" s="759"/>
      <c r="EE166" s="759"/>
      <c r="EF166" s="759"/>
      <c r="EG166" s="759"/>
      <c r="EH166" s="759"/>
      <c r="EI166" s="759"/>
      <c r="EJ166" s="759"/>
      <c r="EK166" s="759"/>
      <c r="EL166" s="759"/>
      <c r="EM166" s="759"/>
      <c r="EN166" s="759"/>
      <c r="EO166" s="759"/>
      <c r="EP166" s="759"/>
      <c r="EQ166" s="759"/>
      <c r="ER166" s="759"/>
      <c r="ES166" s="759"/>
      <c r="ET166" s="759"/>
      <c r="EU166" s="759"/>
      <c r="EV166" s="759"/>
      <c r="EW166" s="759"/>
      <c r="EX166" s="759"/>
      <c r="EY166" s="759"/>
      <c r="EZ166" s="759"/>
      <c r="FA166" s="759"/>
      <c r="FB166" s="759"/>
      <c r="FC166" s="759"/>
      <c r="FD166" s="759"/>
      <c r="FE166" s="759"/>
      <c r="FF166" s="759"/>
      <c r="FG166" s="759"/>
      <c r="FH166" s="759"/>
      <c r="FI166" s="759"/>
      <c r="FJ166" s="759"/>
      <c r="FK166" s="759"/>
      <c r="FL166" s="759"/>
      <c r="FM166" s="759"/>
      <c r="FN166" s="759"/>
      <c r="FO166" s="759"/>
      <c r="FP166" s="759"/>
      <c r="FQ166" s="759"/>
      <c r="FR166" s="759"/>
      <c r="FS166" s="759"/>
      <c r="FT166" s="759"/>
      <c r="FU166" s="759"/>
      <c r="FV166" s="759"/>
      <c r="FW166" s="759"/>
      <c r="FX166" s="759"/>
      <c r="FY166" s="759"/>
      <c r="FZ166" s="759"/>
      <c r="GA166" s="759"/>
      <c r="GB166" s="759"/>
      <c r="GC166" s="759"/>
      <c r="GD166" s="759"/>
      <c r="GE166" s="759"/>
      <c r="GF166" s="759"/>
      <c r="GG166" s="759"/>
      <c r="GH166" s="759"/>
      <c r="GI166" s="759"/>
      <c r="GJ166" s="759"/>
      <c r="GK166" s="759"/>
      <c r="GL166" s="759"/>
      <c r="GM166" s="759"/>
      <c r="GN166" s="759"/>
      <c r="GO166" s="759"/>
      <c r="GP166" s="759"/>
      <c r="GQ166" s="759"/>
      <c r="GR166" s="759"/>
      <c r="GS166" s="759"/>
      <c r="GT166" s="759"/>
      <c r="GU166" s="759"/>
      <c r="GV166" s="759"/>
      <c r="GW166" s="759"/>
      <c r="GX166" s="759"/>
      <c r="GY166" s="759"/>
      <c r="GZ166" s="759"/>
      <c r="HA166" s="759"/>
      <c r="HB166" s="759"/>
      <c r="HC166" s="759"/>
      <c r="HD166" s="759"/>
      <c r="HE166" s="759"/>
      <c r="HF166" s="759"/>
      <c r="HG166" s="759"/>
      <c r="HH166" s="759"/>
      <c r="HI166" s="759"/>
      <c r="HJ166" s="759"/>
      <c r="HK166" s="759"/>
      <c r="HL166" s="759"/>
      <c r="HM166" s="759"/>
      <c r="HN166" s="759"/>
    </row>
    <row r="167" spans="1:222" s="763" customFormat="1" ht="12.75">
      <c r="A167" s="741">
        <v>126</v>
      </c>
      <c r="B167" s="768" t="s">
        <v>234</v>
      </c>
      <c r="C167" s="546">
        <v>0</v>
      </c>
      <c r="D167" s="546">
        <v>7</v>
      </c>
      <c r="E167" s="546">
        <v>13</v>
      </c>
      <c r="F167" s="546">
        <v>15</v>
      </c>
      <c r="G167" s="729">
        <v>35</v>
      </c>
      <c r="H167" s="739"/>
      <c r="I167" s="730"/>
      <c r="J167" s="730"/>
      <c r="K167" s="730">
        <v>3</v>
      </c>
      <c r="L167" s="730"/>
      <c r="M167" s="730"/>
      <c r="N167" s="730"/>
      <c r="O167" s="730">
        <v>1</v>
      </c>
      <c r="P167" s="913"/>
      <c r="Q167" s="718"/>
      <c r="R167" s="765"/>
      <c r="S167" s="765"/>
      <c r="T167" s="766"/>
      <c r="U167" s="766"/>
      <c r="V167" s="765"/>
      <c r="W167" s="765"/>
      <c r="X167" s="732">
        <v>37</v>
      </c>
      <c r="Y167" s="728"/>
      <c r="Z167" s="728"/>
      <c r="AA167" s="900"/>
      <c r="AB167" s="900"/>
      <c r="AC167" s="728"/>
      <c r="AD167" s="728"/>
      <c r="AE167" s="728"/>
      <c r="AF167" s="900"/>
      <c r="AG167" s="728"/>
      <c r="AH167" s="728"/>
      <c r="AI167" s="728"/>
      <c r="AJ167" s="728"/>
      <c r="AK167" s="728"/>
      <c r="AL167" s="728"/>
      <c r="AM167" s="728"/>
      <c r="AN167" s="728"/>
      <c r="AO167" s="764"/>
      <c r="AP167" s="764"/>
      <c r="AQ167" s="764"/>
      <c r="AR167" s="764"/>
      <c r="AS167" s="764"/>
      <c r="AT167" s="764"/>
      <c r="AU167" s="764"/>
      <c r="AV167" s="730">
        <v>1</v>
      </c>
      <c r="AW167" s="729">
        <v>0</v>
      </c>
      <c r="AX167" s="733">
        <v>1</v>
      </c>
      <c r="AY167" s="546">
        <v>0</v>
      </c>
      <c r="AZ167" s="546">
        <v>7</v>
      </c>
      <c r="BA167" s="546">
        <v>13</v>
      </c>
      <c r="BB167" s="546">
        <v>16</v>
      </c>
      <c r="BC167" s="734">
        <v>36</v>
      </c>
      <c r="BD167" s="758" t="s">
        <v>1660</v>
      </c>
      <c r="BE167" s="706" t="s">
        <v>120</v>
      </c>
      <c r="BF167" s="759"/>
      <c r="BG167" s="759"/>
      <c r="BH167" s="759"/>
      <c r="BI167" s="759"/>
      <c r="BJ167" s="759"/>
      <c r="BK167" s="759"/>
      <c r="BL167" s="759"/>
      <c r="BM167" s="759"/>
      <c r="BN167" s="759"/>
      <c r="BO167" s="759"/>
      <c r="BP167" s="759"/>
      <c r="BQ167" s="759"/>
      <c r="BR167" s="759"/>
      <c r="BS167" s="759"/>
      <c r="BT167" s="759"/>
      <c r="BU167" s="759"/>
      <c r="BV167" s="759"/>
      <c r="BW167" s="759"/>
      <c r="BX167" s="759"/>
      <c r="BY167" s="759"/>
      <c r="BZ167" s="759"/>
      <c r="CA167" s="759"/>
      <c r="CB167" s="759"/>
      <c r="CC167" s="759"/>
      <c r="CD167" s="759"/>
      <c r="CE167" s="759"/>
      <c r="CF167" s="759"/>
      <c r="CG167" s="759"/>
      <c r="CH167" s="759"/>
      <c r="CI167" s="759"/>
      <c r="CJ167" s="759"/>
      <c r="CK167" s="759"/>
      <c r="CL167" s="759"/>
      <c r="CM167" s="759"/>
      <c r="CN167" s="759"/>
      <c r="CO167" s="759"/>
      <c r="CP167" s="759"/>
      <c r="CQ167" s="759"/>
      <c r="CR167" s="759"/>
      <c r="CS167" s="759"/>
      <c r="CT167" s="759"/>
      <c r="CU167" s="759"/>
      <c r="CV167" s="759"/>
      <c r="CW167" s="759"/>
      <c r="CX167" s="759"/>
      <c r="CY167" s="759"/>
      <c r="CZ167" s="759"/>
      <c r="DA167" s="759"/>
      <c r="DB167" s="759"/>
      <c r="DC167" s="759"/>
      <c r="DD167" s="759"/>
      <c r="DE167" s="759"/>
      <c r="DF167" s="759"/>
      <c r="DG167" s="759"/>
      <c r="DH167" s="759"/>
      <c r="DI167" s="759"/>
      <c r="DJ167" s="759"/>
      <c r="DK167" s="759"/>
      <c r="DL167" s="759"/>
      <c r="DM167" s="759"/>
      <c r="DN167" s="759"/>
      <c r="DO167" s="759"/>
      <c r="DP167" s="759"/>
      <c r="DQ167" s="759"/>
      <c r="DR167" s="759"/>
      <c r="DS167" s="759"/>
      <c r="DT167" s="759"/>
      <c r="DU167" s="759"/>
      <c r="DV167" s="759"/>
      <c r="DW167" s="759"/>
      <c r="DX167" s="759"/>
      <c r="DY167" s="759"/>
      <c r="DZ167" s="759"/>
      <c r="EA167" s="759"/>
      <c r="EB167" s="759"/>
      <c r="EC167" s="759"/>
      <c r="ED167" s="759"/>
      <c r="EE167" s="759"/>
      <c r="EF167" s="759"/>
      <c r="EG167" s="759"/>
      <c r="EH167" s="759"/>
      <c r="EI167" s="759"/>
      <c r="EJ167" s="759"/>
      <c r="EK167" s="759"/>
      <c r="EL167" s="759"/>
      <c r="EM167" s="759"/>
      <c r="EN167" s="759"/>
      <c r="EO167" s="759"/>
      <c r="EP167" s="759"/>
      <c r="EQ167" s="759"/>
      <c r="ER167" s="759"/>
      <c r="ES167" s="759"/>
      <c r="ET167" s="759"/>
      <c r="EU167" s="759"/>
      <c r="EV167" s="759"/>
      <c r="EW167" s="759"/>
      <c r="EX167" s="759"/>
      <c r="EY167" s="759"/>
      <c r="EZ167" s="759"/>
      <c r="FA167" s="759"/>
      <c r="FB167" s="759"/>
      <c r="FC167" s="759"/>
      <c r="FD167" s="759"/>
      <c r="FE167" s="759"/>
      <c r="FF167" s="759"/>
      <c r="FG167" s="759"/>
      <c r="FH167" s="759"/>
      <c r="FI167" s="759"/>
      <c r="FJ167" s="759"/>
      <c r="FK167" s="759"/>
      <c r="FL167" s="759"/>
      <c r="FM167" s="759"/>
      <c r="FN167" s="759"/>
      <c r="FO167" s="759"/>
      <c r="FP167" s="759"/>
      <c r="FQ167" s="759"/>
      <c r="FR167" s="759"/>
      <c r="FS167" s="759"/>
      <c r="FT167" s="759"/>
      <c r="FU167" s="759"/>
      <c r="FV167" s="759"/>
      <c r="FW167" s="759"/>
      <c r="FX167" s="759"/>
      <c r="FY167" s="759"/>
      <c r="FZ167" s="759"/>
      <c r="GA167" s="759"/>
      <c r="GB167" s="759"/>
      <c r="GC167" s="759"/>
      <c r="GD167" s="759"/>
      <c r="GE167" s="759"/>
      <c r="GF167" s="759"/>
      <c r="GG167" s="759"/>
      <c r="GH167" s="759"/>
      <c r="GI167" s="759"/>
      <c r="GJ167" s="759"/>
      <c r="GK167" s="759"/>
      <c r="GL167" s="759"/>
      <c r="GM167" s="759"/>
      <c r="GN167" s="759"/>
      <c r="GO167" s="759"/>
      <c r="GP167" s="759"/>
      <c r="GQ167" s="759"/>
      <c r="GR167" s="759"/>
      <c r="GS167" s="759"/>
      <c r="GT167" s="759"/>
      <c r="GU167" s="759"/>
      <c r="GV167" s="759"/>
      <c r="GW167" s="759"/>
      <c r="GX167" s="759"/>
      <c r="GY167" s="759"/>
      <c r="GZ167" s="759"/>
      <c r="HA167" s="759"/>
      <c r="HB167" s="759"/>
      <c r="HC167" s="759"/>
      <c r="HD167" s="759"/>
      <c r="HE167" s="759"/>
      <c r="HF167" s="759"/>
      <c r="HG167" s="759"/>
      <c r="HH167" s="759"/>
      <c r="HI167" s="759"/>
      <c r="HJ167" s="759"/>
      <c r="HK167" s="759"/>
      <c r="HL167" s="759"/>
      <c r="HM167" s="759"/>
      <c r="HN167" s="759"/>
    </row>
    <row r="168" spans="1:222" s="763" customFormat="1" ht="12" customHeight="1">
      <c r="A168" s="741">
        <v>127</v>
      </c>
      <c r="B168" s="768" t="s">
        <v>235</v>
      </c>
      <c r="C168" s="546">
        <v>0</v>
      </c>
      <c r="D168" s="546">
        <v>7</v>
      </c>
      <c r="E168" s="546">
        <v>11</v>
      </c>
      <c r="F168" s="546">
        <v>17</v>
      </c>
      <c r="G168" s="729">
        <v>35</v>
      </c>
      <c r="H168" s="739"/>
      <c r="I168" s="730"/>
      <c r="J168" s="730"/>
      <c r="K168" s="730"/>
      <c r="L168" s="730"/>
      <c r="M168" s="730"/>
      <c r="N168" s="730"/>
      <c r="O168" s="730"/>
      <c r="P168" s="913"/>
      <c r="Q168" s="718"/>
      <c r="R168" s="765"/>
      <c r="S168" s="737"/>
      <c r="T168" s="766"/>
      <c r="U168" s="766"/>
      <c r="V168" s="765"/>
      <c r="W168" s="765"/>
      <c r="X168" s="732">
        <v>35</v>
      </c>
      <c r="Y168" s="728"/>
      <c r="Z168" s="728"/>
      <c r="AA168" s="900"/>
      <c r="AB168" s="900"/>
      <c r="AC168" s="728"/>
      <c r="AD168" s="728"/>
      <c r="AE168" s="728"/>
      <c r="AF168" s="900"/>
      <c r="AG168" s="728"/>
      <c r="AH168" s="728"/>
      <c r="AI168" s="728"/>
      <c r="AJ168" s="728"/>
      <c r="AK168" s="728"/>
      <c r="AL168" s="728"/>
      <c r="AM168" s="728"/>
      <c r="AN168" s="728"/>
      <c r="AO168" s="764"/>
      <c r="AP168" s="764"/>
      <c r="AQ168" s="764"/>
      <c r="AR168" s="764"/>
      <c r="AS168" s="764"/>
      <c r="AT168" s="764"/>
      <c r="AU168" s="764"/>
      <c r="AV168" s="730"/>
      <c r="AW168" s="729">
        <v>0</v>
      </c>
      <c r="AX168" s="733">
        <v>0</v>
      </c>
      <c r="AY168" s="546">
        <v>0</v>
      </c>
      <c r="AZ168" s="546">
        <v>7</v>
      </c>
      <c r="BA168" s="546">
        <v>11</v>
      </c>
      <c r="BB168" s="546">
        <v>17</v>
      </c>
      <c r="BC168" s="734">
        <v>35</v>
      </c>
      <c r="BD168" s="758"/>
      <c r="BE168" s="706" t="s">
        <v>183</v>
      </c>
      <c r="BF168" s="759"/>
      <c r="BG168" s="759"/>
      <c r="BH168" s="759"/>
      <c r="BI168" s="759"/>
      <c r="BJ168" s="759"/>
      <c r="BK168" s="759"/>
      <c r="BL168" s="759"/>
      <c r="BM168" s="759"/>
      <c r="BN168" s="759"/>
      <c r="BO168" s="759"/>
      <c r="BP168" s="759"/>
      <c r="BQ168" s="759"/>
      <c r="BR168" s="759"/>
      <c r="BS168" s="759"/>
      <c r="BT168" s="759"/>
      <c r="BU168" s="759"/>
      <c r="BV168" s="759"/>
      <c r="BW168" s="759"/>
      <c r="BX168" s="759"/>
      <c r="BY168" s="759"/>
      <c r="BZ168" s="759"/>
      <c r="CA168" s="759"/>
      <c r="CB168" s="759"/>
      <c r="CC168" s="759"/>
      <c r="CD168" s="759"/>
      <c r="CE168" s="759"/>
      <c r="CF168" s="759"/>
      <c r="CG168" s="759"/>
      <c r="CH168" s="759"/>
      <c r="CI168" s="759"/>
      <c r="CJ168" s="759"/>
      <c r="CK168" s="759"/>
      <c r="CL168" s="759"/>
      <c r="CM168" s="759"/>
      <c r="CN168" s="759"/>
      <c r="CO168" s="759"/>
      <c r="CP168" s="759"/>
      <c r="CQ168" s="759"/>
      <c r="CR168" s="759"/>
      <c r="CS168" s="759"/>
      <c r="CT168" s="759"/>
      <c r="CU168" s="759"/>
      <c r="CV168" s="759"/>
      <c r="CW168" s="759"/>
      <c r="CX168" s="759"/>
      <c r="CY168" s="759"/>
      <c r="CZ168" s="759"/>
      <c r="DA168" s="759"/>
      <c r="DB168" s="759"/>
      <c r="DC168" s="759"/>
      <c r="DD168" s="759"/>
      <c r="DE168" s="759"/>
      <c r="DF168" s="759"/>
      <c r="DG168" s="759"/>
      <c r="DH168" s="759"/>
      <c r="DI168" s="759"/>
      <c r="DJ168" s="759"/>
      <c r="DK168" s="759"/>
      <c r="DL168" s="759"/>
      <c r="DM168" s="759"/>
      <c r="DN168" s="759"/>
      <c r="DO168" s="759"/>
      <c r="DP168" s="759"/>
      <c r="DQ168" s="759"/>
      <c r="DR168" s="759"/>
      <c r="DS168" s="759"/>
      <c r="DT168" s="759"/>
      <c r="DU168" s="759"/>
      <c r="DV168" s="759"/>
      <c r="DW168" s="759"/>
      <c r="DX168" s="759"/>
      <c r="DY168" s="759"/>
      <c r="DZ168" s="759"/>
      <c r="EA168" s="759"/>
      <c r="EB168" s="759"/>
      <c r="EC168" s="759"/>
      <c r="ED168" s="759"/>
      <c r="EE168" s="759"/>
      <c r="EF168" s="759"/>
      <c r="EG168" s="759"/>
      <c r="EH168" s="759"/>
      <c r="EI168" s="759"/>
      <c r="EJ168" s="759"/>
      <c r="EK168" s="759"/>
      <c r="EL168" s="759"/>
      <c r="EM168" s="759"/>
      <c r="EN168" s="759"/>
      <c r="EO168" s="759"/>
      <c r="EP168" s="759"/>
      <c r="EQ168" s="759"/>
      <c r="ER168" s="759"/>
      <c r="ES168" s="759"/>
      <c r="ET168" s="759"/>
      <c r="EU168" s="759"/>
      <c r="EV168" s="759"/>
      <c r="EW168" s="759"/>
      <c r="EX168" s="759"/>
      <c r="EY168" s="759"/>
      <c r="EZ168" s="759"/>
      <c r="FA168" s="759"/>
      <c r="FB168" s="759"/>
      <c r="FC168" s="759"/>
      <c r="FD168" s="759"/>
      <c r="FE168" s="759"/>
      <c r="FF168" s="759"/>
      <c r="FG168" s="759"/>
      <c r="FH168" s="759"/>
      <c r="FI168" s="759"/>
      <c r="FJ168" s="759"/>
      <c r="FK168" s="759"/>
      <c r="FL168" s="759"/>
      <c r="FM168" s="759"/>
      <c r="FN168" s="759"/>
      <c r="FO168" s="759"/>
      <c r="FP168" s="759"/>
      <c r="FQ168" s="759"/>
      <c r="FR168" s="759"/>
      <c r="FS168" s="759"/>
      <c r="FT168" s="759"/>
      <c r="FU168" s="759"/>
      <c r="FV168" s="759"/>
      <c r="FW168" s="759"/>
      <c r="FX168" s="759"/>
      <c r="FY168" s="759"/>
      <c r="FZ168" s="759"/>
      <c r="GA168" s="759"/>
      <c r="GB168" s="759"/>
      <c r="GC168" s="759"/>
      <c r="GD168" s="759"/>
      <c r="GE168" s="759"/>
      <c r="GF168" s="759"/>
      <c r="GG168" s="759"/>
      <c r="GH168" s="759"/>
      <c r="GI168" s="759"/>
      <c r="GJ168" s="759"/>
      <c r="GK168" s="759"/>
      <c r="GL168" s="759"/>
      <c r="GM168" s="759"/>
      <c r="GN168" s="759"/>
      <c r="GO168" s="759"/>
      <c r="GP168" s="759"/>
      <c r="GQ168" s="759"/>
      <c r="GR168" s="759"/>
      <c r="GS168" s="759"/>
      <c r="GT168" s="759"/>
      <c r="GU168" s="759"/>
      <c r="GV168" s="759"/>
      <c r="GW168" s="759"/>
      <c r="GX168" s="759"/>
      <c r="GY168" s="759"/>
      <c r="GZ168" s="759"/>
      <c r="HA168" s="759"/>
      <c r="HB168" s="759"/>
      <c r="HC168" s="759"/>
      <c r="HD168" s="759"/>
      <c r="HE168" s="759"/>
      <c r="HF168" s="759"/>
      <c r="HG168" s="759"/>
      <c r="HH168" s="759"/>
      <c r="HI168" s="759"/>
      <c r="HJ168" s="759"/>
      <c r="HK168" s="759"/>
      <c r="HL168" s="759"/>
      <c r="HM168" s="759"/>
      <c r="HN168" s="759"/>
    </row>
    <row r="169" spans="1:222" s="763" customFormat="1" ht="12" customHeight="1">
      <c r="A169" s="741">
        <v>128</v>
      </c>
      <c r="B169" s="768" t="s">
        <v>236</v>
      </c>
      <c r="C169" s="546">
        <v>0</v>
      </c>
      <c r="D169" s="546">
        <v>2</v>
      </c>
      <c r="E169" s="546">
        <v>5</v>
      </c>
      <c r="F169" s="546">
        <v>33</v>
      </c>
      <c r="G169" s="729">
        <v>40</v>
      </c>
      <c r="H169" s="739"/>
      <c r="I169" s="730"/>
      <c r="J169" s="730"/>
      <c r="K169" s="730"/>
      <c r="L169" s="730"/>
      <c r="M169" s="730"/>
      <c r="N169" s="730"/>
      <c r="O169" s="730"/>
      <c r="P169" s="913"/>
      <c r="Q169" s="718"/>
      <c r="R169" s="765"/>
      <c r="S169" s="765"/>
      <c r="T169" s="766"/>
      <c r="U169" s="766"/>
      <c r="V169" s="765"/>
      <c r="W169" s="765"/>
      <c r="X169" s="732">
        <v>40</v>
      </c>
      <c r="Y169" s="728"/>
      <c r="Z169" s="728"/>
      <c r="AA169" s="900"/>
      <c r="AB169" s="900"/>
      <c r="AC169" s="728"/>
      <c r="AD169" s="728"/>
      <c r="AE169" s="728"/>
      <c r="AF169" s="900"/>
      <c r="AG169" s="728"/>
      <c r="AH169" s="728"/>
      <c r="AI169" s="728"/>
      <c r="AJ169" s="728"/>
      <c r="AK169" s="728"/>
      <c r="AL169" s="728"/>
      <c r="AM169" s="728"/>
      <c r="AN169" s="728"/>
      <c r="AO169" s="764"/>
      <c r="AP169" s="764"/>
      <c r="AQ169" s="764"/>
      <c r="AR169" s="764"/>
      <c r="AS169" s="764"/>
      <c r="AT169" s="764"/>
      <c r="AU169" s="764"/>
      <c r="AV169" s="730"/>
      <c r="AW169" s="729">
        <v>0</v>
      </c>
      <c r="AX169" s="733">
        <v>0</v>
      </c>
      <c r="AY169" s="546">
        <v>0</v>
      </c>
      <c r="AZ169" s="546">
        <v>2</v>
      </c>
      <c r="BA169" s="546">
        <v>5</v>
      </c>
      <c r="BB169" s="546">
        <v>33</v>
      </c>
      <c r="BC169" s="734">
        <v>40</v>
      </c>
      <c r="BD169" s="758"/>
      <c r="BE169" s="706" t="s">
        <v>123</v>
      </c>
      <c r="BF169" s="759"/>
      <c r="BG169" s="759"/>
      <c r="BH169" s="759"/>
      <c r="BI169" s="759"/>
      <c r="BJ169" s="759"/>
      <c r="BK169" s="759"/>
      <c r="BL169" s="759"/>
      <c r="BM169" s="759"/>
      <c r="BN169" s="759"/>
      <c r="BO169" s="759"/>
      <c r="BP169" s="759"/>
      <c r="BQ169" s="759"/>
      <c r="BR169" s="759"/>
      <c r="BS169" s="759"/>
      <c r="BT169" s="759"/>
      <c r="BU169" s="759"/>
      <c r="BV169" s="759"/>
      <c r="BW169" s="759"/>
      <c r="BX169" s="759"/>
      <c r="BY169" s="759"/>
      <c r="BZ169" s="759"/>
      <c r="CA169" s="759"/>
      <c r="CB169" s="759"/>
      <c r="CC169" s="759"/>
      <c r="CD169" s="759"/>
      <c r="CE169" s="759"/>
      <c r="CF169" s="759"/>
      <c r="CG169" s="759"/>
      <c r="CH169" s="759"/>
      <c r="CI169" s="759"/>
      <c r="CJ169" s="759"/>
      <c r="CK169" s="759"/>
      <c r="CL169" s="759"/>
      <c r="CM169" s="759"/>
      <c r="CN169" s="759"/>
      <c r="CO169" s="759"/>
      <c r="CP169" s="759"/>
      <c r="CQ169" s="759"/>
      <c r="CR169" s="759"/>
      <c r="CS169" s="759"/>
      <c r="CT169" s="759"/>
      <c r="CU169" s="759"/>
      <c r="CV169" s="759"/>
      <c r="CW169" s="759"/>
      <c r="CX169" s="759"/>
      <c r="CY169" s="759"/>
      <c r="CZ169" s="759"/>
      <c r="DA169" s="759"/>
      <c r="DB169" s="759"/>
      <c r="DC169" s="759"/>
      <c r="DD169" s="759"/>
      <c r="DE169" s="759"/>
      <c r="DF169" s="759"/>
      <c r="DG169" s="759"/>
      <c r="DH169" s="759"/>
      <c r="DI169" s="759"/>
      <c r="DJ169" s="759"/>
      <c r="DK169" s="759"/>
      <c r="DL169" s="759"/>
      <c r="DM169" s="759"/>
      <c r="DN169" s="759"/>
      <c r="DO169" s="759"/>
      <c r="DP169" s="759"/>
      <c r="DQ169" s="759"/>
      <c r="DR169" s="759"/>
      <c r="DS169" s="759"/>
      <c r="DT169" s="759"/>
      <c r="DU169" s="759"/>
      <c r="DV169" s="759"/>
      <c r="DW169" s="759"/>
      <c r="DX169" s="759"/>
      <c r="DY169" s="759"/>
      <c r="DZ169" s="759"/>
      <c r="EA169" s="759"/>
      <c r="EB169" s="759"/>
      <c r="EC169" s="759"/>
      <c r="ED169" s="759"/>
      <c r="EE169" s="759"/>
      <c r="EF169" s="759"/>
      <c r="EG169" s="759"/>
      <c r="EH169" s="759"/>
      <c r="EI169" s="759"/>
      <c r="EJ169" s="759"/>
      <c r="EK169" s="759"/>
      <c r="EL169" s="759"/>
      <c r="EM169" s="759"/>
      <c r="EN169" s="759"/>
      <c r="EO169" s="759"/>
      <c r="EP169" s="759"/>
      <c r="EQ169" s="759"/>
      <c r="ER169" s="759"/>
      <c r="ES169" s="759"/>
      <c r="ET169" s="759"/>
      <c r="EU169" s="759"/>
      <c r="EV169" s="759"/>
      <c r="EW169" s="759"/>
      <c r="EX169" s="759"/>
      <c r="EY169" s="759"/>
      <c r="EZ169" s="759"/>
      <c r="FA169" s="759"/>
      <c r="FB169" s="759"/>
      <c r="FC169" s="759"/>
      <c r="FD169" s="759"/>
      <c r="FE169" s="759"/>
      <c r="FF169" s="759"/>
      <c r="FG169" s="759"/>
      <c r="FH169" s="759"/>
      <c r="FI169" s="759"/>
      <c r="FJ169" s="759"/>
      <c r="FK169" s="759"/>
      <c r="FL169" s="759"/>
      <c r="FM169" s="759"/>
      <c r="FN169" s="759"/>
      <c r="FO169" s="759"/>
      <c r="FP169" s="759"/>
      <c r="FQ169" s="759"/>
      <c r="FR169" s="759"/>
      <c r="FS169" s="759"/>
      <c r="FT169" s="759"/>
      <c r="FU169" s="759"/>
      <c r="FV169" s="759"/>
      <c r="FW169" s="759"/>
      <c r="FX169" s="759"/>
      <c r="FY169" s="759"/>
      <c r="FZ169" s="759"/>
      <c r="GA169" s="759"/>
      <c r="GB169" s="759"/>
      <c r="GC169" s="759"/>
      <c r="GD169" s="759"/>
      <c r="GE169" s="759"/>
      <c r="GF169" s="759"/>
      <c r="GG169" s="759"/>
      <c r="GH169" s="759"/>
      <c r="GI169" s="759"/>
      <c r="GJ169" s="759"/>
      <c r="GK169" s="759"/>
      <c r="GL169" s="759"/>
      <c r="GM169" s="759"/>
      <c r="GN169" s="759"/>
      <c r="GO169" s="759"/>
      <c r="GP169" s="759"/>
      <c r="GQ169" s="759"/>
      <c r="GR169" s="759"/>
      <c r="GS169" s="759"/>
      <c r="GT169" s="759"/>
      <c r="GU169" s="759"/>
      <c r="GV169" s="759"/>
      <c r="GW169" s="759"/>
      <c r="GX169" s="759"/>
      <c r="GY169" s="759"/>
      <c r="GZ169" s="759"/>
      <c r="HA169" s="759"/>
      <c r="HB169" s="759"/>
      <c r="HC169" s="759"/>
      <c r="HD169" s="759"/>
      <c r="HE169" s="759"/>
      <c r="HF169" s="759"/>
      <c r="HG169" s="759"/>
      <c r="HH169" s="759"/>
      <c r="HI169" s="759"/>
      <c r="HJ169" s="759"/>
      <c r="HK169" s="759"/>
      <c r="HL169" s="759"/>
      <c r="HM169" s="759"/>
      <c r="HN169" s="759"/>
    </row>
    <row r="170" spans="1:222" s="763" customFormat="1" ht="11.25" customHeight="1">
      <c r="A170" s="741">
        <v>129</v>
      </c>
      <c r="B170" s="768" t="s">
        <v>237</v>
      </c>
      <c r="C170" s="546">
        <v>2</v>
      </c>
      <c r="D170" s="546">
        <v>5</v>
      </c>
      <c r="E170" s="546">
        <v>2</v>
      </c>
      <c r="F170" s="546">
        <v>28</v>
      </c>
      <c r="G170" s="729">
        <v>37</v>
      </c>
      <c r="H170" s="739"/>
      <c r="I170" s="730"/>
      <c r="J170" s="730"/>
      <c r="K170" s="730"/>
      <c r="L170" s="730"/>
      <c r="M170" s="730"/>
      <c r="N170" s="730"/>
      <c r="O170" s="730"/>
      <c r="P170" s="913"/>
      <c r="Q170" s="718"/>
      <c r="R170" s="737"/>
      <c r="S170" s="765"/>
      <c r="T170" s="766"/>
      <c r="U170" s="766"/>
      <c r="V170" s="765"/>
      <c r="W170" s="765"/>
      <c r="X170" s="732">
        <v>37</v>
      </c>
      <c r="Y170" s="728"/>
      <c r="Z170" s="728"/>
      <c r="AA170" s="900"/>
      <c r="AB170" s="900"/>
      <c r="AC170" s="728"/>
      <c r="AD170" s="728"/>
      <c r="AE170" s="728"/>
      <c r="AF170" s="900"/>
      <c r="AG170" s="728"/>
      <c r="AH170" s="728"/>
      <c r="AI170" s="728"/>
      <c r="AJ170" s="728"/>
      <c r="AK170" s="728"/>
      <c r="AL170" s="728"/>
      <c r="AM170" s="728"/>
      <c r="AN170" s="728"/>
      <c r="AO170" s="728"/>
      <c r="AP170" s="728"/>
      <c r="AQ170" s="728"/>
      <c r="AR170" s="728"/>
      <c r="AS170" s="764"/>
      <c r="AT170" s="764"/>
      <c r="AU170" s="764"/>
      <c r="AV170" s="730">
        <v>1</v>
      </c>
      <c r="AW170" s="729">
        <v>0</v>
      </c>
      <c r="AX170" s="733">
        <v>1</v>
      </c>
      <c r="AY170" s="546">
        <v>2</v>
      </c>
      <c r="AZ170" s="546">
        <v>5</v>
      </c>
      <c r="BA170" s="546">
        <v>2</v>
      </c>
      <c r="BB170" s="546">
        <v>27</v>
      </c>
      <c r="BC170" s="734">
        <v>36</v>
      </c>
      <c r="BD170" s="758" t="s">
        <v>1591</v>
      </c>
      <c r="BE170" s="706" t="s">
        <v>125</v>
      </c>
      <c r="BF170" s="759"/>
      <c r="BG170" s="759"/>
      <c r="BH170" s="759"/>
      <c r="BI170" s="759"/>
      <c r="BJ170" s="759"/>
      <c r="BK170" s="759"/>
      <c r="BL170" s="759"/>
      <c r="BM170" s="759"/>
      <c r="BN170" s="759"/>
      <c r="BO170" s="759"/>
      <c r="BP170" s="759"/>
      <c r="BQ170" s="759"/>
      <c r="BR170" s="759"/>
      <c r="BS170" s="759"/>
      <c r="BT170" s="759"/>
      <c r="BU170" s="759"/>
      <c r="BV170" s="759"/>
      <c r="BW170" s="759"/>
      <c r="BX170" s="759"/>
      <c r="BY170" s="759"/>
      <c r="BZ170" s="759"/>
      <c r="CA170" s="759"/>
      <c r="CB170" s="759"/>
      <c r="CC170" s="759"/>
      <c r="CD170" s="759"/>
      <c r="CE170" s="759"/>
      <c r="CF170" s="759"/>
      <c r="CG170" s="759"/>
      <c r="CH170" s="759"/>
      <c r="CI170" s="759"/>
      <c r="CJ170" s="759"/>
      <c r="CK170" s="759"/>
      <c r="CL170" s="759"/>
      <c r="CM170" s="759"/>
      <c r="CN170" s="759"/>
      <c r="CO170" s="759"/>
      <c r="CP170" s="759"/>
      <c r="CQ170" s="759"/>
      <c r="CR170" s="759"/>
      <c r="CS170" s="759"/>
      <c r="CT170" s="759"/>
      <c r="CU170" s="759"/>
      <c r="CV170" s="759"/>
      <c r="CW170" s="759"/>
      <c r="CX170" s="759"/>
      <c r="CY170" s="759"/>
      <c r="CZ170" s="759"/>
      <c r="DA170" s="759"/>
      <c r="DB170" s="759"/>
      <c r="DC170" s="759"/>
      <c r="DD170" s="759"/>
      <c r="DE170" s="759"/>
      <c r="DF170" s="759"/>
      <c r="DG170" s="759"/>
      <c r="DH170" s="759"/>
      <c r="DI170" s="759"/>
      <c r="DJ170" s="759"/>
      <c r="DK170" s="759"/>
      <c r="DL170" s="759"/>
      <c r="DM170" s="759"/>
      <c r="DN170" s="759"/>
      <c r="DO170" s="759"/>
      <c r="DP170" s="759"/>
      <c r="DQ170" s="759"/>
      <c r="DR170" s="759"/>
      <c r="DS170" s="759"/>
      <c r="DT170" s="759"/>
      <c r="DU170" s="759"/>
      <c r="DV170" s="759"/>
      <c r="DW170" s="759"/>
      <c r="DX170" s="759"/>
      <c r="DY170" s="759"/>
      <c r="DZ170" s="759"/>
      <c r="EA170" s="759"/>
      <c r="EB170" s="759"/>
      <c r="EC170" s="759"/>
      <c r="ED170" s="759"/>
      <c r="EE170" s="759"/>
      <c r="EF170" s="759"/>
      <c r="EG170" s="759"/>
      <c r="EH170" s="759"/>
      <c r="EI170" s="759"/>
      <c r="EJ170" s="759"/>
      <c r="EK170" s="759"/>
      <c r="EL170" s="759"/>
      <c r="EM170" s="759"/>
      <c r="EN170" s="759"/>
      <c r="EO170" s="759"/>
      <c r="EP170" s="759"/>
      <c r="EQ170" s="759"/>
      <c r="ER170" s="759"/>
      <c r="ES170" s="759"/>
      <c r="ET170" s="759"/>
      <c r="EU170" s="759"/>
      <c r="EV170" s="759"/>
      <c r="EW170" s="759"/>
      <c r="EX170" s="759"/>
      <c r="EY170" s="759"/>
      <c r="EZ170" s="759"/>
      <c r="FA170" s="759"/>
      <c r="FB170" s="759"/>
      <c r="FC170" s="759"/>
      <c r="FD170" s="759"/>
      <c r="FE170" s="759"/>
      <c r="FF170" s="759"/>
      <c r="FG170" s="759"/>
      <c r="FH170" s="759"/>
      <c r="FI170" s="759"/>
      <c r="FJ170" s="759"/>
      <c r="FK170" s="759"/>
      <c r="FL170" s="759"/>
      <c r="FM170" s="759"/>
      <c r="FN170" s="759"/>
      <c r="FO170" s="759"/>
      <c r="FP170" s="759"/>
      <c r="FQ170" s="759"/>
      <c r="FR170" s="759"/>
      <c r="FS170" s="759"/>
      <c r="FT170" s="759"/>
      <c r="FU170" s="759"/>
      <c r="FV170" s="759"/>
      <c r="FW170" s="759"/>
      <c r="FX170" s="759"/>
      <c r="FY170" s="759"/>
      <c r="FZ170" s="759"/>
      <c r="GA170" s="759"/>
      <c r="GB170" s="759"/>
      <c r="GC170" s="759"/>
      <c r="GD170" s="759"/>
      <c r="GE170" s="759"/>
      <c r="GF170" s="759"/>
      <c r="GG170" s="759"/>
      <c r="GH170" s="759"/>
      <c r="GI170" s="759"/>
      <c r="GJ170" s="759"/>
      <c r="GK170" s="759"/>
      <c r="GL170" s="759"/>
      <c r="GM170" s="759"/>
      <c r="GN170" s="759"/>
      <c r="GO170" s="759"/>
      <c r="GP170" s="759"/>
      <c r="GQ170" s="759"/>
      <c r="GR170" s="759"/>
      <c r="GS170" s="759"/>
      <c r="GT170" s="759"/>
      <c r="GU170" s="759"/>
      <c r="GV170" s="759"/>
      <c r="GW170" s="759"/>
      <c r="GX170" s="759"/>
      <c r="GY170" s="759"/>
      <c r="GZ170" s="759"/>
      <c r="HA170" s="759"/>
      <c r="HB170" s="759"/>
      <c r="HC170" s="759"/>
      <c r="HD170" s="759"/>
      <c r="HE170" s="759"/>
      <c r="HF170" s="759"/>
      <c r="HG170" s="759"/>
      <c r="HH170" s="759"/>
      <c r="HI170" s="759"/>
      <c r="HJ170" s="759"/>
      <c r="HK170" s="759"/>
      <c r="HL170" s="759"/>
      <c r="HM170" s="759"/>
      <c r="HN170" s="759"/>
    </row>
    <row r="171" spans="1:222" s="763" customFormat="1" ht="12" customHeight="1">
      <c r="A171" s="741">
        <v>130</v>
      </c>
      <c r="B171" s="844" t="s">
        <v>239</v>
      </c>
      <c r="C171" s="546">
        <v>1</v>
      </c>
      <c r="D171" s="546">
        <v>8</v>
      </c>
      <c r="E171" s="546">
        <v>13</v>
      </c>
      <c r="F171" s="546">
        <v>15</v>
      </c>
      <c r="G171" s="729">
        <v>37</v>
      </c>
      <c r="H171" s="739"/>
      <c r="I171" s="730"/>
      <c r="J171" s="730"/>
      <c r="K171" s="730"/>
      <c r="L171" s="730"/>
      <c r="M171" s="730"/>
      <c r="N171" s="730"/>
      <c r="O171" s="730"/>
      <c r="P171" s="846"/>
      <c r="Q171" s="767"/>
      <c r="R171" s="767"/>
      <c r="S171" s="737"/>
      <c r="T171" s="767"/>
      <c r="U171" s="767"/>
      <c r="V171" s="767"/>
      <c r="W171" s="767"/>
      <c r="X171" s="732">
        <v>37</v>
      </c>
      <c r="Y171" s="728"/>
      <c r="Z171" s="728"/>
      <c r="AA171" s="900"/>
      <c r="AB171" s="900"/>
      <c r="AC171" s="728"/>
      <c r="AD171" s="728"/>
      <c r="AE171" s="728"/>
      <c r="AF171" s="900"/>
      <c r="AG171" s="728"/>
      <c r="AH171" s="728"/>
      <c r="AI171" s="728"/>
      <c r="AJ171" s="728"/>
      <c r="AK171" s="728"/>
      <c r="AL171" s="728"/>
      <c r="AM171" s="728"/>
      <c r="AN171" s="728"/>
      <c r="AO171" s="764"/>
      <c r="AP171" s="764"/>
      <c r="AQ171" s="764"/>
      <c r="AR171" s="764"/>
      <c r="AS171" s="764"/>
      <c r="AT171" s="764"/>
      <c r="AU171" s="764"/>
      <c r="AV171" s="730"/>
      <c r="AW171" s="729">
        <v>0</v>
      </c>
      <c r="AX171" s="733">
        <v>0</v>
      </c>
      <c r="AY171" s="546">
        <v>1</v>
      </c>
      <c r="AZ171" s="546">
        <v>8</v>
      </c>
      <c r="BA171" s="546">
        <v>13</v>
      </c>
      <c r="BB171" s="546">
        <v>15</v>
      </c>
      <c r="BC171" s="734">
        <v>37</v>
      </c>
      <c r="BD171" s="758"/>
      <c r="BE171" s="706" t="s">
        <v>95</v>
      </c>
      <c r="BF171" s="759"/>
      <c r="BG171" s="759"/>
      <c r="BH171" s="759"/>
      <c r="BI171" s="759"/>
      <c r="BJ171" s="759"/>
      <c r="BK171" s="759"/>
      <c r="BL171" s="759"/>
      <c r="BM171" s="759"/>
      <c r="BN171" s="759"/>
      <c r="BO171" s="759"/>
      <c r="BP171" s="759"/>
      <c r="BQ171" s="759"/>
      <c r="BR171" s="759"/>
      <c r="BS171" s="759"/>
      <c r="BT171" s="759"/>
      <c r="BU171" s="759"/>
      <c r="BV171" s="759"/>
      <c r="BW171" s="759"/>
      <c r="BX171" s="759"/>
      <c r="BY171" s="759"/>
      <c r="BZ171" s="759"/>
      <c r="CA171" s="759"/>
      <c r="CB171" s="759"/>
      <c r="CC171" s="759"/>
      <c r="CD171" s="759"/>
      <c r="CE171" s="759"/>
      <c r="CF171" s="759"/>
      <c r="CG171" s="759"/>
      <c r="CH171" s="759"/>
      <c r="CI171" s="759"/>
      <c r="CJ171" s="759"/>
      <c r="CK171" s="759"/>
      <c r="CL171" s="759"/>
      <c r="CM171" s="759"/>
      <c r="CN171" s="759"/>
      <c r="CO171" s="759"/>
      <c r="CP171" s="759"/>
      <c r="CQ171" s="759"/>
      <c r="CR171" s="759"/>
      <c r="CS171" s="759"/>
      <c r="CT171" s="759"/>
      <c r="CU171" s="759"/>
      <c r="CV171" s="759"/>
      <c r="CW171" s="759"/>
      <c r="CX171" s="759"/>
      <c r="CY171" s="759"/>
      <c r="CZ171" s="759"/>
      <c r="DA171" s="759"/>
      <c r="DB171" s="759"/>
      <c r="DC171" s="759"/>
      <c r="DD171" s="759"/>
      <c r="DE171" s="759"/>
      <c r="DF171" s="759"/>
      <c r="DG171" s="759"/>
      <c r="DH171" s="759"/>
      <c r="DI171" s="759"/>
      <c r="DJ171" s="759"/>
      <c r="DK171" s="759"/>
      <c r="DL171" s="759"/>
      <c r="DM171" s="759"/>
      <c r="DN171" s="759"/>
      <c r="DO171" s="759"/>
      <c r="DP171" s="759"/>
      <c r="DQ171" s="759"/>
      <c r="DR171" s="759"/>
      <c r="DS171" s="759"/>
      <c r="DT171" s="759"/>
      <c r="DU171" s="759"/>
      <c r="DV171" s="759"/>
      <c r="DW171" s="759"/>
      <c r="DX171" s="759"/>
      <c r="DY171" s="759"/>
      <c r="DZ171" s="759"/>
      <c r="EA171" s="759"/>
      <c r="EB171" s="759"/>
      <c r="EC171" s="759"/>
      <c r="ED171" s="759"/>
      <c r="EE171" s="759"/>
      <c r="EF171" s="759"/>
      <c r="EG171" s="759"/>
      <c r="EH171" s="759"/>
      <c r="EI171" s="759"/>
      <c r="EJ171" s="759"/>
      <c r="EK171" s="759"/>
      <c r="EL171" s="759"/>
      <c r="EM171" s="759"/>
      <c r="EN171" s="759"/>
      <c r="EO171" s="759"/>
      <c r="EP171" s="759"/>
      <c r="EQ171" s="759"/>
      <c r="ER171" s="759"/>
      <c r="ES171" s="759"/>
      <c r="ET171" s="759"/>
      <c r="EU171" s="759"/>
      <c r="EV171" s="759"/>
      <c r="EW171" s="759"/>
      <c r="EX171" s="759"/>
      <c r="EY171" s="759"/>
      <c r="EZ171" s="759"/>
      <c r="FA171" s="759"/>
      <c r="FB171" s="759"/>
      <c r="FC171" s="759"/>
      <c r="FD171" s="759"/>
      <c r="FE171" s="759"/>
      <c r="FF171" s="759"/>
      <c r="FG171" s="759"/>
      <c r="FH171" s="759"/>
      <c r="FI171" s="759"/>
      <c r="FJ171" s="759"/>
      <c r="FK171" s="759"/>
      <c r="FL171" s="759"/>
      <c r="FM171" s="759"/>
      <c r="FN171" s="759"/>
      <c r="FO171" s="759"/>
      <c r="FP171" s="759"/>
      <c r="FQ171" s="759"/>
      <c r="FR171" s="759"/>
      <c r="FS171" s="759"/>
      <c r="FT171" s="759"/>
      <c r="FU171" s="759"/>
      <c r="FV171" s="759"/>
      <c r="FW171" s="759"/>
      <c r="FX171" s="759"/>
      <c r="FY171" s="759"/>
      <c r="FZ171" s="759"/>
      <c r="GA171" s="759"/>
      <c r="GB171" s="759"/>
      <c r="GC171" s="759"/>
      <c r="GD171" s="759"/>
      <c r="GE171" s="759"/>
      <c r="GF171" s="759"/>
      <c r="GG171" s="759"/>
      <c r="GH171" s="759"/>
      <c r="GI171" s="759"/>
      <c r="GJ171" s="759"/>
      <c r="GK171" s="759"/>
      <c r="GL171" s="759"/>
      <c r="GM171" s="759"/>
      <c r="GN171" s="759"/>
      <c r="GO171" s="759"/>
      <c r="GP171" s="759"/>
      <c r="GQ171" s="759"/>
      <c r="GR171" s="759"/>
      <c r="GS171" s="759"/>
      <c r="GT171" s="759"/>
      <c r="GU171" s="759"/>
      <c r="GV171" s="759"/>
      <c r="GW171" s="759"/>
      <c r="GX171" s="759"/>
      <c r="GY171" s="759"/>
      <c r="GZ171" s="759"/>
      <c r="HA171" s="759"/>
      <c r="HB171" s="759"/>
      <c r="HC171" s="759"/>
      <c r="HD171" s="759"/>
      <c r="HE171" s="759"/>
      <c r="HF171" s="759"/>
      <c r="HG171" s="759"/>
      <c r="HH171" s="759"/>
      <c r="HI171" s="759"/>
      <c r="HJ171" s="759"/>
      <c r="HK171" s="759"/>
      <c r="HL171" s="759"/>
      <c r="HM171" s="759"/>
      <c r="HN171" s="759"/>
    </row>
    <row r="172" spans="1:222" s="763" customFormat="1" ht="12" customHeight="1">
      <c r="A172" s="741">
        <v>131</v>
      </c>
      <c r="B172" s="844" t="s">
        <v>240</v>
      </c>
      <c r="C172" s="546">
        <v>1</v>
      </c>
      <c r="D172" s="546">
        <v>8</v>
      </c>
      <c r="E172" s="546">
        <v>6</v>
      </c>
      <c r="F172" s="546">
        <v>21</v>
      </c>
      <c r="G172" s="729">
        <v>36</v>
      </c>
      <c r="H172" s="739"/>
      <c r="I172" s="730"/>
      <c r="J172" s="730"/>
      <c r="K172" s="730"/>
      <c r="L172" s="730"/>
      <c r="M172" s="730"/>
      <c r="N172" s="730"/>
      <c r="O172" s="730"/>
      <c r="P172" s="846"/>
      <c r="Q172" s="767"/>
      <c r="R172" s="767"/>
      <c r="S172" s="737"/>
      <c r="T172" s="767"/>
      <c r="U172" s="767"/>
      <c r="V172" s="767"/>
      <c r="W172" s="767"/>
      <c r="X172" s="732">
        <v>36</v>
      </c>
      <c r="Y172" s="728"/>
      <c r="Z172" s="728"/>
      <c r="AA172" s="900">
        <v>1</v>
      </c>
      <c r="AB172" s="900">
        <v>1</v>
      </c>
      <c r="AC172" s="728"/>
      <c r="AD172" s="728"/>
      <c r="AE172" s="728"/>
      <c r="AF172" s="900"/>
      <c r="AG172" s="728"/>
      <c r="AH172" s="728"/>
      <c r="AI172" s="728"/>
      <c r="AJ172" s="728"/>
      <c r="AK172" s="728"/>
      <c r="AL172" s="728"/>
      <c r="AM172" s="728"/>
      <c r="AN172" s="728"/>
      <c r="AO172" s="764"/>
      <c r="AP172" s="764"/>
      <c r="AQ172" s="764"/>
      <c r="AR172" s="764"/>
      <c r="AS172" s="764"/>
      <c r="AT172" s="764"/>
      <c r="AU172" s="764"/>
      <c r="AV172" s="730"/>
      <c r="AW172" s="729">
        <v>0</v>
      </c>
      <c r="AX172" s="733">
        <v>2</v>
      </c>
      <c r="AY172" s="546">
        <v>1</v>
      </c>
      <c r="AZ172" s="546">
        <v>8</v>
      </c>
      <c r="BA172" s="546">
        <v>5</v>
      </c>
      <c r="BB172" s="546">
        <v>20</v>
      </c>
      <c r="BC172" s="734">
        <v>34</v>
      </c>
      <c r="BD172" s="758" t="s">
        <v>1661</v>
      </c>
      <c r="BE172" s="706" t="s">
        <v>97</v>
      </c>
      <c r="BF172" s="759"/>
      <c r="BG172" s="759"/>
      <c r="BH172" s="759"/>
      <c r="BI172" s="759"/>
      <c r="BJ172" s="759"/>
      <c r="BK172" s="759"/>
      <c r="BL172" s="759"/>
      <c r="BM172" s="759"/>
      <c r="BN172" s="759"/>
      <c r="BO172" s="759"/>
      <c r="BP172" s="759"/>
      <c r="BQ172" s="759"/>
      <c r="BR172" s="759"/>
      <c r="BS172" s="759"/>
      <c r="BT172" s="759"/>
      <c r="BU172" s="759"/>
      <c r="BV172" s="759"/>
      <c r="BW172" s="759"/>
      <c r="BX172" s="759"/>
      <c r="BY172" s="759"/>
      <c r="BZ172" s="759"/>
      <c r="CA172" s="759"/>
      <c r="CB172" s="759"/>
      <c r="CC172" s="759"/>
      <c r="CD172" s="759"/>
      <c r="CE172" s="759"/>
      <c r="CF172" s="759"/>
      <c r="CG172" s="759"/>
      <c r="CH172" s="759"/>
      <c r="CI172" s="759"/>
      <c r="CJ172" s="759"/>
      <c r="CK172" s="759"/>
      <c r="CL172" s="759"/>
      <c r="CM172" s="759"/>
      <c r="CN172" s="759"/>
      <c r="CO172" s="759"/>
      <c r="CP172" s="759"/>
      <c r="CQ172" s="759"/>
      <c r="CR172" s="759"/>
      <c r="CS172" s="759"/>
      <c r="CT172" s="759"/>
      <c r="CU172" s="759"/>
      <c r="CV172" s="759"/>
      <c r="CW172" s="759"/>
      <c r="CX172" s="759"/>
      <c r="CY172" s="759"/>
      <c r="CZ172" s="759"/>
      <c r="DA172" s="759"/>
      <c r="DB172" s="759"/>
      <c r="DC172" s="759"/>
      <c r="DD172" s="759"/>
      <c r="DE172" s="759"/>
      <c r="DF172" s="759"/>
      <c r="DG172" s="759"/>
      <c r="DH172" s="759"/>
      <c r="DI172" s="759"/>
      <c r="DJ172" s="759"/>
      <c r="DK172" s="759"/>
      <c r="DL172" s="759"/>
      <c r="DM172" s="759"/>
      <c r="DN172" s="759"/>
      <c r="DO172" s="759"/>
      <c r="DP172" s="759"/>
      <c r="DQ172" s="759"/>
      <c r="DR172" s="759"/>
      <c r="DS172" s="759"/>
      <c r="DT172" s="759"/>
      <c r="DU172" s="759"/>
      <c r="DV172" s="759"/>
      <c r="DW172" s="759"/>
      <c r="DX172" s="759"/>
      <c r="DY172" s="759"/>
      <c r="DZ172" s="759"/>
      <c r="EA172" s="759"/>
      <c r="EB172" s="759"/>
      <c r="EC172" s="759"/>
      <c r="ED172" s="759"/>
      <c r="EE172" s="759"/>
      <c r="EF172" s="759"/>
      <c r="EG172" s="759"/>
      <c r="EH172" s="759"/>
      <c r="EI172" s="759"/>
      <c r="EJ172" s="759"/>
      <c r="EK172" s="759"/>
      <c r="EL172" s="759"/>
      <c r="EM172" s="759"/>
      <c r="EN172" s="759"/>
      <c r="EO172" s="759"/>
      <c r="EP172" s="759"/>
      <c r="EQ172" s="759"/>
      <c r="ER172" s="759"/>
      <c r="ES172" s="759"/>
      <c r="ET172" s="759"/>
      <c r="EU172" s="759"/>
      <c r="EV172" s="759"/>
      <c r="EW172" s="759"/>
      <c r="EX172" s="759"/>
      <c r="EY172" s="759"/>
      <c r="EZ172" s="759"/>
      <c r="FA172" s="759"/>
      <c r="FB172" s="759"/>
      <c r="FC172" s="759"/>
      <c r="FD172" s="759"/>
      <c r="FE172" s="759"/>
      <c r="FF172" s="759"/>
      <c r="FG172" s="759"/>
      <c r="FH172" s="759"/>
      <c r="FI172" s="759"/>
      <c r="FJ172" s="759"/>
      <c r="FK172" s="759"/>
      <c r="FL172" s="759"/>
      <c r="FM172" s="759"/>
      <c r="FN172" s="759"/>
      <c r="FO172" s="759"/>
      <c r="FP172" s="759"/>
      <c r="FQ172" s="759"/>
      <c r="FR172" s="759"/>
      <c r="FS172" s="759"/>
      <c r="FT172" s="759"/>
      <c r="FU172" s="759"/>
      <c r="FV172" s="759"/>
      <c r="FW172" s="759"/>
      <c r="FX172" s="759"/>
      <c r="FY172" s="759"/>
      <c r="FZ172" s="759"/>
      <c r="GA172" s="759"/>
      <c r="GB172" s="759"/>
      <c r="GC172" s="759"/>
      <c r="GD172" s="759"/>
      <c r="GE172" s="759"/>
      <c r="GF172" s="759"/>
      <c r="GG172" s="759"/>
      <c r="GH172" s="759"/>
      <c r="GI172" s="759"/>
      <c r="GJ172" s="759"/>
      <c r="GK172" s="759"/>
      <c r="GL172" s="759"/>
      <c r="GM172" s="759"/>
      <c r="GN172" s="759"/>
      <c r="GO172" s="759"/>
      <c r="GP172" s="759"/>
      <c r="GQ172" s="759"/>
      <c r="GR172" s="759"/>
      <c r="GS172" s="759"/>
      <c r="GT172" s="759"/>
      <c r="GU172" s="759"/>
      <c r="GV172" s="759"/>
      <c r="GW172" s="759"/>
      <c r="GX172" s="759"/>
      <c r="GY172" s="759"/>
      <c r="GZ172" s="759"/>
      <c r="HA172" s="759"/>
      <c r="HB172" s="759"/>
      <c r="HC172" s="759"/>
      <c r="HD172" s="759"/>
      <c r="HE172" s="759"/>
      <c r="HF172" s="759"/>
      <c r="HG172" s="759"/>
      <c r="HH172" s="759"/>
      <c r="HI172" s="759"/>
      <c r="HJ172" s="759"/>
      <c r="HK172" s="759"/>
      <c r="HL172" s="759"/>
      <c r="HM172" s="759"/>
      <c r="HN172" s="759"/>
    </row>
    <row r="173" spans="1:222" s="763" customFormat="1" ht="12" customHeight="1">
      <c r="A173" s="741">
        <v>132</v>
      </c>
      <c r="B173" s="844" t="s">
        <v>241</v>
      </c>
      <c r="C173" s="546">
        <v>6</v>
      </c>
      <c r="D173" s="546">
        <v>6</v>
      </c>
      <c r="E173" s="546">
        <v>3</v>
      </c>
      <c r="F173" s="546">
        <v>23</v>
      </c>
      <c r="G173" s="729">
        <v>38</v>
      </c>
      <c r="H173" s="739"/>
      <c r="I173" s="730"/>
      <c r="J173" s="730"/>
      <c r="K173" s="730"/>
      <c r="L173" s="730"/>
      <c r="M173" s="730"/>
      <c r="N173" s="730"/>
      <c r="O173" s="730"/>
      <c r="P173" s="846"/>
      <c r="Q173" s="767"/>
      <c r="R173" s="767"/>
      <c r="S173" s="767"/>
      <c r="T173" s="767"/>
      <c r="U173" s="767"/>
      <c r="V173" s="767"/>
      <c r="W173" s="767"/>
      <c r="X173" s="732">
        <v>38</v>
      </c>
      <c r="Y173" s="728"/>
      <c r="Z173" s="728"/>
      <c r="AA173" s="900"/>
      <c r="AB173" s="900"/>
      <c r="AC173" s="728"/>
      <c r="AD173" s="728"/>
      <c r="AE173" s="728"/>
      <c r="AF173" s="900"/>
      <c r="AG173" s="728"/>
      <c r="AH173" s="728"/>
      <c r="AI173" s="728"/>
      <c r="AJ173" s="728"/>
      <c r="AK173" s="728"/>
      <c r="AL173" s="728"/>
      <c r="AM173" s="728"/>
      <c r="AN173" s="728"/>
      <c r="AO173" s="764"/>
      <c r="AP173" s="764"/>
      <c r="AQ173" s="764"/>
      <c r="AR173" s="764"/>
      <c r="AS173" s="764"/>
      <c r="AT173" s="764"/>
      <c r="AU173" s="764"/>
      <c r="AV173" s="730"/>
      <c r="AW173" s="729">
        <v>0</v>
      </c>
      <c r="AX173" s="733">
        <v>0</v>
      </c>
      <c r="AY173" s="546">
        <v>6</v>
      </c>
      <c r="AZ173" s="546">
        <v>6</v>
      </c>
      <c r="BA173" s="546">
        <v>3</v>
      </c>
      <c r="BB173" s="546">
        <v>23</v>
      </c>
      <c r="BC173" s="734">
        <v>38</v>
      </c>
      <c r="BD173" s="758"/>
      <c r="BE173" s="706" t="s">
        <v>99</v>
      </c>
      <c r="BF173" s="759"/>
      <c r="BG173" s="759"/>
      <c r="BH173" s="759"/>
      <c r="BI173" s="759"/>
      <c r="BJ173" s="759"/>
      <c r="BK173" s="759"/>
      <c r="BL173" s="759"/>
      <c r="BM173" s="759"/>
      <c r="BN173" s="759"/>
      <c r="BO173" s="759"/>
      <c r="BP173" s="759"/>
      <c r="BQ173" s="759"/>
      <c r="BR173" s="759"/>
      <c r="BS173" s="759"/>
      <c r="BT173" s="759"/>
      <c r="BU173" s="759"/>
      <c r="BV173" s="759"/>
      <c r="BW173" s="759"/>
      <c r="BX173" s="759"/>
      <c r="BY173" s="759"/>
      <c r="BZ173" s="759"/>
      <c r="CA173" s="759"/>
      <c r="CB173" s="759"/>
      <c r="CC173" s="759"/>
      <c r="CD173" s="759"/>
      <c r="CE173" s="759"/>
      <c r="CF173" s="759"/>
      <c r="CG173" s="759"/>
      <c r="CH173" s="759"/>
      <c r="CI173" s="759"/>
      <c r="CJ173" s="759"/>
      <c r="CK173" s="759"/>
      <c r="CL173" s="759"/>
      <c r="CM173" s="759"/>
      <c r="CN173" s="759"/>
      <c r="CO173" s="759"/>
      <c r="CP173" s="759"/>
      <c r="CQ173" s="759"/>
      <c r="CR173" s="759"/>
      <c r="CS173" s="759"/>
      <c r="CT173" s="759"/>
      <c r="CU173" s="759"/>
      <c r="CV173" s="759"/>
      <c r="CW173" s="759"/>
      <c r="CX173" s="759"/>
      <c r="CY173" s="759"/>
      <c r="CZ173" s="759"/>
      <c r="DA173" s="759"/>
      <c r="DB173" s="759"/>
      <c r="DC173" s="759"/>
      <c r="DD173" s="759"/>
      <c r="DE173" s="759"/>
      <c r="DF173" s="759"/>
      <c r="DG173" s="759"/>
      <c r="DH173" s="759"/>
      <c r="DI173" s="759"/>
      <c r="DJ173" s="759"/>
      <c r="DK173" s="759"/>
      <c r="DL173" s="759"/>
      <c r="DM173" s="759"/>
      <c r="DN173" s="759"/>
      <c r="DO173" s="759"/>
      <c r="DP173" s="759"/>
      <c r="DQ173" s="759"/>
      <c r="DR173" s="759"/>
      <c r="DS173" s="759"/>
      <c r="DT173" s="759"/>
      <c r="DU173" s="759"/>
      <c r="DV173" s="759"/>
      <c r="DW173" s="759"/>
      <c r="DX173" s="759"/>
      <c r="DY173" s="759"/>
      <c r="DZ173" s="759"/>
      <c r="EA173" s="759"/>
      <c r="EB173" s="759"/>
      <c r="EC173" s="759"/>
      <c r="ED173" s="759"/>
      <c r="EE173" s="759"/>
      <c r="EF173" s="759"/>
      <c r="EG173" s="759"/>
      <c r="EH173" s="759"/>
      <c r="EI173" s="759"/>
      <c r="EJ173" s="759"/>
      <c r="EK173" s="759"/>
      <c r="EL173" s="759"/>
      <c r="EM173" s="759"/>
      <c r="EN173" s="759"/>
      <c r="EO173" s="759"/>
      <c r="EP173" s="759"/>
      <c r="EQ173" s="759"/>
      <c r="ER173" s="759"/>
      <c r="ES173" s="759"/>
      <c r="ET173" s="759"/>
      <c r="EU173" s="759"/>
      <c r="EV173" s="759"/>
      <c r="EW173" s="759"/>
      <c r="EX173" s="759"/>
      <c r="EY173" s="759"/>
      <c r="EZ173" s="759"/>
      <c r="FA173" s="759"/>
      <c r="FB173" s="759"/>
      <c r="FC173" s="759"/>
      <c r="FD173" s="759"/>
      <c r="FE173" s="759"/>
      <c r="FF173" s="759"/>
      <c r="FG173" s="759"/>
      <c r="FH173" s="759"/>
      <c r="FI173" s="759"/>
      <c r="FJ173" s="759"/>
      <c r="FK173" s="759"/>
      <c r="FL173" s="759"/>
      <c r="FM173" s="759"/>
      <c r="FN173" s="759"/>
      <c r="FO173" s="759"/>
      <c r="FP173" s="759"/>
      <c r="FQ173" s="759"/>
      <c r="FR173" s="759"/>
      <c r="FS173" s="759"/>
      <c r="FT173" s="759"/>
      <c r="FU173" s="759"/>
      <c r="FV173" s="759"/>
      <c r="FW173" s="759"/>
      <c r="FX173" s="759"/>
      <c r="FY173" s="759"/>
      <c r="FZ173" s="759"/>
      <c r="GA173" s="759"/>
      <c r="GB173" s="759"/>
      <c r="GC173" s="759"/>
      <c r="GD173" s="759"/>
      <c r="GE173" s="759"/>
      <c r="GF173" s="759"/>
      <c r="GG173" s="759"/>
      <c r="GH173" s="759"/>
      <c r="GI173" s="759"/>
      <c r="GJ173" s="759"/>
      <c r="GK173" s="759"/>
      <c r="GL173" s="759"/>
      <c r="GM173" s="759"/>
      <c r="GN173" s="759"/>
      <c r="GO173" s="759"/>
      <c r="GP173" s="759"/>
      <c r="GQ173" s="759"/>
      <c r="GR173" s="759"/>
      <c r="GS173" s="759"/>
      <c r="GT173" s="759"/>
      <c r="GU173" s="759"/>
      <c r="GV173" s="759"/>
      <c r="GW173" s="759"/>
      <c r="GX173" s="759"/>
      <c r="GY173" s="759"/>
      <c r="GZ173" s="759"/>
      <c r="HA173" s="759"/>
      <c r="HB173" s="759"/>
      <c r="HC173" s="759"/>
      <c r="HD173" s="759"/>
      <c r="HE173" s="759"/>
      <c r="HF173" s="759"/>
      <c r="HG173" s="759"/>
      <c r="HH173" s="759"/>
      <c r="HI173" s="759"/>
      <c r="HJ173" s="759"/>
      <c r="HK173" s="759"/>
      <c r="HL173" s="759"/>
      <c r="HM173" s="759"/>
      <c r="HN173" s="759"/>
    </row>
    <row r="174" spans="1:222" s="763" customFormat="1" ht="11.25" customHeight="1">
      <c r="A174" s="741">
        <v>133</v>
      </c>
      <c r="B174" s="844" t="s">
        <v>242</v>
      </c>
      <c r="C174" s="546">
        <v>6</v>
      </c>
      <c r="D174" s="546">
        <v>6</v>
      </c>
      <c r="E174" s="546">
        <v>5</v>
      </c>
      <c r="F174" s="546">
        <v>19</v>
      </c>
      <c r="G174" s="729">
        <v>36</v>
      </c>
      <c r="H174" s="739"/>
      <c r="I174" s="730"/>
      <c r="J174" s="730"/>
      <c r="K174" s="730"/>
      <c r="L174" s="730"/>
      <c r="M174" s="730"/>
      <c r="N174" s="730"/>
      <c r="O174" s="730"/>
      <c r="P174" s="846"/>
      <c r="Q174" s="767"/>
      <c r="R174" s="737"/>
      <c r="S174" s="767"/>
      <c r="T174" s="767"/>
      <c r="U174" s="767"/>
      <c r="V174" s="767"/>
      <c r="W174" s="767"/>
      <c r="X174" s="732">
        <v>36</v>
      </c>
      <c r="Y174" s="728"/>
      <c r="Z174" s="728"/>
      <c r="AA174" s="900"/>
      <c r="AB174" s="900"/>
      <c r="AC174" s="728"/>
      <c r="AD174" s="728"/>
      <c r="AE174" s="728"/>
      <c r="AF174" s="900"/>
      <c r="AG174" s="728"/>
      <c r="AH174" s="728"/>
      <c r="AI174" s="728"/>
      <c r="AJ174" s="728"/>
      <c r="AK174" s="728"/>
      <c r="AL174" s="728"/>
      <c r="AM174" s="728"/>
      <c r="AN174" s="728"/>
      <c r="AO174" s="764"/>
      <c r="AP174" s="764"/>
      <c r="AQ174" s="764"/>
      <c r="AR174" s="764"/>
      <c r="AS174" s="764"/>
      <c r="AT174" s="764"/>
      <c r="AU174" s="764"/>
      <c r="AV174" s="730"/>
      <c r="AW174" s="729">
        <v>0</v>
      </c>
      <c r="AX174" s="733">
        <v>0</v>
      </c>
      <c r="AY174" s="546">
        <v>6</v>
      </c>
      <c r="AZ174" s="546">
        <v>6</v>
      </c>
      <c r="BA174" s="546">
        <v>5</v>
      </c>
      <c r="BB174" s="546">
        <v>19</v>
      </c>
      <c r="BC174" s="734">
        <v>36</v>
      </c>
      <c r="BD174" s="758"/>
      <c r="BE174" s="706" t="s">
        <v>101</v>
      </c>
      <c r="BF174" s="759"/>
      <c r="BG174" s="759"/>
      <c r="BH174" s="759"/>
      <c r="BI174" s="759"/>
      <c r="BJ174" s="759"/>
      <c r="BK174" s="759"/>
      <c r="BL174" s="759"/>
      <c r="BM174" s="759"/>
      <c r="BN174" s="759"/>
      <c r="BO174" s="759"/>
      <c r="BP174" s="759"/>
      <c r="BQ174" s="759"/>
      <c r="BR174" s="759"/>
      <c r="BS174" s="759"/>
      <c r="BT174" s="759"/>
      <c r="BU174" s="759"/>
      <c r="BV174" s="759"/>
      <c r="BW174" s="759"/>
      <c r="BX174" s="759"/>
      <c r="BY174" s="759"/>
      <c r="BZ174" s="759"/>
      <c r="CA174" s="759"/>
      <c r="CB174" s="759"/>
      <c r="CC174" s="759"/>
      <c r="CD174" s="759"/>
      <c r="CE174" s="759"/>
      <c r="CF174" s="759"/>
      <c r="CG174" s="759"/>
      <c r="CH174" s="759"/>
      <c r="CI174" s="759"/>
      <c r="CJ174" s="759"/>
      <c r="CK174" s="759"/>
      <c r="CL174" s="759"/>
      <c r="CM174" s="759"/>
      <c r="CN174" s="759"/>
      <c r="CO174" s="759"/>
      <c r="CP174" s="759"/>
      <c r="CQ174" s="759"/>
      <c r="CR174" s="759"/>
      <c r="CS174" s="759"/>
      <c r="CT174" s="759"/>
      <c r="CU174" s="759"/>
      <c r="CV174" s="759"/>
      <c r="CW174" s="759"/>
      <c r="CX174" s="759"/>
      <c r="CY174" s="759"/>
      <c r="CZ174" s="759"/>
      <c r="DA174" s="759"/>
      <c r="DB174" s="759"/>
      <c r="DC174" s="759"/>
      <c r="DD174" s="759"/>
      <c r="DE174" s="759"/>
      <c r="DF174" s="759"/>
      <c r="DG174" s="759"/>
      <c r="DH174" s="759"/>
      <c r="DI174" s="759"/>
      <c r="DJ174" s="759"/>
      <c r="DK174" s="759"/>
      <c r="DL174" s="759"/>
      <c r="DM174" s="759"/>
      <c r="DN174" s="759"/>
      <c r="DO174" s="759"/>
      <c r="DP174" s="759"/>
      <c r="DQ174" s="759"/>
      <c r="DR174" s="759"/>
      <c r="DS174" s="759"/>
      <c r="DT174" s="759"/>
      <c r="DU174" s="759"/>
      <c r="DV174" s="759"/>
      <c r="DW174" s="759"/>
      <c r="DX174" s="759"/>
      <c r="DY174" s="759"/>
      <c r="DZ174" s="759"/>
      <c r="EA174" s="759"/>
      <c r="EB174" s="759"/>
      <c r="EC174" s="759"/>
      <c r="ED174" s="759"/>
      <c r="EE174" s="759"/>
      <c r="EF174" s="759"/>
      <c r="EG174" s="759"/>
      <c r="EH174" s="759"/>
      <c r="EI174" s="759"/>
      <c r="EJ174" s="759"/>
      <c r="EK174" s="759"/>
      <c r="EL174" s="759"/>
      <c r="EM174" s="759"/>
      <c r="EN174" s="759"/>
      <c r="EO174" s="759"/>
      <c r="EP174" s="759"/>
      <c r="EQ174" s="759"/>
      <c r="ER174" s="759"/>
      <c r="ES174" s="759"/>
      <c r="ET174" s="759"/>
      <c r="EU174" s="759"/>
      <c r="EV174" s="759"/>
      <c r="EW174" s="759"/>
      <c r="EX174" s="759"/>
      <c r="EY174" s="759"/>
      <c r="EZ174" s="759"/>
      <c r="FA174" s="759"/>
      <c r="FB174" s="759"/>
      <c r="FC174" s="759"/>
      <c r="FD174" s="759"/>
      <c r="FE174" s="759"/>
      <c r="FF174" s="759"/>
      <c r="FG174" s="759"/>
      <c r="FH174" s="759"/>
      <c r="FI174" s="759"/>
      <c r="FJ174" s="759"/>
      <c r="FK174" s="759"/>
      <c r="FL174" s="759"/>
      <c r="FM174" s="759"/>
      <c r="FN174" s="759"/>
      <c r="FO174" s="759"/>
      <c r="FP174" s="759"/>
      <c r="FQ174" s="759"/>
      <c r="FR174" s="759"/>
      <c r="FS174" s="759"/>
      <c r="FT174" s="759"/>
      <c r="FU174" s="759"/>
      <c r="FV174" s="759"/>
      <c r="FW174" s="759"/>
      <c r="FX174" s="759"/>
      <c r="FY174" s="759"/>
      <c r="FZ174" s="759"/>
      <c r="GA174" s="759"/>
      <c r="GB174" s="759"/>
      <c r="GC174" s="759"/>
      <c r="GD174" s="759"/>
      <c r="GE174" s="759"/>
      <c r="GF174" s="759"/>
      <c r="GG174" s="759"/>
      <c r="GH174" s="759"/>
      <c r="GI174" s="759"/>
      <c r="GJ174" s="759"/>
      <c r="GK174" s="759"/>
      <c r="GL174" s="759"/>
      <c r="GM174" s="759"/>
      <c r="GN174" s="759"/>
      <c r="GO174" s="759"/>
      <c r="GP174" s="759"/>
      <c r="GQ174" s="759"/>
      <c r="GR174" s="759"/>
      <c r="GS174" s="759"/>
      <c r="GT174" s="759"/>
      <c r="GU174" s="759"/>
      <c r="GV174" s="759"/>
      <c r="GW174" s="759"/>
      <c r="GX174" s="759"/>
      <c r="GY174" s="759"/>
      <c r="GZ174" s="759"/>
      <c r="HA174" s="759"/>
      <c r="HB174" s="759"/>
      <c r="HC174" s="759"/>
      <c r="HD174" s="759"/>
      <c r="HE174" s="759"/>
      <c r="HF174" s="759"/>
      <c r="HG174" s="759"/>
      <c r="HH174" s="759"/>
      <c r="HI174" s="759"/>
      <c r="HJ174" s="759"/>
      <c r="HK174" s="759"/>
      <c r="HL174" s="759"/>
      <c r="HM174" s="759"/>
      <c r="HN174" s="759"/>
    </row>
    <row r="175" spans="1:222" s="763" customFormat="1" ht="11.25" customHeight="1">
      <c r="A175" s="741">
        <v>134</v>
      </c>
      <c r="B175" s="844" t="s">
        <v>243</v>
      </c>
      <c r="C175" s="546">
        <v>2</v>
      </c>
      <c r="D175" s="546">
        <v>7</v>
      </c>
      <c r="E175" s="546">
        <v>4</v>
      </c>
      <c r="F175" s="546">
        <v>27</v>
      </c>
      <c r="G175" s="729">
        <v>40</v>
      </c>
      <c r="H175" s="739"/>
      <c r="I175" s="730"/>
      <c r="J175" s="730"/>
      <c r="K175" s="730"/>
      <c r="L175" s="730"/>
      <c r="M175" s="730"/>
      <c r="N175" s="730"/>
      <c r="O175" s="730"/>
      <c r="P175" s="846"/>
      <c r="Q175" s="767"/>
      <c r="R175" s="737"/>
      <c r="S175" s="737"/>
      <c r="T175" s="767"/>
      <c r="U175" s="767"/>
      <c r="V175" s="767"/>
      <c r="W175" s="767"/>
      <c r="X175" s="732">
        <v>40</v>
      </c>
      <c r="Y175" s="728"/>
      <c r="Z175" s="728"/>
      <c r="AA175" s="900"/>
      <c r="AB175" s="900"/>
      <c r="AC175" s="728"/>
      <c r="AD175" s="728"/>
      <c r="AE175" s="728"/>
      <c r="AF175" s="900"/>
      <c r="AG175" s="728"/>
      <c r="AH175" s="728"/>
      <c r="AI175" s="728"/>
      <c r="AJ175" s="728"/>
      <c r="AK175" s="728"/>
      <c r="AL175" s="728"/>
      <c r="AM175" s="728"/>
      <c r="AN175" s="728"/>
      <c r="AO175" s="764"/>
      <c r="AP175" s="764"/>
      <c r="AQ175" s="764"/>
      <c r="AR175" s="764"/>
      <c r="AS175" s="764"/>
      <c r="AT175" s="764"/>
      <c r="AU175" s="764"/>
      <c r="AV175" s="730"/>
      <c r="AW175" s="729">
        <v>0</v>
      </c>
      <c r="AX175" s="733">
        <v>0</v>
      </c>
      <c r="AY175" s="546">
        <v>2</v>
      </c>
      <c r="AZ175" s="546">
        <v>7</v>
      </c>
      <c r="BA175" s="546">
        <v>4</v>
      </c>
      <c r="BB175" s="546">
        <v>27</v>
      </c>
      <c r="BC175" s="734">
        <v>40</v>
      </c>
      <c r="BD175" s="758"/>
      <c r="BE175" s="706" t="s">
        <v>103</v>
      </c>
      <c r="BF175" s="759"/>
      <c r="BG175" s="759"/>
      <c r="BH175" s="759"/>
      <c r="BI175" s="759"/>
      <c r="BJ175" s="759"/>
      <c r="BK175" s="759"/>
      <c r="BL175" s="759"/>
      <c r="BM175" s="759"/>
      <c r="BN175" s="759"/>
      <c r="BO175" s="759"/>
      <c r="BP175" s="759"/>
      <c r="BQ175" s="759"/>
      <c r="BR175" s="759"/>
      <c r="BS175" s="759"/>
      <c r="BT175" s="759"/>
      <c r="BU175" s="759"/>
      <c r="BV175" s="759"/>
      <c r="BW175" s="759"/>
      <c r="BX175" s="759"/>
      <c r="BY175" s="759"/>
      <c r="BZ175" s="759"/>
      <c r="CA175" s="759"/>
      <c r="CB175" s="759"/>
      <c r="CC175" s="759"/>
      <c r="CD175" s="759"/>
      <c r="CE175" s="759"/>
      <c r="CF175" s="759"/>
      <c r="CG175" s="759"/>
      <c r="CH175" s="759"/>
      <c r="CI175" s="759"/>
      <c r="CJ175" s="759"/>
      <c r="CK175" s="759"/>
      <c r="CL175" s="759"/>
      <c r="CM175" s="759"/>
      <c r="CN175" s="759"/>
      <c r="CO175" s="759"/>
      <c r="CP175" s="759"/>
      <c r="CQ175" s="759"/>
      <c r="CR175" s="759"/>
      <c r="CS175" s="759"/>
      <c r="CT175" s="759"/>
      <c r="CU175" s="759"/>
      <c r="CV175" s="759"/>
      <c r="CW175" s="759"/>
      <c r="CX175" s="759"/>
      <c r="CY175" s="759"/>
      <c r="CZ175" s="759"/>
      <c r="DA175" s="759"/>
      <c r="DB175" s="759"/>
      <c r="DC175" s="759"/>
      <c r="DD175" s="759"/>
      <c r="DE175" s="759"/>
      <c r="DF175" s="759"/>
      <c r="DG175" s="759"/>
      <c r="DH175" s="759"/>
      <c r="DI175" s="759"/>
      <c r="DJ175" s="759"/>
      <c r="DK175" s="759"/>
      <c r="DL175" s="759"/>
      <c r="DM175" s="759"/>
      <c r="DN175" s="759"/>
      <c r="DO175" s="759"/>
      <c r="DP175" s="759"/>
      <c r="DQ175" s="759"/>
      <c r="DR175" s="759"/>
      <c r="DS175" s="759"/>
      <c r="DT175" s="759"/>
      <c r="DU175" s="759"/>
      <c r="DV175" s="759"/>
      <c r="DW175" s="759"/>
      <c r="DX175" s="759"/>
      <c r="DY175" s="759"/>
      <c r="DZ175" s="759"/>
      <c r="EA175" s="759"/>
      <c r="EB175" s="759"/>
      <c r="EC175" s="759"/>
      <c r="ED175" s="759"/>
      <c r="EE175" s="759"/>
      <c r="EF175" s="759"/>
      <c r="EG175" s="759"/>
      <c r="EH175" s="759"/>
      <c r="EI175" s="759"/>
      <c r="EJ175" s="759"/>
      <c r="EK175" s="759"/>
      <c r="EL175" s="759"/>
      <c r="EM175" s="759"/>
      <c r="EN175" s="759"/>
      <c r="EO175" s="759"/>
      <c r="EP175" s="759"/>
      <c r="EQ175" s="759"/>
      <c r="ER175" s="759"/>
      <c r="ES175" s="759"/>
      <c r="ET175" s="759"/>
      <c r="EU175" s="759"/>
      <c r="EV175" s="759"/>
      <c r="EW175" s="759"/>
      <c r="EX175" s="759"/>
      <c r="EY175" s="759"/>
      <c r="EZ175" s="759"/>
      <c r="FA175" s="759"/>
      <c r="FB175" s="759"/>
      <c r="FC175" s="759"/>
      <c r="FD175" s="759"/>
      <c r="FE175" s="759"/>
      <c r="FF175" s="759"/>
      <c r="FG175" s="759"/>
      <c r="FH175" s="759"/>
      <c r="FI175" s="759"/>
      <c r="FJ175" s="759"/>
      <c r="FK175" s="759"/>
      <c r="FL175" s="759"/>
      <c r="FM175" s="759"/>
      <c r="FN175" s="759"/>
      <c r="FO175" s="759"/>
      <c r="FP175" s="759"/>
      <c r="FQ175" s="759"/>
      <c r="FR175" s="759"/>
      <c r="FS175" s="759"/>
      <c r="FT175" s="759"/>
      <c r="FU175" s="759"/>
      <c r="FV175" s="759"/>
      <c r="FW175" s="759"/>
      <c r="FX175" s="759"/>
      <c r="FY175" s="759"/>
      <c r="FZ175" s="759"/>
      <c r="GA175" s="759"/>
      <c r="GB175" s="759"/>
      <c r="GC175" s="759"/>
      <c r="GD175" s="759"/>
      <c r="GE175" s="759"/>
      <c r="GF175" s="759"/>
      <c r="GG175" s="759"/>
      <c r="GH175" s="759"/>
      <c r="GI175" s="759"/>
      <c r="GJ175" s="759"/>
      <c r="GK175" s="759"/>
      <c r="GL175" s="759"/>
      <c r="GM175" s="759"/>
      <c r="GN175" s="759"/>
      <c r="GO175" s="759"/>
      <c r="GP175" s="759"/>
      <c r="GQ175" s="759"/>
      <c r="GR175" s="759"/>
      <c r="GS175" s="759"/>
      <c r="GT175" s="759"/>
      <c r="GU175" s="759"/>
      <c r="GV175" s="759"/>
      <c r="GW175" s="759"/>
      <c r="GX175" s="759"/>
      <c r="GY175" s="759"/>
      <c r="GZ175" s="759"/>
      <c r="HA175" s="759"/>
      <c r="HB175" s="759"/>
      <c r="HC175" s="759"/>
      <c r="HD175" s="759"/>
      <c r="HE175" s="759"/>
      <c r="HF175" s="759"/>
      <c r="HG175" s="759"/>
      <c r="HH175" s="759"/>
      <c r="HI175" s="759"/>
      <c r="HJ175" s="759"/>
      <c r="HK175" s="759"/>
      <c r="HL175" s="759"/>
      <c r="HM175" s="759"/>
      <c r="HN175" s="759"/>
    </row>
    <row r="176" spans="1:222" s="763" customFormat="1" ht="11.25" customHeight="1">
      <c r="A176" s="741">
        <v>135</v>
      </c>
      <c r="B176" s="844" t="s">
        <v>244</v>
      </c>
      <c r="C176" s="546">
        <v>2</v>
      </c>
      <c r="D176" s="546">
        <v>5</v>
      </c>
      <c r="E176" s="546">
        <v>5</v>
      </c>
      <c r="F176" s="546">
        <v>27</v>
      </c>
      <c r="G176" s="729">
        <v>39</v>
      </c>
      <c r="H176" s="739"/>
      <c r="I176" s="730"/>
      <c r="J176" s="730"/>
      <c r="K176" s="730"/>
      <c r="L176" s="730"/>
      <c r="M176" s="730"/>
      <c r="N176" s="730"/>
      <c r="O176" s="730"/>
      <c r="P176" s="737"/>
      <c r="Q176" s="737"/>
      <c r="R176" s="737"/>
      <c r="S176" s="765"/>
      <c r="T176" s="737"/>
      <c r="U176" s="737"/>
      <c r="V176" s="737"/>
      <c r="W176" s="737"/>
      <c r="X176" s="732">
        <v>39</v>
      </c>
      <c r="Y176" s="728"/>
      <c r="Z176" s="728"/>
      <c r="AA176" s="900"/>
      <c r="AB176" s="900">
        <v>1</v>
      </c>
      <c r="AC176" s="728"/>
      <c r="AD176" s="728"/>
      <c r="AE176" s="728"/>
      <c r="AF176" s="900"/>
      <c r="AG176" s="728"/>
      <c r="AH176" s="728"/>
      <c r="AI176" s="728"/>
      <c r="AJ176" s="728"/>
      <c r="AK176" s="728"/>
      <c r="AL176" s="728"/>
      <c r="AM176" s="728"/>
      <c r="AN176" s="728"/>
      <c r="AO176" s="764"/>
      <c r="AP176" s="764"/>
      <c r="AQ176" s="764"/>
      <c r="AR176" s="764"/>
      <c r="AS176" s="764"/>
      <c r="AT176" s="764"/>
      <c r="AU176" s="764"/>
      <c r="AV176" s="730">
        <v>1</v>
      </c>
      <c r="AW176" s="729">
        <v>0</v>
      </c>
      <c r="AX176" s="733">
        <v>2</v>
      </c>
      <c r="AY176" s="546">
        <v>2</v>
      </c>
      <c r="AZ176" s="546">
        <v>5</v>
      </c>
      <c r="BA176" s="546">
        <v>5</v>
      </c>
      <c r="BB176" s="546">
        <v>25</v>
      </c>
      <c r="BC176" s="734">
        <v>37</v>
      </c>
      <c r="BD176" s="758" t="s">
        <v>1662</v>
      </c>
      <c r="BE176" s="706" t="s">
        <v>105</v>
      </c>
      <c r="BF176" s="759"/>
      <c r="BG176" s="759"/>
      <c r="BH176" s="759"/>
      <c r="BI176" s="759"/>
      <c r="BJ176" s="759"/>
      <c r="BK176" s="759"/>
      <c r="BL176" s="759"/>
      <c r="BM176" s="759"/>
      <c r="BN176" s="759"/>
      <c r="BO176" s="759"/>
      <c r="BP176" s="759"/>
      <c r="BQ176" s="759"/>
      <c r="BR176" s="759"/>
      <c r="BS176" s="759"/>
      <c r="BT176" s="759"/>
      <c r="BU176" s="759"/>
      <c r="BV176" s="759"/>
      <c r="BW176" s="759"/>
      <c r="BX176" s="759"/>
      <c r="BY176" s="759"/>
      <c r="BZ176" s="759"/>
      <c r="CA176" s="759"/>
      <c r="CB176" s="759"/>
      <c r="CC176" s="759"/>
      <c r="CD176" s="759"/>
      <c r="CE176" s="759"/>
      <c r="CF176" s="759"/>
      <c r="CG176" s="759"/>
      <c r="CH176" s="759"/>
      <c r="CI176" s="759"/>
      <c r="CJ176" s="759"/>
      <c r="CK176" s="759"/>
      <c r="CL176" s="759"/>
      <c r="CM176" s="759"/>
      <c r="CN176" s="759"/>
      <c r="CO176" s="759"/>
      <c r="CP176" s="759"/>
      <c r="CQ176" s="759"/>
      <c r="CR176" s="759"/>
      <c r="CS176" s="759"/>
      <c r="CT176" s="759"/>
      <c r="CU176" s="759"/>
      <c r="CV176" s="759"/>
      <c r="CW176" s="759"/>
      <c r="CX176" s="759"/>
      <c r="CY176" s="759"/>
      <c r="CZ176" s="759"/>
      <c r="DA176" s="759"/>
      <c r="DB176" s="759"/>
      <c r="DC176" s="759"/>
      <c r="DD176" s="759"/>
      <c r="DE176" s="759"/>
      <c r="DF176" s="759"/>
      <c r="DG176" s="759"/>
      <c r="DH176" s="759"/>
      <c r="DI176" s="759"/>
      <c r="DJ176" s="759"/>
      <c r="DK176" s="759"/>
      <c r="DL176" s="759"/>
      <c r="DM176" s="759"/>
      <c r="DN176" s="759"/>
      <c r="DO176" s="759"/>
      <c r="DP176" s="759"/>
      <c r="DQ176" s="759"/>
      <c r="DR176" s="759"/>
      <c r="DS176" s="759"/>
      <c r="DT176" s="759"/>
      <c r="DU176" s="759"/>
      <c r="DV176" s="759"/>
      <c r="DW176" s="759"/>
      <c r="DX176" s="759"/>
      <c r="DY176" s="759"/>
      <c r="DZ176" s="759"/>
      <c r="EA176" s="759"/>
      <c r="EB176" s="759"/>
      <c r="EC176" s="759"/>
      <c r="ED176" s="759"/>
      <c r="EE176" s="759"/>
      <c r="EF176" s="759"/>
      <c r="EG176" s="759"/>
      <c r="EH176" s="759"/>
      <c r="EI176" s="759"/>
      <c r="EJ176" s="759"/>
      <c r="EK176" s="759"/>
      <c r="EL176" s="759"/>
      <c r="EM176" s="759"/>
      <c r="EN176" s="759"/>
      <c r="EO176" s="759"/>
      <c r="EP176" s="759"/>
      <c r="EQ176" s="759"/>
      <c r="ER176" s="759"/>
      <c r="ES176" s="759"/>
      <c r="ET176" s="759"/>
      <c r="EU176" s="759"/>
      <c r="EV176" s="759"/>
      <c r="EW176" s="759"/>
      <c r="EX176" s="759"/>
      <c r="EY176" s="759"/>
      <c r="EZ176" s="759"/>
      <c r="FA176" s="759"/>
      <c r="FB176" s="759"/>
      <c r="FC176" s="759"/>
      <c r="FD176" s="759"/>
      <c r="FE176" s="759"/>
      <c r="FF176" s="759"/>
      <c r="FG176" s="759"/>
      <c r="FH176" s="759"/>
      <c r="FI176" s="759"/>
      <c r="FJ176" s="759"/>
      <c r="FK176" s="759"/>
      <c r="FL176" s="759"/>
      <c r="FM176" s="759"/>
      <c r="FN176" s="759"/>
      <c r="FO176" s="759"/>
      <c r="FP176" s="759"/>
      <c r="FQ176" s="759"/>
      <c r="FR176" s="759"/>
      <c r="FS176" s="759"/>
      <c r="FT176" s="759"/>
      <c r="FU176" s="759"/>
      <c r="FV176" s="759"/>
      <c r="FW176" s="759"/>
      <c r="FX176" s="759"/>
      <c r="FY176" s="759"/>
      <c r="FZ176" s="759"/>
      <c r="GA176" s="759"/>
      <c r="GB176" s="759"/>
      <c r="GC176" s="759"/>
      <c r="GD176" s="759"/>
      <c r="GE176" s="759"/>
      <c r="GF176" s="759"/>
      <c r="GG176" s="759"/>
      <c r="GH176" s="759"/>
      <c r="GI176" s="759"/>
      <c r="GJ176" s="759"/>
      <c r="GK176" s="759"/>
      <c r="GL176" s="759"/>
      <c r="GM176" s="759"/>
      <c r="GN176" s="759"/>
      <c r="GO176" s="759"/>
      <c r="GP176" s="759"/>
      <c r="GQ176" s="759"/>
      <c r="GR176" s="759"/>
      <c r="GS176" s="759"/>
      <c r="GT176" s="759"/>
      <c r="GU176" s="759"/>
      <c r="GV176" s="759"/>
      <c r="GW176" s="759"/>
      <c r="GX176" s="759"/>
      <c r="GY176" s="759"/>
      <c r="GZ176" s="759"/>
      <c r="HA176" s="759"/>
      <c r="HB176" s="759"/>
      <c r="HC176" s="759"/>
      <c r="HD176" s="759"/>
      <c r="HE176" s="759"/>
      <c r="HF176" s="759"/>
      <c r="HG176" s="759"/>
      <c r="HH176" s="759"/>
      <c r="HI176" s="759"/>
      <c r="HJ176" s="759"/>
      <c r="HK176" s="759"/>
      <c r="HL176" s="759"/>
      <c r="HM176" s="759"/>
      <c r="HN176" s="759"/>
    </row>
    <row r="177" spans="1:222" s="763" customFormat="1" ht="12" customHeight="1">
      <c r="A177" s="741">
        <v>136</v>
      </c>
      <c r="B177" s="844" t="s">
        <v>245</v>
      </c>
      <c r="C177" s="546">
        <v>6</v>
      </c>
      <c r="D177" s="546">
        <v>10</v>
      </c>
      <c r="E177" s="546">
        <v>0</v>
      </c>
      <c r="F177" s="546">
        <v>23</v>
      </c>
      <c r="G177" s="729">
        <v>39</v>
      </c>
      <c r="H177" s="739"/>
      <c r="I177" s="730"/>
      <c r="J177" s="730"/>
      <c r="K177" s="730"/>
      <c r="L177" s="730"/>
      <c r="M177" s="730"/>
      <c r="N177" s="730"/>
      <c r="O177" s="730"/>
      <c r="P177" s="737"/>
      <c r="Q177" s="737"/>
      <c r="R177" s="737"/>
      <c r="S177" s="737"/>
      <c r="T177" s="737"/>
      <c r="U177" s="737"/>
      <c r="V177" s="737"/>
      <c r="W177" s="737"/>
      <c r="X177" s="732">
        <v>39</v>
      </c>
      <c r="Y177" s="728"/>
      <c r="Z177" s="728"/>
      <c r="AA177" s="900"/>
      <c r="AB177" s="900"/>
      <c r="AC177" s="728"/>
      <c r="AD177" s="728"/>
      <c r="AE177" s="728"/>
      <c r="AF177" s="900"/>
      <c r="AG177" s="728"/>
      <c r="AH177" s="728"/>
      <c r="AI177" s="728"/>
      <c r="AJ177" s="728"/>
      <c r="AK177" s="728"/>
      <c r="AL177" s="728"/>
      <c r="AM177" s="728"/>
      <c r="AN177" s="728"/>
      <c r="AO177" s="764"/>
      <c r="AP177" s="764"/>
      <c r="AQ177" s="764"/>
      <c r="AR177" s="764"/>
      <c r="AS177" s="764"/>
      <c r="AT177" s="764"/>
      <c r="AU177" s="764"/>
      <c r="AV177" s="730"/>
      <c r="AW177" s="729">
        <v>0</v>
      </c>
      <c r="AX177" s="733">
        <v>0</v>
      </c>
      <c r="AY177" s="546">
        <v>6</v>
      </c>
      <c r="AZ177" s="546">
        <v>10</v>
      </c>
      <c r="BA177" s="546">
        <v>0</v>
      </c>
      <c r="BB177" s="546">
        <v>23</v>
      </c>
      <c r="BC177" s="734">
        <v>39</v>
      </c>
      <c r="BD177" s="758"/>
      <c r="BE177" s="706" t="s">
        <v>107</v>
      </c>
      <c r="BF177" s="759"/>
      <c r="BG177" s="759"/>
      <c r="BH177" s="759"/>
      <c r="BI177" s="759"/>
      <c r="BJ177" s="759"/>
      <c r="BK177" s="759"/>
      <c r="BL177" s="759"/>
      <c r="BM177" s="759"/>
      <c r="BN177" s="759"/>
      <c r="BO177" s="759"/>
      <c r="BP177" s="759"/>
      <c r="BQ177" s="759"/>
      <c r="BR177" s="759"/>
      <c r="BS177" s="759"/>
      <c r="BT177" s="759"/>
      <c r="BU177" s="759"/>
      <c r="BV177" s="759"/>
      <c r="BW177" s="759"/>
      <c r="BX177" s="759"/>
      <c r="BY177" s="759"/>
      <c r="BZ177" s="759"/>
      <c r="CA177" s="759"/>
      <c r="CB177" s="759"/>
      <c r="CC177" s="759"/>
      <c r="CD177" s="759"/>
      <c r="CE177" s="759"/>
      <c r="CF177" s="759"/>
      <c r="CG177" s="759"/>
      <c r="CH177" s="759"/>
      <c r="CI177" s="759"/>
      <c r="CJ177" s="759"/>
      <c r="CK177" s="759"/>
      <c r="CL177" s="759"/>
      <c r="CM177" s="759"/>
      <c r="CN177" s="759"/>
      <c r="CO177" s="759"/>
      <c r="CP177" s="759"/>
      <c r="CQ177" s="759"/>
      <c r="CR177" s="759"/>
      <c r="CS177" s="759"/>
      <c r="CT177" s="759"/>
      <c r="CU177" s="759"/>
      <c r="CV177" s="759"/>
      <c r="CW177" s="759"/>
      <c r="CX177" s="759"/>
      <c r="CY177" s="759"/>
      <c r="CZ177" s="759"/>
      <c r="DA177" s="759"/>
      <c r="DB177" s="759"/>
      <c r="DC177" s="759"/>
      <c r="DD177" s="759"/>
      <c r="DE177" s="759"/>
      <c r="DF177" s="759"/>
      <c r="DG177" s="759"/>
      <c r="DH177" s="759"/>
      <c r="DI177" s="759"/>
      <c r="DJ177" s="759"/>
      <c r="DK177" s="759"/>
      <c r="DL177" s="759"/>
      <c r="DM177" s="759"/>
      <c r="DN177" s="759"/>
      <c r="DO177" s="759"/>
      <c r="DP177" s="759"/>
      <c r="DQ177" s="759"/>
      <c r="DR177" s="759"/>
      <c r="DS177" s="759"/>
      <c r="DT177" s="759"/>
      <c r="DU177" s="759"/>
      <c r="DV177" s="759"/>
      <c r="DW177" s="759"/>
      <c r="DX177" s="759"/>
      <c r="DY177" s="759"/>
      <c r="DZ177" s="759"/>
      <c r="EA177" s="759"/>
      <c r="EB177" s="759"/>
      <c r="EC177" s="759"/>
      <c r="ED177" s="759"/>
      <c r="EE177" s="759"/>
      <c r="EF177" s="759"/>
      <c r="EG177" s="759"/>
      <c r="EH177" s="759"/>
      <c r="EI177" s="759"/>
      <c r="EJ177" s="759"/>
      <c r="EK177" s="759"/>
      <c r="EL177" s="759"/>
      <c r="EM177" s="759"/>
      <c r="EN177" s="759"/>
      <c r="EO177" s="759"/>
      <c r="EP177" s="759"/>
      <c r="EQ177" s="759"/>
      <c r="ER177" s="759"/>
      <c r="ES177" s="759"/>
      <c r="ET177" s="759"/>
      <c r="EU177" s="759"/>
      <c r="EV177" s="759"/>
      <c r="EW177" s="759"/>
      <c r="EX177" s="759"/>
      <c r="EY177" s="759"/>
      <c r="EZ177" s="759"/>
      <c r="FA177" s="759"/>
      <c r="FB177" s="759"/>
      <c r="FC177" s="759"/>
      <c r="FD177" s="759"/>
      <c r="FE177" s="759"/>
      <c r="FF177" s="759"/>
      <c r="FG177" s="759"/>
      <c r="FH177" s="759"/>
      <c r="FI177" s="759"/>
      <c r="FJ177" s="759"/>
      <c r="FK177" s="759"/>
      <c r="FL177" s="759"/>
      <c r="FM177" s="759"/>
      <c r="FN177" s="759"/>
      <c r="FO177" s="759"/>
      <c r="FP177" s="759"/>
      <c r="FQ177" s="759"/>
      <c r="FR177" s="759"/>
      <c r="FS177" s="759"/>
      <c r="FT177" s="759"/>
      <c r="FU177" s="759"/>
      <c r="FV177" s="759"/>
      <c r="FW177" s="759"/>
      <c r="FX177" s="759"/>
      <c r="FY177" s="759"/>
      <c r="FZ177" s="759"/>
      <c r="GA177" s="759"/>
      <c r="GB177" s="759"/>
      <c r="GC177" s="759"/>
      <c r="GD177" s="759"/>
      <c r="GE177" s="759"/>
      <c r="GF177" s="759"/>
      <c r="GG177" s="759"/>
      <c r="GH177" s="759"/>
      <c r="GI177" s="759"/>
      <c r="GJ177" s="759"/>
      <c r="GK177" s="759"/>
      <c r="GL177" s="759"/>
      <c r="GM177" s="759"/>
      <c r="GN177" s="759"/>
      <c r="GO177" s="759"/>
      <c r="GP177" s="759"/>
      <c r="GQ177" s="759"/>
      <c r="GR177" s="759"/>
      <c r="GS177" s="759"/>
      <c r="GT177" s="759"/>
      <c r="GU177" s="759"/>
      <c r="GV177" s="759"/>
      <c r="GW177" s="759"/>
      <c r="GX177" s="759"/>
      <c r="GY177" s="759"/>
      <c r="GZ177" s="759"/>
      <c r="HA177" s="759"/>
      <c r="HB177" s="759"/>
      <c r="HC177" s="759"/>
      <c r="HD177" s="759"/>
      <c r="HE177" s="759"/>
      <c r="HF177" s="759"/>
      <c r="HG177" s="759"/>
      <c r="HH177" s="759"/>
      <c r="HI177" s="759"/>
      <c r="HJ177" s="759"/>
      <c r="HK177" s="759"/>
      <c r="HL177" s="759"/>
      <c r="HM177" s="759"/>
      <c r="HN177" s="759"/>
    </row>
    <row r="178" spans="1:222" s="763" customFormat="1" ht="12" customHeight="1">
      <c r="A178" s="741">
        <v>137</v>
      </c>
      <c r="B178" s="844" t="s">
        <v>246</v>
      </c>
      <c r="C178" s="546">
        <v>4</v>
      </c>
      <c r="D178" s="546">
        <v>2</v>
      </c>
      <c r="E178" s="546">
        <v>3</v>
      </c>
      <c r="F178" s="546">
        <v>29</v>
      </c>
      <c r="G178" s="729">
        <v>38</v>
      </c>
      <c r="H178" s="739"/>
      <c r="I178" s="730"/>
      <c r="J178" s="730"/>
      <c r="K178" s="730"/>
      <c r="L178" s="730"/>
      <c r="M178" s="730"/>
      <c r="N178" s="730"/>
      <c r="O178" s="730"/>
      <c r="P178" s="762"/>
      <c r="Q178" s="737"/>
      <c r="R178" s="737"/>
      <c r="S178" s="767"/>
      <c r="T178" s="737"/>
      <c r="U178" s="737"/>
      <c r="V178" s="737"/>
      <c r="W178" s="737"/>
      <c r="X178" s="732">
        <v>38</v>
      </c>
      <c r="Y178" s="728"/>
      <c r="Z178" s="728"/>
      <c r="AA178" s="900"/>
      <c r="AB178" s="900"/>
      <c r="AC178" s="728"/>
      <c r="AD178" s="728"/>
      <c r="AE178" s="728"/>
      <c r="AF178" s="900"/>
      <c r="AG178" s="728"/>
      <c r="AH178" s="728"/>
      <c r="AI178" s="728"/>
      <c r="AJ178" s="728"/>
      <c r="AK178" s="728"/>
      <c r="AL178" s="728"/>
      <c r="AM178" s="728"/>
      <c r="AN178" s="728"/>
      <c r="AO178" s="764"/>
      <c r="AP178" s="764"/>
      <c r="AQ178" s="764"/>
      <c r="AR178" s="764"/>
      <c r="AS178" s="764"/>
      <c r="AT178" s="764"/>
      <c r="AU178" s="764"/>
      <c r="AV178" s="730"/>
      <c r="AW178" s="729">
        <v>0</v>
      </c>
      <c r="AX178" s="733">
        <v>0</v>
      </c>
      <c r="AY178" s="546">
        <v>4</v>
      </c>
      <c r="AZ178" s="546">
        <v>2</v>
      </c>
      <c r="BA178" s="546">
        <v>3</v>
      </c>
      <c r="BB178" s="546">
        <v>29</v>
      </c>
      <c r="BC178" s="734">
        <v>38</v>
      </c>
      <c r="BD178" s="758"/>
      <c r="BE178" s="706" t="s">
        <v>109</v>
      </c>
      <c r="BF178" s="759"/>
      <c r="BG178" s="759"/>
      <c r="BH178" s="759"/>
      <c r="BI178" s="759"/>
      <c r="BJ178" s="759"/>
      <c r="BK178" s="759"/>
      <c r="BL178" s="759"/>
      <c r="BM178" s="759"/>
      <c r="BN178" s="759"/>
      <c r="BO178" s="759"/>
      <c r="BP178" s="759"/>
      <c r="BQ178" s="759"/>
      <c r="BR178" s="759"/>
      <c r="BS178" s="759"/>
      <c r="BT178" s="759"/>
      <c r="BU178" s="759"/>
      <c r="BV178" s="759"/>
      <c r="BW178" s="759"/>
      <c r="BX178" s="759"/>
      <c r="BY178" s="759"/>
      <c r="BZ178" s="759"/>
      <c r="CA178" s="759"/>
      <c r="CB178" s="759"/>
      <c r="CC178" s="759"/>
      <c r="CD178" s="759"/>
      <c r="CE178" s="759"/>
      <c r="CF178" s="759"/>
      <c r="CG178" s="759"/>
      <c r="CH178" s="759"/>
      <c r="CI178" s="759"/>
      <c r="CJ178" s="759"/>
      <c r="CK178" s="759"/>
      <c r="CL178" s="759"/>
      <c r="CM178" s="759"/>
      <c r="CN178" s="759"/>
      <c r="CO178" s="759"/>
      <c r="CP178" s="759"/>
      <c r="CQ178" s="759"/>
      <c r="CR178" s="759"/>
      <c r="CS178" s="759"/>
      <c r="CT178" s="759"/>
      <c r="CU178" s="759"/>
      <c r="CV178" s="759"/>
      <c r="CW178" s="759"/>
      <c r="CX178" s="759"/>
      <c r="CY178" s="759"/>
      <c r="CZ178" s="759"/>
      <c r="DA178" s="759"/>
      <c r="DB178" s="759"/>
      <c r="DC178" s="759"/>
      <c r="DD178" s="759"/>
      <c r="DE178" s="759"/>
      <c r="DF178" s="759"/>
      <c r="DG178" s="759"/>
      <c r="DH178" s="759"/>
      <c r="DI178" s="759"/>
      <c r="DJ178" s="759"/>
      <c r="DK178" s="759"/>
      <c r="DL178" s="759"/>
      <c r="DM178" s="759"/>
      <c r="DN178" s="759"/>
      <c r="DO178" s="759"/>
      <c r="DP178" s="759"/>
      <c r="DQ178" s="759"/>
      <c r="DR178" s="759"/>
      <c r="DS178" s="759"/>
      <c r="DT178" s="759"/>
      <c r="DU178" s="759"/>
      <c r="DV178" s="759"/>
      <c r="DW178" s="759"/>
      <c r="DX178" s="759"/>
      <c r="DY178" s="759"/>
      <c r="DZ178" s="759"/>
      <c r="EA178" s="759"/>
      <c r="EB178" s="759"/>
      <c r="EC178" s="759"/>
      <c r="ED178" s="759"/>
      <c r="EE178" s="759"/>
      <c r="EF178" s="759"/>
      <c r="EG178" s="759"/>
      <c r="EH178" s="759"/>
      <c r="EI178" s="759"/>
      <c r="EJ178" s="759"/>
      <c r="EK178" s="759"/>
      <c r="EL178" s="759"/>
      <c r="EM178" s="759"/>
      <c r="EN178" s="759"/>
      <c r="EO178" s="759"/>
      <c r="EP178" s="759"/>
      <c r="EQ178" s="759"/>
      <c r="ER178" s="759"/>
      <c r="ES178" s="759"/>
      <c r="ET178" s="759"/>
      <c r="EU178" s="759"/>
      <c r="EV178" s="759"/>
      <c r="EW178" s="759"/>
      <c r="EX178" s="759"/>
      <c r="EY178" s="759"/>
      <c r="EZ178" s="759"/>
      <c r="FA178" s="759"/>
      <c r="FB178" s="759"/>
      <c r="FC178" s="759"/>
      <c r="FD178" s="759"/>
      <c r="FE178" s="759"/>
      <c r="FF178" s="759"/>
      <c r="FG178" s="759"/>
      <c r="FH178" s="759"/>
      <c r="FI178" s="759"/>
      <c r="FJ178" s="759"/>
      <c r="FK178" s="759"/>
      <c r="FL178" s="759"/>
      <c r="FM178" s="759"/>
      <c r="FN178" s="759"/>
      <c r="FO178" s="759"/>
      <c r="FP178" s="759"/>
      <c r="FQ178" s="759"/>
      <c r="FR178" s="759"/>
      <c r="FS178" s="759"/>
      <c r="FT178" s="759"/>
      <c r="FU178" s="759"/>
      <c r="FV178" s="759"/>
      <c r="FW178" s="759"/>
      <c r="FX178" s="759"/>
      <c r="FY178" s="759"/>
      <c r="FZ178" s="759"/>
      <c r="GA178" s="759"/>
      <c r="GB178" s="759"/>
      <c r="GC178" s="759"/>
      <c r="GD178" s="759"/>
      <c r="GE178" s="759"/>
      <c r="GF178" s="759"/>
      <c r="GG178" s="759"/>
      <c r="GH178" s="759"/>
      <c r="GI178" s="759"/>
      <c r="GJ178" s="759"/>
      <c r="GK178" s="759"/>
      <c r="GL178" s="759"/>
      <c r="GM178" s="759"/>
      <c r="GN178" s="759"/>
      <c r="GO178" s="759"/>
      <c r="GP178" s="759"/>
      <c r="GQ178" s="759"/>
      <c r="GR178" s="759"/>
      <c r="GS178" s="759"/>
      <c r="GT178" s="759"/>
      <c r="GU178" s="759"/>
      <c r="GV178" s="759"/>
      <c r="GW178" s="759"/>
      <c r="GX178" s="759"/>
      <c r="GY178" s="759"/>
      <c r="GZ178" s="759"/>
      <c r="HA178" s="759"/>
      <c r="HB178" s="759"/>
      <c r="HC178" s="759"/>
      <c r="HD178" s="759"/>
      <c r="HE178" s="759"/>
      <c r="HF178" s="759"/>
      <c r="HG178" s="759"/>
      <c r="HH178" s="759"/>
      <c r="HI178" s="759"/>
      <c r="HJ178" s="759"/>
      <c r="HK178" s="759"/>
      <c r="HL178" s="759"/>
      <c r="HM178" s="759"/>
      <c r="HN178" s="759"/>
    </row>
    <row r="179" spans="1:222" s="763" customFormat="1" ht="12" customHeight="1">
      <c r="A179" s="741">
        <v>138</v>
      </c>
      <c r="B179" s="844" t="s">
        <v>247</v>
      </c>
      <c r="C179" s="546">
        <v>4</v>
      </c>
      <c r="D179" s="546">
        <v>8</v>
      </c>
      <c r="E179" s="546">
        <v>12</v>
      </c>
      <c r="F179" s="546">
        <v>14</v>
      </c>
      <c r="G179" s="729">
        <v>38</v>
      </c>
      <c r="H179" s="739"/>
      <c r="I179" s="730"/>
      <c r="J179" s="730"/>
      <c r="K179" s="730"/>
      <c r="L179" s="730"/>
      <c r="M179" s="730"/>
      <c r="N179" s="730"/>
      <c r="O179" s="730"/>
      <c r="P179" s="762"/>
      <c r="Q179" s="737"/>
      <c r="R179" s="737"/>
      <c r="S179" s="765"/>
      <c r="T179" s="737"/>
      <c r="U179" s="737"/>
      <c r="V179" s="737"/>
      <c r="W179" s="737"/>
      <c r="X179" s="732">
        <v>38</v>
      </c>
      <c r="Y179" s="728"/>
      <c r="Z179" s="728"/>
      <c r="AA179" s="900"/>
      <c r="AB179" s="900"/>
      <c r="AC179" s="728"/>
      <c r="AD179" s="728"/>
      <c r="AE179" s="728"/>
      <c r="AF179" s="900"/>
      <c r="AG179" s="728"/>
      <c r="AH179" s="728"/>
      <c r="AI179" s="728"/>
      <c r="AJ179" s="728"/>
      <c r="AK179" s="728"/>
      <c r="AL179" s="728"/>
      <c r="AM179" s="728"/>
      <c r="AN179" s="728"/>
      <c r="AO179" s="764"/>
      <c r="AP179" s="764"/>
      <c r="AQ179" s="764"/>
      <c r="AR179" s="764"/>
      <c r="AS179" s="764"/>
      <c r="AT179" s="764"/>
      <c r="AU179" s="764"/>
      <c r="AV179" s="730"/>
      <c r="AW179" s="729">
        <v>0</v>
      </c>
      <c r="AX179" s="733">
        <v>0</v>
      </c>
      <c r="AY179" s="546">
        <v>4</v>
      </c>
      <c r="AZ179" s="546">
        <v>8</v>
      </c>
      <c r="BA179" s="546">
        <v>12</v>
      </c>
      <c r="BB179" s="546">
        <v>14</v>
      </c>
      <c r="BC179" s="734">
        <v>38</v>
      </c>
      <c r="BD179" s="758"/>
      <c r="BE179" s="706" t="s">
        <v>111</v>
      </c>
      <c r="BF179" s="759"/>
      <c r="BG179" s="759"/>
      <c r="BH179" s="759"/>
      <c r="BI179" s="759"/>
      <c r="BJ179" s="759"/>
      <c r="BK179" s="759"/>
      <c r="BL179" s="759"/>
      <c r="BM179" s="759"/>
      <c r="BN179" s="759"/>
      <c r="BO179" s="759"/>
      <c r="BP179" s="759"/>
      <c r="BQ179" s="759"/>
      <c r="BR179" s="759"/>
      <c r="BS179" s="759"/>
      <c r="BT179" s="759"/>
      <c r="BU179" s="759"/>
      <c r="BV179" s="759"/>
      <c r="BW179" s="759"/>
      <c r="BX179" s="759"/>
      <c r="BY179" s="759"/>
      <c r="BZ179" s="759"/>
      <c r="CA179" s="759"/>
      <c r="CB179" s="759"/>
      <c r="CC179" s="759"/>
      <c r="CD179" s="759"/>
      <c r="CE179" s="759"/>
      <c r="CF179" s="759"/>
      <c r="CG179" s="759"/>
      <c r="CH179" s="759"/>
      <c r="CI179" s="759"/>
      <c r="CJ179" s="759"/>
      <c r="CK179" s="759"/>
      <c r="CL179" s="759"/>
      <c r="CM179" s="759"/>
      <c r="CN179" s="759"/>
      <c r="CO179" s="759"/>
      <c r="CP179" s="759"/>
      <c r="CQ179" s="759"/>
      <c r="CR179" s="759"/>
      <c r="CS179" s="759"/>
      <c r="CT179" s="759"/>
      <c r="CU179" s="759"/>
      <c r="CV179" s="759"/>
      <c r="CW179" s="759"/>
      <c r="CX179" s="759"/>
      <c r="CY179" s="759"/>
      <c r="CZ179" s="759"/>
      <c r="DA179" s="759"/>
      <c r="DB179" s="759"/>
      <c r="DC179" s="759"/>
      <c r="DD179" s="759"/>
      <c r="DE179" s="759"/>
      <c r="DF179" s="759"/>
      <c r="DG179" s="759"/>
      <c r="DH179" s="759"/>
      <c r="DI179" s="759"/>
      <c r="DJ179" s="759"/>
      <c r="DK179" s="759"/>
      <c r="DL179" s="759"/>
      <c r="DM179" s="759"/>
      <c r="DN179" s="759"/>
      <c r="DO179" s="759"/>
      <c r="DP179" s="759"/>
      <c r="DQ179" s="759"/>
      <c r="DR179" s="759"/>
      <c r="DS179" s="759"/>
      <c r="DT179" s="759"/>
      <c r="DU179" s="759"/>
      <c r="DV179" s="759"/>
      <c r="DW179" s="759"/>
      <c r="DX179" s="759"/>
      <c r="DY179" s="759"/>
      <c r="DZ179" s="759"/>
      <c r="EA179" s="759"/>
      <c r="EB179" s="759"/>
      <c r="EC179" s="759"/>
      <c r="ED179" s="759"/>
      <c r="EE179" s="759"/>
      <c r="EF179" s="759"/>
      <c r="EG179" s="759"/>
      <c r="EH179" s="759"/>
      <c r="EI179" s="759"/>
      <c r="EJ179" s="759"/>
      <c r="EK179" s="759"/>
      <c r="EL179" s="759"/>
      <c r="EM179" s="759"/>
      <c r="EN179" s="759"/>
      <c r="EO179" s="759"/>
      <c r="EP179" s="759"/>
      <c r="EQ179" s="759"/>
      <c r="ER179" s="759"/>
      <c r="ES179" s="759"/>
      <c r="ET179" s="759"/>
      <c r="EU179" s="759"/>
      <c r="EV179" s="759"/>
      <c r="EW179" s="759"/>
      <c r="EX179" s="759"/>
      <c r="EY179" s="759"/>
      <c r="EZ179" s="759"/>
      <c r="FA179" s="759"/>
      <c r="FB179" s="759"/>
      <c r="FC179" s="759"/>
      <c r="FD179" s="759"/>
      <c r="FE179" s="759"/>
      <c r="FF179" s="759"/>
      <c r="FG179" s="759"/>
      <c r="FH179" s="759"/>
      <c r="FI179" s="759"/>
      <c r="FJ179" s="759"/>
      <c r="FK179" s="759"/>
      <c r="FL179" s="759"/>
      <c r="FM179" s="759"/>
      <c r="FN179" s="759"/>
      <c r="FO179" s="759"/>
      <c r="FP179" s="759"/>
      <c r="FQ179" s="759"/>
      <c r="FR179" s="759"/>
      <c r="FS179" s="759"/>
      <c r="FT179" s="759"/>
      <c r="FU179" s="759"/>
      <c r="FV179" s="759"/>
      <c r="FW179" s="759"/>
      <c r="FX179" s="759"/>
      <c r="FY179" s="759"/>
      <c r="FZ179" s="759"/>
      <c r="GA179" s="759"/>
      <c r="GB179" s="759"/>
      <c r="GC179" s="759"/>
      <c r="GD179" s="759"/>
      <c r="GE179" s="759"/>
      <c r="GF179" s="759"/>
      <c r="GG179" s="759"/>
      <c r="GH179" s="759"/>
      <c r="GI179" s="759"/>
      <c r="GJ179" s="759"/>
      <c r="GK179" s="759"/>
      <c r="GL179" s="759"/>
      <c r="GM179" s="759"/>
      <c r="GN179" s="759"/>
      <c r="GO179" s="759"/>
      <c r="GP179" s="759"/>
      <c r="GQ179" s="759"/>
      <c r="GR179" s="759"/>
      <c r="GS179" s="759"/>
      <c r="GT179" s="759"/>
      <c r="GU179" s="759"/>
      <c r="GV179" s="759"/>
      <c r="GW179" s="759"/>
      <c r="GX179" s="759"/>
      <c r="GY179" s="759"/>
      <c r="GZ179" s="759"/>
      <c r="HA179" s="759"/>
      <c r="HB179" s="759"/>
      <c r="HC179" s="759"/>
      <c r="HD179" s="759"/>
      <c r="HE179" s="759"/>
      <c r="HF179" s="759"/>
      <c r="HG179" s="759"/>
      <c r="HH179" s="759"/>
      <c r="HI179" s="759"/>
      <c r="HJ179" s="759"/>
      <c r="HK179" s="759"/>
      <c r="HL179" s="759"/>
      <c r="HM179" s="759"/>
      <c r="HN179" s="759"/>
    </row>
    <row r="180" spans="1:222" s="763" customFormat="1" ht="12" customHeight="1">
      <c r="A180" s="741">
        <v>139</v>
      </c>
      <c r="B180" s="844" t="s">
        <v>248</v>
      </c>
      <c r="C180" s="546">
        <v>4</v>
      </c>
      <c r="D180" s="546">
        <v>12</v>
      </c>
      <c r="E180" s="546">
        <v>0</v>
      </c>
      <c r="F180" s="546">
        <v>23</v>
      </c>
      <c r="G180" s="729">
        <v>39</v>
      </c>
      <c r="H180" s="739"/>
      <c r="I180" s="730"/>
      <c r="J180" s="730"/>
      <c r="K180" s="730"/>
      <c r="L180" s="730"/>
      <c r="M180" s="730"/>
      <c r="N180" s="730"/>
      <c r="O180" s="730"/>
      <c r="P180" s="737"/>
      <c r="Q180" s="737"/>
      <c r="R180" s="765"/>
      <c r="S180" s="737"/>
      <c r="T180" s="765"/>
      <c r="U180" s="765"/>
      <c r="V180" s="765"/>
      <c r="W180" s="765"/>
      <c r="X180" s="732">
        <v>39</v>
      </c>
      <c r="Y180" s="728"/>
      <c r="Z180" s="728"/>
      <c r="AA180" s="900">
        <v>1</v>
      </c>
      <c r="AB180" s="900"/>
      <c r="AC180" s="728"/>
      <c r="AD180" s="728"/>
      <c r="AE180" s="728"/>
      <c r="AF180" s="900"/>
      <c r="AG180" s="728"/>
      <c r="AH180" s="728"/>
      <c r="AI180" s="728"/>
      <c r="AJ180" s="728"/>
      <c r="AK180" s="728"/>
      <c r="AL180" s="728"/>
      <c r="AM180" s="728"/>
      <c r="AN180" s="728"/>
      <c r="AO180" s="764"/>
      <c r="AP180" s="764"/>
      <c r="AQ180" s="764"/>
      <c r="AR180" s="764"/>
      <c r="AS180" s="764"/>
      <c r="AT180" s="764"/>
      <c r="AU180" s="764"/>
      <c r="AV180" s="730"/>
      <c r="AW180" s="729">
        <v>0</v>
      </c>
      <c r="AX180" s="733">
        <v>1</v>
      </c>
      <c r="AY180" s="546">
        <v>4</v>
      </c>
      <c r="AZ180" s="546">
        <v>12</v>
      </c>
      <c r="BA180" s="546">
        <v>-1</v>
      </c>
      <c r="BB180" s="546">
        <v>23</v>
      </c>
      <c r="BC180" s="734">
        <v>38</v>
      </c>
      <c r="BD180" s="758" t="s">
        <v>1663</v>
      </c>
      <c r="BE180" s="706" t="s">
        <v>114</v>
      </c>
      <c r="BF180" s="759"/>
      <c r="BG180" s="759"/>
      <c r="BH180" s="759"/>
      <c r="BI180" s="759"/>
      <c r="BJ180" s="759"/>
      <c r="BK180" s="759"/>
      <c r="BL180" s="759"/>
      <c r="BM180" s="759"/>
      <c r="BN180" s="759"/>
      <c r="BO180" s="759"/>
      <c r="BP180" s="759"/>
      <c r="BQ180" s="759"/>
      <c r="BR180" s="759"/>
      <c r="BS180" s="759"/>
      <c r="BT180" s="759"/>
      <c r="BU180" s="759"/>
      <c r="BV180" s="759"/>
      <c r="BW180" s="759"/>
      <c r="BX180" s="759"/>
      <c r="BY180" s="759"/>
      <c r="BZ180" s="759"/>
      <c r="CA180" s="759"/>
      <c r="CB180" s="759"/>
      <c r="CC180" s="759"/>
      <c r="CD180" s="759"/>
      <c r="CE180" s="759"/>
      <c r="CF180" s="759"/>
      <c r="CG180" s="759"/>
      <c r="CH180" s="759"/>
      <c r="CI180" s="759"/>
      <c r="CJ180" s="759"/>
      <c r="CK180" s="759"/>
      <c r="CL180" s="759"/>
      <c r="CM180" s="759"/>
      <c r="CN180" s="759"/>
      <c r="CO180" s="759"/>
      <c r="CP180" s="759"/>
      <c r="CQ180" s="759"/>
      <c r="CR180" s="759"/>
      <c r="CS180" s="759"/>
      <c r="CT180" s="759"/>
      <c r="CU180" s="759"/>
      <c r="CV180" s="759"/>
      <c r="CW180" s="759"/>
      <c r="CX180" s="759"/>
      <c r="CY180" s="759"/>
      <c r="CZ180" s="759"/>
      <c r="DA180" s="759"/>
      <c r="DB180" s="759"/>
      <c r="DC180" s="759"/>
      <c r="DD180" s="759"/>
      <c r="DE180" s="759"/>
      <c r="DF180" s="759"/>
      <c r="DG180" s="759"/>
      <c r="DH180" s="759"/>
      <c r="DI180" s="759"/>
      <c r="DJ180" s="759"/>
      <c r="DK180" s="759"/>
      <c r="DL180" s="759"/>
      <c r="DM180" s="759"/>
      <c r="DN180" s="759"/>
      <c r="DO180" s="759"/>
      <c r="DP180" s="759"/>
      <c r="DQ180" s="759"/>
      <c r="DR180" s="759"/>
      <c r="DS180" s="759"/>
      <c r="DT180" s="759"/>
      <c r="DU180" s="759"/>
      <c r="DV180" s="759"/>
      <c r="DW180" s="759"/>
      <c r="DX180" s="759"/>
      <c r="DY180" s="759"/>
      <c r="DZ180" s="759"/>
      <c r="EA180" s="759"/>
      <c r="EB180" s="759"/>
      <c r="EC180" s="759"/>
      <c r="ED180" s="759"/>
      <c r="EE180" s="759"/>
      <c r="EF180" s="759"/>
      <c r="EG180" s="759"/>
      <c r="EH180" s="759"/>
      <c r="EI180" s="759"/>
      <c r="EJ180" s="759"/>
      <c r="EK180" s="759"/>
      <c r="EL180" s="759"/>
      <c r="EM180" s="759"/>
      <c r="EN180" s="759"/>
      <c r="EO180" s="759"/>
      <c r="EP180" s="759"/>
      <c r="EQ180" s="759"/>
      <c r="ER180" s="759"/>
      <c r="ES180" s="759"/>
      <c r="ET180" s="759"/>
      <c r="EU180" s="759"/>
      <c r="EV180" s="759"/>
      <c r="EW180" s="759"/>
      <c r="EX180" s="759"/>
      <c r="EY180" s="759"/>
      <c r="EZ180" s="759"/>
      <c r="FA180" s="759"/>
      <c r="FB180" s="759"/>
      <c r="FC180" s="759"/>
      <c r="FD180" s="759"/>
      <c r="FE180" s="759"/>
      <c r="FF180" s="759"/>
      <c r="FG180" s="759"/>
      <c r="FH180" s="759"/>
      <c r="FI180" s="759"/>
      <c r="FJ180" s="759"/>
      <c r="FK180" s="759"/>
      <c r="FL180" s="759"/>
      <c r="FM180" s="759"/>
      <c r="FN180" s="759"/>
      <c r="FO180" s="759"/>
      <c r="FP180" s="759"/>
      <c r="FQ180" s="759"/>
      <c r="FR180" s="759"/>
      <c r="FS180" s="759"/>
      <c r="FT180" s="759"/>
      <c r="FU180" s="759"/>
      <c r="FV180" s="759"/>
      <c r="FW180" s="759"/>
      <c r="FX180" s="759"/>
      <c r="FY180" s="759"/>
      <c r="FZ180" s="759"/>
      <c r="GA180" s="759"/>
      <c r="GB180" s="759"/>
      <c r="GC180" s="759"/>
      <c r="GD180" s="759"/>
      <c r="GE180" s="759"/>
      <c r="GF180" s="759"/>
      <c r="GG180" s="759"/>
      <c r="GH180" s="759"/>
      <c r="GI180" s="759"/>
      <c r="GJ180" s="759"/>
      <c r="GK180" s="759"/>
      <c r="GL180" s="759"/>
      <c r="GM180" s="759"/>
      <c r="GN180" s="759"/>
      <c r="GO180" s="759"/>
      <c r="GP180" s="759"/>
      <c r="GQ180" s="759"/>
      <c r="GR180" s="759"/>
      <c r="GS180" s="759"/>
      <c r="GT180" s="759"/>
      <c r="GU180" s="759"/>
      <c r="GV180" s="759"/>
      <c r="GW180" s="759"/>
      <c r="GX180" s="759"/>
      <c r="GY180" s="759"/>
      <c r="GZ180" s="759"/>
      <c r="HA180" s="759"/>
      <c r="HB180" s="759"/>
      <c r="HC180" s="759"/>
      <c r="HD180" s="759"/>
      <c r="HE180" s="759"/>
      <c r="HF180" s="759"/>
      <c r="HG180" s="759"/>
      <c r="HH180" s="759"/>
      <c r="HI180" s="759"/>
      <c r="HJ180" s="759"/>
      <c r="HK180" s="759"/>
      <c r="HL180" s="759"/>
      <c r="HM180" s="759"/>
      <c r="HN180" s="759"/>
    </row>
    <row r="181" spans="1:222" s="763" customFormat="1" ht="12" customHeight="1">
      <c r="A181" s="741">
        <v>140</v>
      </c>
      <c r="B181" s="844" t="s">
        <v>249</v>
      </c>
      <c r="C181" s="546">
        <v>1</v>
      </c>
      <c r="D181" s="546">
        <v>4</v>
      </c>
      <c r="E181" s="546">
        <v>12</v>
      </c>
      <c r="F181" s="546">
        <v>25</v>
      </c>
      <c r="G181" s="729">
        <v>42</v>
      </c>
      <c r="H181" s="739"/>
      <c r="I181" s="730"/>
      <c r="J181" s="730"/>
      <c r="K181" s="730"/>
      <c r="L181" s="730"/>
      <c r="M181" s="730"/>
      <c r="N181" s="730"/>
      <c r="O181" s="730"/>
      <c r="P181" s="762"/>
      <c r="Q181" s="737"/>
      <c r="R181" s="737"/>
      <c r="S181" s="767"/>
      <c r="T181" s="765"/>
      <c r="U181" s="765"/>
      <c r="V181" s="765"/>
      <c r="W181" s="765"/>
      <c r="X181" s="732">
        <v>42</v>
      </c>
      <c r="Y181" s="728"/>
      <c r="Z181" s="728"/>
      <c r="AA181" s="900"/>
      <c r="AB181" s="900"/>
      <c r="AC181" s="728"/>
      <c r="AD181" s="728"/>
      <c r="AE181" s="728"/>
      <c r="AF181" s="900"/>
      <c r="AG181" s="728"/>
      <c r="AH181" s="728"/>
      <c r="AI181" s="728"/>
      <c r="AJ181" s="728"/>
      <c r="AK181" s="728"/>
      <c r="AL181" s="728"/>
      <c r="AM181" s="728"/>
      <c r="AN181" s="728"/>
      <c r="AO181" s="764"/>
      <c r="AP181" s="764"/>
      <c r="AQ181" s="764"/>
      <c r="AR181" s="764"/>
      <c r="AS181" s="764"/>
      <c r="AT181" s="764"/>
      <c r="AU181" s="764"/>
      <c r="AV181" s="730">
        <v>1</v>
      </c>
      <c r="AW181" s="729">
        <v>0</v>
      </c>
      <c r="AX181" s="733">
        <v>1</v>
      </c>
      <c r="AY181" s="546">
        <v>1</v>
      </c>
      <c r="AZ181" s="546">
        <v>4</v>
      </c>
      <c r="BA181" s="546">
        <v>12</v>
      </c>
      <c r="BB181" s="546">
        <v>24</v>
      </c>
      <c r="BC181" s="734">
        <v>41</v>
      </c>
      <c r="BD181" s="758" t="s">
        <v>1664</v>
      </c>
      <c r="BE181" s="759"/>
      <c r="BF181" s="759"/>
      <c r="BG181" s="759"/>
      <c r="BH181" s="759"/>
      <c r="BI181" s="759"/>
      <c r="BJ181" s="759"/>
      <c r="BK181" s="759"/>
      <c r="BL181" s="759"/>
      <c r="BM181" s="759"/>
      <c r="BN181" s="759"/>
      <c r="BO181" s="759"/>
      <c r="BP181" s="759"/>
      <c r="BQ181" s="759"/>
      <c r="BR181" s="759"/>
      <c r="BS181" s="759"/>
      <c r="BT181" s="759"/>
      <c r="BU181" s="759"/>
      <c r="BV181" s="759"/>
      <c r="BW181" s="759"/>
      <c r="BX181" s="759"/>
      <c r="BY181" s="759"/>
      <c r="BZ181" s="759"/>
      <c r="CA181" s="759"/>
      <c r="CB181" s="759"/>
      <c r="CC181" s="759"/>
      <c r="CD181" s="759"/>
      <c r="CE181" s="759"/>
      <c r="CF181" s="759"/>
      <c r="CG181" s="759"/>
      <c r="CH181" s="759"/>
      <c r="CI181" s="759"/>
      <c r="CJ181" s="759"/>
      <c r="CK181" s="759"/>
      <c r="CL181" s="759"/>
      <c r="CM181" s="759"/>
      <c r="CN181" s="759"/>
      <c r="CO181" s="759"/>
      <c r="CP181" s="759"/>
      <c r="CQ181" s="759"/>
      <c r="CR181" s="759"/>
      <c r="CS181" s="759"/>
      <c r="CT181" s="759"/>
      <c r="CU181" s="759"/>
      <c r="CV181" s="759"/>
      <c r="CW181" s="759"/>
      <c r="CX181" s="759"/>
      <c r="CY181" s="759"/>
      <c r="CZ181" s="759"/>
      <c r="DA181" s="759"/>
      <c r="DB181" s="759"/>
      <c r="DC181" s="759"/>
      <c r="DD181" s="759"/>
      <c r="DE181" s="759"/>
      <c r="DF181" s="759"/>
      <c r="DG181" s="759"/>
      <c r="DH181" s="759"/>
      <c r="DI181" s="759"/>
      <c r="DJ181" s="759"/>
      <c r="DK181" s="759"/>
      <c r="DL181" s="759"/>
      <c r="DM181" s="759"/>
      <c r="DN181" s="759"/>
      <c r="DO181" s="759"/>
      <c r="DP181" s="759"/>
      <c r="DQ181" s="759"/>
      <c r="DR181" s="759"/>
      <c r="DS181" s="759"/>
      <c r="DT181" s="759"/>
      <c r="DU181" s="759"/>
      <c r="DV181" s="759"/>
      <c r="DW181" s="759"/>
      <c r="DX181" s="759"/>
      <c r="DY181" s="759"/>
      <c r="DZ181" s="759"/>
      <c r="EA181" s="759"/>
      <c r="EB181" s="759"/>
      <c r="EC181" s="759"/>
      <c r="ED181" s="759"/>
      <c r="EE181" s="759"/>
      <c r="EF181" s="759"/>
      <c r="EG181" s="759"/>
      <c r="EH181" s="759"/>
      <c r="EI181" s="759"/>
      <c r="EJ181" s="759"/>
      <c r="EK181" s="759"/>
      <c r="EL181" s="759"/>
      <c r="EM181" s="759"/>
      <c r="EN181" s="759"/>
      <c r="EO181" s="759"/>
      <c r="EP181" s="759"/>
      <c r="EQ181" s="759"/>
      <c r="ER181" s="759"/>
      <c r="ES181" s="759"/>
      <c r="ET181" s="759"/>
      <c r="EU181" s="759"/>
      <c r="EV181" s="759"/>
      <c r="EW181" s="759"/>
      <c r="EX181" s="759"/>
      <c r="EY181" s="759"/>
      <c r="EZ181" s="759"/>
      <c r="FA181" s="759"/>
      <c r="FB181" s="759"/>
      <c r="FC181" s="759"/>
      <c r="FD181" s="759"/>
      <c r="FE181" s="759"/>
      <c r="FF181" s="759"/>
      <c r="FG181" s="759"/>
      <c r="FH181" s="759"/>
      <c r="FI181" s="759"/>
      <c r="FJ181" s="759"/>
      <c r="FK181" s="759"/>
      <c r="FL181" s="759"/>
      <c r="FM181" s="759"/>
      <c r="FN181" s="759"/>
      <c r="FO181" s="759"/>
      <c r="FP181" s="759"/>
      <c r="FQ181" s="759"/>
      <c r="FR181" s="759"/>
      <c r="FS181" s="759"/>
      <c r="FT181" s="759"/>
      <c r="FU181" s="759"/>
      <c r="FV181" s="759"/>
      <c r="FW181" s="759"/>
      <c r="FX181" s="759"/>
      <c r="FY181" s="759"/>
      <c r="FZ181" s="759"/>
      <c r="GA181" s="759"/>
      <c r="GB181" s="759"/>
      <c r="GC181" s="759"/>
      <c r="GD181" s="759"/>
      <c r="GE181" s="759"/>
      <c r="GF181" s="759"/>
      <c r="GG181" s="759"/>
      <c r="GH181" s="759"/>
      <c r="GI181" s="759"/>
      <c r="GJ181" s="759"/>
      <c r="GK181" s="759"/>
      <c r="GL181" s="759"/>
      <c r="GM181" s="759"/>
      <c r="GN181" s="759"/>
      <c r="GO181" s="759"/>
      <c r="GP181" s="759"/>
      <c r="GQ181" s="759"/>
      <c r="GR181" s="759"/>
      <c r="GS181" s="759"/>
      <c r="GT181" s="759"/>
      <c r="GU181" s="759"/>
      <c r="GV181" s="759"/>
      <c r="GW181" s="759"/>
      <c r="GX181" s="759"/>
      <c r="GY181" s="759"/>
      <c r="GZ181" s="759"/>
      <c r="HA181" s="759"/>
      <c r="HB181" s="759"/>
      <c r="HC181" s="759"/>
      <c r="HD181" s="759"/>
      <c r="HE181" s="759"/>
      <c r="HF181" s="759"/>
      <c r="HG181" s="759"/>
      <c r="HH181" s="759"/>
      <c r="HI181" s="759"/>
      <c r="HJ181" s="759"/>
      <c r="HK181" s="759"/>
      <c r="HL181" s="759"/>
      <c r="HM181" s="759"/>
      <c r="HN181" s="759"/>
    </row>
    <row r="182" spans="1:222" s="763" customFormat="1" ht="12" customHeight="1">
      <c r="A182" s="741">
        <v>141</v>
      </c>
      <c r="B182" s="844" t="s">
        <v>250</v>
      </c>
      <c r="C182" s="546">
        <v>0</v>
      </c>
      <c r="D182" s="546">
        <v>7</v>
      </c>
      <c r="E182" s="546">
        <v>6</v>
      </c>
      <c r="F182" s="546">
        <v>28</v>
      </c>
      <c r="G182" s="729">
        <v>41</v>
      </c>
      <c r="H182" s="739"/>
      <c r="I182" s="730"/>
      <c r="J182" s="730"/>
      <c r="K182" s="730"/>
      <c r="L182" s="730"/>
      <c r="M182" s="730"/>
      <c r="N182" s="730"/>
      <c r="O182" s="730">
        <v>1</v>
      </c>
      <c r="P182" s="762"/>
      <c r="Q182" s="737"/>
      <c r="R182" s="765"/>
      <c r="S182" s="765"/>
      <c r="T182" s="765"/>
      <c r="U182" s="765"/>
      <c r="V182" s="767"/>
      <c r="W182" s="767"/>
      <c r="X182" s="732">
        <v>40</v>
      </c>
      <c r="Y182" s="728"/>
      <c r="Z182" s="728"/>
      <c r="AA182" s="900"/>
      <c r="AB182" s="900"/>
      <c r="AC182" s="728"/>
      <c r="AD182" s="728"/>
      <c r="AE182" s="728"/>
      <c r="AF182" s="900"/>
      <c r="AG182" s="728"/>
      <c r="AH182" s="728"/>
      <c r="AI182" s="728"/>
      <c r="AJ182" s="728"/>
      <c r="AK182" s="728"/>
      <c r="AL182" s="728"/>
      <c r="AM182" s="728"/>
      <c r="AN182" s="728"/>
      <c r="AO182" s="764"/>
      <c r="AP182" s="764"/>
      <c r="AQ182" s="764"/>
      <c r="AR182" s="764"/>
      <c r="AS182" s="764"/>
      <c r="AT182" s="764"/>
      <c r="AU182" s="764"/>
      <c r="AV182" s="730">
        <v>2</v>
      </c>
      <c r="AW182" s="729">
        <v>0</v>
      </c>
      <c r="AX182" s="733">
        <v>2</v>
      </c>
      <c r="AY182" s="546">
        <v>0</v>
      </c>
      <c r="AZ182" s="546">
        <v>7</v>
      </c>
      <c r="BA182" s="546">
        <v>6</v>
      </c>
      <c r="BB182" s="546">
        <v>25</v>
      </c>
      <c r="BC182" s="734">
        <v>38</v>
      </c>
      <c r="BD182" s="758" t="s">
        <v>1665</v>
      </c>
      <c r="BE182" s="759"/>
      <c r="BF182" s="759"/>
      <c r="BG182" s="759"/>
      <c r="BH182" s="759"/>
      <c r="BI182" s="759"/>
      <c r="BJ182" s="759"/>
      <c r="BK182" s="759"/>
      <c r="BL182" s="759"/>
      <c r="BM182" s="759"/>
      <c r="BN182" s="759"/>
      <c r="BO182" s="759"/>
      <c r="BP182" s="759"/>
      <c r="BQ182" s="759"/>
      <c r="BR182" s="759"/>
      <c r="BS182" s="759"/>
      <c r="BT182" s="759"/>
      <c r="BU182" s="759"/>
      <c r="BV182" s="759"/>
      <c r="BW182" s="759"/>
      <c r="BX182" s="759"/>
      <c r="BY182" s="759"/>
      <c r="BZ182" s="759"/>
      <c r="CA182" s="759"/>
      <c r="CB182" s="759"/>
      <c r="CC182" s="759"/>
      <c r="CD182" s="759"/>
      <c r="CE182" s="759"/>
      <c r="CF182" s="759"/>
      <c r="CG182" s="759"/>
      <c r="CH182" s="759"/>
      <c r="CI182" s="759"/>
      <c r="CJ182" s="759"/>
      <c r="CK182" s="759"/>
      <c r="CL182" s="759"/>
      <c r="CM182" s="759"/>
      <c r="CN182" s="759"/>
      <c r="CO182" s="759"/>
      <c r="CP182" s="759"/>
      <c r="CQ182" s="759"/>
      <c r="CR182" s="759"/>
      <c r="CS182" s="759"/>
      <c r="CT182" s="759"/>
      <c r="CU182" s="759"/>
      <c r="CV182" s="759"/>
      <c r="CW182" s="759"/>
      <c r="CX182" s="759"/>
      <c r="CY182" s="759"/>
      <c r="CZ182" s="759"/>
      <c r="DA182" s="759"/>
      <c r="DB182" s="759"/>
      <c r="DC182" s="759"/>
      <c r="DD182" s="759"/>
      <c r="DE182" s="759"/>
      <c r="DF182" s="759"/>
      <c r="DG182" s="759"/>
      <c r="DH182" s="759"/>
      <c r="DI182" s="759"/>
      <c r="DJ182" s="759"/>
      <c r="DK182" s="759"/>
      <c r="DL182" s="759"/>
      <c r="DM182" s="759"/>
      <c r="DN182" s="759"/>
      <c r="DO182" s="759"/>
      <c r="DP182" s="759"/>
      <c r="DQ182" s="759"/>
      <c r="DR182" s="759"/>
      <c r="DS182" s="759"/>
      <c r="DT182" s="759"/>
      <c r="DU182" s="759"/>
      <c r="DV182" s="759"/>
      <c r="DW182" s="759"/>
      <c r="DX182" s="759"/>
      <c r="DY182" s="759"/>
      <c r="DZ182" s="759"/>
      <c r="EA182" s="759"/>
      <c r="EB182" s="759"/>
      <c r="EC182" s="759"/>
      <c r="ED182" s="759"/>
      <c r="EE182" s="759"/>
      <c r="EF182" s="759"/>
      <c r="EG182" s="759"/>
      <c r="EH182" s="759"/>
      <c r="EI182" s="759"/>
      <c r="EJ182" s="759"/>
      <c r="EK182" s="759"/>
      <c r="EL182" s="759"/>
      <c r="EM182" s="759"/>
      <c r="EN182" s="759"/>
      <c r="EO182" s="759"/>
      <c r="EP182" s="759"/>
      <c r="EQ182" s="759"/>
      <c r="ER182" s="759"/>
      <c r="ES182" s="759"/>
      <c r="ET182" s="759"/>
      <c r="EU182" s="759"/>
      <c r="EV182" s="759"/>
      <c r="EW182" s="759"/>
      <c r="EX182" s="759"/>
      <c r="EY182" s="759"/>
      <c r="EZ182" s="759"/>
      <c r="FA182" s="759"/>
      <c r="FB182" s="759"/>
      <c r="FC182" s="759"/>
      <c r="FD182" s="759"/>
      <c r="FE182" s="759"/>
      <c r="FF182" s="759"/>
      <c r="FG182" s="759"/>
      <c r="FH182" s="759"/>
      <c r="FI182" s="759"/>
      <c r="FJ182" s="759"/>
      <c r="FK182" s="759"/>
      <c r="FL182" s="759"/>
      <c r="FM182" s="759"/>
      <c r="FN182" s="759"/>
      <c r="FO182" s="759"/>
      <c r="FP182" s="759"/>
      <c r="FQ182" s="759"/>
      <c r="FR182" s="759"/>
      <c r="FS182" s="759"/>
      <c r="FT182" s="759"/>
      <c r="FU182" s="759"/>
      <c r="FV182" s="759"/>
      <c r="FW182" s="759"/>
      <c r="FX182" s="759"/>
      <c r="FY182" s="759"/>
      <c r="FZ182" s="759"/>
      <c r="GA182" s="759"/>
      <c r="GB182" s="759"/>
      <c r="GC182" s="759"/>
      <c r="GD182" s="759"/>
      <c r="GE182" s="759"/>
      <c r="GF182" s="759"/>
      <c r="GG182" s="759"/>
      <c r="GH182" s="759"/>
      <c r="GI182" s="759"/>
      <c r="GJ182" s="759"/>
      <c r="GK182" s="759"/>
      <c r="GL182" s="759"/>
      <c r="GM182" s="759"/>
      <c r="GN182" s="759"/>
      <c r="GO182" s="759"/>
      <c r="GP182" s="759"/>
      <c r="GQ182" s="759"/>
      <c r="GR182" s="759"/>
      <c r="GS182" s="759"/>
      <c r="GT182" s="759"/>
      <c r="GU182" s="759"/>
      <c r="GV182" s="759"/>
      <c r="GW182" s="759"/>
      <c r="GX182" s="759"/>
      <c r="GY182" s="759"/>
      <c r="GZ182" s="759"/>
      <c r="HA182" s="759"/>
      <c r="HB182" s="759"/>
      <c r="HC182" s="759"/>
      <c r="HD182" s="759"/>
      <c r="HE182" s="759"/>
      <c r="HF182" s="759"/>
      <c r="HG182" s="759"/>
      <c r="HH182" s="759"/>
      <c r="HI182" s="759"/>
      <c r="HJ182" s="759"/>
      <c r="HK182" s="759"/>
      <c r="HL182" s="759"/>
      <c r="HM182" s="759"/>
      <c r="HN182" s="759"/>
    </row>
    <row r="183" spans="1:222" s="763" customFormat="1" ht="12" customHeight="1">
      <c r="A183" s="741">
        <v>142</v>
      </c>
      <c r="B183" s="844" t="s">
        <v>251</v>
      </c>
      <c r="C183" s="546">
        <v>3</v>
      </c>
      <c r="D183" s="546">
        <v>12</v>
      </c>
      <c r="E183" s="546">
        <v>9</v>
      </c>
      <c r="F183" s="546">
        <v>16</v>
      </c>
      <c r="G183" s="729">
        <v>40</v>
      </c>
      <c r="H183" s="739"/>
      <c r="I183" s="730"/>
      <c r="J183" s="730"/>
      <c r="K183" s="730"/>
      <c r="L183" s="730"/>
      <c r="M183" s="730"/>
      <c r="N183" s="730"/>
      <c r="O183" s="730"/>
      <c r="P183" s="762"/>
      <c r="Q183" s="737"/>
      <c r="R183" s="765"/>
      <c r="S183" s="765"/>
      <c r="T183" s="765"/>
      <c r="U183" s="765"/>
      <c r="V183" s="765"/>
      <c r="W183" s="765"/>
      <c r="X183" s="732">
        <v>40</v>
      </c>
      <c r="Y183" s="728"/>
      <c r="Z183" s="728"/>
      <c r="AA183" s="900"/>
      <c r="AB183" s="900"/>
      <c r="AC183" s="728"/>
      <c r="AD183" s="728"/>
      <c r="AE183" s="728"/>
      <c r="AF183" s="900"/>
      <c r="AG183" s="728"/>
      <c r="AH183" s="728"/>
      <c r="AI183" s="728"/>
      <c r="AJ183" s="728"/>
      <c r="AK183" s="728"/>
      <c r="AL183" s="728"/>
      <c r="AM183" s="728"/>
      <c r="AN183" s="728"/>
      <c r="AO183" s="764"/>
      <c r="AP183" s="764"/>
      <c r="AQ183" s="764"/>
      <c r="AR183" s="764"/>
      <c r="AS183" s="764"/>
      <c r="AT183" s="764"/>
      <c r="AU183" s="764"/>
      <c r="AV183" s="730">
        <v>1</v>
      </c>
      <c r="AW183" s="729">
        <v>0</v>
      </c>
      <c r="AX183" s="733">
        <v>1</v>
      </c>
      <c r="AY183" s="546">
        <v>3</v>
      </c>
      <c r="AZ183" s="546">
        <v>12</v>
      </c>
      <c r="BA183" s="546">
        <v>9</v>
      </c>
      <c r="BB183" s="546">
        <v>15</v>
      </c>
      <c r="BC183" s="734">
        <v>39</v>
      </c>
      <c r="BD183" s="758" t="s">
        <v>1592</v>
      </c>
      <c r="BE183" s="759"/>
      <c r="BF183" s="759"/>
      <c r="BG183" s="759"/>
      <c r="BH183" s="759"/>
      <c r="BI183" s="759"/>
      <c r="BJ183" s="759"/>
      <c r="BK183" s="759"/>
      <c r="BL183" s="759"/>
      <c r="BM183" s="759"/>
      <c r="BN183" s="759"/>
      <c r="BO183" s="759"/>
      <c r="BP183" s="759"/>
      <c r="BQ183" s="759"/>
      <c r="BR183" s="759"/>
      <c r="BS183" s="759"/>
      <c r="BT183" s="759"/>
      <c r="BU183" s="759"/>
      <c r="BV183" s="759"/>
      <c r="BW183" s="759"/>
      <c r="BX183" s="759"/>
      <c r="BY183" s="759"/>
      <c r="BZ183" s="759"/>
      <c r="CA183" s="759"/>
      <c r="CB183" s="759"/>
      <c r="CC183" s="759"/>
      <c r="CD183" s="759"/>
      <c r="CE183" s="759"/>
      <c r="CF183" s="759"/>
      <c r="CG183" s="759"/>
      <c r="CH183" s="759"/>
      <c r="CI183" s="759"/>
      <c r="CJ183" s="759"/>
      <c r="CK183" s="759"/>
      <c r="CL183" s="759"/>
      <c r="CM183" s="759"/>
      <c r="CN183" s="759"/>
      <c r="CO183" s="759"/>
      <c r="CP183" s="759"/>
      <c r="CQ183" s="759"/>
      <c r="CR183" s="759"/>
      <c r="CS183" s="759"/>
      <c r="CT183" s="759"/>
      <c r="CU183" s="759"/>
      <c r="CV183" s="759"/>
      <c r="CW183" s="759"/>
      <c r="CX183" s="759"/>
      <c r="CY183" s="759"/>
      <c r="CZ183" s="759"/>
      <c r="DA183" s="759"/>
      <c r="DB183" s="759"/>
      <c r="DC183" s="759"/>
      <c r="DD183" s="759"/>
      <c r="DE183" s="759"/>
      <c r="DF183" s="759"/>
      <c r="DG183" s="759"/>
      <c r="DH183" s="759"/>
      <c r="DI183" s="759"/>
      <c r="DJ183" s="759"/>
      <c r="DK183" s="759"/>
      <c r="DL183" s="759"/>
      <c r="DM183" s="759"/>
      <c r="DN183" s="759"/>
      <c r="DO183" s="759"/>
      <c r="DP183" s="759"/>
      <c r="DQ183" s="759"/>
      <c r="DR183" s="759"/>
      <c r="DS183" s="759"/>
      <c r="DT183" s="759"/>
      <c r="DU183" s="759"/>
      <c r="DV183" s="759"/>
      <c r="DW183" s="759"/>
      <c r="DX183" s="759"/>
      <c r="DY183" s="759"/>
      <c r="DZ183" s="759"/>
      <c r="EA183" s="759"/>
      <c r="EB183" s="759"/>
      <c r="EC183" s="759"/>
      <c r="ED183" s="759"/>
      <c r="EE183" s="759"/>
      <c r="EF183" s="759"/>
      <c r="EG183" s="759"/>
      <c r="EH183" s="759"/>
      <c r="EI183" s="759"/>
      <c r="EJ183" s="759"/>
      <c r="EK183" s="759"/>
      <c r="EL183" s="759"/>
      <c r="EM183" s="759"/>
      <c r="EN183" s="759"/>
      <c r="EO183" s="759"/>
      <c r="EP183" s="759"/>
      <c r="EQ183" s="759"/>
      <c r="ER183" s="759"/>
      <c r="ES183" s="759"/>
      <c r="ET183" s="759"/>
      <c r="EU183" s="759"/>
      <c r="EV183" s="759"/>
      <c r="EW183" s="759"/>
      <c r="EX183" s="759"/>
      <c r="EY183" s="759"/>
      <c r="EZ183" s="759"/>
      <c r="FA183" s="759"/>
      <c r="FB183" s="759"/>
      <c r="FC183" s="759"/>
      <c r="FD183" s="759"/>
      <c r="FE183" s="759"/>
      <c r="FF183" s="759"/>
      <c r="FG183" s="759"/>
      <c r="FH183" s="759"/>
      <c r="FI183" s="759"/>
      <c r="FJ183" s="759"/>
      <c r="FK183" s="759"/>
      <c r="FL183" s="759"/>
      <c r="FM183" s="759"/>
      <c r="FN183" s="759"/>
      <c r="FO183" s="759"/>
      <c r="FP183" s="759"/>
      <c r="FQ183" s="759"/>
      <c r="FR183" s="759"/>
      <c r="FS183" s="759"/>
      <c r="FT183" s="759"/>
      <c r="FU183" s="759"/>
      <c r="FV183" s="759"/>
      <c r="FW183" s="759"/>
      <c r="FX183" s="759"/>
      <c r="FY183" s="759"/>
      <c r="FZ183" s="759"/>
      <c r="GA183" s="759"/>
      <c r="GB183" s="759"/>
      <c r="GC183" s="759"/>
      <c r="GD183" s="759"/>
      <c r="GE183" s="759"/>
      <c r="GF183" s="759"/>
      <c r="GG183" s="759"/>
      <c r="GH183" s="759"/>
      <c r="GI183" s="759"/>
      <c r="GJ183" s="759"/>
      <c r="GK183" s="759"/>
      <c r="GL183" s="759"/>
      <c r="GM183" s="759"/>
      <c r="GN183" s="759"/>
      <c r="GO183" s="759"/>
      <c r="GP183" s="759"/>
      <c r="GQ183" s="759"/>
      <c r="GR183" s="759"/>
      <c r="GS183" s="759"/>
      <c r="GT183" s="759"/>
      <c r="GU183" s="759"/>
      <c r="GV183" s="759"/>
      <c r="GW183" s="759"/>
      <c r="GX183" s="759"/>
      <c r="GY183" s="759"/>
      <c r="GZ183" s="759"/>
      <c r="HA183" s="759"/>
      <c r="HB183" s="759"/>
      <c r="HC183" s="759"/>
      <c r="HD183" s="759"/>
      <c r="HE183" s="759"/>
      <c r="HF183" s="759"/>
      <c r="HG183" s="759"/>
      <c r="HH183" s="759"/>
      <c r="HI183" s="759"/>
      <c r="HJ183" s="759"/>
      <c r="HK183" s="759"/>
      <c r="HL183" s="759"/>
      <c r="HM183" s="759"/>
      <c r="HN183" s="759"/>
    </row>
    <row r="184" spans="1:222" s="763" customFormat="1" ht="12" customHeight="1">
      <c r="A184" s="741">
        <v>143</v>
      </c>
      <c r="B184" s="844" t="s">
        <v>252</v>
      </c>
      <c r="C184" s="546">
        <v>1</v>
      </c>
      <c r="D184" s="546">
        <v>12</v>
      </c>
      <c r="E184" s="546">
        <v>0</v>
      </c>
      <c r="F184" s="546">
        <v>25</v>
      </c>
      <c r="G184" s="729">
        <v>38</v>
      </c>
      <c r="H184" s="739"/>
      <c r="I184" s="730"/>
      <c r="J184" s="730"/>
      <c r="K184" s="730"/>
      <c r="L184" s="730"/>
      <c r="M184" s="730"/>
      <c r="N184" s="730"/>
      <c r="O184" s="730"/>
      <c r="P184" s="762"/>
      <c r="Q184" s="737"/>
      <c r="R184" s="765"/>
      <c r="S184" s="765"/>
      <c r="T184" s="765"/>
      <c r="U184" s="765"/>
      <c r="V184" s="765"/>
      <c r="W184" s="765"/>
      <c r="X184" s="732">
        <v>38</v>
      </c>
      <c r="Y184" s="728"/>
      <c r="Z184" s="728"/>
      <c r="AA184" s="900"/>
      <c r="AB184" s="900"/>
      <c r="AC184" s="728"/>
      <c r="AD184" s="728"/>
      <c r="AE184" s="728"/>
      <c r="AF184" s="900"/>
      <c r="AG184" s="728"/>
      <c r="AH184" s="728"/>
      <c r="AI184" s="728"/>
      <c r="AJ184" s="728"/>
      <c r="AK184" s="728"/>
      <c r="AL184" s="728"/>
      <c r="AM184" s="728"/>
      <c r="AN184" s="728"/>
      <c r="AO184" s="764"/>
      <c r="AP184" s="764"/>
      <c r="AQ184" s="764"/>
      <c r="AR184" s="764"/>
      <c r="AS184" s="764"/>
      <c r="AT184" s="764"/>
      <c r="AU184" s="764"/>
      <c r="AV184" s="730"/>
      <c r="AW184" s="729">
        <v>0</v>
      </c>
      <c r="AX184" s="733">
        <v>0</v>
      </c>
      <c r="AY184" s="546">
        <v>1</v>
      </c>
      <c r="AZ184" s="546">
        <v>12</v>
      </c>
      <c r="BA184" s="546">
        <v>0</v>
      </c>
      <c r="BB184" s="546">
        <v>25</v>
      </c>
      <c r="BC184" s="734">
        <v>38</v>
      </c>
      <c r="BD184" s="758"/>
      <c r="BE184" s="759"/>
      <c r="BF184" s="759"/>
      <c r="BG184" s="759"/>
      <c r="BH184" s="759"/>
      <c r="BI184" s="759"/>
      <c r="BJ184" s="759"/>
      <c r="BK184" s="759"/>
      <c r="BL184" s="759"/>
      <c r="BM184" s="759"/>
      <c r="BN184" s="759"/>
      <c r="BO184" s="759"/>
      <c r="BP184" s="759"/>
      <c r="BQ184" s="759"/>
      <c r="BR184" s="759"/>
      <c r="BS184" s="759"/>
      <c r="BT184" s="759"/>
      <c r="BU184" s="759"/>
      <c r="BV184" s="759"/>
      <c r="BW184" s="759"/>
      <c r="BX184" s="759"/>
      <c r="BY184" s="759"/>
      <c r="BZ184" s="759"/>
      <c r="CA184" s="759"/>
      <c r="CB184" s="759"/>
      <c r="CC184" s="759"/>
      <c r="CD184" s="759"/>
      <c r="CE184" s="759"/>
      <c r="CF184" s="759"/>
      <c r="CG184" s="759"/>
      <c r="CH184" s="759"/>
      <c r="CI184" s="759"/>
      <c r="CJ184" s="759"/>
      <c r="CK184" s="759"/>
      <c r="CL184" s="759"/>
      <c r="CM184" s="759"/>
      <c r="CN184" s="759"/>
      <c r="CO184" s="759"/>
      <c r="CP184" s="759"/>
      <c r="CQ184" s="759"/>
      <c r="CR184" s="759"/>
      <c r="CS184" s="759"/>
      <c r="CT184" s="759"/>
      <c r="CU184" s="759"/>
      <c r="CV184" s="759"/>
      <c r="CW184" s="759"/>
      <c r="CX184" s="759"/>
      <c r="CY184" s="759"/>
      <c r="CZ184" s="759"/>
      <c r="DA184" s="759"/>
      <c r="DB184" s="759"/>
      <c r="DC184" s="759"/>
      <c r="DD184" s="759"/>
      <c r="DE184" s="759"/>
      <c r="DF184" s="759"/>
      <c r="DG184" s="759"/>
      <c r="DH184" s="759"/>
      <c r="DI184" s="759"/>
      <c r="DJ184" s="759"/>
      <c r="DK184" s="759"/>
      <c r="DL184" s="759"/>
      <c r="DM184" s="759"/>
      <c r="DN184" s="759"/>
      <c r="DO184" s="759"/>
      <c r="DP184" s="759"/>
      <c r="DQ184" s="759"/>
      <c r="DR184" s="759"/>
      <c r="DS184" s="759"/>
      <c r="DT184" s="759"/>
      <c r="DU184" s="759"/>
      <c r="DV184" s="759"/>
      <c r="DW184" s="759"/>
      <c r="DX184" s="759"/>
      <c r="DY184" s="759"/>
      <c r="DZ184" s="759"/>
      <c r="EA184" s="759"/>
      <c r="EB184" s="759"/>
      <c r="EC184" s="759"/>
      <c r="ED184" s="759"/>
      <c r="EE184" s="759"/>
      <c r="EF184" s="759"/>
      <c r="EG184" s="759"/>
      <c r="EH184" s="759"/>
      <c r="EI184" s="759"/>
      <c r="EJ184" s="759"/>
      <c r="EK184" s="759"/>
      <c r="EL184" s="759"/>
      <c r="EM184" s="759"/>
      <c r="EN184" s="759"/>
      <c r="EO184" s="759"/>
      <c r="EP184" s="759"/>
      <c r="EQ184" s="759"/>
      <c r="ER184" s="759"/>
      <c r="ES184" s="759"/>
      <c r="ET184" s="759"/>
      <c r="EU184" s="759"/>
      <c r="EV184" s="759"/>
      <c r="EW184" s="759"/>
      <c r="EX184" s="759"/>
      <c r="EY184" s="759"/>
      <c r="EZ184" s="759"/>
      <c r="FA184" s="759"/>
      <c r="FB184" s="759"/>
      <c r="FC184" s="759"/>
      <c r="FD184" s="759"/>
      <c r="FE184" s="759"/>
      <c r="FF184" s="759"/>
      <c r="FG184" s="759"/>
      <c r="FH184" s="759"/>
      <c r="FI184" s="759"/>
      <c r="FJ184" s="759"/>
      <c r="FK184" s="759"/>
      <c r="FL184" s="759"/>
      <c r="FM184" s="759"/>
      <c r="FN184" s="759"/>
      <c r="FO184" s="759"/>
      <c r="FP184" s="759"/>
      <c r="FQ184" s="759"/>
      <c r="FR184" s="759"/>
      <c r="FS184" s="759"/>
      <c r="FT184" s="759"/>
      <c r="FU184" s="759"/>
      <c r="FV184" s="759"/>
      <c r="FW184" s="759"/>
      <c r="FX184" s="759"/>
      <c r="FY184" s="759"/>
      <c r="FZ184" s="759"/>
      <c r="GA184" s="759"/>
      <c r="GB184" s="759"/>
      <c r="GC184" s="759"/>
      <c r="GD184" s="759"/>
      <c r="GE184" s="759"/>
      <c r="GF184" s="759"/>
      <c r="GG184" s="759"/>
      <c r="GH184" s="759"/>
      <c r="GI184" s="759"/>
      <c r="GJ184" s="759"/>
      <c r="GK184" s="759"/>
      <c r="GL184" s="759"/>
      <c r="GM184" s="759"/>
      <c r="GN184" s="759"/>
      <c r="GO184" s="759"/>
      <c r="GP184" s="759"/>
      <c r="GQ184" s="759"/>
      <c r="GR184" s="759"/>
      <c r="GS184" s="759"/>
      <c r="GT184" s="759"/>
      <c r="GU184" s="759"/>
      <c r="GV184" s="759"/>
      <c r="GW184" s="759"/>
      <c r="GX184" s="759"/>
      <c r="GY184" s="759"/>
      <c r="GZ184" s="759"/>
      <c r="HA184" s="759"/>
      <c r="HB184" s="759"/>
      <c r="HC184" s="759"/>
      <c r="HD184" s="759"/>
      <c r="HE184" s="759"/>
      <c r="HF184" s="759"/>
      <c r="HG184" s="759"/>
      <c r="HH184" s="759"/>
      <c r="HI184" s="759"/>
      <c r="HJ184" s="759"/>
      <c r="HK184" s="759"/>
      <c r="HL184" s="759"/>
      <c r="HM184" s="759"/>
      <c r="HN184" s="759"/>
    </row>
    <row r="185" spans="1:222" s="763" customFormat="1" ht="12" customHeight="1">
      <c r="A185" s="741">
        <v>144</v>
      </c>
      <c r="B185" s="844" t="s">
        <v>253</v>
      </c>
      <c r="C185" s="546">
        <v>1</v>
      </c>
      <c r="D185" s="546">
        <v>8</v>
      </c>
      <c r="E185" s="546">
        <v>0</v>
      </c>
      <c r="F185" s="546">
        <v>30</v>
      </c>
      <c r="G185" s="718">
        <v>39</v>
      </c>
      <c r="H185" s="900"/>
      <c r="I185" s="900"/>
      <c r="J185" s="900"/>
      <c r="K185" s="730"/>
      <c r="L185" s="900"/>
      <c r="M185" s="900"/>
      <c r="N185" s="900"/>
      <c r="O185" s="730"/>
      <c r="P185" s="718"/>
      <c r="Q185" s="718"/>
      <c r="R185" s="765"/>
      <c r="S185" s="765"/>
      <c r="T185" s="765"/>
      <c r="U185" s="766"/>
      <c r="V185" s="765"/>
      <c r="W185" s="765"/>
      <c r="X185" s="866">
        <v>39</v>
      </c>
      <c r="Y185" s="728"/>
      <c r="Z185" s="728"/>
      <c r="AA185" s="900"/>
      <c r="AB185" s="900"/>
      <c r="AC185" s="728"/>
      <c r="AD185" s="728"/>
      <c r="AE185" s="728"/>
      <c r="AF185" s="900"/>
      <c r="AG185" s="728"/>
      <c r="AH185" s="728"/>
      <c r="AI185" s="728"/>
      <c r="AJ185" s="728"/>
      <c r="AK185" s="728"/>
      <c r="AL185" s="728"/>
      <c r="AM185" s="728"/>
      <c r="AN185" s="728"/>
      <c r="AO185" s="728"/>
      <c r="AP185" s="728"/>
      <c r="AQ185" s="728"/>
      <c r="AR185" s="728"/>
      <c r="AS185" s="728"/>
      <c r="AT185" s="728"/>
      <c r="AU185" s="728"/>
      <c r="AV185" s="900"/>
      <c r="AW185" s="729">
        <v>0</v>
      </c>
      <c r="AX185" s="733">
        <v>0</v>
      </c>
      <c r="AY185" s="546">
        <v>1</v>
      </c>
      <c r="AZ185" s="546">
        <v>8</v>
      </c>
      <c r="BA185" s="546">
        <v>0</v>
      </c>
      <c r="BB185" s="546">
        <v>30</v>
      </c>
      <c r="BC185" s="718">
        <v>39</v>
      </c>
      <c r="BD185" s="758"/>
      <c r="BE185" s="759"/>
      <c r="BF185" s="759"/>
      <c r="BG185" s="759"/>
      <c r="BH185" s="759"/>
      <c r="BI185" s="759"/>
      <c r="BJ185" s="759"/>
      <c r="BK185" s="759"/>
      <c r="BL185" s="759"/>
      <c r="BM185" s="759"/>
      <c r="BN185" s="759"/>
      <c r="BO185" s="759"/>
      <c r="BP185" s="759"/>
      <c r="BQ185" s="759"/>
      <c r="BR185" s="759"/>
      <c r="BS185" s="759"/>
      <c r="BT185" s="759"/>
      <c r="BU185" s="759"/>
      <c r="BV185" s="759"/>
      <c r="BW185" s="759"/>
      <c r="BX185" s="759"/>
      <c r="BY185" s="759"/>
      <c r="BZ185" s="759"/>
      <c r="CA185" s="759"/>
      <c r="CB185" s="759"/>
      <c r="CC185" s="759"/>
      <c r="CD185" s="759"/>
      <c r="CE185" s="759"/>
      <c r="CF185" s="759"/>
      <c r="CG185" s="759"/>
      <c r="CH185" s="759"/>
      <c r="CI185" s="759"/>
      <c r="CJ185" s="759"/>
      <c r="CK185" s="759"/>
      <c r="CL185" s="759"/>
      <c r="CM185" s="759"/>
      <c r="CN185" s="759"/>
      <c r="CO185" s="759"/>
      <c r="CP185" s="759"/>
      <c r="CQ185" s="759"/>
      <c r="CR185" s="759"/>
      <c r="CS185" s="759"/>
      <c r="CT185" s="759"/>
      <c r="CU185" s="759"/>
      <c r="CV185" s="759"/>
      <c r="CW185" s="759"/>
      <c r="CX185" s="759"/>
      <c r="CY185" s="759"/>
      <c r="CZ185" s="759"/>
      <c r="DA185" s="759"/>
      <c r="DB185" s="759"/>
      <c r="DC185" s="759"/>
      <c r="DD185" s="759"/>
      <c r="DE185" s="759"/>
      <c r="DF185" s="759"/>
      <c r="DG185" s="759"/>
      <c r="DH185" s="759"/>
      <c r="DI185" s="759"/>
      <c r="DJ185" s="759"/>
      <c r="DK185" s="759"/>
      <c r="DL185" s="759"/>
      <c r="DM185" s="759"/>
      <c r="DN185" s="759"/>
      <c r="DO185" s="759"/>
      <c r="DP185" s="759"/>
      <c r="DQ185" s="759"/>
      <c r="DR185" s="759"/>
      <c r="DS185" s="759"/>
      <c r="DT185" s="759"/>
      <c r="DU185" s="759"/>
      <c r="DV185" s="759"/>
      <c r="DW185" s="759"/>
      <c r="DX185" s="759"/>
      <c r="DY185" s="759"/>
      <c r="DZ185" s="759"/>
      <c r="EA185" s="759"/>
      <c r="EB185" s="759"/>
      <c r="EC185" s="759"/>
      <c r="ED185" s="759"/>
      <c r="EE185" s="759"/>
      <c r="EF185" s="759"/>
      <c r="EG185" s="759"/>
      <c r="EH185" s="759"/>
      <c r="EI185" s="759"/>
      <c r="EJ185" s="759"/>
      <c r="EK185" s="759"/>
      <c r="EL185" s="759"/>
      <c r="EM185" s="759"/>
      <c r="EN185" s="759"/>
      <c r="EO185" s="759"/>
      <c r="EP185" s="759"/>
      <c r="EQ185" s="759"/>
      <c r="ER185" s="759"/>
      <c r="ES185" s="759"/>
      <c r="ET185" s="759"/>
      <c r="EU185" s="759"/>
      <c r="EV185" s="759"/>
      <c r="EW185" s="759"/>
      <c r="EX185" s="759"/>
      <c r="EY185" s="759"/>
      <c r="EZ185" s="759"/>
      <c r="FA185" s="759"/>
      <c r="FB185" s="759"/>
      <c r="FC185" s="759"/>
      <c r="FD185" s="759"/>
      <c r="FE185" s="759"/>
      <c r="FF185" s="759"/>
      <c r="FG185" s="759"/>
      <c r="FH185" s="759"/>
      <c r="FI185" s="759"/>
      <c r="FJ185" s="759"/>
      <c r="FK185" s="759"/>
      <c r="FL185" s="759"/>
      <c r="FM185" s="759"/>
      <c r="FN185" s="759"/>
      <c r="FO185" s="759"/>
      <c r="FP185" s="759"/>
      <c r="FQ185" s="759"/>
      <c r="FR185" s="759"/>
      <c r="FS185" s="759"/>
      <c r="FT185" s="759"/>
      <c r="FU185" s="759"/>
      <c r="FV185" s="759"/>
      <c r="FW185" s="759"/>
      <c r="FX185" s="759"/>
      <c r="FY185" s="759"/>
      <c r="FZ185" s="759"/>
      <c r="GA185" s="759"/>
      <c r="GB185" s="759"/>
      <c r="GC185" s="759"/>
      <c r="GD185" s="759"/>
      <c r="GE185" s="759"/>
      <c r="GF185" s="759"/>
      <c r="GG185" s="759"/>
      <c r="GH185" s="759"/>
      <c r="GI185" s="759"/>
      <c r="GJ185" s="759"/>
      <c r="GK185" s="759"/>
      <c r="GL185" s="759"/>
      <c r="GM185" s="759"/>
      <c r="GN185" s="759"/>
      <c r="GO185" s="759"/>
      <c r="GP185" s="759"/>
      <c r="GQ185" s="759"/>
      <c r="GR185" s="759"/>
      <c r="GS185" s="759"/>
      <c r="GT185" s="759"/>
      <c r="GU185" s="759"/>
      <c r="GV185" s="759"/>
      <c r="GW185" s="759"/>
      <c r="GX185" s="759"/>
      <c r="GY185" s="759"/>
      <c r="GZ185" s="759"/>
      <c r="HA185" s="759"/>
      <c r="HB185" s="759"/>
      <c r="HC185" s="759"/>
      <c r="HD185" s="759"/>
      <c r="HE185" s="759"/>
      <c r="HF185" s="759"/>
      <c r="HG185" s="759"/>
      <c r="HH185" s="759"/>
      <c r="HI185" s="759"/>
      <c r="HJ185" s="759"/>
      <c r="HK185" s="759"/>
      <c r="HL185" s="759"/>
      <c r="HM185" s="759"/>
      <c r="HN185" s="759"/>
    </row>
    <row r="186" spans="1:222" s="763" customFormat="1" ht="12" customHeight="1">
      <c r="A186" s="741">
        <v>145</v>
      </c>
      <c r="B186" s="844" t="s">
        <v>254</v>
      </c>
      <c r="C186" s="546">
        <v>2</v>
      </c>
      <c r="D186" s="546">
        <v>2</v>
      </c>
      <c r="E186" s="546">
        <v>6</v>
      </c>
      <c r="F186" s="546">
        <v>30</v>
      </c>
      <c r="G186" s="718">
        <v>40</v>
      </c>
      <c r="H186" s="900"/>
      <c r="I186" s="900"/>
      <c r="J186" s="900"/>
      <c r="K186" s="900"/>
      <c r="L186" s="900"/>
      <c r="M186" s="900"/>
      <c r="N186" s="900"/>
      <c r="O186" s="900"/>
      <c r="P186" s="718"/>
      <c r="Q186" s="718"/>
      <c r="R186" s="737"/>
      <c r="S186" s="737"/>
      <c r="T186" s="718"/>
      <c r="U186" s="718"/>
      <c r="V186" s="737"/>
      <c r="W186" s="737"/>
      <c r="X186" s="866">
        <v>40</v>
      </c>
      <c r="Y186" s="728"/>
      <c r="Z186" s="728"/>
      <c r="AA186" s="900"/>
      <c r="AB186" s="900"/>
      <c r="AC186" s="728"/>
      <c r="AD186" s="728"/>
      <c r="AE186" s="728"/>
      <c r="AF186" s="900"/>
      <c r="AG186" s="728"/>
      <c r="AH186" s="728"/>
      <c r="AI186" s="728"/>
      <c r="AJ186" s="728"/>
      <c r="AK186" s="728"/>
      <c r="AL186" s="728"/>
      <c r="AM186" s="728"/>
      <c r="AN186" s="728"/>
      <c r="AO186" s="728"/>
      <c r="AP186" s="728"/>
      <c r="AQ186" s="728"/>
      <c r="AR186" s="728"/>
      <c r="AS186" s="728"/>
      <c r="AT186" s="728"/>
      <c r="AU186" s="728"/>
      <c r="AV186" s="900"/>
      <c r="AW186" s="729">
        <v>0</v>
      </c>
      <c r="AX186" s="733">
        <v>0</v>
      </c>
      <c r="AY186" s="546">
        <v>2</v>
      </c>
      <c r="AZ186" s="546">
        <v>2</v>
      </c>
      <c r="BA186" s="546">
        <v>6</v>
      </c>
      <c r="BB186" s="546">
        <v>30</v>
      </c>
      <c r="BC186" s="718">
        <v>40</v>
      </c>
      <c r="BD186" s="758"/>
      <c r="BE186" s="759"/>
      <c r="BF186" s="759"/>
      <c r="BG186" s="759"/>
      <c r="BH186" s="759"/>
      <c r="BI186" s="759"/>
      <c r="BJ186" s="759"/>
      <c r="BK186" s="759"/>
      <c r="BL186" s="759"/>
      <c r="BM186" s="759"/>
      <c r="BN186" s="759"/>
      <c r="BO186" s="759"/>
      <c r="BP186" s="759"/>
      <c r="BQ186" s="759"/>
      <c r="BR186" s="759"/>
      <c r="BS186" s="759"/>
      <c r="BT186" s="759"/>
      <c r="BU186" s="759"/>
      <c r="BV186" s="759"/>
      <c r="BW186" s="759"/>
      <c r="BX186" s="759"/>
      <c r="BY186" s="759"/>
      <c r="BZ186" s="759"/>
      <c r="CA186" s="759"/>
      <c r="CB186" s="759"/>
      <c r="CC186" s="759"/>
      <c r="CD186" s="759"/>
      <c r="CE186" s="759"/>
      <c r="CF186" s="759"/>
      <c r="CG186" s="759"/>
      <c r="CH186" s="759"/>
      <c r="CI186" s="759"/>
      <c r="CJ186" s="759"/>
      <c r="CK186" s="759"/>
      <c r="CL186" s="759"/>
      <c r="CM186" s="759"/>
      <c r="CN186" s="759"/>
      <c r="CO186" s="759"/>
      <c r="CP186" s="759"/>
      <c r="CQ186" s="759"/>
      <c r="CR186" s="759"/>
      <c r="CS186" s="759"/>
      <c r="CT186" s="759"/>
      <c r="CU186" s="759"/>
      <c r="CV186" s="759"/>
      <c r="CW186" s="759"/>
      <c r="CX186" s="759"/>
      <c r="CY186" s="759"/>
      <c r="CZ186" s="759"/>
      <c r="DA186" s="759"/>
      <c r="DB186" s="759"/>
      <c r="DC186" s="759"/>
      <c r="DD186" s="759"/>
      <c r="DE186" s="759"/>
      <c r="DF186" s="759"/>
      <c r="DG186" s="759"/>
      <c r="DH186" s="759"/>
      <c r="DI186" s="759"/>
      <c r="DJ186" s="759"/>
      <c r="DK186" s="759"/>
      <c r="DL186" s="759"/>
      <c r="DM186" s="759"/>
      <c r="DN186" s="759"/>
      <c r="DO186" s="759"/>
      <c r="DP186" s="759"/>
      <c r="DQ186" s="759"/>
      <c r="DR186" s="759"/>
      <c r="DS186" s="759"/>
      <c r="DT186" s="759"/>
      <c r="DU186" s="759"/>
      <c r="DV186" s="759"/>
      <c r="DW186" s="759"/>
      <c r="DX186" s="759"/>
      <c r="DY186" s="759"/>
      <c r="DZ186" s="759"/>
      <c r="EA186" s="759"/>
      <c r="EB186" s="759"/>
      <c r="EC186" s="759"/>
      <c r="ED186" s="759"/>
      <c r="EE186" s="759"/>
      <c r="EF186" s="759"/>
      <c r="EG186" s="759"/>
      <c r="EH186" s="759"/>
      <c r="EI186" s="759"/>
      <c r="EJ186" s="759"/>
      <c r="EK186" s="759"/>
      <c r="EL186" s="759"/>
      <c r="EM186" s="759"/>
      <c r="EN186" s="759"/>
      <c r="EO186" s="759"/>
      <c r="EP186" s="759"/>
      <c r="EQ186" s="759"/>
      <c r="ER186" s="759"/>
      <c r="ES186" s="759"/>
      <c r="ET186" s="759"/>
      <c r="EU186" s="759"/>
      <c r="EV186" s="759"/>
      <c r="EW186" s="759"/>
      <c r="EX186" s="759"/>
      <c r="EY186" s="759"/>
      <c r="EZ186" s="759"/>
      <c r="FA186" s="759"/>
      <c r="FB186" s="759"/>
      <c r="FC186" s="759"/>
      <c r="FD186" s="759"/>
      <c r="FE186" s="759"/>
      <c r="FF186" s="759"/>
      <c r="FG186" s="759"/>
      <c r="FH186" s="759"/>
      <c r="FI186" s="759"/>
      <c r="FJ186" s="759"/>
      <c r="FK186" s="759"/>
      <c r="FL186" s="759"/>
      <c r="FM186" s="759"/>
      <c r="FN186" s="759"/>
      <c r="FO186" s="759"/>
      <c r="FP186" s="759"/>
      <c r="FQ186" s="759"/>
      <c r="FR186" s="759"/>
      <c r="FS186" s="759"/>
      <c r="FT186" s="759"/>
      <c r="FU186" s="759"/>
      <c r="FV186" s="759"/>
      <c r="FW186" s="759"/>
      <c r="FX186" s="759"/>
      <c r="FY186" s="759"/>
      <c r="FZ186" s="759"/>
      <c r="GA186" s="759"/>
      <c r="GB186" s="759"/>
      <c r="GC186" s="759"/>
      <c r="GD186" s="759"/>
      <c r="GE186" s="759"/>
      <c r="GF186" s="759"/>
      <c r="GG186" s="759"/>
      <c r="GH186" s="759"/>
      <c r="GI186" s="759"/>
      <c r="GJ186" s="759"/>
      <c r="GK186" s="759"/>
      <c r="GL186" s="759"/>
      <c r="GM186" s="759"/>
      <c r="GN186" s="759"/>
      <c r="GO186" s="759"/>
      <c r="GP186" s="759"/>
      <c r="GQ186" s="759"/>
      <c r="GR186" s="759"/>
      <c r="GS186" s="759"/>
      <c r="GT186" s="759"/>
      <c r="GU186" s="759"/>
      <c r="GV186" s="759"/>
      <c r="GW186" s="759"/>
      <c r="GX186" s="759"/>
      <c r="GY186" s="759"/>
      <c r="GZ186" s="759"/>
      <c r="HA186" s="759"/>
      <c r="HB186" s="759"/>
      <c r="HC186" s="759"/>
      <c r="HD186" s="759"/>
      <c r="HE186" s="759"/>
      <c r="HF186" s="759"/>
      <c r="HG186" s="759"/>
      <c r="HH186" s="759"/>
      <c r="HI186" s="759"/>
      <c r="HJ186" s="759"/>
      <c r="HK186" s="759"/>
      <c r="HL186" s="759"/>
      <c r="HM186" s="759"/>
      <c r="HN186" s="759"/>
    </row>
    <row r="187" spans="1:222" s="763" customFormat="1" ht="12" customHeight="1">
      <c r="A187" s="741">
        <v>146</v>
      </c>
      <c r="B187" s="844" t="s">
        <v>255</v>
      </c>
      <c r="C187" s="546">
        <v>2</v>
      </c>
      <c r="D187" s="546">
        <v>5</v>
      </c>
      <c r="E187" s="546">
        <v>5</v>
      </c>
      <c r="F187" s="546">
        <v>28</v>
      </c>
      <c r="G187" s="718">
        <v>40</v>
      </c>
      <c r="H187" s="900"/>
      <c r="I187" s="900"/>
      <c r="J187" s="900"/>
      <c r="K187" s="900"/>
      <c r="L187" s="900"/>
      <c r="M187" s="900"/>
      <c r="N187" s="900"/>
      <c r="O187" s="900"/>
      <c r="P187" s="718"/>
      <c r="Q187" s="718"/>
      <c r="R187" s="737"/>
      <c r="S187" s="767"/>
      <c r="T187" s="718"/>
      <c r="U187" s="718"/>
      <c r="V187" s="737"/>
      <c r="W187" s="737"/>
      <c r="X187" s="866">
        <v>40</v>
      </c>
      <c r="Y187" s="728"/>
      <c r="Z187" s="728"/>
      <c r="AA187" s="900"/>
      <c r="AB187" s="900"/>
      <c r="AC187" s="728"/>
      <c r="AD187" s="728"/>
      <c r="AE187" s="728"/>
      <c r="AF187" s="900"/>
      <c r="AG187" s="728"/>
      <c r="AH187" s="728"/>
      <c r="AI187" s="728"/>
      <c r="AJ187" s="728"/>
      <c r="AK187" s="728"/>
      <c r="AL187" s="728"/>
      <c r="AM187" s="728"/>
      <c r="AN187" s="728"/>
      <c r="AO187" s="728"/>
      <c r="AP187" s="728"/>
      <c r="AQ187" s="728"/>
      <c r="AR187" s="728"/>
      <c r="AS187" s="728"/>
      <c r="AT187" s="728"/>
      <c r="AU187" s="728"/>
      <c r="AV187" s="900"/>
      <c r="AW187" s="729">
        <v>0</v>
      </c>
      <c r="AX187" s="733">
        <v>0</v>
      </c>
      <c r="AY187" s="546">
        <v>2</v>
      </c>
      <c r="AZ187" s="546">
        <v>5</v>
      </c>
      <c r="BA187" s="546">
        <v>5</v>
      </c>
      <c r="BB187" s="546">
        <v>28</v>
      </c>
      <c r="BC187" s="718">
        <v>40</v>
      </c>
      <c r="BD187" s="758"/>
      <c r="BE187" s="759"/>
      <c r="BF187" s="759"/>
      <c r="BG187" s="759"/>
      <c r="BH187" s="759"/>
      <c r="BI187" s="759"/>
      <c r="BJ187" s="759"/>
      <c r="BK187" s="759"/>
      <c r="BL187" s="759"/>
      <c r="BM187" s="759"/>
      <c r="BN187" s="759"/>
      <c r="BO187" s="759"/>
      <c r="BP187" s="759"/>
      <c r="BQ187" s="759"/>
      <c r="BR187" s="759"/>
      <c r="BS187" s="759"/>
      <c r="BT187" s="759"/>
      <c r="BU187" s="759"/>
      <c r="BV187" s="759"/>
      <c r="BW187" s="759"/>
      <c r="BX187" s="759"/>
      <c r="BY187" s="759"/>
      <c r="BZ187" s="759"/>
      <c r="CA187" s="759"/>
      <c r="CB187" s="759"/>
      <c r="CC187" s="759"/>
      <c r="CD187" s="759"/>
      <c r="CE187" s="759"/>
      <c r="CF187" s="759"/>
      <c r="CG187" s="759"/>
      <c r="CH187" s="759"/>
      <c r="CI187" s="759"/>
      <c r="CJ187" s="759"/>
      <c r="CK187" s="759"/>
      <c r="CL187" s="759"/>
      <c r="CM187" s="759"/>
      <c r="CN187" s="759"/>
      <c r="CO187" s="759"/>
      <c r="CP187" s="759"/>
      <c r="CQ187" s="759"/>
      <c r="CR187" s="759"/>
      <c r="CS187" s="759"/>
      <c r="CT187" s="759"/>
      <c r="CU187" s="759"/>
      <c r="CV187" s="759"/>
      <c r="CW187" s="759"/>
      <c r="CX187" s="759"/>
      <c r="CY187" s="759"/>
      <c r="CZ187" s="759"/>
      <c r="DA187" s="759"/>
      <c r="DB187" s="759"/>
      <c r="DC187" s="759"/>
      <c r="DD187" s="759"/>
      <c r="DE187" s="759"/>
      <c r="DF187" s="759"/>
      <c r="DG187" s="759"/>
      <c r="DH187" s="759"/>
      <c r="DI187" s="759"/>
      <c r="DJ187" s="759"/>
      <c r="DK187" s="759"/>
      <c r="DL187" s="759"/>
      <c r="DM187" s="759"/>
      <c r="DN187" s="759"/>
      <c r="DO187" s="759"/>
      <c r="DP187" s="759"/>
      <c r="DQ187" s="759"/>
      <c r="DR187" s="759"/>
      <c r="DS187" s="759"/>
      <c r="DT187" s="759"/>
      <c r="DU187" s="759"/>
      <c r="DV187" s="759"/>
      <c r="DW187" s="759"/>
      <c r="DX187" s="759"/>
      <c r="DY187" s="759"/>
      <c r="DZ187" s="759"/>
      <c r="EA187" s="759"/>
      <c r="EB187" s="759"/>
      <c r="EC187" s="759"/>
      <c r="ED187" s="759"/>
      <c r="EE187" s="759"/>
      <c r="EF187" s="759"/>
      <c r="EG187" s="759"/>
      <c r="EH187" s="759"/>
      <c r="EI187" s="759"/>
      <c r="EJ187" s="759"/>
      <c r="EK187" s="759"/>
      <c r="EL187" s="759"/>
      <c r="EM187" s="759"/>
      <c r="EN187" s="759"/>
      <c r="EO187" s="759"/>
      <c r="EP187" s="759"/>
      <c r="EQ187" s="759"/>
      <c r="ER187" s="759"/>
      <c r="ES187" s="759"/>
      <c r="ET187" s="759"/>
      <c r="EU187" s="759"/>
      <c r="EV187" s="759"/>
      <c r="EW187" s="759"/>
      <c r="EX187" s="759"/>
      <c r="EY187" s="759"/>
      <c r="EZ187" s="759"/>
      <c r="FA187" s="759"/>
      <c r="FB187" s="759"/>
      <c r="FC187" s="759"/>
      <c r="FD187" s="759"/>
      <c r="FE187" s="759"/>
      <c r="FF187" s="759"/>
      <c r="FG187" s="759"/>
      <c r="FH187" s="759"/>
      <c r="FI187" s="759"/>
      <c r="FJ187" s="759"/>
      <c r="FK187" s="759"/>
      <c r="FL187" s="759"/>
      <c r="FM187" s="759"/>
      <c r="FN187" s="759"/>
      <c r="FO187" s="759"/>
      <c r="FP187" s="759"/>
      <c r="FQ187" s="759"/>
      <c r="FR187" s="759"/>
      <c r="FS187" s="759"/>
      <c r="FT187" s="759"/>
      <c r="FU187" s="759"/>
      <c r="FV187" s="759"/>
      <c r="FW187" s="759"/>
      <c r="FX187" s="759"/>
      <c r="FY187" s="759"/>
      <c r="FZ187" s="759"/>
      <c r="GA187" s="759"/>
      <c r="GB187" s="759"/>
      <c r="GC187" s="759"/>
      <c r="GD187" s="759"/>
      <c r="GE187" s="759"/>
      <c r="GF187" s="759"/>
      <c r="GG187" s="759"/>
      <c r="GH187" s="759"/>
      <c r="GI187" s="759"/>
      <c r="GJ187" s="759"/>
      <c r="GK187" s="759"/>
      <c r="GL187" s="759"/>
      <c r="GM187" s="759"/>
      <c r="GN187" s="759"/>
      <c r="GO187" s="759"/>
      <c r="GP187" s="759"/>
      <c r="GQ187" s="759"/>
      <c r="GR187" s="759"/>
      <c r="GS187" s="759"/>
      <c r="GT187" s="759"/>
      <c r="GU187" s="759"/>
      <c r="GV187" s="759"/>
      <c r="GW187" s="759"/>
      <c r="GX187" s="759"/>
      <c r="GY187" s="759"/>
      <c r="GZ187" s="759"/>
      <c r="HA187" s="759"/>
      <c r="HB187" s="759"/>
      <c r="HC187" s="759"/>
      <c r="HD187" s="759"/>
      <c r="HE187" s="759"/>
      <c r="HF187" s="759"/>
      <c r="HG187" s="759"/>
      <c r="HH187" s="759"/>
      <c r="HI187" s="759"/>
      <c r="HJ187" s="759"/>
      <c r="HK187" s="759"/>
      <c r="HL187" s="759"/>
      <c r="HM187" s="759"/>
      <c r="HN187" s="759"/>
    </row>
    <row r="188" spans="1:222" s="763" customFormat="1" ht="12" customHeight="1">
      <c r="A188" s="741">
        <v>147</v>
      </c>
      <c r="B188" s="844" t="s">
        <v>256</v>
      </c>
      <c r="C188" s="546">
        <v>3</v>
      </c>
      <c r="D188" s="546">
        <v>4</v>
      </c>
      <c r="E188" s="546">
        <v>5</v>
      </c>
      <c r="F188" s="546">
        <v>26</v>
      </c>
      <c r="G188" s="718">
        <v>38</v>
      </c>
      <c r="H188" s="900"/>
      <c r="I188" s="900"/>
      <c r="J188" s="900"/>
      <c r="K188" s="900"/>
      <c r="L188" s="900"/>
      <c r="M188" s="900"/>
      <c r="N188" s="900"/>
      <c r="O188" s="900"/>
      <c r="P188" s="718"/>
      <c r="Q188" s="718"/>
      <c r="R188" s="767"/>
      <c r="S188" s="767"/>
      <c r="T188" s="718"/>
      <c r="U188" s="718"/>
      <c r="V188" s="737"/>
      <c r="W188" s="737"/>
      <c r="X188" s="866">
        <v>38</v>
      </c>
      <c r="Y188" s="728"/>
      <c r="Z188" s="728"/>
      <c r="AA188" s="900"/>
      <c r="AB188" s="900"/>
      <c r="AC188" s="728"/>
      <c r="AD188" s="728"/>
      <c r="AE188" s="728"/>
      <c r="AF188" s="900"/>
      <c r="AG188" s="728"/>
      <c r="AH188" s="728"/>
      <c r="AI188" s="728"/>
      <c r="AJ188" s="728"/>
      <c r="AK188" s="728"/>
      <c r="AL188" s="728"/>
      <c r="AM188" s="728"/>
      <c r="AN188" s="728"/>
      <c r="AO188" s="728"/>
      <c r="AP188" s="728"/>
      <c r="AQ188" s="728"/>
      <c r="AR188" s="728"/>
      <c r="AS188" s="728"/>
      <c r="AT188" s="728"/>
      <c r="AU188" s="728"/>
      <c r="AV188" s="900">
        <v>1</v>
      </c>
      <c r="AW188" s="729">
        <v>0</v>
      </c>
      <c r="AX188" s="733">
        <v>1</v>
      </c>
      <c r="AY188" s="546">
        <v>3</v>
      </c>
      <c r="AZ188" s="546">
        <v>4</v>
      </c>
      <c r="BA188" s="546">
        <v>5</v>
      </c>
      <c r="BB188" s="546">
        <v>25</v>
      </c>
      <c r="BC188" s="718">
        <v>37</v>
      </c>
      <c r="BD188" s="746" t="s">
        <v>1599</v>
      </c>
      <c r="BE188" s="759"/>
      <c r="BF188" s="759"/>
      <c r="BG188" s="759"/>
      <c r="BH188" s="759"/>
      <c r="BI188" s="759"/>
      <c r="BJ188" s="759"/>
      <c r="BK188" s="759"/>
      <c r="BL188" s="759"/>
      <c r="BM188" s="759"/>
      <c r="BN188" s="759"/>
      <c r="BO188" s="759"/>
      <c r="BP188" s="759"/>
      <c r="BQ188" s="759"/>
      <c r="BR188" s="759"/>
      <c r="BS188" s="759"/>
      <c r="BT188" s="759"/>
      <c r="BU188" s="759"/>
      <c r="BV188" s="759"/>
      <c r="BW188" s="759"/>
      <c r="BX188" s="759"/>
      <c r="BY188" s="759"/>
      <c r="BZ188" s="759"/>
      <c r="CA188" s="759"/>
      <c r="CB188" s="759"/>
      <c r="CC188" s="759"/>
      <c r="CD188" s="759"/>
      <c r="CE188" s="759"/>
      <c r="CF188" s="759"/>
      <c r="CG188" s="759"/>
      <c r="CH188" s="759"/>
      <c r="CI188" s="759"/>
      <c r="CJ188" s="759"/>
      <c r="CK188" s="759"/>
      <c r="CL188" s="759"/>
      <c r="CM188" s="759"/>
      <c r="CN188" s="759"/>
      <c r="CO188" s="759"/>
      <c r="CP188" s="759"/>
      <c r="CQ188" s="759"/>
      <c r="CR188" s="759"/>
      <c r="CS188" s="759"/>
      <c r="CT188" s="759"/>
      <c r="CU188" s="759"/>
      <c r="CV188" s="759"/>
      <c r="CW188" s="759"/>
      <c r="CX188" s="759"/>
      <c r="CY188" s="759"/>
      <c r="CZ188" s="759"/>
      <c r="DA188" s="759"/>
      <c r="DB188" s="759"/>
      <c r="DC188" s="759"/>
      <c r="DD188" s="759"/>
      <c r="DE188" s="759"/>
      <c r="DF188" s="759"/>
      <c r="DG188" s="759"/>
      <c r="DH188" s="759"/>
      <c r="DI188" s="759"/>
      <c r="DJ188" s="759"/>
      <c r="DK188" s="759"/>
      <c r="DL188" s="759"/>
      <c r="DM188" s="759"/>
      <c r="DN188" s="759"/>
      <c r="DO188" s="759"/>
      <c r="DP188" s="759"/>
      <c r="DQ188" s="759"/>
      <c r="DR188" s="759"/>
      <c r="DS188" s="759"/>
      <c r="DT188" s="759"/>
      <c r="DU188" s="759"/>
      <c r="DV188" s="759"/>
      <c r="DW188" s="759"/>
      <c r="DX188" s="759"/>
      <c r="DY188" s="759"/>
      <c r="DZ188" s="759"/>
      <c r="EA188" s="759"/>
      <c r="EB188" s="759"/>
      <c r="EC188" s="759"/>
      <c r="ED188" s="759"/>
      <c r="EE188" s="759"/>
      <c r="EF188" s="759"/>
      <c r="EG188" s="759"/>
      <c r="EH188" s="759"/>
      <c r="EI188" s="759"/>
      <c r="EJ188" s="759"/>
      <c r="EK188" s="759"/>
      <c r="EL188" s="759"/>
      <c r="EM188" s="759"/>
      <c r="EN188" s="759"/>
      <c r="EO188" s="759"/>
      <c r="EP188" s="759"/>
      <c r="EQ188" s="759"/>
      <c r="ER188" s="759"/>
      <c r="ES188" s="759"/>
      <c r="ET188" s="759"/>
      <c r="EU188" s="759"/>
      <c r="EV188" s="759"/>
      <c r="EW188" s="759"/>
      <c r="EX188" s="759"/>
      <c r="EY188" s="759"/>
      <c r="EZ188" s="759"/>
      <c r="FA188" s="759"/>
      <c r="FB188" s="759"/>
      <c r="FC188" s="759"/>
      <c r="FD188" s="759"/>
      <c r="FE188" s="759"/>
      <c r="FF188" s="759"/>
      <c r="FG188" s="759"/>
      <c r="FH188" s="759"/>
      <c r="FI188" s="759"/>
      <c r="FJ188" s="759"/>
      <c r="FK188" s="759"/>
      <c r="FL188" s="759"/>
      <c r="FM188" s="759"/>
      <c r="FN188" s="759"/>
      <c r="FO188" s="759"/>
      <c r="FP188" s="759"/>
      <c r="FQ188" s="759"/>
      <c r="FR188" s="759"/>
      <c r="FS188" s="759"/>
      <c r="FT188" s="759"/>
      <c r="FU188" s="759"/>
      <c r="FV188" s="759"/>
      <c r="FW188" s="759"/>
      <c r="FX188" s="759"/>
      <c r="FY188" s="759"/>
      <c r="FZ188" s="759"/>
      <c r="GA188" s="759"/>
      <c r="GB188" s="759"/>
      <c r="GC188" s="759"/>
      <c r="GD188" s="759"/>
      <c r="GE188" s="759"/>
      <c r="GF188" s="759"/>
      <c r="GG188" s="759"/>
      <c r="GH188" s="759"/>
      <c r="GI188" s="759"/>
      <c r="GJ188" s="759"/>
      <c r="GK188" s="759"/>
      <c r="GL188" s="759"/>
      <c r="GM188" s="759"/>
      <c r="GN188" s="759"/>
      <c r="GO188" s="759"/>
      <c r="GP188" s="759"/>
      <c r="GQ188" s="759"/>
      <c r="GR188" s="759"/>
      <c r="GS188" s="759"/>
      <c r="GT188" s="759"/>
      <c r="GU188" s="759"/>
      <c r="GV188" s="759"/>
      <c r="GW188" s="759"/>
      <c r="GX188" s="759"/>
      <c r="GY188" s="759"/>
      <c r="GZ188" s="759"/>
      <c r="HA188" s="759"/>
      <c r="HB188" s="759"/>
      <c r="HC188" s="759"/>
      <c r="HD188" s="759"/>
      <c r="HE188" s="759"/>
      <c r="HF188" s="759"/>
      <c r="HG188" s="759"/>
      <c r="HH188" s="759"/>
      <c r="HI188" s="759"/>
      <c r="HJ188" s="759"/>
      <c r="HK188" s="759"/>
      <c r="HL188" s="759"/>
      <c r="HM188" s="759"/>
      <c r="HN188" s="759"/>
    </row>
    <row r="189" spans="1:222" s="763" customFormat="1" ht="12" customHeight="1">
      <c r="A189" s="741">
        <v>148</v>
      </c>
      <c r="B189" s="844" t="s">
        <v>257</v>
      </c>
      <c r="C189" s="546">
        <v>5</v>
      </c>
      <c r="D189" s="546">
        <v>4</v>
      </c>
      <c r="E189" s="546">
        <v>6</v>
      </c>
      <c r="F189" s="546">
        <v>24</v>
      </c>
      <c r="G189" s="718">
        <v>39</v>
      </c>
      <c r="H189" s="900"/>
      <c r="I189" s="900"/>
      <c r="J189" s="900"/>
      <c r="K189" s="900"/>
      <c r="L189" s="900"/>
      <c r="M189" s="900"/>
      <c r="N189" s="900"/>
      <c r="O189" s="900"/>
      <c r="P189" s="718"/>
      <c r="Q189" s="718"/>
      <c r="R189" s="737"/>
      <c r="S189" s="737"/>
      <c r="T189" s="718"/>
      <c r="U189" s="718"/>
      <c r="V189" s="737"/>
      <c r="W189" s="737"/>
      <c r="X189" s="866">
        <v>39</v>
      </c>
      <c r="Y189" s="728"/>
      <c r="Z189" s="728"/>
      <c r="AA189" s="900"/>
      <c r="AB189" s="900"/>
      <c r="AC189" s="728"/>
      <c r="AD189" s="728"/>
      <c r="AE189" s="728"/>
      <c r="AF189" s="900"/>
      <c r="AG189" s="728"/>
      <c r="AH189" s="728"/>
      <c r="AI189" s="728"/>
      <c r="AJ189" s="728"/>
      <c r="AK189" s="728"/>
      <c r="AL189" s="728"/>
      <c r="AM189" s="728"/>
      <c r="AN189" s="728"/>
      <c r="AO189" s="728"/>
      <c r="AP189" s="728"/>
      <c r="AQ189" s="728"/>
      <c r="AR189" s="728"/>
      <c r="AS189" s="728"/>
      <c r="AT189" s="728"/>
      <c r="AU189" s="728"/>
      <c r="AV189" s="900"/>
      <c r="AW189" s="729">
        <v>0</v>
      </c>
      <c r="AX189" s="733">
        <v>0</v>
      </c>
      <c r="AY189" s="546">
        <v>5</v>
      </c>
      <c r="AZ189" s="546">
        <v>4</v>
      </c>
      <c r="BA189" s="546">
        <v>6</v>
      </c>
      <c r="BB189" s="546">
        <v>24</v>
      </c>
      <c r="BC189" s="718">
        <v>39</v>
      </c>
      <c r="BD189" s="758"/>
      <c r="BE189" s="759"/>
      <c r="BF189" s="759"/>
      <c r="BG189" s="759"/>
      <c r="BH189" s="759"/>
      <c r="BI189" s="759"/>
      <c r="BJ189" s="759"/>
      <c r="BK189" s="759"/>
      <c r="BL189" s="759"/>
      <c r="BM189" s="759"/>
      <c r="BN189" s="759"/>
      <c r="BO189" s="759"/>
      <c r="BP189" s="759"/>
      <c r="BQ189" s="759"/>
      <c r="BR189" s="759"/>
      <c r="BS189" s="759"/>
      <c r="BT189" s="759"/>
      <c r="BU189" s="759"/>
      <c r="BV189" s="759"/>
      <c r="BW189" s="759"/>
      <c r="BX189" s="759"/>
      <c r="BY189" s="759"/>
      <c r="BZ189" s="759"/>
      <c r="CA189" s="759"/>
      <c r="CB189" s="759"/>
      <c r="CC189" s="759"/>
      <c r="CD189" s="759"/>
      <c r="CE189" s="759"/>
      <c r="CF189" s="759"/>
      <c r="CG189" s="759"/>
      <c r="CH189" s="759"/>
      <c r="CI189" s="759"/>
      <c r="CJ189" s="759"/>
      <c r="CK189" s="759"/>
      <c r="CL189" s="759"/>
      <c r="CM189" s="759"/>
      <c r="CN189" s="759"/>
      <c r="CO189" s="759"/>
      <c r="CP189" s="759"/>
      <c r="CQ189" s="759"/>
      <c r="CR189" s="759"/>
      <c r="CS189" s="759"/>
      <c r="CT189" s="759"/>
      <c r="CU189" s="759"/>
      <c r="CV189" s="759"/>
      <c r="CW189" s="759"/>
      <c r="CX189" s="759"/>
      <c r="CY189" s="759"/>
      <c r="CZ189" s="759"/>
      <c r="DA189" s="759"/>
      <c r="DB189" s="759"/>
      <c r="DC189" s="759"/>
      <c r="DD189" s="759"/>
      <c r="DE189" s="759"/>
      <c r="DF189" s="759"/>
      <c r="DG189" s="759"/>
      <c r="DH189" s="759"/>
      <c r="DI189" s="759"/>
      <c r="DJ189" s="759"/>
      <c r="DK189" s="759"/>
      <c r="DL189" s="759"/>
      <c r="DM189" s="759"/>
      <c r="DN189" s="759"/>
      <c r="DO189" s="759"/>
      <c r="DP189" s="759"/>
      <c r="DQ189" s="759"/>
      <c r="DR189" s="759"/>
      <c r="DS189" s="759"/>
      <c r="DT189" s="759"/>
      <c r="DU189" s="759"/>
      <c r="DV189" s="759"/>
      <c r="DW189" s="759"/>
      <c r="DX189" s="759"/>
      <c r="DY189" s="759"/>
      <c r="DZ189" s="759"/>
      <c r="EA189" s="759"/>
      <c r="EB189" s="759"/>
      <c r="EC189" s="759"/>
      <c r="ED189" s="759"/>
      <c r="EE189" s="759"/>
      <c r="EF189" s="759"/>
      <c r="EG189" s="759"/>
      <c r="EH189" s="759"/>
      <c r="EI189" s="759"/>
      <c r="EJ189" s="759"/>
      <c r="EK189" s="759"/>
      <c r="EL189" s="759"/>
      <c r="EM189" s="759"/>
      <c r="EN189" s="759"/>
      <c r="EO189" s="759"/>
      <c r="EP189" s="759"/>
      <c r="EQ189" s="759"/>
      <c r="ER189" s="759"/>
      <c r="ES189" s="759"/>
      <c r="ET189" s="759"/>
      <c r="EU189" s="759"/>
      <c r="EV189" s="759"/>
      <c r="EW189" s="759"/>
      <c r="EX189" s="759"/>
      <c r="EY189" s="759"/>
      <c r="EZ189" s="759"/>
      <c r="FA189" s="759"/>
      <c r="FB189" s="759"/>
      <c r="FC189" s="759"/>
      <c r="FD189" s="759"/>
      <c r="FE189" s="759"/>
      <c r="FF189" s="759"/>
      <c r="FG189" s="759"/>
      <c r="FH189" s="759"/>
      <c r="FI189" s="759"/>
      <c r="FJ189" s="759"/>
      <c r="FK189" s="759"/>
      <c r="FL189" s="759"/>
      <c r="FM189" s="759"/>
      <c r="FN189" s="759"/>
      <c r="FO189" s="759"/>
      <c r="FP189" s="759"/>
      <c r="FQ189" s="759"/>
      <c r="FR189" s="759"/>
      <c r="FS189" s="759"/>
      <c r="FT189" s="759"/>
      <c r="FU189" s="759"/>
      <c r="FV189" s="759"/>
      <c r="FW189" s="759"/>
      <c r="FX189" s="759"/>
      <c r="FY189" s="759"/>
      <c r="FZ189" s="759"/>
      <c r="GA189" s="759"/>
      <c r="GB189" s="759"/>
      <c r="GC189" s="759"/>
      <c r="GD189" s="759"/>
      <c r="GE189" s="759"/>
      <c r="GF189" s="759"/>
      <c r="GG189" s="759"/>
      <c r="GH189" s="759"/>
      <c r="GI189" s="759"/>
      <c r="GJ189" s="759"/>
      <c r="GK189" s="759"/>
      <c r="GL189" s="759"/>
      <c r="GM189" s="759"/>
      <c r="GN189" s="759"/>
      <c r="GO189" s="759"/>
      <c r="GP189" s="759"/>
      <c r="GQ189" s="759"/>
      <c r="GR189" s="759"/>
      <c r="GS189" s="759"/>
      <c r="GT189" s="759"/>
      <c r="GU189" s="759"/>
      <c r="GV189" s="759"/>
      <c r="GW189" s="759"/>
      <c r="GX189" s="759"/>
      <c r="GY189" s="759"/>
      <c r="GZ189" s="759"/>
      <c r="HA189" s="759"/>
      <c r="HB189" s="759"/>
      <c r="HC189" s="759"/>
      <c r="HD189" s="759"/>
      <c r="HE189" s="759"/>
      <c r="HF189" s="759"/>
      <c r="HG189" s="759"/>
      <c r="HH189" s="759"/>
      <c r="HI189" s="759"/>
      <c r="HJ189" s="759"/>
      <c r="HK189" s="759"/>
      <c r="HL189" s="759"/>
      <c r="HM189" s="759"/>
      <c r="HN189" s="759"/>
    </row>
    <row r="190" spans="1:222" s="763" customFormat="1" ht="12" customHeight="1">
      <c r="A190" s="741">
        <v>149</v>
      </c>
      <c r="B190" s="844" t="s">
        <v>258</v>
      </c>
      <c r="C190" s="546">
        <v>7</v>
      </c>
      <c r="D190" s="546">
        <v>6</v>
      </c>
      <c r="E190" s="546">
        <v>2</v>
      </c>
      <c r="F190" s="546">
        <v>26</v>
      </c>
      <c r="G190" s="729">
        <v>41</v>
      </c>
      <c r="H190" s="739"/>
      <c r="I190" s="730"/>
      <c r="J190" s="730"/>
      <c r="K190" s="730"/>
      <c r="L190" s="730"/>
      <c r="M190" s="730"/>
      <c r="N190" s="730"/>
      <c r="O190" s="730"/>
      <c r="P190" s="846"/>
      <c r="Q190" s="767"/>
      <c r="R190" s="737"/>
      <c r="S190" s="737"/>
      <c r="T190" s="767"/>
      <c r="U190" s="767"/>
      <c r="V190" s="767"/>
      <c r="W190" s="767"/>
      <c r="X190" s="732">
        <v>41</v>
      </c>
      <c r="Y190" s="728"/>
      <c r="Z190" s="728"/>
      <c r="AA190" s="900"/>
      <c r="AB190" s="900"/>
      <c r="AC190" s="728"/>
      <c r="AD190" s="728"/>
      <c r="AE190" s="728"/>
      <c r="AF190" s="900"/>
      <c r="AG190" s="728"/>
      <c r="AH190" s="728"/>
      <c r="AI190" s="728"/>
      <c r="AJ190" s="728"/>
      <c r="AK190" s="728"/>
      <c r="AL190" s="728"/>
      <c r="AM190" s="728"/>
      <c r="AN190" s="728"/>
      <c r="AO190" s="764"/>
      <c r="AP190" s="764"/>
      <c r="AQ190" s="764"/>
      <c r="AR190" s="764"/>
      <c r="AS190" s="764"/>
      <c r="AT190" s="764"/>
      <c r="AU190" s="764"/>
      <c r="AV190" s="730">
        <v>2</v>
      </c>
      <c r="AW190" s="729">
        <v>0</v>
      </c>
      <c r="AX190" s="733">
        <v>2</v>
      </c>
      <c r="AY190" s="546">
        <v>7</v>
      </c>
      <c r="AZ190" s="546">
        <v>6</v>
      </c>
      <c r="BA190" s="546">
        <v>2</v>
      </c>
      <c r="BB190" s="546">
        <v>24</v>
      </c>
      <c r="BC190" s="734">
        <v>39</v>
      </c>
      <c r="BD190" s="758" t="s">
        <v>1590</v>
      </c>
      <c r="BE190" s="759"/>
      <c r="BF190" s="759"/>
      <c r="BG190" s="759"/>
      <c r="BH190" s="759"/>
      <c r="BI190" s="759"/>
      <c r="BJ190" s="759"/>
      <c r="BK190" s="759"/>
      <c r="BL190" s="759"/>
      <c r="BM190" s="759"/>
      <c r="BN190" s="759"/>
      <c r="BO190" s="759"/>
      <c r="BP190" s="759"/>
      <c r="BQ190" s="759"/>
      <c r="BR190" s="759"/>
      <c r="BS190" s="759"/>
      <c r="BT190" s="759"/>
      <c r="BU190" s="759"/>
      <c r="BV190" s="759"/>
      <c r="BW190" s="759"/>
      <c r="BX190" s="759"/>
      <c r="BY190" s="759"/>
      <c r="BZ190" s="759"/>
      <c r="CA190" s="759"/>
      <c r="CB190" s="759"/>
      <c r="CC190" s="759"/>
      <c r="CD190" s="759"/>
      <c r="CE190" s="759"/>
      <c r="CF190" s="759"/>
      <c r="CG190" s="759"/>
      <c r="CH190" s="759"/>
      <c r="CI190" s="759"/>
      <c r="CJ190" s="759"/>
      <c r="CK190" s="759"/>
      <c r="CL190" s="759"/>
      <c r="CM190" s="759"/>
      <c r="CN190" s="759"/>
      <c r="CO190" s="759"/>
      <c r="CP190" s="759"/>
      <c r="CQ190" s="759"/>
      <c r="CR190" s="759"/>
      <c r="CS190" s="759"/>
      <c r="CT190" s="759"/>
      <c r="CU190" s="759"/>
      <c r="CV190" s="759"/>
      <c r="CW190" s="759"/>
      <c r="CX190" s="759"/>
      <c r="CY190" s="759"/>
      <c r="CZ190" s="759"/>
      <c r="DA190" s="759"/>
      <c r="DB190" s="759"/>
      <c r="DC190" s="759"/>
      <c r="DD190" s="759"/>
      <c r="DE190" s="759"/>
      <c r="DF190" s="759"/>
      <c r="DG190" s="759"/>
      <c r="DH190" s="759"/>
      <c r="DI190" s="759"/>
      <c r="DJ190" s="759"/>
      <c r="DK190" s="759"/>
      <c r="DL190" s="759"/>
      <c r="DM190" s="759"/>
      <c r="DN190" s="759"/>
      <c r="DO190" s="759"/>
      <c r="DP190" s="759"/>
      <c r="DQ190" s="759"/>
      <c r="DR190" s="759"/>
      <c r="DS190" s="759"/>
      <c r="DT190" s="759"/>
      <c r="DU190" s="759"/>
      <c r="DV190" s="759"/>
      <c r="DW190" s="759"/>
      <c r="DX190" s="759"/>
      <c r="DY190" s="759"/>
      <c r="DZ190" s="759"/>
      <c r="EA190" s="759"/>
      <c r="EB190" s="759"/>
      <c r="EC190" s="759"/>
      <c r="ED190" s="759"/>
      <c r="EE190" s="759"/>
      <c r="EF190" s="759"/>
      <c r="EG190" s="759"/>
      <c r="EH190" s="759"/>
      <c r="EI190" s="759"/>
      <c r="EJ190" s="759"/>
      <c r="EK190" s="759"/>
      <c r="EL190" s="759"/>
      <c r="EM190" s="759"/>
      <c r="EN190" s="759"/>
      <c r="EO190" s="759"/>
      <c r="EP190" s="759"/>
      <c r="EQ190" s="759"/>
      <c r="ER190" s="759"/>
      <c r="ES190" s="759"/>
      <c r="ET190" s="759"/>
      <c r="EU190" s="759"/>
      <c r="EV190" s="759"/>
      <c r="EW190" s="759"/>
      <c r="EX190" s="759"/>
      <c r="EY190" s="759"/>
      <c r="EZ190" s="759"/>
      <c r="FA190" s="759"/>
      <c r="FB190" s="759"/>
      <c r="FC190" s="759"/>
      <c r="FD190" s="759"/>
      <c r="FE190" s="759"/>
      <c r="FF190" s="759"/>
      <c r="FG190" s="759"/>
      <c r="FH190" s="759"/>
      <c r="FI190" s="759"/>
      <c r="FJ190" s="759"/>
      <c r="FK190" s="759"/>
      <c r="FL190" s="759"/>
      <c r="FM190" s="759"/>
      <c r="FN190" s="759"/>
      <c r="FO190" s="759"/>
      <c r="FP190" s="759"/>
      <c r="FQ190" s="759"/>
      <c r="FR190" s="759"/>
      <c r="FS190" s="759"/>
      <c r="FT190" s="759"/>
      <c r="FU190" s="759"/>
      <c r="FV190" s="759"/>
      <c r="FW190" s="759"/>
      <c r="FX190" s="759"/>
      <c r="FY190" s="759"/>
      <c r="FZ190" s="759"/>
      <c r="GA190" s="759"/>
      <c r="GB190" s="759"/>
      <c r="GC190" s="759"/>
      <c r="GD190" s="759"/>
      <c r="GE190" s="759"/>
      <c r="GF190" s="759"/>
      <c r="GG190" s="759"/>
      <c r="GH190" s="759"/>
      <c r="GI190" s="759"/>
      <c r="GJ190" s="759"/>
      <c r="GK190" s="759"/>
      <c r="GL190" s="759"/>
      <c r="GM190" s="759"/>
      <c r="GN190" s="759"/>
      <c r="GO190" s="759"/>
      <c r="GP190" s="759"/>
      <c r="GQ190" s="759"/>
      <c r="GR190" s="759"/>
      <c r="GS190" s="759"/>
      <c r="GT190" s="759"/>
      <c r="GU190" s="759"/>
      <c r="GV190" s="759"/>
      <c r="GW190" s="759"/>
      <c r="GX190" s="759"/>
      <c r="GY190" s="759"/>
      <c r="GZ190" s="759"/>
      <c r="HA190" s="759"/>
      <c r="HB190" s="759"/>
      <c r="HC190" s="759"/>
      <c r="HD190" s="759"/>
      <c r="HE190" s="759"/>
      <c r="HF190" s="759"/>
      <c r="HG190" s="759"/>
      <c r="HH190" s="759"/>
      <c r="HI190" s="759"/>
      <c r="HJ190" s="759"/>
      <c r="HK190" s="759"/>
      <c r="HL190" s="759"/>
      <c r="HM190" s="759"/>
      <c r="HN190" s="759"/>
    </row>
    <row r="191" spans="1:222" s="763" customFormat="1" ht="12" customHeight="1">
      <c r="A191" s="741">
        <v>150</v>
      </c>
      <c r="B191" s="865" t="s">
        <v>260</v>
      </c>
      <c r="C191" s="546">
        <v>0</v>
      </c>
      <c r="D191" s="546">
        <v>2</v>
      </c>
      <c r="E191" s="546">
        <v>3</v>
      </c>
      <c r="F191" s="546">
        <v>33</v>
      </c>
      <c r="G191" s="729">
        <v>38</v>
      </c>
      <c r="H191" s="739"/>
      <c r="I191" s="730"/>
      <c r="J191" s="730"/>
      <c r="K191" s="730"/>
      <c r="L191" s="730"/>
      <c r="M191" s="730"/>
      <c r="N191" s="730"/>
      <c r="O191" s="730"/>
      <c r="P191" s="846"/>
      <c r="Q191" s="767"/>
      <c r="R191" s="767"/>
      <c r="S191" s="767"/>
      <c r="T191" s="767"/>
      <c r="U191" s="767"/>
      <c r="V191" s="767"/>
      <c r="W191" s="767"/>
      <c r="X191" s="732">
        <v>38</v>
      </c>
      <c r="Y191" s="728"/>
      <c r="Z191" s="728"/>
      <c r="AA191" s="900"/>
      <c r="AB191" s="900"/>
      <c r="AC191" s="728"/>
      <c r="AD191" s="728"/>
      <c r="AE191" s="728"/>
      <c r="AF191" s="900"/>
      <c r="AG191" s="728"/>
      <c r="AH191" s="728"/>
      <c r="AI191" s="728"/>
      <c r="AJ191" s="728"/>
      <c r="AK191" s="728"/>
      <c r="AL191" s="728"/>
      <c r="AM191" s="728"/>
      <c r="AN191" s="728"/>
      <c r="AO191" s="764"/>
      <c r="AP191" s="764"/>
      <c r="AQ191" s="764"/>
      <c r="AR191" s="764"/>
      <c r="AS191" s="764"/>
      <c r="AT191" s="764"/>
      <c r="AU191" s="764"/>
      <c r="AV191" s="730"/>
      <c r="AW191" s="729">
        <v>0</v>
      </c>
      <c r="AX191" s="733">
        <v>0</v>
      </c>
      <c r="AY191" s="546">
        <v>0</v>
      </c>
      <c r="AZ191" s="546">
        <v>2</v>
      </c>
      <c r="BA191" s="546">
        <v>3</v>
      </c>
      <c r="BB191" s="546">
        <v>33</v>
      </c>
      <c r="BC191" s="734">
        <v>38</v>
      </c>
      <c r="BD191" s="758"/>
      <c r="BE191" s="759"/>
      <c r="BF191" s="759"/>
      <c r="BG191" s="759"/>
      <c r="BH191" s="759"/>
      <c r="BI191" s="759"/>
      <c r="BJ191" s="759"/>
      <c r="BK191" s="759"/>
      <c r="BL191" s="759"/>
      <c r="BM191" s="759"/>
      <c r="BN191" s="759"/>
      <c r="BO191" s="759"/>
      <c r="BP191" s="759"/>
      <c r="BQ191" s="759"/>
      <c r="BR191" s="759"/>
      <c r="BS191" s="759"/>
      <c r="BT191" s="759"/>
      <c r="BU191" s="759"/>
      <c r="BV191" s="759"/>
      <c r="BW191" s="759"/>
      <c r="BX191" s="759"/>
      <c r="BY191" s="759"/>
      <c r="BZ191" s="759"/>
      <c r="CA191" s="759"/>
      <c r="CB191" s="759"/>
      <c r="CC191" s="759"/>
      <c r="CD191" s="759"/>
      <c r="CE191" s="759"/>
      <c r="CF191" s="759"/>
      <c r="CG191" s="759"/>
      <c r="CH191" s="759"/>
      <c r="CI191" s="759"/>
      <c r="CJ191" s="759"/>
      <c r="CK191" s="759"/>
      <c r="CL191" s="759"/>
      <c r="CM191" s="759"/>
      <c r="CN191" s="759"/>
      <c r="CO191" s="759"/>
      <c r="CP191" s="759"/>
      <c r="CQ191" s="759"/>
      <c r="CR191" s="759"/>
      <c r="CS191" s="759"/>
      <c r="CT191" s="759"/>
      <c r="CU191" s="759"/>
      <c r="CV191" s="759"/>
      <c r="CW191" s="759"/>
      <c r="CX191" s="759"/>
      <c r="CY191" s="759"/>
      <c r="CZ191" s="759"/>
      <c r="DA191" s="759"/>
      <c r="DB191" s="759"/>
      <c r="DC191" s="759"/>
      <c r="DD191" s="759"/>
      <c r="DE191" s="759"/>
      <c r="DF191" s="759"/>
      <c r="DG191" s="759"/>
      <c r="DH191" s="759"/>
      <c r="DI191" s="759"/>
      <c r="DJ191" s="759"/>
      <c r="DK191" s="759"/>
      <c r="DL191" s="759"/>
      <c r="DM191" s="759"/>
      <c r="DN191" s="759"/>
      <c r="DO191" s="759"/>
      <c r="DP191" s="759"/>
      <c r="DQ191" s="759"/>
      <c r="DR191" s="759"/>
      <c r="DS191" s="759"/>
      <c r="DT191" s="759"/>
      <c r="DU191" s="759"/>
      <c r="DV191" s="759"/>
      <c r="DW191" s="759"/>
      <c r="DX191" s="759"/>
      <c r="DY191" s="759"/>
      <c r="DZ191" s="759"/>
      <c r="EA191" s="759"/>
      <c r="EB191" s="759"/>
      <c r="EC191" s="759"/>
      <c r="ED191" s="759"/>
      <c r="EE191" s="759"/>
      <c r="EF191" s="759"/>
      <c r="EG191" s="759"/>
      <c r="EH191" s="759"/>
      <c r="EI191" s="759"/>
      <c r="EJ191" s="759"/>
      <c r="EK191" s="759"/>
      <c r="EL191" s="759"/>
      <c r="EM191" s="759"/>
      <c r="EN191" s="759"/>
      <c r="EO191" s="759"/>
      <c r="EP191" s="759"/>
      <c r="EQ191" s="759"/>
      <c r="ER191" s="759"/>
      <c r="ES191" s="759"/>
      <c r="ET191" s="759"/>
      <c r="EU191" s="759"/>
      <c r="EV191" s="759"/>
      <c r="EW191" s="759"/>
      <c r="EX191" s="759"/>
      <c r="EY191" s="759"/>
      <c r="EZ191" s="759"/>
      <c r="FA191" s="759"/>
      <c r="FB191" s="759"/>
      <c r="FC191" s="759"/>
      <c r="FD191" s="759"/>
      <c r="FE191" s="759"/>
      <c r="FF191" s="759"/>
      <c r="FG191" s="759"/>
      <c r="FH191" s="759"/>
      <c r="FI191" s="759"/>
      <c r="FJ191" s="759"/>
      <c r="FK191" s="759"/>
      <c r="FL191" s="759"/>
      <c r="FM191" s="759"/>
      <c r="FN191" s="759"/>
      <c r="FO191" s="759"/>
      <c r="FP191" s="759"/>
      <c r="FQ191" s="759"/>
      <c r="FR191" s="759"/>
      <c r="FS191" s="759"/>
      <c r="FT191" s="759"/>
      <c r="FU191" s="759"/>
      <c r="FV191" s="759"/>
      <c r="FW191" s="759"/>
      <c r="FX191" s="759"/>
      <c r="FY191" s="759"/>
      <c r="FZ191" s="759"/>
      <c r="GA191" s="759"/>
      <c r="GB191" s="759"/>
      <c r="GC191" s="759"/>
      <c r="GD191" s="759"/>
      <c r="GE191" s="759"/>
      <c r="GF191" s="759"/>
      <c r="GG191" s="759"/>
      <c r="GH191" s="759"/>
      <c r="GI191" s="759"/>
      <c r="GJ191" s="759"/>
      <c r="GK191" s="759"/>
      <c r="GL191" s="759"/>
      <c r="GM191" s="759"/>
      <c r="GN191" s="759"/>
      <c r="GO191" s="759"/>
      <c r="GP191" s="759"/>
      <c r="GQ191" s="759"/>
      <c r="GR191" s="759"/>
      <c r="GS191" s="759"/>
      <c r="GT191" s="759"/>
      <c r="GU191" s="759"/>
      <c r="GV191" s="759"/>
      <c r="GW191" s="759"/>
      <c r="GX191" s="759"/>
      <c r="GY191" s="759"/>
      <c r="GZ191" s="759"/>
      <c r="HA191" s="759"/>
      <c r="HB191" s="759"/>
      <c r="HC191" s="759"/>
      <c r="HD191" s="759"/>
      <c r="HE191" s="759"/>
      <c r="HF191" s="759"/>
      <c r="HG191" s="759"/>
      <c r="HH191" s="759"/>
      <c r="HI191" s="759"/>
      <c r="HJ191" s="759"/>
      <c r="HK191" s="759"/>
      <c r="HL191" s="759"/>
      <c r="HM191" s="759"/>
      <c r="HN191" s="759"/>
    </row>
    <row r="192" spans="1:222" s="763" customFormat="1" ht="12" customHeight="1">
      <c r="A192" s="741">
        <v>151</v>
      </c>
      <c r="B192" s="865" t="s">
        <v>261</v>
      </c>
      <c r="C192" s="546">
        <v>3</v>
      </c>
      <c r="D192" s="546">
        <v>4</v>
      </c>
      <c r="E192" s="546">
        <v>1</v>
      </c>
      <c r="F192" s="546">
        <v>29</v>
      </c>
      <c r="G192" s="729">
        <v>37</v>
      </c>
      <c r="H192" s="739"/>
      <c r="I192" s="730"/>
      <c r="J192" s="730"/>
      <c r="K192" s="730"/>
      <c r="L192" s="730"/>
      <c r="M192" s="730"/>
      <c r="N192" s="730"/>
      <c r="O192" s="730"/>
      <c r="P192" s="846"/>
      <c r="Q192" s="767"/>
      <c r="R192" s="767"/>
      <c r="S192" s="767"/>
      <c r="T192" s="767"/>
      <c r="U192" s="767"/>
      <c r="V192" s="767"/>
      <c r="W192" s="767"/>
      <c r="X192" s="732">
        <v>37</v>
      </c>
      <c r="Y192" s="728"/>
      <c r="Z192" s="728"/>
      <c r="AA192" s="900"/>
      <c r="AB192" s="900"/>
      <c r="AC192" s="728"/>
      <c r="AD192" s="728"/>
      <c r="AE192" s="728"/>
      <c r="AF192" s="900"/>
      <c r="AG192" s="728"/>
      <c r="AH192" s="728"/>
      <c r="AI192" s="728"/>
      <c r="AJ192" s="728"/>
      <c r="AK192" s="728"/>
      <c r="AL192" s="728"/>
      <c r="AM192" s="728"/>
      <c r="AN192" s="728"/>
      <c r="AO192" s="764"/>
      <c r="AP192" s="764"/>
      <c r="AQ192" s="764"/>
      <c r="AR192" s="764"/>
      <c r="AS192" s="764"/>
      <c r="AT192" s="764"/>
      <c r="AU192" s="764"/>
      <c r="AV192" s="730"/>
      <c r="AW192" s="729">
        <v>0</v>
      </c>
      <c r="AX192" s="733">
        <v>0</v>
      </c>
      <c r="AY192" s="546">
        <v>3</v>
      </c>
      <c r="AZ192" s="546">
        <v>4</v>
      </c>
      <c r="BA192" s="546">
        <v>1</v>
      </c>
      <c r="BB192" s="546">
        <v>29</v>
      </c>
      <c r="BC192" s="734">
        <v>37</v>
      </c>
      <c r="BD192" s="758"/>
      <c r="BE192" s="759"/>
      <c r="BF192" s="759"/>
      <c r="BG192" s="759"/>
      <c r="BH192" s="759"/>
      <c r="BI192" s="759"/>
      <c r="BJ192" s="759"/>
      <c r="BK192" s="759"/>
      <c r="BL192" s="759"/>
      <c r="BM192" s="759"/>
      <c r="BN192" s="759"/>
      <c r="BO192" s="759"/>
      <c r="BP192" s="759"/>
      <c r="BQ192" s="759"/>
      <c r="BR192" s="759"/>
      <c r="BS192" s="759"/>
      <c r="BT192" s="759"/>
      <c r="BU192" s="759"/>
      <c r="BV192" s="759"/>
      <c r="BW192" s="759"/>
      <c r="BX192" s="759"/>
      <c r="BY192" s="759"/>
      <c r="BZ192" s="759"/>
      <c r="CA192" s="759"/>
      <c r="CB192" s="759"/>
      <c r="CC192" s="759"/>
      <c r="CD192" s="759"/>
      <c r="CE192" s="759"/>
      <c r="CF192" s="759"/>
      <c r="CG192" s="759"/>
      <c r="CH192" s="759"/>
      <c r="CI192" s="759"/>
      <c r="CJ192" s="759"/>
      <c r="CK192" s="759"/>
      <c r="CL192" s="759"/>
      <c r="CM192" s="759"/>
      <c r="CN192" s="759"/>
      <c r="CO192" s="759"/>
      <c r="CP192" s="759"/>
      <c r="CQ192" s="759"/>
      <c r="CR192" s="759"/>
      <c r="CS192" s="759"/>
      <c r="CT192" s="759"/>
      <c r="CU192" s="759"/>
      <c r="CV192" s="759"/>
      <c r="CW192" s="759"/>
      <c r="CX192" s="759"/>
      <c r="CY192" s="759"/>
      <c r="CZ192" s="759"/>
      <c r="DA192" s="759"/>
      <c r="DB192" s="759"/>
      <c r="DC192" s="759"/>
      <c r="DD192" s="759"/>
      <c r="DE192" s="759"/>
      <c r="DF192" s="759"/>
      <c r="DG192" s="759"/>
      <c r="DH192" s="759"/>
      <c r="DI192" s="759"/>
      <c r="DJ192" s="759"/>
      <c r="DK192" s="759"/>
      <c r="DL192" s="759"/>
      <c r="DM192" s="759"/>
      <c r="DN192" s="759"/>
      <c r="DO192" s="759"/>
      <c r="DP192" s="759"/>
      <c r="DQ192" s="759"/>
      <c r="DR192" s="759"/>
      <c r="DS192" s="759"/>
      <c r="DT192" s="759"/>
      <c r="DU192" s="759"/>
      <c r="DV192" s="759"/>
      <c r="DW192" s="759"/>
      <c r="DX192" s="759"/>
      <c r="DY192" s="759"/>
      <c r="DZ192" s="759"/>
      <c r="EA192" s="759"/>
      <c r="EB192" s="759"/>
      <c r="EC192" s="759"/>
      <c r="ED192" s="759"/>
      <c r="EE192" s="759"/>
      <c r="EF192" s="759"/>
      <c r="EG192" s="759"/>
      <c r="EH192" s="759"/>
      <c r="EI192" s="759"/>
      <c r="EJ192" s="759"/>
      <c r="EK192" s="759"/>
      <c r="EL192" s="759"/>
      <c r="EM192" s="759"/>
      <c r="EN192" s="759"/>
      <c r="EO192" s="759"/>
      <c r="EP192" s="759"/>
      <c r="EQ192" s="759"/>
      <c r="ER192" s="759"/>
      <c r="ES192" s="759"/>
      <c r="ET192" s="759"/>
      <c r="EU192" s="759"/>
      <c r="EV192" s="759"/>
      <c r="EW192" s="759"/>
      <c r="EX192" s="759"/>
      <c r="EY192" s="759"/>
      <c r="EZ192" s="759"/>
      <c r="FA192" s="759"/>
      <c r="FB192" s="759"/>
      <c r="FC192" s="759"/>
      <c r="FD192" s="759"/>
      <c r="FE192" s="759"/>
      <c r="FF192" s="759"/>
      <c r="FG192" s="759"/>
      <c r="FH192" s="759"/>
      <c r="FI192" s="759"/>
      <c r="FJ192" s="759"/>
      <c r="FK192" s="759"/>
      <c r="FL192" s="759"/>
      <c r="FM192" s="759"/>
      <c r="FN192" s="759"/>
      <c r="FO192" s="759"/>
      <c r="FP192" s="759"/>
      <c r="FQ192" s="759"/>
      <c r="FR192" s="759"/>
      <c r="FS192" s="759"/>
      <c r="FT192" s="759"/>
      <c r="FU192" s="759"/>
      <c r="FV192" s="759"/>
      <c r="FW192" s="759"/>
      <c r="FX192" s="759"/>
      <c r="FY192" s="759"/>
      <c r="FZ192" s="759"/>
      <c r="GA192" s="759"/>
      <c r="GB192" s="759"/>
      <c r="GC192" s="759"/>
      <c r="GD192" s="759"/>
      <c r="GE192" s="759"/>
      <c r="GF192" s="759"/>
      <c r="GG192" s="759"/>
      <c r="GH192" s="759"/>
      <c r="GI192" s="759"/>
      <c r="GJ192" s="759"/>
      <c r="GK192" s="759"/>
      <c r="GL192" s="759"/>
      <c r="GM192" s="759"/>
      <c r="GN192" s="759"/>
      <c r="GO192" s="759"/>
      <c r="GP192" s="759"/>
      <c r="GQ192" s="759"/>
      <c r="GR192" s="759"/>
      <c r="GS192" s="759"/>
      <c r="GT192" s="759"/>
      <c r="GU192" s="759"/>
      <c r="GV192" s="759"/>
      <c r="GW192" s="759"/>
      <c r="GX192" s="759"/>
      <c r="GY192" s="759"/>
      <c r="GZ192" s="759"/>
      <c r="HA192" s="759"/>
      <c r="HB192" s="759"/>
      <c r="HC192" s="759"/>
      <c r="HD192" s="759"/>
      <c r="HE192" s="759"/>
      <c r="HF192" s="759"/>
      <c r="HG192" s="759"/>
      <c r="HH192" s="759"/>
      <c r="HI192" s="759"/>
      <c r="HJ192" s="759"/>
      <c r="HK192" s="759"/>
      <c r="HL192" s="759"/>
      <c r="HM192" s="759"/>
      <c r="HN192" s="759"/>
    </row>
    <row r="193" spans="1:222" s="763" customFormat="1" ht="12" customHeight="1">
      <c r="A193" s="741">
        <v>152</v>
      </c>
      <c r="B193" s="865" t="s">
        <v>262</v>
      </c>
      <c r="C193" s="546">
        <v>0</v>
      </c>
      <c r="D193" s="546">
        <v>0</v>
      </c>
      <c r="E193" s="546">
        <v>7</v>
      </c>
      <c r="F193" s="546">
        <v>31</v>
      </c>
      <c r="G193" s="729">
        <v>38</v>
      </c>
      <c r="H193" s="739"/>
      <c r="I193" s="730"/>
      <c r="J193" s="900"/>
      <c r="K193" s="730"/>
      <c r="L193" s="730"/>
      <c r="M193" s="730"/>
      <c r="N193" s="730"/>
      <c r="O193" s="730"/>
      <c r="P193" s="846"/>
      <c r="Q193" s="767"/>
      <c r="R193" s="767"/>
      <c r="S193" s="767"/>
      <c r="T193" s="767"/>
      <c r="U193" s="767"/>
      <c r="V193" s="767"/>
      <c r="W193" s="767"/>
      <c r="X193" s="732">
        <v>38</v>
      </c>
      <c r="Y193" s="728"/>
      <c r="Z193" s="728"/>
      <c r="AA193" s="900"/>
      <c r="AB193" s="900"/>
      <c r="AC193" s="728"/>
      <c r="AD193" s="728"/>
      <c r="AE193" s="728"/>
      <c r="AF193" s="900">
        <v>1</v>
      </c>
      <c r="AG193" s="728"/>
      <c r="AH193" s="728"/>
      <c r="AI193" s="728"/>
      <c r="AJ193" s="728"/>
      <c r="AK193" s="728"/>
      <c r="AL193" s="728"/>
      <c r="AM193" s="728"/>
      <c r="AN193" s="728"/>
      <c r="AO193" s="764"/>
      <c r="AP193" s="764"/>
      <c r="AQ193" s="764"/>
      <c r="AR193" s="764"/>
      <c r="AS193" s="764"/>
      <c r="AT193" s="764"/>
      <c r="AU193" s="764"/>
      <c r="AV193" s="730">
        <v>1</v>
      </c>
      <c r="AW193" s="729">
        <v>0</v>
      </c>
      <c r="AX193" s="733">
        <v>2</v>
      </c>
      <c r="AY193" s="546">
        <v>0</v>
      </c>
      <c r="AZ193" s="546">
        <v>0</v>
      </c>
      <c r="BA193" s="546">
        <v>7</v>
      </c>
      <c r="BB193" s="546">
        <v>29</v>
      </c>
      <c r="BC193" s="734">
        <v>36</v>
      </c>
      <c r="BD193" s="758" t="s">
        <v>1666</v>
      </c>
      <c r="BE193" s="759"/>
      <c r="BF193" s="759"/>
      <c r="BG193" s="759"/>
      <c r="BH193" s="759"/>
      <c r="BI193" s="759"/>
      <c r="BJ193" s="759"/>
      <c r="BK193" s="759"/>
      <c r="BL193" s="759"/>
      <c r="BM193" s="759"/>
      <c r="BN193" s="759"/>
      <c r="BO193" s="759"/>
      <c r="BP193" s="759"/>
      <c r="BQ193" s="759"/>
      <c r="BR193" s="759"/>
      <c r="BS193" s="759"/>
      <c r="BT193" s="759"/>
      <c r="BU193" s="759"/>
      <c r="BV193" s="759"/>
      <c r="BW193" s="759"/>
      <c r="BX193" s="759"/>
      <c r="BY193" s="759"/>
      <c r="BZ193" s="759"/>
      <c r="CA193" s="759"/>
      <c r="CB193" s="759"/>
      <c r="CC193" s="759"/>
      <c r="CD193" s="759"/>
      <c r="CE193" s="759"/>
      <c r="CF193" s="759"/>
      <c r="CG193" s="759"/>
      <c r="CH193" s="759"/>
      <c r="CI193" s="759"/>
      <c r="CJ193" s="759"/>
      <c r="CK193" s="759"/>
      <c r="CL193" s="759"/>
      <c r="CM193" s="759"/>
      <c r="CN193" s="759"/>
      <c r="CO193" s="759"/>
      <c r="CP193" s="759"/>
      <c r="CQ193" s="759"/>
      <c r="CR193" s="759"/>
      <c r="CS193" s="759"/>
      <c r="CT193" s="759"/>
      <c r="CU193" s="759"/>
      <c r="CV193" s="759"/>
      <c r="CW193" s="759"/>
      <c r="CX193" s="759"/>
      <c r="CY193" s="759"/>
      <c r="CZ193" s="759"/>
      <c r="DA193" s="759"/>
      <c r="DB193" s="759"/>
      <c r="DC193" s="759"/>
      <c r="DD193" s="759"/>
      <c r="DE193" s="759"/>
      <c r="DF193" s="759"/>
      <c r="DG193" s="759"/>
      <c r="DH193" s="759"/>
      <c r="DI193" s="759"/>
      <c r="DJ193" s="759"/>
      <c r="DK193" s="759"/>
      <c r="DL193" s="759"/>
      <c r="DM193" s="759"/>
      <c r="DN193" s="759"/>
      <c r="DO193" s="759"/>
      <c r="DP193" s="759"/>
      <c r="DQ193" s="759"/>
      <c r="DR193" s="759"/>
      <c r="DS193" s="759"/>
      <c r="DT193" s="759"/>
      <c r="DU193" s="759"/>
      <c r="DV193" s="759"/>
      <c r="DW193" s="759"/>
      <c r="DX193" s="759"/>
      <c r="DY193" s="759"/>
      <c r="DZ193" s="759"/>
      <c r="EA193" s="759"/>
      <c r="EB193" s="759"/>
      <c r="EC193" s="759"/>
      <c r="ED193" s="759"/>
      <c r="EE193" s="759"/>
      <c r="EF193" s="759"/>
      <c r="EG193" s="759"/>
      <c r="EH193" s="759"/>
      <c r="EI193" s="759"/>
      <c r="EJ193" s="759"/>
      <c r="EK193" s="759"/>
      <c r="EL193" s="759"/>
      <c r="EM193" s="759"/>
      <c r="EN193" s="759"/>
      <c r="EO193" s="759"/>
      <c r="EP193" s="759"/>
      <c r="EQ193" s="759"/>
      <c r="ER193" s="759"/>
      <c r="ES193" s="759"/>
      <c r="ET193" s="759"/>
      <c r="EU193" s="759"/>
      <c r="EV193" s="759"/>
      <c r="EW193" s="759"/>
      <c r="EX193" s="759"/>
      <c r="EY193" s="759"/>
      <c r="EZ193" s="759"/>
      <c r="FA193" s="759"/>
      <c r="FB193" s="759"/>
      <c r="FC193" s="759"/>
      <c r="FD193" s="759"/>
      <c r="FE193" s="759"/>
      <c r="FF193" s="759"/>
      <c r="FG193" s="759"/>
      <c r="FH193" s="759"/>
      <c r="FI193" s="759"/>
      <c r="FJ193" s="759"/>
      <c r="FK193" s="759"/>
      <c r="FL193" s="759"/>
      <c r="FM193" s="759"/>
      <c r="FN193" s="759"/>
      <c r="FO193" s="759"/>
      <c r="FP193" s="759"/>
      <c r="FQ193" s="759"/>
      <c r="FR193" s="759"/>
      <c r="FS193" s="759"/>
      <c r="FT193" s="759"/>
      <c r="FU193" s="759"/>
      <c r="FV193" s="759"/>
      <c r="FW193" s="759"/>
      <c r="FX193" s="759"/>
      <c r="FY193" s="759"/>
      <c r="FZ193" s="759"/>
      <c r="GA193" s="759"/>
      <c r="GB193" s="759"/>
      <c r="GC193" s="759"/>
      <c r="GD193" s="759"/>
      <c r="GE193" s="759"/>
      <c r="GF193" s="759"/>
      <c r="GG193" s="759"/>
      <c r="GH193" s="759"/>
      <c r="GI193" s="759"/>
      <c r="GJ193" s="759"/>
      <c r="GK193" s="759"/>
      <c r="GL193" s="759"/>
      <c r="GM193" s="759"/>
      <c r="GN193" s="759"/>
      <c r="GO193" s="759"/>
      <c r="GP193" s="759"/>
      <c r="GQ193" s="759"/>
      <c r="GR193" s="759"/>
      <c r="GS193" s="759"/>
      <c r="GT193" s="759"/>
      <c r="GU193" s="759"/>
      <c r="GV193" s="759"/>
      <c r="GW193" s="759"/>
      <c r="GX193" s="759"/>
      <c r="GY193" s="759"/>
      <c r="GZ193" s="759"/>
      <c r="HA193" s="759"/>
      <c r="HB193" s="759"/>
      <c r="HC193" s="759"/>
      <c r="HD193" s="759"/>
      <c r="HE193" s="759"/>
      <c r="HF193" s="759"/>
      <c r="HG193" s="759"/>
      <c r="HH193" s="759"/>
      <c r="HI193" s="759"/>
      <c r="HJ193" s="759"/>
      <c r="HK193" s="759"/>
      <c r="HL193" s="759"/>
      <c r="HM193" s="759"/>
      <c r="HN193" s="759"/>
    </row>
    <row r="194" spans="1:222" s="763" customFormat="1" ht="12" customHeight="1">
      <c r="A194" s="741">
        <v>153</v>
      </c>
      <c r="B194" s="865" t="s">
        <v>263</v>
      </c>
      <c r="C194" s="546">
        <v>2</v>
      </c>
      <c r="D194" s="546">
        <v>8</v>
      </c>
      <c r="E194" s="546">
        <v>0</v>
      </c>
      <c r="F194" s="546">
        <v>28</v>
      </c>
      <c r="G194" s="729">
        <v>38</v>
      </c>
      <c r="H194" s="739"/>
      <c r="I194" s="730"/>
      <c r="J194" s="730"/>
      <c r="K194" s="730"/>
      <c r="L194" s="730"/>
      <c r="M194" s="730"/>
      <c r="N194" s="730"/>
      <c r="O194" s="730"/>
      <c r="P194" s="846"/>
      <c r="Q194" s="767"/>
      <c r="R194" s="767"/>
      <c r="S194" s="767"/>
      <c r="T194" s="767"/>
      <c r="U194" s="767"/>
      <c r="V194" s="767"/>
      <c r="W194" s="767"/>
      <c r="X194" s="732">
        <v>38</v>
      </c>
      <c r="Y194" s="728"/>
      <c r="Z194" s="728"/>
      <c r="AA194" s="900"/>
      <c r="AB194" s="900"/>
      <c r="AC194" s="728"/>
      <c r="AD194" s="728"/>
      <c r="AE194" s="728"/>
      <c r="AF194" s="900"/>
      <c r="AG194" s="728"/>
      <c r="AH194" s="728"/>
      <c r="AI194" s="728"/>
      <c r="AJ194" s="728"/>
      <c r="AK194" s="728"/>
      <c r="AL194" s="728"/>
      <c r="AM194" s="728"/>
      <c r="AN194" s="728"/>
      <c r="AO194" s="764"/>
      <c r="AP194" s="764"/>
      <c r="AQ194" s="764"/>
      <c r="AR194" s="764"/>
      <c r="AS194" s="764"/>
      <c r="AT194" s="764"/>
      <c r="AU194" s="764"/>
      <c r="AV194" s="730"/>
      <c r="AW194" s="729">
        <v>0</v>
      </c>
      <c r="AX194" s="733">
        <v>0</v>
      </c>
      <c r="AY194" s="546">
        <v>2</v>
      </c>
      <c r="AZ194" s="546">
        <v>8</v>
      </c>
      <c r="BA194" s="546">
        <v>0</v>
      </c>
      <c r="BB194" s="546">
        <v>28</v>
      </c>
      <c r="BC194" s="734">
        <v>38</v>
      </c>
      <c r="BD194" s="758"/>
      <c r="BE194" s="759"/>
      <c r="BF194" s="759"/>
      <c r="BG194" s="759"/>
      <c r="BH194" s="759"/>
      <c r="BI194" s="759"/>
      <c r="BJ194" s="759"/>
      <c r="BK194" s="759"/>
      <c r="BL194" s="759"/>
      <c r="BM194" s="759"/>
      <c r="BN194" s="759"/>
      <c r="BO194" s="759"/>
      <c r="BP194" s="759"/>
      <c r="BQ194" s="759"/>
      <c r="BR194" s="759"/>
      <c r="BS194" s="759"/>
      <c r="BT194" s="759"/>
      <c r="BU194" s="759"/>
      <c r="BV194" s="759"/>
      <c r="BW194" s="759"/>
      <c r="BX194" s="759"/>
      <c r="BY194" s="759"/>
      <c r="BZ194" s="759"/>
      <c r="CA194" s="759"/>
      <c r="CB194" s="759"/>
      <c r="CC194" s="759"/>
      <c r="CD194" s="759"/>
      <c r="CE194" s="759"/>
      <c r="CF194" s="759"/>
      <c r="CG194" s="759"/>
      <c r="CH194" s="759"/>
      <c r="CI194" s="759"/>
      <c r="CJ194" s="759"/>
      <c r="CK194" s="759"/>
      <c r="CL194" s="759"/>
      <c r="CM194" s="759"/>
      <c r="CN194" s="759"/>
      <c r="CO194" s="759"/>
      <c r="CP194" s="759"/>
      <c r="CQ194" s="759"/>
      <c r="CR194" s="759"/>
      <c r="CS194" s="759"/>
      <c r="CT194" s="759"/>
      <c r="CU194" s="759"/>
      <c r="CV194" s="759"/>
      <c r="CW194" s="759"/>
      <c r="CX194" s="759"/>
      <c r="CY194" s="759"/>
      <c r="CZ194" s="759"/>
      <c r="DA194" s="759"/>
      <c r="DB194" s="759"/>
      <c r="DC194" s="759"/>
      <c r="DD194" s="759"/>
      <c r="DE194" s="759"/>
      <c r="DF194" s="759"/>
      <c r="DG194" s="759"/>
      <c r="DH194" s="759"/>
      <c r="DI194" s="759"/>
      <c r="DJ194" s="759"/>
      <c r="DK194" s="759"/>
      <c r="DL194" s="759"/>
      <c r="DM194" s="759"/>
      <c r="DN194" s="759"/>
      <c r="DO194" s="759"/>
      <c r="DP194" s="759"/>
      <c r="DQ194" s="759"/>
      <c r="DR194" s="759"/>
      <c r="DS194" s="759"/>
      <c r="DT194" s="759"/>
      <c r="DU194" s="759"/>
      <c r="DV194" s="759"/>
      <c r="DW194" s="759"/>
      <c r="DX194" s="759"/>
      <c r="DY194" s="759"/>
      <c r="DZ194" s="759"/>
      <c r="EA194" s="759"/>
      <c r="EB194" s="759"/>
      <c r="EC194" s="759"/>
      <c r="ED194" s="759"/>
      <c r="EE194" s="759"/>
      <c r="EF194" s="759"/>
      <c r="EG194" s="759"/>
      <c r="EH194" s="759"/>
      <c r="EI194" s="759"/>
      <c r="EJ194" s="759"/>
      <c r="EK194" s="759"/>
      <c r="EL194" s="759"/>
      <c r="EM194" s="759"/>
      <c r="EN194" s="759"/>
      <c r="EO194" s="759"/>
      <c r="EP194" s="759"/>
      <c r="EQ194" s="759"/>
      <c r="ER194" s="759"/>
      <c r="ES194" s="759"/>
      <c r="ET194" s="759"/>
      <c r="EU194" s="759"/>
      <c r="EV194" s="759"/>
      <c r="EW194" s="759"/>
      <c r="EX194" s="759"/>
      <c r="EY194" s="759"/>
      <c r="EZ194" s="759"/>
      <c r="FA194" s="759"/>
      <c r="FB194" s="759"/>
      <c r="FC194" s="759"/>
      <c r="FD194" s="759"/>
      <c r="FE194" s="759"/>
      <c r="FF194" s="759"/>
      <c r="FG194" s="759"/>
      <c r="FH194" s="759"/>
      <c r="FI194" s="759"/>
      <c r="FJ194" s="759"/>
      <c r="FK194" s="759"/>
      <c r="FL194" s="759"/>
      <c r="FM194" s="759"/>
      <c r="FN194" s="759"/>
      <c r="FO194" s="759"/>
      <c r="FP194" s="759"/>
      <c r="FQ194" s="759"/>
      <c r="FR194" s="759"/>
      <c r="FS194" s="759"/>
      <c r="FT194" s="759"/>
      <c r="FU194" s="759"/>
      <c r="FV194" s="759"/>
      <c r="FW194" s="759"/>
      <c r="FX194" s="759"/>
      <c r="FY194" s="759"/>
      <c r="FZ194" s="759"/>
      <c r="GA194" s="759"/>
      <c r="GB194" s="759"/>
      <c r="GC194" s="759"/>
      <c r="GD194" s="759"/>
      <c r="GE194" s="759"/>
      <c r="GF194" s="759"/>
      <c r="GG194" s="759"/>
      <c r="GH194" s="759"/>
      <c r="GI194" s="759"/>
      <c r="GJ194" s="759"/>
      <c r="GK194" s="759"/>
      <c r="GL194" s="759"/>
      <c r="GM194" s="759"/>
      <c r="GN194" s="759"/>
      <c r="GO194" s="759"/>
      <c r="GP194" s="759"/>
      <c r="GQ194" s="759"/>
      <c r="GR194" s="759"/>
      <c r="GS194" s="759"/>
      <c r="GT194" s="759"/>
      <c r="GU194" s="759"/>
      <c r="GV194" s="759"/>
      <c r="GW194" s="759"/>
      <c r="GX194" s="759"/>
      <c r="GY194" s="759"/>
      <c r="GZ194" s="759"/>
      <c r="HA194" s="759"/>
      <c r="HB194" s="759"/>
      <c r="HC194" s="759"/>
      <c r="HD194" s="759"/>
      <c r="HE194" s="759"/>
      <c r="HF194" s="759"/>
      <c r="HG194" s="759"/>
      <c r="HH194" s="759"/>
      <c r="HI194" s="759"/>
      <c r="HJ194" s="759"/>
      <c r="HK194" s="759"/>
      <c r="HL194" s="759"/>
      <c r="HM194" s="759"/>
      <c r="HN194" s="759"/>
    </row>
    <row r="195" spans="1:222" s="763" customFormat="1" ht="12" customHeight="1">
      <c r="A195" s="741">
        <v>154</v>
      </c>
      <c r="B195" s="865" t="s">
        <v>264</v>
      </c>
      <c r="C195" s="546">
        <v>0</v>
      </c>
      <c r="D195" s="546">
        <v>1</v>
      </c>
      <c r="E195" s="546">
        <v>3</v>
      </c>
      <c r="F195" s="546">
        <v>33</v>
      </c>
      <c r="G195" s="729">
        <v>37</v>
      </c>
      <c r="H195" s="739"/>
      <c r="I195" s="730"/>
      <c r="J195" s="730"/>
      <c r="K195" s="730"/>
      <c r="L195" s="730"/>
      <c r="M195" s="730"/>
      <c r="N195" s="730"/>
      <c r="O195" s="730"/>
      <c r="P195" s="846"/>
      <c r="Q195" s="767"/>
      <c r="R195" s="767"/>
      <c r="S195" s="767"/>
      <c r="T195" s="767"/>
      <c r="U195" s="767"/>
      <c r="V195" s="767"/>
      <c r="W195" s="767"/>
      <c r="X195" s="732">
        <v>37</v>
      </c>
      <c r="Y195" s="728"/>
      <c r="Z195" s="728"/>
      <c r="AA195" s="900"/>
      <c r="AB195" s="900"/>
      <c r="AC195" s="728"/>
      <c r="AD195" s="728"/>
      <c r="AE195" s="728"/>
      <c r="AF195" s="900"/>
      <c r="AG195" s="728"/>
      <c r="AH195" s="728"/>
      <c r="AI195" s="728"/>
      <c r="AJ195" s="728"/>
      <c r="AK195" s="728"/>
      <c r="AL195" s="728"/>
      <c r="AM195" s="728"/>
      <c r="AN195" s="728"/>
      <c r="AO195" s="764"/>
      <c r="AP195" s="764"/>
      <c r="AQ195" s="764"/>
      <c r="AR195" s="764"/>
      <c r="AS195" s="764"/>
      <c r="AT195" s="764"/>
      <c r="AU195" s="764"/>
      <c r="AV195" s="730">
        <v>1</v>
      </c>
      <c r="AW195" s="729">
        <v>0</v>
      </c>
      <c r="AX195" s="733">
        <v>1</v>
      </c>
      <c r="AY195" s="546">
        <v>0</v>
      </c>
      <c r="AZ195" s="546">
        <v>1</v>
      </c>
      <c r="BA195" s="546">
        <v>3</v>
      </c>
      <c r="BB195" s="546">
        <v>32</v>
      </c>
      <c r="BC195" s="734">
        <v>36</v>
      </c>
      <c r="BD195" s="758" t="s">
        <v>1600</v>
      </c>
      <c r="BE195" s="759"/>
      <c r="BF195" s="759"/>
      <c r="BG195" s="759"/>
      <c r="BH195" s="759"/>
      <c r="BI195" s="759"/>
      <c r="BJ195" s="759"/>
      <c r="BK195" s="759"/>
      <c r="BL195" s="759"/>
      <c r="BM195" s="759"/>
      <c r="BN195" s="759"/>
      <c r="BO195" s="759"/>
      <c r="BP195" s="759"/>
      <c r="BQ195" s="759"/>
      <c r="BR195" s="759"/>
      <c r="BS195" s="759"/>
      <c r="BT195" s="759"/>
      <c r="BU195" s="759"/>
      <c r="BV195" s="759"/>
      <c r="BW195" s="759"/>
      <c r="BX195" s="759"/>
      <c r="BY195" s="759"/>
      <c r="BZ195" s="759"/>
      <c r="CA195" s="759"/>
      <c r="CB195" s="759"/>
      <c r="CC195" s="759"/>
      <c r="CD195" s="759"/>
      <c r="CE195" s="759"/>
      <c r="CF195" s="759"/>
      <c r="CG195" s="759"/>
      <c r="CH195" s="759"/>
      <c r="CI195" s="759"/>
      <c r="CJ195" s="759"/>
      <c r="CK195" s="759"/>
      <c r="CL195" s="759"/>
      <c r="CM195" s="759"/>
      <c r="CN195" s="759"/>
      <c r="CO195" s="759"/>
      <c r="CP195" s="759"/>
      <c r="CQ195" s="759"/>
      <c r="CR195" s="759"/>
      <c r="CS195" s="759"/>
      <c r="CT195" s="759"/>
      <c r="CU195" s="759"/>
      <c r="CV195" s="759"/>
      <c r="CW195" s="759"/>
      <c r="CX195" s="759"/>
      <c r="CY195" s="759"/>
      <c r="CZ195" s="759"/>
      <c r="DA195" s="759"/>
      <c r="DB195" s="759"/>
      <c r="DC195" s="759"/>
      <c r="DD195" s="759"/>
      <c r="DE195" s="759"/>
      <c r="DF195" s="759"/>
      <c r="DG195" s="759"/>
      <c r="DH195" s="759"/>
      <c r="DI195" s="759"/>
      <c r="DJ195" s="759"/>
      <c r="DK195" s="759"/>
      <c r="DL195" s="759"/>
      <c r="DM195" s="759"/>
      <c r="DN195" s="759"/>
      <c r="DO195" s="759"/>
      <c r="DP195" s="759"/>
      <c r="DQ195" s="759"/>
      <c r="DR195" s="759"/>
      <c r="DS195" s="759"/>
      <c r="DT195" s="759"/>
      <c r="DU195" s="759"/>
      <c r="DV195" s="759"/>
      <c r="DW195" s="759"/>
      <c r="DX195" s="759"/>
      <c r="DY195" s="759"/>
      <c r="DZ195" s="759"/>
      <c r="EA195" s="759"/>
      <c r="EB195" s="759"/>
      <c r="EC195" s="759"/>
      <c r="ED195" s="759"/>
      <c r="EE195" s="759"/>
      <c r="EF195" s="759"/>
      <c r="EG195" s="759"/>
      <c r="EH195" s="759"/>
      <c r="EI195" s="759"/>
      <c r="EJ195" s="759"/>
      <c r="EK195" s="759"/>
      <c r="EL195" s="759"/>
      <c r="EM195" s="759"/>
      <c r="EN195" s="759"/>
      <c r="EO195" s="759"/>
      <c r="EP195" s="759"/>
      <c r="EQ195" s="759"/>
      <c r="ER195" s="759"/>
      <c r="ES195" s="759"/>
      <c r="ET195" s="759"/>
      <c r="EU195" s="759"/>
      <c r="EV195" s="759"/>
      <c r="EW195" s="759"/>
      <c r="EX195" s="759"/>
      <c r="EY195" s="759"/>
      <c r="EZ195" s="759"/>
      <c r="FA195" s="759"/>
      <c r="FB195" s="759"/>
      <c r="FC195" s="759"/>
      <c r="FD195" s="759"/>
      <c r="FE195" s="759"/>
      <c r="FF195" s="759"/>
      <c r="FG195" s="759"/>
      <c r="FH195" s="759"/>
      <c r="FI195" s="759"/>
      <c r="FJ195" s="759"/>
      <c r="FK195" s="759"/>
      <c r="FL195" s="759"/>
      <c r="FM195" s="759"/>
      <c r="FN195" s="759"/>
      <c r="FO195" s="759"/>
      <c r="FP195" s="759"/>
      <c r="FQ195" s="759"/>
      <c r="FR195" s="759"/>
      <c r="FS195" s="759"/>
      <c r="FT195" s="759"/>
      <c r="FU195" s="759"/>
      <c r="FV195" s="759"/>
      <c r="FW195" s="759"/>
      <c r="FX195" s="759"/>
      <c r="FY195" s="759"/>
      <c r="FZ195" s="759"/>
      <c r="GA195" s="759"/>
      <c r="GB195" s="759"/>
      <c r="GC195" s="759"/>
      <c r="GD195" s="759"/>
      <c r="GE195" s="759"/>
      <c r="GF195" s="759"/>
      <c r="GG195" s="759"/>
      <c r="GH195" s="759"/>
      <c r="GI195" s="759"/>
      <c r="GJ195" s="759"/>
      <c r="GK195" s="759"/>
      <c r="GL195" s="759"/>
      <c r="GM195" s="759"/>
      <c r="GN195" s="759"/>
      <c r="GO195" s="759"/>
      <c r="GP195" s="759"/>
      <c r="GQ195" s="759"/>
      <c r="GR195" s="759"/>
      <c r="GS195" s="759"/>
      <c r="GT195" s="759"/>
      <c r="GU195" s="759"/>
      <c r="GV195" s="759"/>
      <c r="GW195" s="759"/>
      <c r="GX195" s="759"/>
      <c r="GY195" s="759"/>
      <c r="GZ195" s="759"/>
      <c r="HA195" s="759"/>
      <c r="HB195" s="759"/>
      <c r="HC195" s="759"/>
      <c r="HD195" s="759"/>
      <c r="HE195" s="759"/>
      <c r="HF195" s="759"/>
      <c r="HG195" s="759"/>
      <c r="HH195" s="759"/>
      <c r="HI195" s="759"/>
      <c r="HJ195" s="759"/>
      <c r="HK195" s="759"/>
      <c r="HL195" s="759"/>
      <c r="HM195" s="759"/>
      <c r="HN195" s="759"/>
    </row>
    <row r="196" spans="1:222" s="763" customFormat="1" ht="12.75">
      <c r="A196" s="741">
        <v>155</v>
      </c>
      <c r="B196" s="865" t="s">
        <v>265</v>
      </c>
      <c r="C196" s="546">
        <v>2</v>
      </c>
      <c r="D196" s="546">
        <v>0</v>
      </c>
      <c r="E196" s="546">
        <v>11</v>
      </c>
      <c r="F196" s="546">
        <v>25</v>
      </c>
      <c r="G196" s="729">
        <v>38</v>
      </c>
      <c r="H196" s="739"/>
      <c r="I196" s="730"/>
      <c r="J196" s="730"/>
      <c r="K196" s="730"/>
      <c r="L196" s="730"/>
      <c r="M196" s="730"/>
      <c r="N196" s="730"/>
      <c r="O196" s="730"/>
      <c r="P196" s="846"/>
      <c r="Q196" s="767"/>
      <c r="R196" s="767"/>
      <c r="S196" s="767"/>
      <c r="T196" s="767"/>
      <c r="U196" s="767"/>
      <c r="V196" s="767"/>
      <c r="W196" s="767"/>
      <c r="X196" s="732">
        <v>38</v>
      </c>
      <c r="Y196" s="728"/>
      <c r="Z196" s="728"/>
      <c r="AA196" s="900"/>
      <c r="AB196" s="900"/>
      <c r="AC196" s="728"/>
      <c r="AD196" s="728"/>
      <c r="AE196" s="728"/>
      <c r="AF196" s="900"/>
      <c r="AG196" s="728"/>
      <c r="AH196" s="728"/>
      <c r="AI196" s="728"/>
      <c r="AJ196" s="728"/>
      <c r="AK196" s="728"/>
      <c r="AL196" s="728"/>
      <c r="AM196" s="728"/>
      <c r="AN196" s="728"/>
      <c r="AO196" s="764"/>
      <c r="AP196" s="764"/>
      <c r="AQ196" s="764"/>
      <c r="AR196" s="764"/>
      <c r="AS196" s="764"/>
      <c r="AT196" s="764"/>
      <c r="AU196" s="764"/>
      <c r="AV196" s="730">
        <v>1</v>
      </c>
      <c r="AW196" s="729">
        <v>0</v>
      </c>
      <c r="AX196" s="733">
        <v>1</v>
      </c>
      <c r="AY196" s="546">
        <v>2</v>
      </c>
      <c r="AZ196" s="546">
        <v>0</v>
      </c>
      <c r="BA196" s="546">
        <v>11</v>
      </c>
      <c r="BB196" s="546">
        <v>24</v>
      </c>
      <c r="BC196" s="734">
        <v>37</v>
      </c>
      <c r="BD196" s="758" t="s">
        <v>1601</v>
      </c>
      <c r="BE196" s="759"/>
      <c r="BF196" s="759"/>
      <c r="BG196" s="759"/>
      <c r="BH196" s="759"/>
      <c r="BI196" s="759"/>
      <c r="BJ196" s="759"/>
      <c r="BK196" s="759"/>
      <c r="BL196" s="759"/>
      <c r="BM196" s="759"/>
      <c r="BN196" s="759"/>
      <c r="BO196" s="759"/>
      <c r="BP196" s="759"/>
      <c r="BQ196" s="759"/>
      <c r="BR196" s="759"/>
      <c r="BS196" s="759"/>
      <c r="BT196" s="759"/>
      <c r="BU196" s="759"/>
      <c r="BV196" s="759"/>
      <c r="BW196" s="759"/>
      <c r="BX196" s="759"/>
      <c r="BY196" s="759"/>
      <c r="BZ196" s="759"/>
      <c r="CA196" s="759"/>
      <c r="CB196" s="759"/>
      <c r="CC196" s="759"/>
      <c r="CD196" s="759"/>
      <c r="CE196" s="759"/>
      <c r="CF196" s="759"/>
      <c r="CG196" s="759"/>
      <c r="CH196" s="759"/>
      <c r="CI196" s="759"/>
      <c r="CJ196" s="759"/>
      <c r="CK196" s="759"/>
      <c r="CL196" s="759"/>
      <c r="CM196" s="759"/>
      <c r="CN196" s="759"/>
      <c r="CO196" s="759"/>
      <c r="CP196" s="759"/>
      <c r="CQ196" s="759"/>
      <c r="CR196" s="759"/>
      <c r="CS196" s="759"/>
      <c r="CT196" s="759"/>
      <c r="CU196" s="759"/>
      <c r="CV196" s="759"/>
      <c r="CW196" s="759"/>
      <c r="CX196" s="759"/>
      <c r="CY196" s="759"/>
      <c r="CZ196" s="759"/>
      <c r="DA196" s="759"/>
      <c r="DB196" s="759"/>
      <c r="DC196" s="759"/>
      <c r="DD196" s="759"/>
      <c r="DE196" s="759"/>
      <c r="DF196" s="759"/>
      <c r="DG196" s="759"/>
      <c r="DH196" s="759"/>
      <c r="DI196" s="759"/>
      <c r="DJ196" s="759"/>
      <c r="DK196" s="759"/>
      <c r="DL196" s="759"/>
      <c r="DM196" s="759"/>
      <c r="DN196" s="759"/>
      <c r="DO196" s="759"/>
      <c r="DP196" s="759"/>
      <c r="DQ196" s="759"/>
      <c r="DR196" s="759"/>
      <c r="DS196" s="759"/>
      <c r="DT196" s="759"/>
      <c r="DU196" s="759"/>
      <c r="DV196" s="759"/>
      <c r="DW196" s="759"/>
      <c r="DX196" s="759"/>
      <c r="DY196" s="759"/>
      <c r="DZ196" s="759"/>
      <c r="EA196" s="759"/>
      <c r="EB196" s="759"/>
      <c r="EC196" s="759"/>
      <c r="ED196" s="759"/>
      <c r="EE196" s="759"/>
      <c r="EF196" s="759"/>
      <c r="EG196" s="759"/>
      <c r="EH196" s="759"/>
      <c r="EI196" s="759"/>
      <c r="EJ196" s="759"/>
      <c r="EK196" s="759"/>
      <c r="EL196" s="759"/>
      <c r="EM196" s="759"/>
      <c r="EN196" s="759"/>
      <c r="EO196" s="759"/>
      <c r="EP196" s="759"/>
      <c r="EQ196" s="759"/>
      <c r="ER196" s="759"/>
      <c r="ES196" s="759"/>
      <c r="ET196" s="759"/>
      <c r="EU196" s="759"/>
      <c r="EV196" s="759"/>
      <c r="EW196" s="759"/>
      <c r="EX196" s="759"/>
      <c r="EY196" s="759"/>
      <c r="EZ196" s="759"/>
      <c r="FA196" s="759"/>
      <c r="FB196" s="759"/>
      <c r="FC196" s="759"/>
      <c r="FD196" s="759"/>
      <c r="FE196" s="759"/>
      <c r="FF196" s="759"/>
      <c r="FG196" s="759"/>
      <c r="FH196" s="759"/>
      <c r="FI196" s="759"/>
      <c r="FJ196" s="759"/>
      <c r="FK196" s="759"/>
      <c r="FL196" s="759"/>
      <c r="FM196" s="759"/>
      <c r="FN196" s="759"/>
      <c r="FO196" s="759"/>
      <c r="FP196" s="759"/>
      <c r="FQ196" s="759"/>
      <c r="FR196" s="759"/>
      <c r="FS196" s="759"/>
      <c r="FT196" s="759"/>
      <c r="FU196" s="759"/>
      <c r="FV196" s="759"/>
      <c r="FW196" s="759"/>
      <c r="FX196" s="759"/>
      <c r="FY196" s="759"/>
      <c r="FZ196" s="759"/>
      <c r="GA196" s="759"/>
      <c r="GB196" s="759"/>
      <c r="GC196" s="759"/>
      <c r="GD196" s="759"/>
      <c r="GE196" s="759"/>
      <c r="GF196" s="759"/>
      <c r="GG196" s="759"/>
      <c r="GH196" s="759"/>
      <c r="GI196" s="759"/>
      <c r="GJ196" s="759"/>
      <c r="GK196" s="759"/>
      <c r="GL196" s="759"/>
      <c r="GM196" s="759"/>
      <c r="GN196" s="759"/>
      <c r="GO196" s="759"/>
      <c r="GP196" s="759"/>
      <c r="GQ196" s="759"/>
      <c r="GR196" s="759"/>
      <c r="GS196" s="759"/>
      <c r="GT196" s="759"/>
      <c r="GU196" s="759"/>
      <c r="GV196" s="759"/>
      <c r="GW196" s="759"/>
      <c r="GX196" s="759"/>
      <c r="GY196" s="759"/>
      <c r="GZ196" s="759"/>
      <c r="HA196" s="759"/>
      <c r="HB196" s="759"/>
      <c r="HC196" s="759"/>
      <c r="HD196" s="759"/>
      <c r="HE196" s="759"/>
      <c r="HF196" s="759"/>
      <c r="HG196" s="759"/>
      <c r="HH196" s="759"/>
      <c r="HI196" s="759"/>
      <c r="HJ196" s="759"/>
      <c r="HK196" s="759"/>
      <c r="HL196" s="759"/>
      <c r="HM196" s="759"/>
      <c r="HN196" s="759"/>
    </row>
    <row r="197" spans="1:222" s="763" customFormat="1" ht="12" customHeight="1">
      <c r="A197" s="741">
        <v>156</v>
      </c>
      <c r="B197" s="865" t="s">
        <v>266</v>
      </c>
      <c r="C197" s="546">
        <v>1</v>
      </c>
      <c r="D197" s="546">
        <v>2</v>
      </c>
      <c r="E197" s="546">
        <v>13</v>
      </c>
      <c r="F197" s="546">
        <v>24</v>
      </c>
      <c r="G197" s="729">
        <v>40</v>
      </c>
      <c r="H197" s="739"/>
      <c r="I197" s="730"/>
      <c r="J197" s="730"/>
      <c r="K197" s="730"/>
      <c r="L197" s="730"/>
      <c r="M197" s="730"/>
      <c r="N197" s="730"/>
      <c r="O197" s="730"/>
      <c r="P197" s="846"/>
      <c r="Q197" s="737"/>
      <c r="R197" s="767"/>
      <c r="S197" s="767"/>
      <c r="T197" s="767"/>
      <c r="U197" s="767"/>
      <c r="V197" s="767"/>
      <c r="W197" s="767"/>
      <c r="X197" s="732">
        <v>40</v>
      </c>
      <c r="Y197" s="728"/>
      <c r="Z197" s="728"/>
      <c r="AA197" s="900">
        <v>1</v>
      </c>
      <c r="AB197" s="900">
        <v>2</v>
      </c>
      <c r="AC197" s="728"/>
      <c r="AD197" s="728"/>
      <c r="AE197" s="728"/>
      <c r="AF197" s="900"/>
      <c r="AG197" s="728"/>
      <c r="AH197" s="728"/>
      <c r="AI197" s="728"/>
      <c r="AJ197" s="728"/>
      <c r="AK197" s="728"/>
      <c r="AL197" s="728"/>
      <c r="AM197" s="728"/>
      <c r="AN197" s="728"/>
      <c r="AO197" s="764"/>
      <c r="AP197" s="764"/>
      <c r="AQ197" s="764"/>
      <c r="AR197" s="764"/>
      <c r="AS197" s="764"/>
      <c r="AT197" s="764"/>
      <c r="AU197" s="764"/>
      <c r="AV197" s="730"/>
      <c r="AW197" s="729">
        <v>0</v>
      </c>
      <c r="AX197" s="733">
        <v>3</v>
      </c>
      <c r="AY197" s="546">
        <v>1</v>
      </c>
      <c r="AZ197" s="546">
        <v>2</v>
      </c>
      <c r="BA197" s="546">
        <v>12</v>
      </c>
      <c r="BB197" s="546">
        <v>22</v>
      </c>
      <c r="BC197" s="734">
        <v>37</v>
      </c>
      <c r="BD197" s="758" t="s">
        <v>1667</v>
      </c>
      <c r="BE197" s="759"/>
      <c r="BF197" s="759"/>
      <c r="BG197" s="759"/>
      <c r="BH197" s="759"/>
      <c r="BI197" s="759"/>
      <c r="BJ197" s="759"/>
      <c r="BK197" s="759"/>
      <c r="BL197" s="759"/>
      <c r="BM197" s="759"/>
      <c r="BN197" s="759"/>
      <c r="BO197" s="759"/>
      <c r="BP197" s="759"/>
      <c r="BQ197" s="759"/>
      <c r="BR197" s="759"/>
      <c r="BS197" s="759"/>
      <c r="BT197" s="759"/>
      <c r="BU197" s="759"/>
      <c r="BV197" s="759"/>
      <c r="BW197" s="759"/>
      <c r="BX197" s="759"/>
      <c r="BY197" s="759"/>
      <c r="BZ197" s="759"/>
      <c r="CA197" s="759"/>
      <c r="CB197" s="759"/>
      <c r="CC197" s="759"/>
      <c r="CD197" s="759"/>
      <c r="CE197" s="759"/>
      <c r="CF197" s="759"/>
      <c r="CG197" s="759"/>
      <c r="CH197" s="759"/>
      <c r="CI197" s="759"/>
      <c r="CJ197" s="759"/>
      <c r="CK197" s="759"/>
      <c r="CL197" s="759"/>
      <c r="CM197" s="759"/>
      <c r="CN197" s="759"/>
      <c r="CO197" s="759"/>
      <c r="CP197" s="759"/>
      <c r="CQ197" s="759"/>
      <c r="CR197" s="759"/>
      <c r="CS197" s="759"/>
      <c r="CT197" s="759"/>
      <c r="CU197" s="759"/>
      <c r="CV197" s="759"/>
      <c r="CW197" s="759"/>
      <c r="CX197" s="759"/>
      <c r="CY197" s="759"/>
      <c r="CZ197" s="759"/>
      <c r="DA197" s="759"/>
      <c r="DB197" s="759"/>
      <c r="DC197" s="759"/>
      <c r="DD197" s="759"/>
      <c r="DE197" s="759"/>
      <c r="DF197" s="759"/>
      <c r="DG197" s="759"/>
      <c r="DH197" s="759"/>
      <c r="DI197" s="759"/>
      <c r="DJ197" s="759"/>
      <c r="DK197" s="759"/>
      <c r="DL197" s="759"/>
      <c r="DM197" s="759"/>
      <c r="DN197" s="759"/>
      <c r="DO197" s="759"/>
      <c r="DP197" s="759"/>
      <c r="DQ197" s="759"/>
      <c r="DR197" s="759"/>
      <c r="DS197" s="759"/>
      <c r="DT197" s="759"/>
      <c r="DU197" s="759"/>
      <c r="DV197" s="759"/>
      <c r="DW197" s="759"/>
      <c r="DX197" s="759"/>
      <c r="DY197" s="759"/>
      <c r="DZ197" s="759"/>
      <c r="EA197" s="759"/>
      <c r="EB197" s="759"/>
      <c r="EC197" s="759"/>
      <c r="ED197" s="759"/>
      <c r="EE197" s="759"/>
      <c r="EF197" s="759"/>
      <c r="EG197" s="759"/>
      <c r="EH197" s="759"/>
      <c r="EI197" s="759"/>
      <c r="EJ197" s="759"/>
      <c r="EK197" s="759"/>
      <c r="EL197" s="759"/>
      <c r="EM197" s="759"/>
      <c r="EN197" s="759"/>
      <c r="EO197" s="759"/>
      <c r="EP197" s="759"/>
      <c r="EQ197" s="759"/>
      <c r="ER197" s="759"/>
      <c r="ES197" s="759"/>
      <c r="ET197" s="759"/>
      <c r="EU197" s="759"/>
      <c r="EV197" s="759"/>
      <c r="EW197" s="759"/>
      <c r="EX197" s="759"/>
      <c r="EY197" s="759"/>
      <c r="EZ197" s="759"/>
      <c r="FA197" s="759"/>
      <c r="FB197" s="759"/>
      <c r="FC197" s="759"/>
      <c r="FD197" s="759"/>
      <c r="FE197" s="759"/>
      <c r="FF197" s="759"/>
      <c r="FG197" s="759"/>
      <c r="FH197" s="759"/>
      <c r="FI197" s="759"/>
      <c r="FJ197" s="759"/>
      <c r="FK197" s="759"/>
      <c r="FL197" s="759"/>
      <c r="FM197" s="759"/>
      <c r="FN197" s="759"/>
      <c r="FO197" s="759"/>
      <c r="FP197" s="759"/>
      <c r="FQ197" s="759"/>
      <c r="FR197" s="759"/>
      <c r="FS197" s="759"/>
      <c r="FT197" s="759"/>
      <c r="FU197" s="759"/>
      <c r="FV197" s="759"/>
      <c r="FW197" s="759"/>
      <c r="FX197" s="759"/>
      <c r="FY197" s="759"/>
      <c r="FZ197" s="759"/>
      <c r="GA197" s="759"/>
      <c r="GB197" s="759"/>
      <c r="GC197" s="759"/>
      <c r="GD197" s="759"/>
      <c r="GE197" s="759"/>
      <c r="GF197" s="759"/>
      <c r="GG197" s="759"/>
      <c r="GH197" s="759"/>
      <c r="GI197" s="759"/>
      <c r="GJ197" s="759"/>
      <c r="GK197" s="759"/>
      <c r="GL197" s="759"/>
      <c r="GM197" s="759"/>
      <c r="GN197" s="759"/>
      <c r="GO197" s="759"/>
      <c r="GP197" s="759"/>
      <c r="GQ197" s="759"/>
      <c r="GR197" s="759"/>
      <c r="GS197" s="759"/>
      <c r="GT197" s="759"/>
      <c r="GU197" s="759"/>
      <c r="GV197" s="759"/>
      <c r="GW197" s="759"/>
      <c r="GX197" s="759"/>
      <c r="GY197" s="759"/>
      <c r="GZ197" s="759"/>
      <c r="HA197" s="759"/>
      <c r="HB197" s="759"/>
      <c r="HC197" s="759"/>
      <c r="HD197" s="759"/>
      <c r="HE197" s="759"/>
      <c r="HF197" s="759"/>
      <c r="HG197" s="759"/>
      <c r="HH197" s="759"/>
      <c r="HI197" s="759"/>
      <c r="HJ197" s="759"/>
      <c r="HK197" s="759"/>
      <c r="HL197" s="759"/>
      <c r="HM197" s="759"/>
      <c r="HN197" s="759"/>
    </row>
    <row r="198" spans="1:222" s="763" customFormat="1" ht="12" customHeight="1">
      <c r="A198" s="741">
        <v>157</v>
      </c>
      <c r="B198" s="865" t="s">
        <v>267</v>
      </c>
      <c r="C198" s="546">
        <v>0</v>
      </c>
      <c r="D198" s="546">
        <v>1</v>
      </c>
      <c r="E198" s="546">
        <v>12</v>
      </c>
      <c r="F198" s="546">
        <v>26</v>
      </c>
      <c r="G198" s="729">
        <v>39</v>
      </c>
      <c r="H198" s="739"/>
      <c r="I198" s="730"/>
      <c r="J198" s="730"/>
      <c r="K198" s="730"/>
      <c r="L198" s="730"/>
      <c r="M198" s="730"/>
      <c r="N198" s="730"/>
      <c r="O198" s="730"/>
      <c r="P198" s="846"/>
      <c r="Q198" s="767"/>
      <c r="R198" s="765"/>
      <c r="S198" s="767"/>
      <c r="T198" s="767"/>
      <c r="U198" s="767"/>
      <c r="V198" s="767"/>
      <c r="W198" s="767"/>
      <c r="X198" s="732">
        <v>39</v>
      </c>
      <c r="Y198" s="728"/>
      <c r="Z198" s="728"/>
      <c r="AA198" s="900"/>
      <c r="AB198" s="900"/>
      <c r="AC198" s="728"/>
      <c r="AD198" s="728"/>
      <c r="AE198" s="728"/>
      <c r="AF198" s="900"/>
      <c r="AG198" s="728"/>
      <c r="AH198" s="728"/>
      <c r="AI198" s="728"/>
      <c r="AJ198" s="728"/>
      <c r="AK198" s="728"/>
      <c r="AL198" s="728"/>
      <c r="AM198" s="728"/>
      <c r="AN198" s="728"/>
      <c r="AO198" s="764"/>
      <c r="AP198" s="764"/>
      <c r="AQ198" s="764"/>
      <c r="AR198" s="764"/>
      <c r="AS198" s="764"/>
      <c r="AT198" s="764"/>
      <c r="AU198" s="764"/>
      <c r="AV198" s="730"/>
      <c r="AW198" s="729">
        <v>0</v>
      </c>
      <c r="AX198" s="733">
        <v>0</v>
      </c>
      <c r="AY198" s="546">
        <v>0</v>
      </c>
      <c r="AZ198" s="546">
        <v>1</v>
      </c>
      <c r="BA198" s="546">
        <v>12</v>
      </c>
      <c r="BB198" s="546">
        <v>26</v>
      </c>
      <c r="BC198" s="734">
        <v>39</v>
      </c>
      <c r="BD198" s="758"/>
      <c r="BE198" s="759"/>
      <c r="BF198" s="759"/>
      <c r="BG198" s="759"/>
      <c r="BH198" s="759"/>
      <c r="BI198" s="759"/>
      <c r="BJ198" s="759"/>
      <c r="BK198" s="759"/>
      <c r="BL198" s="759"/>
      <c r="BM198" s="759"/>
      <c r="BN198" s="759"/>
      <c r="BO198" s="759"/>
      <c r="BP198" s="759"/>
      <c r="BQ198" s="759"/>
      <c r="BR198" s="759"/>
      <c r="BS198" s="759"/>
      <c r="BT198" s="759"/>
      <c r="BU198" s="759"/>
      <c r="BV198" s="759"/>
      <c r="BW198" s="759"/>
      <c r="BX198" s="759"/>
      <c r="BY198" s="759"/>
      <c r="BZ198" s="759"/>
      <c r="CA198" s="759"/>
      <c r="CB198" s="759"/>
      <c r="CC198" s="759"/>
      <c r="CD198" s="759"/>
      <c r="CE198" s="759"/>
      <c r="CF198" s="759"/>
      <c r="CG198" s="759"/>
      <c r="CH198" s="759"/>
      <c r="CI198" s="759"/>
      <c r="CJ198" s="759"/>
      <c r="CK198" s="759"/>
      <c r="CL198" s="759"/>
      <c r="CM198" s="759"/>
      <c r="CN198" s="759"/>
      <c r="CO198" s="759"/>
      <c r="CP198" s="759"/>
      <c r="CQ198" s="759"/>
      <c r="CR198" s="759"/>
      <c r="CS198" s="759"/>
      <c r="CT198" s="759"/>
      <c r="CU198" s="759"/>
      <c r="CV198" s="759"/>
      <c r="CW198" s="759"/>
      <c r="CX198" s="759"/>
      <c r="CY198" s="759"/>
      <c r="CZ198" s="759"/>
      <c r="DA198" s="759"/>
      <c r="DB198" s="759"/>
      <c r="DC198" s="759"/>
      <c r="DD198" s="759"/>
      <c r="DE198" s="759"/>
      <c r="DF198" s="759"/>
      <c r="DG198" s="759"/>
      <c r="DH198" s="759"/>
      <c r="DI198" s="759"/>
      <c r="DJ198" s="759"/>
      <c r="DK198" s="759"/>
      <c r="DL198" s="759"/>
      <c r="DM198" s="759"/>
      <c r="DN198" s="759"/>
      <c r="DO198" s="759"/>
      <c r="DP198" s="759"/>
      <c r="DQ198" s="759"/>
      <c r="DR198" s="759"/>
      <c r="DS198" s="759"/>
      <c r="DT198" s="759"/>
      <c r="DU198" s="759"/>
      <c r="DV198" s="759"/>
      <c r="DW198" s="759"/>
      <c r="DX198" s="759"/>
      <c r="DY198" s="759"/>
      <c r="DZ198" s="759"/>
      <c r="EA198" s="759"/>
      <c r="EB198" s="759"/>
      <c r="EC198" s="759"/>
      <c r="ED198" s="759"/>
      <c r="EE198" s="759"/>
      <c r="EF198" s="759"/>
      <c r="EG198" s="759"/>
      <c r="EH198" s="759"/>
      <c r="EI198" s="759"/>
      <c r="EJ198" s="759"/>
      <c r="EK198" s="759"/>
      <c r="EL198" s="759"/>
      <c r="EM198" s="759"/>
      <c r="EN198" s="759"/>
      <c r="EO198" s="759"/>
      <c r="EP198" s="759"/>
      <c r="EQ198" s="759"/>
      <c r="ER198" s="759"/>
      <c r="ES198" s="759"/>
      <c r="ET198" s="759"/>
      <c r="EU198" s="759"/>
      <c r="EV198" s="759"/>
      <c r="EW198" s="759"/>
      <c r="EX198" s="759"/>
      <c r="EY198" s="759"/>
      <c r="EZ198" s="759"/>
      <c r="FA198" s="759"/>
      <c r="FB198" s="759"/>
      <c r="FC198" s="759"/>
      <c r="FD198" s="759"/>
      <c r="FE198" s="759"/>
      <c r="FF198" s="759"/>
      <c r="FG198" s="759"/>
      <c r="FH198" s="759"/>
      <c r="FI198" s="759"/>
      <c r="FJ198" s="759"/>
      <c r="FK198" s="759"/>
      <c r="FL198" s="759"/>
      <c r="FM198" s="759"/>
      <c r="FN198" s="759"/>
      <c r="FO198" s="759"/>
      <c r="FP198" s="759"/>
      <c r="FQ198" s="759"/>
      <c r="FR198" s="759"/>
      <c r="FS198" s="759"/>
      <c r="FT198" s="759"/>
      <c r="FU198" s="759"/>
      <c r="FV198" s="759"/>
      <c r="FW198" s="759"/>
      <c r="FX198" s="759"/>
      <c r="FY198" s="759"/>
      <c r="FZ198" s="759"/>
      <c r="GA198" s="759"/>
      <c r="GB198" s="759"/>
      <c r="GC198" s="759"/>
      <c r="GD198" s="759"/>
      <c r="GE198" s="759"/>
      <c r="GF198" s="759"/>
      <c r="GG198" s="759"/>
      <c r="GH198" s="759"/>
      <c r="GI198" s="759"/>
      <c r="GJ198" s="759"/>
      <c r="GK198" s="759"/>
      <c r="GL198" s="759"/>
      <c r="GM198" s="759"/>
      <c r="GN198" s="759"/>
      <c r="GO198" s="759"/>
      <c r="GP198" s="759"/>
      <c r="GQ198" s="759"/>
      <c r="GR198" s="759"/>
      <c r="GS198" s="759"/>
      <c r="GT198" s="759"/>
      <c r="GU198" s="759"/>
      <c r="GV198" s="759"/>
      <c r="GW198" s="759"/>
      <c r="GX198" s="759"/>
      <c r="GY198" s="759"/>
      <c r="GZ198" s="759"/>
      <c r="HA198" s="759"/>
      <c r="HB198" s="759"/>
      <c r="HC198" s="759"/>
      <c r="HD198" s="759"/>
      <c r="HE198" s="759"/>
      <c r="HF198" s="759"/>
      <c r="HG198" s="759"/>
      <c r="HH198" s="759"/>
      <c r="HI198" s="759"/>
      <c r="HJ198" s="759"/>
      <c r="HK198" s="759"/>
      <c r="HL198" s="759"/>
      <c r="HM198" s="759"/>
      <c r="HN198" s="759"/>
    </row>
    <row r="199" spans="1:222" s="763" customFormat="1" ht="12" customHeight="1">
      <c r="A199" s="741">
        <v>158</v>
      </c>
      <c r="B199" s="865" t="s">
        <v>268</v>
      </c>
      <c r="C199" s="546">
        <v>0</v>
      </c>
      <c r="D199" s="546">
        <v>4</v>
      </c>
      <c r="E199" s="546">
        <v>1</v>
      </c>
      <c r="F199" s="546">
        <v>33</v>
      </c>
      <c r="G199" s="729">
        <v>38</v>
      </c>
      <c r="H199" s="739"/>
      <c r="I199" s="730"/>
      <c r="J199" s="730"/>
      <c r="K199" s="730"/>
      <c r="L199" s="730"/>
      <c r="M199" s="730"/>
      <c r="N199" s="730"/>
      <c r="O199" s="730"/>
      <c r="P199" s="846"/>
      <c r="Q199" s="767"/>
      <c r="R199" s="767"/>
      <c r="S199" s="767"/>
      <c r="T199" s="767"/>
      <c r="U199" s="767"/>
      <c r="V199" s="765"/>
      <c r="W199" s="765"/>
      <c r="X199" s="732">
        <v>38</v>
      </c>
      <c r="Y199" s="728"/>
      <c r="Z199" s="728"/>
      <c r="AA199" s="900">
        <v>1</v>
      </c>
      <c r="AB199" s="900"/>
      <c r="AC199" s="728"/>
      <c r="AD199" s="728"/>
      <c r="AE199" s="728"/>
      <c r="AF199" s="900"/>
      <c r="AG199" s="728"/>
      <c r="AH199" s="728"/>
      <c r="AI199" s="728"/>
      <c r="AJ199" s="728"/>
      <c r="AK199" s="728"/>
      <c r="AL199" s="728"/>
      <c r="AM199" s="728"/>
      <c r="AN199" s="728"/>
      <c r="AO199" s="764"/>
      <c r="AP199" s="764"/>
      <c r="AQ199" s="764"/>
      <c r="AR199" s="764"/>
      <c r="AS199" s="764"/>
      <c r="AT199" s="764"/>
      <c r="AU199" s="764"/>
      <c r="AV199" s="730"/>
      <c r="AW199" s="729">
        <v>0</v>
      </c>
      <c r="AX199" s="733">
        <v>1</v>
      </c>
      <c r="AY199" s="546">
        <v>0</v>
      </c>
      <c r="AZ199" s="546">
        <v>4</v>
      </c>
      <c r="BA199" s="546">
        <v>0</v>
      </c>
      <c r="BB199" s="546">
        <v>33</v>
      </c>
      <c r="BC199" s="734">
        <v>37</v>
      </c>
      <c r="BD199" s="758" t="s">
        <v>1668</v>
      </c>
      <c r="BE199" s="759"/>
      <c r="BF199" s="759"/>
      <c r="BG199" s="759"/>
      <c r="BH199" s="759"/>
      <c r="BI199" s="759"/>
      <c r="BJ199" s="759"/>
      <c r="BK199" s="759"/>
      <c r="BL199" s="759"/>
      <c r="BM199" s="759"/>
      <c r="BN199" s="759"/>
      <c r="BO199" s="759"/>
      <c r="BP199" s="759"/>
      <c r="BQ199" s="759"/>
      <c r="BR199" s="759"/>
      <c r="BS199" s="759"/>
      <c r="BT199" s="759"/>
      <c r="BU199" s="759"/>
      <c r="BV199" s="759"/>
      <c r="BW199" s="759"/>
      <c r="BX199" s="759"/>
      <c r="BY199" s="759"/>
      <c r="BZ199" s="759"/>
      <c r="CA199" s="759"/>
      <c r="CB199" s="759"/>
      <c r="CC199" s="759"/>
      <c r="CD199" s="759"/>
      <c r="CE199" s="759"/>
      <c r="CF199" s="759"/>
      <c r="CG199" s="759"/>
      <c r="CH199" s="759"/>
      <c r="CI199" s="759"/>
      <c r="CJ199" s="759"/>
      <c r="CK199" s="759"/>
      <c r="CL199" s="759"/>
      <c r="CM199" s="759"/>
      <c r="CN199" s="759"/>
      <c r="CO199" s="759"/>
      <c r="CP199" s="759"/>
      <c r="CQ199" s="759"/>
      <c r="CR199" s="759"/>
      <c r="CS199" s="759"/>
      <c r="CT199" s="759"/>
      <c r="CU199" s="759"/>
      <c r="CV199" s="759"/>
      <c r="CW199" s="759"/>
      <c r="CX199" s="759"/>
      <c r="CY199" s="759"/>
      <c r="CZ199" s="759"/>
      <c r="DA199" s="759"/>
      <c r="DB199" s="759"/>
      <c r="DC199" s="759"/>
      <c r="DD199" s="759"/>
      <c r="DE199" s="759"/>
      <c r="DF199" s="759"/>
      <c r="DG199" s="759"/>
      <c r="DH199" s="759"/>
      <c r="DI199" s="759"/>
      <c r="DJ199" s="759"/>
      <c r="DK199" s="759"/>
      <c r="DL199" s="759"/>
      <c r="DM199" s="759"/>
      <c r="DN199" s="759"/>
      <c r="DO199" s="759"/>
      <c r="DP199" s="759"/>
      <c r="DQ199" s="759"/>
      <c r="DR199" s="759"/>
      <c r="DS199" s="759"/>
      <c r="DT199" s="759"/>
      <c r="DU199" s="759"/>
      <c r="DV199" s="759"/>
      <c r="DW199" s="759"/>
      <c r="DX199" s="759"/>
      <c r="DY199" s="759"/>
      <c r="DZ199" s="759"/>
      <c r="EA199" s="759"/>
      <c r="EB199" s="759"/>
      <c r="EC199" s="759"/>
      <c r="ED199" s="759"/>
      <c r="EE199" s="759"/>
      <c r="EF199" s="759"/>
      <c r="EG199" s="759"/>
      <c r="EH199" s="759"/>
      <c r="EI199" s="759"/>
      <c r="EJ199" s="759"/>
      <c r="EK199" s="759"/>
      <c r="EL199" s="759"/>
      <c r="EM199" s="759"/>
      <c r="EN199" s="759"/>
      <c r="EO199" s="759"/>
      <c r="EP199" s="759"/>
      <c r="EQ199" s="759"/>
      <c r="ER199" s="759"/>
      <c r="ES199" s="759"/>
      <c r="ET199" s="759"/>
      <c r="EU199" s="759"/>
      <c r="EV199" s="759"/>
      <c r="EW199" s="759"/>
      <c r="EX199" s="759"/>
      <c r="EY199" s="759"/>
      <c r="EZ199" s="759"/>
      <c r="FA199" s="759"/>
      <c r="FB199" s="759"/>
      <c r="FC199" s="759"/>
      <c r="FD199" s="759"/>
      <c r="FE199" s="759"/>
      <c r="FF199" s="759"/>
      <c r="FG199" s="759"/>
      <c r="FH199" s="759"/>
      <c r="FI199" s="759"/>
      <c r="FJ199" s="759"/>
      <c r="FK199" s="759"/>
      <c r="FL199" s="759"/>
      <c r="FM199" s="759"/>
      <c r="FN199" s="759"/>
      <c r="FO199" s="759"/>
      <c r="FP199" s="759"/>
      <c r="FQ199" s="759"/>
      <c r="FR199" s="759"/>
      <c r="FS199" s="759"/>
      <c r="FT199" s="759"/>
      <c r="FU199" s="759"/>
      <c r="FV199" s="759"/>
      <c r="FW199" s="759"/>
      <c r="FX199" s="759"/>
      <c r="FY199" s="759"/>
      <c r="FZ199" s="759"/>
      <c r="GA199" s="759"/>
      <c r="GB199" s="759"/>
      <c r="GC199" s="759"/>
      <c r="GD199" s="759"/>
      <c r="GE199" s="759"/>
      <c r="GF199" s="759"/>
      <c r="GG199" s="759"/>
      <c r="GH199" s="759"/>
      <c r="GI199" s="759"/>
      <c r="GJ199" s="759"/>
      <c r="GK199" s="759"/>
      <c r="GL199" s="759"/>
      <c r="GM199" s="759"/>
      <c r="GN199" s="759"/>
      <c r="GO199" s="759"/>
      <c r="GP199" s="759"/>
      <c r="GQ199" s="759"/>
      <c r="GR199" s="759"/>
      <c r="GS199" s="759"/>
      <c r="GT199" s="759"/>
      <c r="GU199" s="759"/>
      <c r="GV199" s="759"/>
      <c r="GW199" s="759"/>
      <c r="GX199" s="759"/>
      <c r="GY199" s="759"/>
      <c r="GZ199" s="759"/>
      <c r="HA199" s="759"/>
      <c r="HB199" s="759"/>
      <c r="HC199" s="759"/>
      <c r="HD199" s="759"/>
      <c r="HE199" s="759"/>
      <c r="HF199" s="759"/>
      <c r="HG199" s="759"/>
      <c r="HH199" s="759"/>
      <c r="HI199" s="759"/>
      <c r="HJ199" s="759"/>
      <c r="HK199" s="759"/>
      <c r="HL199" s="759"/>
      <c r="HM199" s="759"/>
      <c r="HN199" s="759"/>
    </row>
    <row r="200" spans="1:222" s="763" customFormat="1" ht="12" customHeight="1">
      <c r="A200" s="741">
        <v>159</v>
      </c>
      <c r="B200" s="865" t="s">
        <v>269</v>
      </c>
      <c r="C200" s="546">
        <v>4</v>
      </c>
      <c r="D200" s="546">
        <v>5</v>
      </c>
      <c r="E200" s="546">
        <v>1</v>
      </c>
      <c r="F200" s="546">
        <v>29</v>
      </c>
      <c r="G200" s="729">
        <v>39</v>
      </c>
      <c r="H200" s="739"/>
      <c r="I200" s="730"/>
      <c r="J200" s="730"/>
      <c r="K200" s="730"/>
      <c r="L200" s="730"/>
      <c r="M200" s="730"/>
      <c r="N200" s="730"/>
      <c r="O200" s="730"/>
      <c r="P200" s="846"/>
      <c r="Q200" s="767"/>
      <c r="R200" s="767"/>
      <c r="S200" s="767"/>
      <c r="T200" s="767"/>
      <c r="U200" s="767"/>
      <c r="V200" s="767"/>
      <c r="W200" s="767"/>
      <c r="X200" s="732">
        <v>39</v>
      </c>
      <c r="Y200" s="728"/>
      <c r="Z200" s="728"/>
      <c r="AA200" s="900"/>
      <c r="AB200" s="900"/>
      <c r="AC200" s="728"/>
      <c r="AD200" s="728"/>
      <c r="AE200" s="728"/>
      <c r="AF200" s="900"/>
      <c r="AG200" s="728"/>
      <c r="AH200" s="728"/>
      <c r="AI200" s="728"/>
      <c r="AJ200" s="728"/>
      <c r="AK200" s="728"/>
      <c r="AL200" s="728"/>
      <c r="AM200" s="728"/>
      <c r="AN200" s="728"/>
      <c r="AO200" s="764"/>
      <c r="AP200" s="764"/>
      <c r="AQ200" s="764"/>
      <c r="AR200" s="764"/>
      <c r="AS200" s="764"/>
      <c r="AT200" s="764"/>
      <c r="AU200" s="764"/>
      <c r="AV200" s="730">
        <v>1</v>
      </c>
      <c r="AW200" s="729">
        <v>0</v>
      </c>
      <c r="AX200" s="733">
        <v>1</v>
      </c>
      <c r="AY200" s="546">
        <v>4</v>
      </c>
      <c r="AZ200" s="546">
        <v>5</v>
      </c>
      <c r="BA200" s="546">
        <v>1</v>
      </c>
      <c r="BB200" s="546">
        <v>28</v>
      </c>
      <c r="BC200" s="734">
        <v>38</v>
      </c>
      <c r="BD200" s="758" t="s">
        <v>1582</v>
      </c>
      <c r="BE200" s="759"/>
      <c r="BF200" s="759"/>
      <c r="BG200" s="759"/>
      <c r="BH200" s="759"/>
      <c r="BI200" s="759"/>
      <c r="BJ200" s="759"/>
      <c r="BK200" s="759"/>
      <c r="BL200" s="759"/>
      <c r="BM200" s="759"/>
      <c r="BN200" s="759"/>
      <c r="BO200" s="759"/>
      <c r="BP200" s="759"/>
      <c r="BQ200" s="759"/>
      <c r="BR200" s="759"/>
      <c r="BS200" s="759"/>
      <c r="BT200" s="759"/>
      <c r="BU200" s="759"/>
      <c r="BV200" s="759"/>
      <c r="BW200" s="759"/>
      <c r="BX200" s="759"/>
      <c r="BY200" s="759"/>
      <c r="BZ200" s="759"/>
      <c r="CA200" s="759"/>
      <c r="CB200" s="759"/>
      <c r="CC200" s="759"/>
      <c r="CD200" s="759"/>
      <c r="CE200" s="759"/>
      <c r="CF200" s="759"/>
      <c r="CG200" s="759"/>
      <c r="CH200" s="759"/>
      <c r="CI200" s="759"/>
      <c r="CJ200" s="759"/>
      <c r="CK200" s="759"/>
      <c r="CL200" s="759"/>
      <c r="CM200" s="759"/>
      <c r="CN200" s="759"/>
      <c r="CO200" s="759"/>
      <c r="CP200" s="759"/>
      <c r="CQ200" s="759"/>
      <c r="CR200" s="759"/>
      <c r="CS200" s="759"/>
      <c r="CT200" s="759"/>
      <c r="CU200" s="759"/>
      <c r="CV200" s="759"/>
      <c r="CW200" s="759"/>
      <c r="CX200" s="759"/>
      <c r="CY200" s="759"/>
      <c r="CZ200" s="759"/>
      <c r="DA200" s="759"/>
      <c r="DB200" s="759"/>
      <c r="DC200" s="759"/>
      <c r="DD200" s="759"/>
      <c r="DE200" s="759"/>
      <c r="DF200" s="759"/>
      <c r="DG200" s="759"/>
      <c r="DH200" s="759"/>
      <c r="DI200" s="759"/>
      <c r="DJ200" s="759"/>
      <c r="DK200" s="759"/>
      <c r="DL200" s="759"/>
      <c r="DM200" s="759"/>
      <c r="DN200" s="759"/>
      <c r="DO200" s="759"/>
      <c r="DP200" s="759"/>
      <c r="DQ200" s="759"/>
      <c r="DR200" s="759"/>
      <c r="DS200" s="759"/>
      <c r="DT200" s="759"/>
      <c r="DU200" s="759"/>
      <c r="DV200" s="759"/>
      <c r="DW200" s="759"/>
      <c r="DX200" s="759"/>
      <c r="DY200" s="759"/>
      <c r="DZ200" s="759"/>
      <c r="EA200" s="759"/>
      <c r="EB200" s="759"/>
      <c r="EC200" s="759"/>
      <c r="ED200" s="759"/>
      <c r="EE200" s="759"/>
      <c r="EF200" s="759"/>
      <c r="EG200" s="759"/>
      <c r="EH200" s="759"/>
      <c r="EI200" s="759"/>
      <c r="EJ200" s="759"/>
      <c r="EK200" s="759"/>
      <c r="EL200" s="759"/>
      <c r="EM200" s="759"/>
      <c r="EN200" s="759"/>
      <c r="EO200" s="759"/>
      <c r="EP200" s="759"/>
      <c r="EQ200" s="759"/>
      <c r="ER200" s="759"/>
      <c r="ES200" s="759"/>
      <c r="ET200" s="759"/>
      <c r="EU200" s="759"/>
      <c r="EV200" s="759"/>
      <c r="EW200" s="759"/>
      <c r="EX200" s="759"/>
      <c r="EY200" s="759"/>
      <c r="EZ200" s="759"/>
      <c r="FA200" s="759"/>
      <c r="FB200" s="759"/>
      <c r="FC200" s="759"/>
      <c r="FD200" s="759"/>
      <c r="FE200" s="759"/>
      <c r="FF200" s="759"/>
      <c r="FG200" s="759"/>
      <c r="FH200" s="759"/>
      <c r="FI200" s="759"/>
      <c r="FJ200" s="759"/>
      <c r="FK200" s="759"/>
      <c r="FL200" s="759"/>
      <c r="FM200" s="759"/>
      <c r="FN200" s="759"/>
      <c r="FO200" s="759"/>
      <c r="FP200" s="759"/>
      <c r="FQ200" s="759"/>
      <c r="FR200" s="759"/>
      <c r="FS200" s="759"/>
      <c r="FT200" s="759"/>
      <c r="FU200" s="759"/>
      <c r="FV200" s="759"/>
      <c r="FW200" s="759"/>
      <c r="FX200" s="759"/>
      <c r="FY200" s="759"/>
      <c r="FZ200" s="759"/>
      <c r="GA200" s="759"/>
      <c r="GB200" s="759"/>
      <c r="GC200" s="759"/>
      <c r="GD200" s="759"/>
      <c r="GE200" s="759"/>
      <c r="GF200" s="759"/>
      <c r="GG200" s="759"/>
      <c r="GH200" s="759"/>
      <c r="GI200" s="759"/>
      <c r="GJ200" s="759"/>
      <c r="GK200" s="759"/>
      <c r="GL200" s="759"/>
      <c r="GM200" s="759"/>
      <c r="GN200" s="759"/>
      <c r="GO200" s="759"/>
      <c r="GP200" s="759"/>
      <c r="GQ200" s="759"/>
      <c r="GR200" s="759"/>
      <c r="GS200" s="759"/>
      <c r="GT200" s="759"/>
      <c r="GU200" s="759"/>
      <c r="GV200" s="759"/>
      <c r="GW200" s="759"/>
      <c r="GX200" s="759"/>
      <c r="GY200" s="759"/>
      <c r="GZ200" s="759"/>
      <c r="HA200" s="759"/>
      <c r="HB200" s="759"/>
      <c r="HC200" s="759"/>
      <c r="HD200" s="759"/>
      <c r="HE200" s="759"/>
      <c r="HF200" s="759"/>
      <c r="HG200" s="759"/>
      <c r="HH200" s="759"/>
      <c r="HI200" s="759"/>
      <c r="HJ200" s="759"/>
      <c r="HK200" s="759"/>
      <c r="HL200" s="759"/>
      <c r="HM200" s="759"/>
      <c r="HN200" s="759"/>
    </row>
    <row r="201" spans="1:222" s="763" customFormat="1" ht="12" customHeight="1">
      <c r="A201" s="741">
        <v>160</v>
      </c>
      <c r="B201" s="865" t="s">
        <v>270</v>
      </c>
      <c r="C201" s="546">
        <v>0</v>
      </c>
      <c r="D201" s="546">
        <v>2</v>
      </c>
      <c r="E201" s="546">
        <v>2</v>
      </c>
      <c r="F201" s="546">
        <v>30</v>
      </c>
      <c r="G201" s="729">
        <v>34</v>
      </c>
      <c r="H201" s="739"/>
      <c r="I201" s="730"/>
      <c r="J201" s="730"/>
      <c r="K201" s="730"/>
      <c r="L201" s="730"/>
      <c r="M201" s="730"/>
      <c r="N201" s="730"/>
      <c r="O201" s="730"/>
      <c r="P201" s="846"/>
      <c r="Q201" s="767"/>
      <c r="R201" s="737"/>
      <c r="S201" s="737"/>
      <c r="T201" s="767"/>
      <c r="U201" s="767"/>
      <c r="V201" s="767"/>
      <c r="W201" s="767"/>
      <c r="X201" s="732">
        <v>34</v>
      </c>
      <c r="Y201" s="728"/>
      <c r="Z201" s="728"/>
      <c r="AA201" s="900"/>
      <c r="AB201" s="900">
        <v>1</v>
      </c>
      <c r="AC201" s="728"/>
      <c r="AD201" s="728"/>
      <c r="AE201" s="728"/>
      <c r="AF201" s="900"/>
      <c r="AG201" s="728"/>
      <c r="AH201" s="728"/>
      <c r="AI201" s="728"/>
      <c r="AJ201" s="728"/>
      <c r="AK201" s="728"/>
      <c r="AL201" s="728"/>
      <c r="AM201" s="728"/>
      <c r="AN201" s="728"/>
      <c r="AO201" s="764"/>
      <c r="AP201" s="764"/>
      <c r="AQ201" s="764"/>
      <c r="AR201" s="764"/>
      <c r="AS201" s="764"/>
      <c r="AT201" s="764"/>
      <c r="AU201" s="764"/>
      <c r="AV201" s="730">
        <v>2</v>
      </c>
      <c r="AW201" s="729">
        <v>0</v>
      </c>
      <c r="AX201" s="733">
        <v>3</v>
      </c>
      <c r="AY201" s="546">
        <v>0</v>
      </c>
      <c r="AZ201" s="546">
        <v>2</v>
      </c>
      <c r="BA201" s="546">
        <v>2</v>
      </c>
      <c r="BB201" s="546">
        <v>27</v>
      </c>
      <c r="BC201" s="734">
        <v>31</v>
      </c>
      <c r="BD201" s="758" t="s">
        <v>1669</v>
      </c>
      <c r="BE201" s="759"/>
      <c r="BF201" s="759"/>
      <c r="BG201" s="759"/>
      <c r="BH201" s="759"/>
      <c r="BI201" s="759"/>
      <c r="BJ201" s="759"/>
      <c r="BK201" s="759"/>
      <c r="BL201" s="759"/>
      <c r="BM201" s="759"/>
      <c r="BN201" s="759"/>
      <c r="BO201" s="759"/>
      <c r="BP201" s="759"/>
      <c r="BQ201" s="759"/>
      <c r="BR201" s="759"/>
      <c r="BS201" s="759"/>
      <c r="BT201" s="759"/>
      <c r="BU201" s="759"/>
      <c r="BV201" s="759"/>
      <c r="BW201" s="759"/>
      <c r="BX201" s="759"/>
      <c r="BY201" s="759"/>
      <c r="BZ201" s="759"/>
      <c r="CA201" s="759"/>
      <c r="CB201" s="759"/>
      <c r="CC201" s="759"/>
      <c r="CD201" s="759"/>
      <c r="CE201" s="759"/>
      <c r="CF201" s="759"/>
      <c r="CG201" s="759"/>
      <c r="CH201" s="759"/>
      <c r="CI201" s="759"/>
      <c r="CJ201" s="759"/>
      <c r="CK201" s="759"/>
      <c r="CL201" s="759"/>
      <c r="CM201" s="759"/>
      <c r="CN201" s="759"/>
      <c r="CO201" s="759"/>
      <c r="CP201" s="759"/>
      <c r="CQ201" s="759"/>
      <c r="CR201" s="759"/>
      <c r="CS201" s="759"/>
      <c r="CT201" s="759"/>
      <c r="CU201" s="759"/>
      <c r="CV201" s="759"/>
      <c r="CW201" s="759"/>
      <c r="CX201" s="759"/>
      <c r="CY201" s="759"/>
      <c r="CZ201" s="759"/>
      <c r="DA201" s="759"/>
      <c r="DB201" s="759"/>
      <c r="DC201" s="759"/>
      <c r="DD201" s="759"/>
      <c r="DE201" s="759"/>
      <c r="DF201" s="759"/>
      <c r="DG201" s="759"/>
      <c r="DH201" s="759"/>
      <c r="DI201" s="759"/>
      <c r="DJ201" s="759"/>
      <c r="DK201" s="759"/>
      <c r="DL201" s="759"/>
      <c r="DM201" s="759"/>
      <c r="DN201" s="759"/>
      <c r="DO201" s="759"/>
      <c r="DP201" s="759"/>
      <c r="DQ201" s="759"/>
      <c r="DR201" s="759"/>
      <c r="DS201" s="759"/>
      <c r="DT201" s="759"/>
      <c r="DU201" s="759"/>
      <c r="DV201" s="759"/>
      <c r="DW201" s="759"/>
      <c r="DX201" s="759"/>
      <c r="DY201" s="759"/>
      <c r="DZ201" s="759"/>
      <c r="EA201" s="759"/>
      <c r="EB201" s="759"/>
      <c r="EC201" s="759"/>
      <c r="ED201" s="759"/>
      <c r="EE201" s="759"/>
      <c r="EF201" s="759"/>
      <c r="EG201" s="759"/>
      <c r="EH201" s="759"/>
      <c r="EI201" s="759"/>
      <c r="EJ201" s="759"/>
      <c r="EK201" s="759"/>
      <c r="EL201" s="759"/>
      <c r="EM201" s="759"/>
      <c r="EN201" s="759"/>
      <c r="EO201" s="759"/>
      <c r="EP201" s="759"/>
      <c r="EQ201" s="759"/>
      <c r="ER201" s="759"/>
      <c r="ES201" s="759"/>
      <c r="ET201" s="759"/>
      <c r="EU201" s="759"/>
      <c r="EV201" s="759"/>
      <c r="EW201" s="759"/>
      <c r="EX201" s="759"/>
      <c r="EY201" s="759"/>
      <c r="EZ201" s="759"/>
      <c r="FA201" s="759"/>
      <c r="FB201" s="759"/>
      <c r="FC201" s="759"/>
      <c r="FD201" s="759"/>
      <c r="FE201" s="759"/>
      <c r="FF201" s="759"/>
      <c r="FG201" s="759"/>
      <c r="FH201" s="759"/>
      <c r="FI201" s="759"/>
      <c r="FJ201" s="759"/>
      <c r="FK201" s="759"/>
      <c r="FL201" s="759"/>
      <c r="FM201" s="759"/>
      <c r="FN201" s="759"/>
      <c r="FO201" s="759"/>
      <c r="FP201" s="759"/>
      <c r="FQ201" s="759"/>
      <c r="FR201" s="759"/>
      <c r="FS201" s="759"/>
      <c r="FT201" s="759"/>
      <c r="FU201" s="759"/>
      <c r="FV201" s="759"/>
      <c r="FW201" s="759"/>
      <c r="FX201" s="759"/>
      <c r="FY201" s="759"/>
      <c r="FZ201" s="759"/>
      <c r="GA201" s="759"/>
      <c r="GB201" s="759"/>
      <c r="GC201" s="759"/>
      <c r="GD201" s="759"/>
      <c r="GE201" s="759"/>
      <c r="GF201" s="759"/>
      <c r="GG201" s="759"/>
      <c r="GH201" s="759"/>
      <c r="GI201" s="759"/>
      <c r="GJ201" s="759"/>
      <c r="GK201" s="759"/>
      <c r="GL201" s="759"/>
      <c r="GM201" s="759"/>
      <c r="GN201" s="759"/>
      <c r="GO201" s="759"/>
      <c r="GP201" s="759"/>
      <c r="GQ201" s="759"/>
      <c r="GR201" s="759"/>
      <c r="GS201" s="759"/>
      <c r="GT201" s="759"/>
      <c r="GU201" s="759"/>
      <c r="GV201" s="759"/>
      <c r="GW201" s="759"/>
      <c r="GX201" s="759"/>
      <c r="GY201" s="759"/>
      <c r="GZ201" s="759"/>
      <c r="HA201" s="759"/>
      <c r="HB201" s="759"/>
      <c r="HC201" s="759"/>
      <c r="HD201" s="759"/>
      <c r="HE201" s="759"/>
      <c r="HF201" s="759"/>
      <c r="HG201" s="759"/>
      <c r="HH201" s="759"/>
      <c r="HI201" s="759"/>
      <c r="HJ201" s="759"/>
      <c r="HK201" s="759"/>
      <c r="HL201" s="759"/>
      <c r="HM201" s="759"/>
      <c r="HN201" s="759"/>
    </row>
    <row r="202" spans="1:222" s="763" customFormat="1" ht="12" customHeight="1">
      <c r="A202" s="741">
        <v>161</v>
      </c>
      <c r="B202" s="865" t="s">
        <v>271</v>
      </c>
      <c r="C202" s="546">
        <v>1</v>
      </c>
      <c r="D202" s="546">
        <v>1</v>
      </c>
      <c r="E202" s="546">
        <v>1</v>
      </c>
      <c r="F202" s="546">
        <v>35</v>
      </c>
      <c r="G202" s="729">
        <v>38</v>
      </c>
      <c r="H202" s="739"/>
      <c r="I202" s="730"/>
      <c r="J202" s="730"/>
      <c r="K202" s="730"/>
      <c r="L202" s="730"/>
      <c r="M202" s="730"/>
      <c r="N202" s="730"/>
      <c r="O202" s="730"/>
      <c r="P202" s="762"/>
      <c r="Q202" s="737"/>
      <c r="R202" s="737"/>
      <c r="S202" s="737"/>
      <c r="T202" s="737"/>
      <c r="U202" s="737"/>
      <c r="V202" s="737"/>
      <c r="W202" s="737"/>
      <c r="X202" s="732">
        <v>38</v>
      </c>
      <c r="Y202" s="728"/>
      <c r="Z202" s="728"/>
      <c r="AA202" s="900"/>
      <c r="AB202" s="900"/>
      <c r="AC202" s="728"/>
      <c r="AD202" s="728"/>
      <c r="AE202" s="728"/>
      <c r="AF202" s="900"/>
      <c r="AG202" s="728"/>
      <c r="AH202" s="728"/>
      <c r="AI202" s="728"/>
      <c r="AJ202" s="728"/>
      <c r="AK202" s="728"/>
      <c r="AL202" s="728"/>
      <c r="AM202" s="728"/>
      <c r="AN202" s="728"/>
      <c r="AO202" s="764"/>
      <c r="AP202" s="764"/>
      <c r="AQ202" s="764"/>
      <c r="AR202" s="764"/>
      <c r="AS202" s="764"/>
      <c r="AT202" s="764"/>
      <c r="AU202" s="764"/>
      <c r="AV202" s="730"/>
      <c r="AW202" s="729">
        <v>0</v>
      </c>
      <c r="AX202" s="733">
        <v>0</v>
      </c>
      <c r="AY202" s="546">
        <v>1</v>
      </c>
      <c r="AZ202" s="546">
        <v>1</v>
      </c>
      <c r="BA202" s="546">
        <v>1</v>
      </c>
      <c r="BB202" s="546">
        <v>35</v>
      </c>
      <c r="BC202" s="734">
        <v>38</v>
      </c>
      <c r="BD202" s="758"/>
      <c r="BE202" s="759"/>
      <c r="BF202" s="759"/>
      <c r="BG202" s="759"/>
      <c r="BH202" s="759"/>
      <c r="BI202" s="759"/>
      <c r="BJ202" s="759"/>
      <c r="BK202" s="759"/>
      <c r="BL202" s="759"/>
      <c r="BM202" s="759"/>
      <c r="BN202" s="759"/>
      <c r="BO202" s="759"/>
      <c r="BP202" s="759"/>
      <c r="BQ202" s="759"/>
      <c r="BR202" s="759"/>
      <c r="BS202" s="759"/>
      <c r="BT202" s="759"/>
      <c r="BU202" s="759"/>
      <c r="BV202" s="759"/>
      <c r="BW202" s="759"/>
      <c r="BX202" s="759"/>
      <c r="BY202" s="759"/>
      <c r="BZ202" s="759"/>
      <c r="CA202" s="759"/>
      <c r="CB202" s="759"/>
      <c r="CC202" s="759"/>
      <c r="CD202" s="759"/>
      <c r="CE202" s="759"/>
      <c r="CF202" s="759"/>
      <c r="CG202" s="759"/>
      <c r="CH202" s="759"/>
      <c r="CI202" s="759"/>
      <c r="CJ202" s="759"/>
      <c r="CK202" s="759"/>
      <c r="CL202" s="759"/>
      <c r="CM202" s="759"/>
      <c r="CN202" s="759"/>
      <c r="CO202" s="759"/>
      <c r="CP202" s="759"/>
      <c r="CQ202" s="759"/>
      <c r="CR202" s="759"/>
      <c r="CS202" s="759"/>
      <c r="CT202" s="759"/>
      <c r="CU202" s="759"/>
      <c r="CV202" s="759"/>
      <c r="CW202" s="759"/>
      <c r="CX202" s="759"/>
      <c r="CY202" s="759"/>
      <c r="CZ202" s="759"/>
      <c r="DA202" s="759"/>
      <c r="DB202" s="759"/>
      <c r="DC202" s="759"/>
      <c r="DD202" s="759"/>
      <c r="DE202" s="759"/>
      <c r="DF202" s="759"/>
      <c r="DG202" s="759"/>
      <c r="DH202" s="759"/>
      <c r="DI202" s="759"/>
      <c r="DJ202" s="759"/>
      <c r="DK202" s="759"/>
      <c r="DL202" s="759"/>
      <c r="DM202" s="759"/>
      <c r="DN202" s="759"/>
      <c r="DO202" s="759"/>
      <c r="DP202" s="759"/>
      <c r="DQ202" s="759"/>
      <c r="DR202" s="759"/>
      <c r="DS202" s="759"/>
      <c r="DT202" s="759"/>
      <c r="DU202" s="759"/>
      <c r="DV202" s="759"/>
      <c r="DW202" s="759"/>
      <c r="DX202" s="759"/>
      <c r="DY202" s="759"/>
      <c r="DZ202" s="759"/>
      <c r="EA202" s="759"/>
      <c r="EB202" s="759"/>
      <c r="EC202" s="759"/>
      <c r="ED202" s="759"/>
      <c r="EE202" s="759"/>
      <c r="EF202" s="759"/>
      <c r="EG202" s="759"/>
      <c r="EH202" s="759"/>
      <c r="EI202" s="759"/>
      <c r="EJ202" s="759"/>
      <c r="EK202" s="759"/>
      <c r="EL202" s="759"/>
      <c r="EM202" s="759"/>
      <c r="EN202" s="759"/>
      <c r="EO202" s="759"/>
      <c r="EP202" s="759"/>
      <c r="EQ202" s="759"/>
      <c r="ER202" s="759"/>
      <c r="ES202" s="759"/>
      <c r="ET202" s="759"/>
      <c r="EU202" s="759"/>
      <c r="EV202" s="759"/>
      <c r="EW202" s="759"/>
      <c r="EX202" s="759"/>
      <c r="EY202" s="759"/>
      <c r="EZ202" s="759"/>
      <c r="FA202" s="759"/>
      <c r="FB202" s="759"/>
      <c r="FC202" s="759"/>
      <c r="FD202" s="759"/>
      <c r="FE202" s="759"/>
      <c r="FF202" s="759"/>
      <c r="FG202" s="759"/>
      <c r="FH202" s="759"/>
      <c r="FI202" s="759"/>
      <c r="FJ202" s="759"/>
      <c r="FK202" s="759"/>
      <c r="FL202" s="759"/>
      <c r="FM202" s="759"/>
      <c r="FN202" s="759"/>
      <c r="FO202" s="759"/>
      <c r="FP202" s="759"/>
      <c r="FQ202" s="759"/>
      <c r="FR202" s="759"/>
      <c r="FS202" s="759"/>
      <c r="FT202" s="759"/>
      <c r="FU202" s="759"/>
      <c r="FV202" s="759"/>
      <c r="FW202" s="759"/>
      <c r="FX202" s="759"/>
      <c r="FY202" s="759"/>
      <c r="FZ202" s="759"/>
      <c r="GA202" s="759"/>
      <c r="GB202" s="759"/>
      <c r="GC202" s="759"/>
      <c r="GD202" s="759"/>
      <c r="GE202" s="759"/>
      <c r="GF202" s="759"/>
      <c r="GG202" s="759"/>
      <c r="GH202" s="759"/>
      <c r="GI202" s="759"/>
      <c r="GJ202" s="759"/>
      <c r="GK202" s="759"/>
      <c r="GL202" s="759"/>
      <c r="GM202" s="759"/>
      <c r="GN202" s="759"/>
      <c r="GO202" s="759"/>
      <c r="GP202" s="759"/>
      <c r="GQ202" s="759"/>
      <c r="GR202" s="759"/>
      <c r="GS202" s="759"/>
      <c r="GT202" s="759"/>
      <c r="GU202" s="759"/>
      <c r="GV202" s="759"/>
      <c r="GW202" s="759"/>
      <c r="GX202" s="759"/>
      <c r="GY202" s="759"/>
      <c r="GZ202" s="759"/>
      <c r="HA202" s="759"/>
      <c r="HB202" s="759"/>
      <c r="HC202" s="759"/>
      <c r="HD202" s="759"/>
      <c r="HE202" s="759"/>
      <c r="HF202" s="759"/>
      <c r="HG202" s="759"/>
      <c r="HH202" s="759"/>
      <c r="HI202" s="759"/>
      <c r="HJ202" s="759"/>
      <c r="HK202" s="759"/>
      <c r="HL202" s="759"/>
      <c r="HM202" s="759"/>
      <c r="HN202" s="759"/>
    </row>
    <row r="203" spans="1:222" s="763" customFormat="1" ht="11.25" customHeight="1">
      <c r="A203" s="741">
        <v>162</v>
      </c>
      <c r="B203" s="865" t="s">
        <v>272</v>
      </c>
      <c r="C203" s="546">
        <v>0</v>
      </c>
      <c r="D203" s="546">
        <v>2</v>
      </c>
      <c r="E203" s="546">
        <v>3</v>
      </c>
      <c r="F203" s="546">
        <v>32</v>
      </c>
      <c r="G203" s="729">
        <v>37</v>
      </c>
      <c r="H203" s="739"/>
      <c r="I203" s="730"/>
      <c r="J203" s="730"/>
      <c r="K203" s="730"/>
      <c r="L203" s="730"/>
      <c r="M203" s="730"/>
      <c r="N203" s="730"/>
      <c r="O203" s="730"/>
      <c r="P203" s="762"/>
      <c r="Q203" s="737"/>
      <c r="R203" s="737"/>
      <c r="S203" s="737"/>
      <c r="T203" s="737"/>
      <c r="U203" s="737"/>
      <c r="V203" s="737"/>
      <c r="W203" s="737"/>
      <c r="X203" s="732">
        <v>37</v>
      </c>
      <c r="Y203" s="728"/>
      <c r="Z203" s="728"/>
      <c r="AA203" s="900"/>
      <c r="AB203" s="900"/>
      <c r="AC203" s="728"/>
      <c r="AD203" s="728"/>
      <c r="AE203" s="728"/>
      <c r="AF203" s="900"/>
      <c r="AG203" s="728"/>
      <c r="AH203" s="728"/>
      <c r="AI203" s="728"/>
      <c r="AJ203" s="728"/>
      <c r="AK203" s="728"/>
      <c r="AL203" s="728"/>
      <c r="AM203" s="728"/>
      <c r="AN203" s="728"/>
      <c r="AO203" s="764"/>
      <c r="AP203" s="764"/>
      <c r="AQ203" s="764"/>
      <c r="AR203" s="764"/>
      <c r="AS203" s="764"/>
      <c r="AT203" s="764"/>
      <c r="AU203" s="764"/>
      <c r="AV203" s="730">
        <v>1</v>
      </c>
      <c r="AW203" s="729">
        <v>0</v>
      </c>
      <c r="AX203" s="733">
        <v>1</v>
      </c>
      <c r="AY203" s="546">
        <v>0</v>
      </c>
      <c r="AZ203" s="546">
        <v>2</v>
      </c>
      <c r="BA203" s="546">
        <v>3</v>
      </c>
      <c r="BB203" s="546">
        <v>31</v>
      </c>
      <c r="BC203" s="734">
        <v>36</v>
      </c>
      <c r="BD203" s="758" t="s">
        <v>1593</v>
      </c>
      <c r="BE203" s="759"/>
      <c r="BF203" s="759"/>
      <c r="BG203" s="759"/>
      <c r="BH203" s="759"/>
      <c r="BI203" s="759"/>
      <c r="BJ203" s="759"/>
      <c r="BK203" s="759"/>
      <c r="BL203" s="759"/>
      <c r="BM203" s="759"/>
      <c r="BN203" s="759"/>
      <c r="BO203" s="759"/>
      <c r="BP203" s="759"/>
      <c r="BQ203" s="759"/>
      <c r="BR203" s="759"/>
      <c r="BS203" s="759"/>
      <c r="BT203" s="759"/>
      <c r="BU203" s="759"/>
      <c r="BV203" s="759"/>
      <c r="BW203" s="759"/>
      <c r="BX203" s="759"/>
      <c r="BY203" s="759"/>
      <c r="BZ203" s="759"/>
      <c r="CA203" s="759"/>
      <c r="CB203" s="759"/>
      <c r="CC203" s="759"/>
      <c r="CD203" s="759"/>
      <c r="CE203" s="759"/>
      <c r="CF203" s="759"/>
      <c r="CG203" s="759"/>
      <c r="CH203" s="759"/>
      <c r="CI203" s="759"/>
      <c r="CJ203" s="759"/>
      <c r="CK203" s="759"/>
      <c r="CL203" s="759"/>
      <c r="CM203" s="759"/>
      <c r="CN203" s="759"/>
      <c r="CO203" s="759"/>
      <c r="CP203" s="759"/>
      <c r="CQ203" s="759"/>
      <c r="CR203" s="759"/>
      <c r="CS203" s="759"/>
      <c r="CT203" s="759"/>
      <c r="CU203" s="759"/>
      <c r="CV203" s="759"/>
      <c r="CW203" s="759"/>
      <c r="CX203" s="759"/>
      <c r="CY203" s="759"/>
      <c r="CZ203" s="759"/>
      <c r="DA203" s="759"/>
      <c r="DB203" s="759"/>
      <c r="DC203" s="759"/>
      <c r="DD203" s="759"/>
      <c r="DE203" s="759"/>
      <c r="DF203" s="759"/>
      <c r="DG203" s="759"/>
      <c r="DH203" s="759"/>
      <c r="DI203" s="759"/>
      <c r="DJ203" s="759"/>
      <c r="DK203" s="759"/>
      <c r="DL203" s="759"/>
      <c r="DM203" s="759"/>
      <c r="DN203" s="759"/>
      <c r="DO203" s="759"/>
      <c r="DP203" s="759"/>
      <c r="DQ203" s="759"/>
      <c r="DR203" s="759"/>
      <c r="DS203" s="759"/>
      <c r="DT203" s="759"/>
      <c r="DU203" s="759"/>
      <c r="DV203" s="759"/>
      <c r="DW203" s="759"/>
      <c r="DX203" s="759"/>
      <c r="DY203" s="759"/>
      <c r="DZ203" s="759"/>
      <c r="EA203" s="759"/>
      <c r="EB203" s="759"/>
      <c r="EC203" s="759"/>
      <c r="ED203" s="759"/>
      <c r="EE203" s="759"/>
      <c r="EF203" s="759"/>
      <c r="EG203" s="759"/>
      <c r="EH203" s="759"/>
      <c r="EI203" s="759"/>
      <c r="EJ203" s="759"/>
      <c r="EK203" s="759"/>
      <c r="EL203" s="759"/>
      <c r="EM203" s="759"/>
      <c r="EN203" s="759"/>
      <c r="EO203" s="759"/>
      <c r="EP203" s="759"/>
      <c r="EQ203" s="759"/>
      <c r="ER203" s="759"/>
      <c r="ES203" s="759"/>
      <c r="ET203" s="759"/>
      <c r="EU203" s="759"/>
      <c r="EV203" s="759"/>
      <c r="EW203" s="759"/>
      <c r="EX203" s="759"/>
      <c r="EY203" s="759"/>
      <c r="EZ203" s="759"/>
      <c r="FA203" s="759"/>
      <c r="FB203" s="759"/>
      <c r="FC203" s="759"/>
      <c r="FD203" s="759"/>
      <c r="FE203" s="759"/>
      <c r="FF203" s="759"/>
      <c r="FG203" s="759"/>
      <c r="FH203" s="759"/>
      <c r="FI203" s="759"/>
      <c r="FJ203" s="759"/>
      <c r="FK203" s="759"/>
      <c r="FL203" s="759"/>
      <c r="FM203" s="759"/>
      <c r="FN203" s="759"/>
      <c r="FO203" s="759"/>
      <c r="FP203" s="759"/>
      <c r="FQ203" s="759"/>
      <c r="FR203" s="759"/>
      <c r="FS203" s="759"/>
      <c r="FT203" s="759"/>
      <c r="FU203" s="759"/>
      <c r="FV203" s="759"/>
      <c r="FW203" s="759"/>
      <c r="FX203" s="759"/>
      <c r="FY203" s="759"/>
      <c r="FZ203" s="759"/>
      <c r="GA203" s="759"/>
      <c r="GB203" s="759"/>
      <c r="GC203" s="759"/>
      <c r="GD203" s="759"/>
      <c r="GE203" s="759"/>
      <c r="GF203" s="759"/>
      <c r="GG203" s="759"/>
      <c r="GH203" s="759"/>
      <c r="GI203" s="759"/>
      <c r="GJ203" s="759"/>
      <c r="GK203" s="759"/>
      <c r="GL203" s="759"/>
      <c r="GM203" s="759"/>
      <c r="GN203" s="759"/>
      <c r="GO203" s="759"/>
      <c r="GP203" s="759"/>
      <c r="GQ203" s="759"/>
      <c r="GR203" s="759"/>
      <c r="GS203" s="759"/>
      <c r="GT203" s="759"/>
      <c r="GU203" s="759"/>
      <c r="GV203" s="759"/>
      <c r="GW203" s="759"/>
      <c r="GX203" s="759"/>
      <c r="GY203" s="759"/>
      <c r="GZ203" s="759"/>
      <c r="HA203" s="759"/>
      <c r="HB203" s="759"/>
      <c r="HC203" s="759"/>
      <c r="HD203" s="759"/>
      <c r="HE203" s="759"/>
      <c r="HF203" s="759"/>
      <c r="HG203" s="759"/>
      <c r="HH203" s="759"/>
      <c r="HI203" s="759"/>
      <c r="HJ203" s="759"/>
      <c r="HK203" s="759"/>
      <c r="HL203" s="759"/>
      <c r="HM203" s="759"/>
      <c r="HN203" s="759"/>
    </row>
    <row r="204" spans="1:222" s="763" customFormat="1" ht="12" customHeight="1">
      <c r="A204" s="741">
        <v>163</v>
      </c>
      <c r="B204" s="865" t="s">
        <v>273</v>
      </c>
      <c r="C204" s="546">
        <v>2</v>
      </c>
      <c r="D204" s="546">
        <v>0</v>
      </c>
      <c r="E204" s="546">
        <v>4</v>
      </c>
      <c r="F204" s="546">
        <v>31</v>
      </c>
      <c r="G204" s="729">
        <v>37</v>
      </c>
      <c r="H204" s="739"/>
      <c r="I204" s="730"/>
      <c r="J204" s="730"/>
      <c r="K204" s="730"/>
      <c r="L204" s="730"/>
      <c r="M204" s="730"/>
      <c r="N204" s="730"/>
      <c r="O204" s="730"/>
      <c r="P204" s="762"/>
      <c r="Q204" s="737"/>
      <c r="R204" s="767"/>
      <c r="S204" s="767"/>
      <c r="T204" s="737"/>
      <c r="U204" s="737"/>
      <c r="V204" s="737"/>
      <c r="W204" s="737"/>
      <c r="X204" s="732">
        <v>37</v>
      </c>
      <c r="Y204" s="728"/>
      <c r="Z204" s="728"/>
      <c r="AA204" s="900"/>
      <c r="AB204" s="900"/>
      <c r="AC204" s="728"/>
      <c r="AD204" s="728"/>
      <c r="AE204" s="728"/>
      <c r="AF204" s="900"/>
      <c r="AG204" s="728"/>
      <c r="AH204" s="728"/>
      <c r="AI204" s="728"/>
      <c r="AJ204" s="728"/>
      <c r="AK204" s="728"/>
      <c r="AL204" s="728"/>
      <c r="AM204" s="728"/>
      <c r="AN204" s="728"/>
      <c r="AO204" s="764"/>
      <c r="AP204" s="764"/>
      <c r="AQ204" s="764"/>
      <c r="AR204" s="764"/>
      <c r="AS204" s="764"/>
      <c r="AT204" s="764"/>
      <c r="AU204" s="764"/>
      <c r="AV204" s="730"/>
      <c r="AW204" s="729">
        <v>0</v>
      </c>
      <c r="AX204" s="733">
        <v>0</v>
      </c>
      <c r="AY204" s="546">
        <v>2</v>
      </c>
      <c r="AZ204" s="546">
        <v>0</v>
      </c>
      <c r="BA204" s="546">
        <v>4</v>
      </c>
      <c r="BB204" s="546">
        <v>31</v>
      </c>
      <c r="BC204" s="734">
        <v>37</v>
      </c>
      <c r="BD204" s="758"/>
      <c r="BE204" s="759"/>
      <c r="BF204" s="759"/>
      <c r="BG204" s="759"/>
      <c r="BH204" s="759"/>
      <c r="BI204" s="759"/>
      <c r="BJ204" s="759"/>
      <c r="BK204" s="759"/>
      <c r="BL204" s="759"/>
      <c r="BM204" s="759"/>
      <c r="BN204" s="759"/>
      <c r="BO204" s="759"/>
      <c r="BP204" s="759"/>
      <c r="BQ204" s="759"/>
      <c r="BR204" s="759"/>
      <c r="BS204" s="759"/>
      <c r="BT204" s="759"/>
      <c r="BU204" s="759"/>
      <c r="BV204" s="759"/>
      <c r="BW204" s="759"/>
      <c r="BX204" s="759"/>
      <c r="BY204" s="759"/>
      <c r="BZ204" s="759"/>
      <c r="CA204" s="759"/>
      <c r="CB204" s="759"/>
      <c r="CC204" s="759"/>
      <c r="CD204" s="759"/>
      <c r="CE204" s="759"/>
      <c r="CF204" s="759"/>
      <c r="CG204" s="759"/>
      <c r="CH204" s="759"/>
      <c r="CI204" s="759"/>
      <c r="CJ204" s="759"/>
      <c r="CK204" s="759"/>
      <c r="CL204" s="759"/>
      <c r="CM204" s="759"/>
      <c r="CN204" s="759"/>
      <c r="CO204" s="759"/>
      <c r="CP204" s="759"/>
      <c r="CQ204" s="759"/>
      <c r="CR204" s="759"/>
      <c r="CS204" s="759"/>
      <c r="CT204" s="759"/>
      <c r="CU204" s="759"/>
      <c r="CV204" s="759"/>
      <c r="CW204" s="759"/>
      <c r="CX204" s="759"/>
      <c r="CY204" s="759"/>
      <c r="CZ204" s="759"/>
      <c r="DA204" s="759"/>
      <c r="DB204" s="759"/>
      <c r="DC204" s="759"/>
      <c r="DD204" s="759"/>
      <c r="DE204" s="759"/>
      <c r="DF204" s="759"/>
      <c r="DG204" s="759"/>
      <c r="DH204" s="759"/>
      <c r="DI204" s="759"/>
      <c r="DJ204" s="759"/>
      <c r="DK204" s="759"/>
      <c r="DL204" s="759"/>
      <c r="DM204" s="759"/>
      <c r="DN204" s="759"/>
      <c r="DO204" s="759"/>
      <c r="DP204" s="759"/>
      <c r="DQ204" s="759"/>
      <c r="DR204" s="759"/>
      <c r="DS204" s="759"/>
      <c r="DT204" s="759"/>
      <c r="DU204" s="759"/>
      <c r="DV204" s="759"/>
      <c r="DW204" s="759"/>
      <c r="DX204" s="759"/>
      <c r="DY204" s="759"/>
      <c r="DZ204" s="759"/>
      <c r="EA204" s="759"/>
      <c r="EB204" s="759"/>
      <c r="EC204" s="759"/>
      <c r="ED204" s="759"/>
      <c r="EE204" s="759"/>
      <c r="EF204" s="759"/>
      <c r="EG204" s="759"/>
      <c r="EH204" s="759"/>
      <c r="EI204" s="759"/>
      <c r="EJ204" s="759"/>
      <c r="EK204" s="759"/>
      <c r="EL204" s="759"/>
      <c r="EM204" s="759"/>
      <c r="EN204" s="759"/>
      <c r="EO204" s="759"/>
      <c r="EP204" s="759"/>
      <c r="EQ204" s="759"/>
      <c r="ER204" s="759"/>
      <c r="ES204" s="759"/>
      <c r="ET204" s="759"/>
      <c r="EU204" s="759"/>
      <c r="EV204" s="759"/>
      <c r="EW204" s="759"/>
      <c r="EX204" s="759"/>
      <c r="EY204" s="759"/>
      <c r="EZ204" s="759"/>
      <c r="FA204" s="759"/>
      <c r="FB204" s="759"/>
      <c r="FC204" s="759"/>
      <c r="FD204" s="759"/>
      <c r="FE204" s="759"/>
      <c r="FF204" s="759"/>
      <c r="FG204" s="759"/>
      <c r="FH204" s="759"/>
      <c r="FI204" s="759"/>
      <c r="FJ204" s="759"/>
      <c r="FK204" s="759"/>
      <c r="FL204" s="759"/>
      <c r="FM204" s="759"/>
      <c r="FN204" s="759"/>
      <c r="FO204" s="759"/>
      <c r="FP204" s="759"/>
      <c r="FQ204" s="759"/>
      <c r="FR204" s="759"/>
      <c r="FS204" s="759"/>
      <c r="FT204" s="759"/>
      <c r="FU204" s="759"/>
      <c r="FV204" s="759"/>
      <c r="FW204" s="759"/>
      <c r="FX204" s="759"/>
      <c r="FY204" s="759"/>
      <c r="FZ204" s="759"/>
      <c r="GA204" s="759"/>
      <c r="GB204" s="759"/>
      <c r="GC204" s="759"/>
      <c r="GD204" s="759"/>
      <c r="GE204" s="759"/>
      <c r="GF204" s="759"/>
      <c r="GG204" s="759"/>
      <c r="GH204" s="759"/>
      <c r="GI204" s="759"/>
      <c r="GJ204" s="759"/>
      <c r="GK204" s="759"/>
      <c r="GL204" s="759"/>
      <c r="GM204" s="759"/>
      <c r="GN204" s="759"/>
      <c r="GO204" s="759"/>
      <c r="GP204" s="759"/>
      <c r="GQ204" s="759"/>
      <c r="GR204" s="759"/>
      <c r="GS204" s="759"/>
      <c r="GT204" s="759"/>
      <c r="GU204" s="759"/>
      <c r="GV204" s="759"/>
      <c r="GW204" s="759"/>
      <c r="GX204" s="759"/>
      <c r="GY204" s="759"/>
      <c r="GZ204" s="759"/>
      <c r="HA204" s="759"/>
      <c r="HB204" s="759"/>
      <c r="HC204" s="759"/>
      <c r="HD204" s="759"/>
      <c r="HE204" s="759"/>
      <c r="HF204" s="759"/>
      <c r="HG204" s="759"/>
      <c r="HH204" s="759"/>
      <c r="HI204" s="759"/>
      <c r="HJ204" s="759"/>
      <c r="HK204" s="759"/>
      <c r="HL204" s="759"/>
      <c r="HM204" s="759"/>
      <c r="HN204" s="759"/>
    </row>
    <row r="205" spans="1:222" s="763" customFormat="1" ht="12" customHeight="1">
      <c r="A205" s="741">
        <v>164</v>
      </c>
      <c r="B205" s="865" t="s">
        <v>274</v>
      </c>
      <c r="C205" s="546">
        <v>1</v>
      </c>
      <c r="D205" s="546">
        <v>3</v>
      </c>
      <c r="E205" s="546">
        <v>10</v>
      </c>
      <c r="F205" s="546">
        <v>24</v>
      </c>
      <c r="G205" s="729">
        <v>38</v>
      </c>
      <c r="H205" s="739"/>
      <c r="I205" s="730"/>
      <c r="J205" s="730"/>
      <c r="K205" s="730"/>
      <c r="L205" s="730"/>
      <c r="M205" s="730"/>
      <c r="N205" s="730"/>
      <c r="O205" s="730"/>
      <c r="P205" s="718"/>
      <c r="Q205" s="718"/>
      <c r="R205" s="767"/>
      <c r="S205" s="767"/>
      <c r="T205" s="718"/>
      <c r="U205" s="718"/>
      <c r="V205" s="737"/>
      <c r="W205" s="737"/>
      <c r="X205" s="732">
        <v>38</v>
      </c>
      <c r="Y205" s="728"/>
      <c r="Z205" s="728"/>
      <c r="AA205" s="900"/>
      <c r="AB205" s="900"/>
      <c r="AC205" s="728"/>
      <c r="AD205" s="728"/>
      <c r="AE205" s="728"/>
      <c r="AF205" s="900"/>
      <c r="AG205" s="728"/>
      <c r="AH205" s="728"/>
      <c r="AI205" s="728"/>
      <c r="AJ205" s="728"/>
      <c r="AK205" s="728"/>
      <c r="AL205" s="728"/>
      <c r="AM205" s="728"/>
      <c r="AN205" s="728"/>
      <c r="AO205" s="728"/>
      <c r="AP205" s="728"/>
      <c r="AQ205" s="728"/>
      <c r="AR205" s="728"/>
      <c r="AS205" s="764"/>
      <c r="AT205" s="764"/>
      <c r="AU205" s="764"/>
      <c r="AV205" s="730"/>
      <c r="AW205" s="729">
        <v>0</v>
      </c>
      <c r="AX205" s="733">
        <v>0</v>
      </c>
      <c r="AY205" s="546">
        <v>1</v>
      </c>
      <c r="AZ205" s="546">
        <v>3</v>
      </c>
      <c r="BA205" s="546">
        <v>10</v>
      </c>
      <c r="BB205" s="546">
        <v>24</v>
      </c>
      <c r="BC205" s="734">
        <v>38</v>
      </c>
      <c r="BD205" s="758"/>
      <c r="BE205" s="759"/>
      <c r="BF205" s="759"/>
      <c r="BG205" s="759"/>
      <c r="BH205" s="759"/>
      <c r="BI205" s="759"/>
      <c r="BJ205" s="759"/>
      <c r="BK205" s="759"/>
      <c r="BL205" s="759"/>
      <c r="BM205" s="759"/>
      <c r="BN205" s="759"/>
      <c r="BO205" s="759"/>
      <c r="BP205" s="759"/>
      <c r="BQ205" s="759"/>
      <c r="BR205" s="759"/>
      <c r="BS205" s="759"/>
      <c r="BT205" s="759"/>
      <c r="BU205" s="759"/>
      <c r="BV205" s="759"/>
      <c r="BW205" s="759"/>
      <c r="BX205" s="759"/>
      <c r="BY205" s="759"/>
      <c r="BZ205" s="759"/>
      <c r="CA205" s="759"/>
      <c r="CB205" s="759"/>
      <c r="CC205" s="759"/>
      <c r="CD205" s="759"/>
      <c r="CE205" s="759"/>
      <c r="CF205" s="759"/>
      <c r="CG205" s="759"/>
      <c r="CH205" s="759"/>
      <c r="CI205" s="759"/>
      <c r="CJ205" s="759"/>
      <c r="CK205" s="759"/>
      <c r="CL205" s="759"/>
      <c r="CM205" s="759"/>
      <c r="CN205" s="759"/>
      <c r="CO205" s="759"/>
      <c r="CP205" s="759"/>
      <c r="CQ205" s="759"/>
      <c r="CR205" s="759"/>
      <c r="CS205" s="759"/>
      <c r="CT205" s="759"/>
      <c r="CU205" s="759"/>
      <c r="CV205" s="759"/>
      <c r="CW205" s="759"/>
      <c r="CX205" s="759"/>
      <c r="CY205" s="759"/>
      <c r="CZ205" s="759"/>
      <c r="DA205" s="759"/>
      <c r="DB205" s="759"/>
      <c r="DC205" s="759"/>
      <c r="DD205" s="759"/>
      <c r="DE205" s="759"/>
      <c r="DF205" s="759"/>
      <c r="DG205" s="759"/>
      <c r="DH205" s="759"/>
      <c r="DI205" s="759"/>
      <c r="DJ205" s="759"/>
      <c r="DK205" s="759"/>
      <c r="DL205" s="759"/>
      <c r="DM205" s="759"/>
      <c r="DN205" s="759"/>
      <c r="DO205" s="759"/>
      <c r="DP205" s="759"/>
      <c r="DQ205" s="759"/>
      <c r="DR205" s="759"/>
      <c r="DS205" s="759"/>
      <c r="DT205" s="759"/>
      <c r="DU205" s="759"/>
      <c r="DV205" s="759"/>
      <c r="DW205" s="759"/>
      <c r="DX205" s="759"/>
      <c r="DY205" s="759"/>
      <c r="DZ205" s="759"/>
      <c r="EA205" s="759"/>
      <c r="EB205" s="759"/>
      <c r="EC205" s="759"/>
      <c r="ED205" s="759"/>
      <c r="EE205" s="759"/>
      <c r="EF205" s="759"/>
      <c r="EG205" s="759"/>
      <c r="EH205" s="759"/>
      <c r="EI205" s="759"/>
      <c r="EJ205" s="759"/>
      <c r="EK205" s="759"/>
      <c r="EL205" s="759"/>
      <c r="EM205" s="759"/>
      <c r="EN205" s="759"/>
      <c r="EO205" s="759"/>
      <c r="EP205" s="759"/>
      <c r="EQ205" s="759"/>
      <c r="ER205" s="759"/>
      <c r="ES205" s="759"/>
      <c r="ET205" s="759"/>
      <c r="EU205" s="759"/>
      <c r="EV205" s="759"/>
      <c r="EW205" s="759"/>
      <c r="EX205" s="759"/>
      <c r="EY205" s="759"/>
      <c r="EZ205" s="759"/>
      <c r="FA205" s="759"/>
      <c r="FB205" s="759"/>
      <c r="FC205" s="759"/>
      <c r="FD205" s="759"/>
      <c r="FE205" s="759"/>
      <c r="FF205" s="759"/>
      <c r="FG205" s="759"/>
      <c r="FH205" s="759"/>
      <c r="FI205" s="759"/>
      <c r="FJ205" s="759"/>
      <c r="FK205" s="759"/>
      <c r="FL205" s="759"/>
      <c r="FM205" s="759"/>
      <c r="FN205" s="759"/>
      <c r="FO205" s="759"/>
      <c r="FP205" s="759"/>
      <c r="FQ205" s="759"/>
      <c r="FR205" s="759"/>
      <c r="FS205" s="759"/>
      <c r="FT205" s="759"/>
      <c r="FU205" s="759"/>
      <c r="FV205" s="759"/>
      <c r="FW205" s="759"/>
      <c r="FX205" s="759"/>
      <c r="FY205" s="759"/>
      <c r="FZ205" s="759"/>
      <c r="GA205" s="759"/>
      <c r="GB205" s="759"/>
      <c r="GC205" s="759"/>
      <c r="GD205" s="759"/>
      <c r="GE205" s="759"/>
      <c r="GF205" s="759"/>
      <c r="GG205" s="759"/>
      <c r="GH205" s="759"/>
      <c r="GI205" s="759"/>
      <c r="GJ205" s="759"/>
      <c r="GK205" s="759"/>
      <c r="GL205" s="759"/>
      <c r="GM205" s="759"/>
      <c r="GN205" s="759"/>
      <c r="GO205" s="759"/>
      <c r="GP205" s="759"/>
      <c r="GQ205" s="759"/>
      <c r="GR205" s="759"/>
      <c r="GS205" s="759"/>
      <c r="GT205" s="759"/>
      <c r="GU205" s="759"/>
      <c r="GV205" s="759"/>
      <c r="GW205" s="759"/>
      <c r="GX205" s="759"/>
      <c r="GY205" s="759"/>
      <c r="GZ205" s="759"/>
      <c r="HA205" s="759"/>
      <c r="HB205" s="759"/>
      <c r="HC205" s="759"/>
      <c r="HD205" s="759"/>
      <c r="HE205" s="759"/>
      <c r="HF205" s="759"/>
      <c r="HG205" s="759"/>
      <c r="HH205" s="759"/>
      <c r="HI205" s="759"/>
      <c r="HJ205" s="759"/>
      <c r="HK205" s="759"/>
      <c r="HL205" s="759"/>
      <c r="HM205" s="759"/>
      <c r="HN205" s="759"/>
    </row>
    <row r="206" spans="1:222" s="763" customFormat="1" ht="12" customHeight="1">
      <c r="A206" s="741">
        <v>165</v>
      </c>
      <c r="B206" s="865" t="s">
        <v>275</v>
      </c>
      <c r="C206" s="546">
        <v>0</v>
      </c>
      <c r="D206" s="546">
        <v>1</v>
      </c>
      <c r="E206" s="546">
        <v>15</v>
      </c>
      <c r="F206" s="546">
        <v>23</v>
      </c>
      <c r="G206" s="729">
        <v>39</v>
      </c>
      <c r="H206" s="739"/>
      <c r="I206" s="730"/>
      <c r="J206" s="730"/>
      <c r="K206" s="730"/>
      <c r="L206" s="730"/>
      <c r="M206" s="730"/>
      <c r="N206" s="730"/>
      <c r="O206" s="900"/>
      <c r="P206" s="846"/>
      <c r="Q206" s="767"/>
      <c r="R206" s="767"/>
      <c r="S206" s="767"/>
      <c r="T206" s="767"/>
      <c r="U206" s="767"/>
      <c r="V206" s="767"/>
      <c r="W206" s="767"/>
      <c r="X206" s="732">
        <v>39</v>
      </c>
      <c r="Y206" s="728"/>
      <c r="Z206" s="728"/>
      <c r="AA206" s="900"/>
      <c r="AB206" s="900"/>
      <c r="AC206" s="728"/>
      <c r="AD206" s="728"/>
      <c r="AE206" s="728"/>
      <c r="AF206" s="900"/>
      <c r="AG206" s="728"/>
      <c r="AH206" s="728"/>
      <c r="AI206" s="728"/>
      <c r="AJ206" s="728"/>
      <c r="AK206" s="728"/>
      <c r="AL206" s="728"/>
      <c r="AM206" s="728"/>
      <c r="AN206" s="728"/>
      <c r="AO206" s="728"/>
      <c r="AP206" s="728"/>
      <c r="AQ206" s="728"/>
      <c r="AR206" s="728"/>
      <c r="AS206" s="764"/>
      <c r="AT206" s="764"/>
      <c r="AU206" s="764"/>
      <c r="AV206" s="730"/>
      <c r="AW206" s="729">
        <v>0</v>
      </c>
      <c r="AX206" s="733">
        <v>0</v>
      </c>
      <c r="AY206" s="546">
        <v>0</v>
      </c>
      <c r="AZ206" s="546">
        <v>1</v>
      </c>
      <c r="BA206" s="546">
        <v>15</v>
      </c>
      <c r="BB206" s="546">
        <v>23</v>
      </c>
      <c r="BC206" s="734">
        <v>39</v>
      </c>
      <c r="BD206" s="758"/>
      <c r="BE206" s="759"/>
      <c r="BF206" s="759"/>
      <c r="BG206" s="759"/>
      <c r="BH206" s="759"/>
      <c r="BI206" s="759"/>
      <c r="BJ206" s="759"/>
      <c r="BK206" s="759"/>
      <c r="BL206" s="759"/>
      <c r="BM206" s="759"/>
      <c r="BN206" s="759"/>
      <c r="BO206" s="759"/>
      <c r="BP206" s="759"/>
      <c r="BQ206" s="759"/>
      <c r="BR206" s="759"/>
      <c r="BS206" s="759"/>
      <c r="BT206" s="759"/>
      <c r="BU206" s="759"/>
      <c r="BV206" s="759"/>
      <c r="BW206" s="759"/>
      <c r="BX206" s="759"/>
      <c r="BY206" s="759"/>
      <c r="BZ206" s="759"/>
      <c r="CA206" s="759"/>
      <c r="CB206" s="759"/>
      <c r="CC206" s="759"/>
      <c r="CD206" s="759"/>
      <c r="CE206" s="759"/>
      <c r="CF206" s="759"/>
      <c r="CG206" s="759"/>
      <c r="CH206" s="759"/>
      <c r="CI206" s="759"/>
      <c r="CJ206" s="759"/>
      <c r="CK206" s="759"/>
      <c r="CL206" s="759"/>
      <c r="CM206" s="759"/>
      <c r="CN206" s="759"/>
      <c r="CO206" s="759"/>
      <c r="CP206" s="759"/>
      <c r="CQ206" s="759"/>
      <c r="CR206" s="759"/>
      <c r="CS206" s="759"/>
      <c r="CT206" s="759"/>
      <c r="CU206" s="759"/>
      <c r="CV206" s="759"/>
      <c r="CW206" s="759"/>
      <c r="CX206" s="759"/>
      <c r="CY206" s="759"/>
      <c r="CZ206" s="759"/>
      <c r="DA206" s="759"/>
      <c r="DB206" s="759"/>
      <c r="DC206" s="759"/>
      <c r="DD206" s="759"/>
      <c r="DE206" s="759"/>
      <c r="DF206" s="759"/>
      <c r="DG206" s="759"/>
      <c r="DH206" s="759"/>
      <c r="DI206" s="759"/>
      <c r="DJ206" s="759"/>
      <c r="DK206" s="759"/>
      <c r="DL206" s="759"/>
      <c r="DM206" s="759"/>
      <c r="DN206" s="759"/>
      <c r="DO206" s="759"/>
      <c r="DP206" s="759"/>
      <c r="DQ206" s="759"/>
      <c r="DR206" s="759"/>
      <c r="DS206" s="759"/>
      <c r="DT206" s="759"/>
      <c r="DU206" s="759"/>
      <c r="DV206" s="759"/>
      <c r="DW206" s="759"/>
      <c r="DX206" s="759"/>
      <c r="DY206" s="759"/>
      <c r="DZ206" s="759"/>
      <c r="EA206" s="759"/>
      <c r="EB206" s="759"/>
      <c r="EC206" s="759"/>
      <c r="ED206" s="759"/>
      <c r="EE206" s="759"/>
      <c r="EF206" s="759"/>
      <c r="EG206" s="759"/>
      <c r="EH206" s="759"/>
      <c r="EI206" s="759"/>
      <c r="EJ206" s="759"/>
      <c r="EK206" s="759"/>
      <c r="EL206" s="759"/>
      <c r="EM206" s="759"/>
      <c r="EN206" s="759"/>
      <c r="EO206" s="759"/>
      <c r="EP206" s="759"/>
      <c r="EQ206" s="759"/>
      <c r="ER206" s="759"/>
      <c r="ES206" s="759"/>
      <c r="ET206" s="759"/>
      <c r="EU206" s="759"/>
      <c r="EV206" s="759"/>
      <c r="EW206" s="759"/>
      <c r="EX206" s="759"/>
      <c r="EY206" s="759"/>
      <c r="EZ206" s="759"/>
      <c r="FA206" s="759"/>
      <c r="FB206" s="759"/>
      <c r="FC206" s="759"/>
      <c r="FD206" s="759"/>
      <c r="FE206" s="759"/>
      <c r="FF206" s="759"/>
      <c r="FG206" s="759"/>
      <c r="FH206" s="759"/>
      <c r="FI206" s="759"/>
      <c r="FJ206" s="759"/>
      <c r="FK206" s="759"/>
      <c r="FL206" s="759"/>
      <c r="FM206" s="759"/>
      <c r="FN206" s="759"/>
      <c r="FO206" s="759"/>
      <c r="FP206" s="759"/>
      <c r="FQ206" s="759"/>
      <c r="FR206" s="759"/>
      <c r="FS206" s="759"/>
      <c r="FT206" s="759"/>
      <c r="FU206" s="759"/>
      <c r="FV206" s="759"/>
      <c r="FW206" s="759"/>
      <c r="FX206" s="759"/>
      <c r="FY206" s="759"/>
      <c r="FZ206" s="759"/>
      <c r="GA206" s="759"/>
      <c r="GB206" s="759"/>
      <c r="GC206" s="759"/>
      <c r="GD206" s="759"/>
      <c r="GE206" s="759"/>
      <c r="GF206" s="759"/>
      <c r="GG206" s="759"/>
      <c r="GH206" s="759"/>
      <c r="GI206" s="759"/>
      <c r="GJ206" s="759"/>
      <c r="GK206" s="759"/>
      <c r="GL206" s="759"/>
      <c r="GM206" s="759"/>
      <c r="GN206" s="759"/>
      <c r="GO206" s="759"/>
      <c r="GP206" s="759"/>
      <c r="GQ206" s="759"/>
      <c r="GR206" s="759"/>
      <c r="GS206" s="759"/>
      <c r="GT206" s="759"/>
      <c r="GU206" s="759"/>
      <c r="GV206" s="759"/>
      <c r="GW206" s="759"/>
      <c r="GX206" s="759"/>
      <c r="GY206" s="759"/>
      <c r="GZ206" s="759"/>
      <c r="HA206" s="759"/>
      <c r="HB206" s="759"/>
      <c r="HC206" s="759"/>
      <c r="HD206" s="759"/>
      <c r="HE206" s="759"/>
      <c r="HF206" s="759"/>
      <c r="HG206" s="759"/>
      <c r="HH206" s="759"/>
      <c r="HI206" s="759"/>
      <c r="HJ206" s="759"/>
      <c r="HK206" s="759"/>
      <c r="HL206" s="759"/>
      <c r="HM206" s="759"/>
      <c r="HN206" s="759"/>
    </row>
    <row r="207" spans="1:222" s="763" customFormat="1" ht="12" customHeight="1">
      <c r="A207" s="741">
        <v>166</v>
      </c>
      <c r="B207" s="865" t="s">
        <v>276</v>
      </c>
      <c r="C207" s="546">
        <v>0</v>
      </c>
      <c r="D207" s="546">
        <v>0</v>
      </c>
      <c r="E207" s="546">
        <v>11</v>
      </c>
      <c r="F207" s="546">
        <v>27</v>
      </c>
      <c r="G207" s="729">
        <v>38</v>
      </c>
      <c r="H207" s="739"/>
      <c r="I207" s="730"/>
      <c r="J207" s="730"/>
      <c r="K207" s="730"/>
      <c r="L207" s="730"/>
      <c r="M207" s="730"/>
      <c r="N207" s="730"/>
      <c r="O207" s="900"/>
      <c r="P207" s="846"/>
      <c r="Q207" s="767"/>
      <c r="R207" s="767"/>
      <c r="S207" s="767"/>
      <c r="T207" s="767"/>
      <c r="U207" s="767"/>
      <c r="V207" s="767"/>
      <c r="W207" s="767"/>
      <c r="X207" s="732">
        <v>38</v>
      </c>
      <c r="Y207" s="728"/>
      <c r="Z207" s="728"/>
      <c r="AA207" s="900"/>
      <c r="AB207" s="900"/>
      <c r="AC207" s="728"/>
      <c r="AD207" s="728"/>
      <c r="AE207" s="728"/>
      <c r="AF207" s="900"/>
      <c r="AG207" s="728"/>
      <c r="AH207" s="728"/>
      <c r="AI207" s="728"/>
      <c r="AJ207" s="728"/>
      <c r="AK207" s="728"/>
      <c r="AL207" s="728"/>
      <c r="AM207" s="728"/>
      <c r="AN207" s="728"/>
      <c r="AO207" s="728"/>
      <c r="AP207" s="728"/>
      <c r="AQ207" s="728"/>
      <c r="AR207" s="728"/>
      <c r="AS207" s="764"/>
      <c r="AT207" s="764"/>
      <c r="AU207" s="764"/>
      <c r="AV207" s="730"/>
      <c r="AW207" s="729">
        <v>0</v>
      </c>
      <c r="AX207" s="733">
        <v>0</v>
      </c>
      <c r="AY207" s="546">
        <v>0</v>
      </c>
      <c r="AZ207" s="546">
        <v>0</v>
      </c>
      <c r="BA207" s="546">
        <v>11</v>
      </c>
      <c r="BB207" s="546">
        <v>27</v>
      </c>
      <c r="BC207" s="734">
        <v>38</v>
      </c>
      <c r="BD207" s="758"/>
      <c r="BE207" s="759"/>
      <c r="BF207" s="759"/>
      <c r="BG207" s="759"/>
      <c r="BH207" s="759"/>
      <c r="BI207" s="759"/>
      <c r="BJ207" s="759"/>
      <c r="BK207" s="759"/>
      <c r="BL207" s="759"/>
      <c r="BM207" s="759"/>
      <c r="BN207" s="759"/>
      <c r="BO207" s="759"/>
      <c r="BP207" s="759"/>
      <c r="BQ207" s="759"/>
      <c r="BR207" s="759"/>
      <c r="BS207" s="759"/>
      <c r="BT207" s="759"/>
      <c r="BU207" s="759"/>
      <c r="BV207" s="759"/>
      <c r="BW207" s="759"/>
      <c r="BX207" s="759"/>
      <c r="BY207" s="759"/>
      <c r="BZ207" s="759"/>
      <c r="CA207" s="759"/>
      <c r="CB207" s="759"/>
      <c r="CC207" s="759"/>
      <c r="CD207" s="759"/>
      <c r="CE207" s="759"/>
      <c r="CF207" s="759"/>
      <c r="CG207" s="759"/>
      <c r="CH207" s="759"/>
      <c r="CI207" s="759"/>
      <c r="CJ207" s="759"/>
      <c r="CK207" s="759"/>
      <c r="CL207" s="759"/>
      <c r="CM207" s="759"/>
      <c r="CN207" s="759"/>
      <c r="CO207" s="759"/>
      <c r="CP207" s="759"/>
      <c r="CQ207" s="759"/>
      <c r="CR207" s="759"/>
      <c r="CS207" s="759"/>
      <c r="CT207" s="759"/>
      <c r="CU207" s="759"/>
      <c r="CV207" s="759"/>
      <c r="CW207" s="759"/>
      <c r="CX207" s="759"/>
      <c r="CY207" s="759"/>
      <c r="CZ207" s="759"/>
      <c r="DA207" s="759"/>
      <c r="DB207" s="759"/>
      <c r="DC207" s="759"/>
      <c r="DD207" s="759"/>
      <c r="DE207" s="759"/>
      <c r="DF207" s="759"/>
      <c r="DG207" s="759"/>
      <c r="DH207" s="759"/>
      <c r="DI207" s="759"/>
      <c r="DJ207" s="759"/>
      <c r="DK207" s="759"/>
      <c r="DL207" s="759"/>
      <c r="DM207" s="759"/>
      <c r="DN207" s="759"/>
      <c r="DO207" s="759"/>
      <c r="DP207" s="759"/>
      <c r="DQ207" s="759"/>
      <c r="DR207" s="759"/>
      <c r="DS207" s="759"/>
      <c r="DT207" s="759"/>
      <c r="DU207" s="759"/>
      <c r="DV207" s="759"/>
      <c r="DW207" s="759"/>
      <c r="DX207" s="759"/>
      <c r="DY207" s="759"/>
      <c r="DZ207" s="759"/>
      <c r="EA207" s="759"/>
      <c r="EB207" s="759"/>
      <c r="EC207" s="759"/>
      <c r="ED207" s="759"/>
      <c r="EE207" s="759"/>
      <c r="EF207" s="759"/>
      <c r="EG207" s="759"/>
      <c r="EH207" s="759"/>
      <c r="EI207" s="759"/>
      <c r="EJ207" s="759"/>
      <c r="EK207" s="759"/>
      <c r="EL207" s="759"/>
      <c r="EM207" s="759"/>
      <c r="EN207" s="759"/>
      <c r="EO207" s="759"/>
      <c r="EP207" s="759"/>
      <c r="EQ207" s="759"/>
      <c r="ER207" s="759"/>
      <c r="ES207" s="759"/>
      <c r="ET207" s="759"/>
      <c r="EU207" s="759"/>
      <c r="EV207" s="759"/>
      <c r="EW207" s="759"/>
      <c r="EX207" s="759"/>
      <c r="EY207" s="759"/>
      <c r="EZ207" s="759"/>
      <c r="FA207" s="759"/>
      <c r="FB207" s="759"/>
      <c r="FC207" s="759"/>
      <c r="FD207" s="759"/>
      <c r="FE207" s="759"/>
      <c r="FF207" s="759"/>
      <c r="FG207" s="759"/>
      <c r="FH207" s="759"/>
      <c r="FI207" s="759"/>
      <c r="FJ207" s="759"/>
      <c r="FK207" s="759"/>
      <c r="FL207" s="759"/>
      <c r="FM207" s="759"/>
      <c r="FN207" s="759"/>
      <c r="FO207" s="759"/>
      <c r="FP207" s="759"/>
      <c r="FQ207" s="759"/>
      <c r="FR207" s="759"/>
      <c r="FS207" s="759"/>
      <c r="FT207" s="759"/>
      <c r="FU207" s="759"/>
      <c r="FV207" s="759"/>
      <c r="FW207" s="759"/>
      <c r="FX207" s="759"/>
      <c r="FY207" s="759"/>
      <c r="FZ207" s="759"/>
      <c r="GA207" s="759"/>
      <c r="GB207" s="759"/>
      <c r="GC207" s="759"/>
      <c r="GD207" s="759"/>
      <c r="GE207" s="759"/>
      <c r="GF207" s="759"/>
      <c r="GG207" s="759"/>
      <c r="GH207" s="759"/>
      <c r="GI207" s="759"/>
      <c r="GJ207" s="759"/>
      <c r="GK207" s="759"/>
      <c r="GL207" s="759"/>
      <c r="GM207" s="759"/>
      <c r="GN207" s="759"/>
      <c r="GO207" s="759"/>
      <c r="GP207" s="759"/>
      <c r="GQ207" s="759"/>
      <c r="GR207" s="759"/>
      <c r="GS207" s="759"/>
      <c r="GT207" s="759"/>
      <c r="GU207" s="759"/>
      <c r="GV207" s="759"/>
      <c r="GW207" s="759"/>
      <c r="GX207" s="759"/>
      <c r="GY207" s="759"/>
      <c r="GZ207" s="759"/>
      <c r="HA207" s="759"/>
      <c r="HB207" s="759"/>
      <c r="HC207" s="759"/>
      <c r="HD207" s="759"/>
      <c r="HE207" s="759"/>
      <c r="HF207" s="759"/>
      <c r="HG207" s="759"/>
      <c r="HH207" s="759"/>
      <c r="HI207" s="759"/>
      <c r="HJ207" s="759"/>
      <c r="HK207" s="759"/>
      <c r="HL207" s="759"/>
      <c r="HM207" s="759"/>
      <c r="HN207" s="759"/>
    </row>
    <row r="208" spans="1:222" s="763" customFormat="1" ht="12" customHeight="1">
      <c r="A208" s="741">
        <v>167</v>
      </c>
      <c r="B208" s="865" t="s">
        <v>277</v>
      </c>
      <c r="C208" s="546">
        <v>0</v>
      </c>
      <c r="D208" s="546">
        <v>0</v>
      </c>
      <c r="E208" s="546">
        <v>16</v>
      </c>
      <c r="F208" s="546">
        <v>22</v>
      </c>
      <c r="G208" s="729">
        <v>38</v>
      </c>
      <c r="H208" s="739"/>
      <c r="I208" s="730"/>
      <c r="J208" s="730"/>
      <c r="K208" s="730"/>
      <c r="L208" s="730"/>
      <c r="M208" s="730"/>
      <c r="N208" s="730"/>
      <c r="O208" s="730"/>
      <c r="P208" s="846"/>
      <c r="Q208" s="767"/>
      <c r="R208" s="767"/>
      <c r="S208" s="767"/>
      <c r="T208" s="767"/>
      <c r="U208" s="767"/>
      <c r="V208" s="767"/>
      <c r="W208" s="767"/>
      <c r="X208" s="732">
        <v>38</v>
      </c>
      <c r="Y208" s="728"/>
      <c r="Z208" s="728"/>
      <c r="AA208" s="900"/>
      <c r="AB208" s="900"/>
      <c r="AC208" s="728"/>
      <c r="AD208" s="728"/>
      <c r="AE208" s="728"/>
      <c r="AF208" s="900"/>
      <c r="AG208" s="728"/>
      <c r="AH208" s="728"/>
      <c r="AI208" s="728"/>
      <c r="AJ208" s="728"/>
      <c r="AK208" s="728"/>
      <c r="AL208" s="728"/>
      <c r="AM208" s="728"/>
      <c r="AN208" s="728"/>
      <c r="AO208" s="728"/>
      <c r="AP208" s="728"/>
      <c r="AQ208" s="728"/>
      <c r="AR208" s="728"/>
      <c r="AS208" s="764"/>
      <c r="AT208" s="764"/>
      <c r="AU208" s="764"/>
      <c r="AV208" s="730"/>
      <c r="AW208" s="729">
        <v>0</v>
      </c>
      <c r="AX208" s="733">
        <v>0</v>
      </c>
      <c r="AY208" s="546">
        <v>0</v>
      </c>
      <c r="AZ208" s="546">
        <v>0</v>
      </c>
      <c r="BA208" s="546">
        <v>16</v>
      </c>
      <c r="BB208" s="546">
        <v>22</v>
      </c>
      <c r="BC208" s="718">
        <v>38</v>
      </c>
      <c r="BD208" s="758"/>
      <c r="BE208" s="759"/>
      <c r="BF208" s="759"/>
      <c r="BG208" s="759"/>
      <c r="BH208" s="759"/>
      <c r="BI208" s="759"/>
      <c r="BJ208" s="759"/>
      <c r="BK208" s="759"/>
      <c r="BL208" s="759"/>
      <c r="BM208" s="759"/>
      <c r="BN208" s="759"/>
      <c r="BO208" s="759"/>
      <c r="BP208" s="759"/>
      <c r="BQ208" s="759"/>
      <c r="BR208" s="759"/>
      <c r="BS208" s="759"/>
      <c r="BT208" s="759"/>
      <c r="BU208" s="759"/>
      <c r="BV208" s="759"/>
      <c r="BW208" s="759"/>
      <c r="BX208" s="759"/>
      <c r="BY208" s="759"/>
      <c r="BZ208" s="759"/>
      <c r="CA208" s="759"/>
      <c r="CB208" s="759"/>
      <c r="CC208" s="759"/>
      <c r="CD208" s="759"/>
      <c r="CE208" s="759"/>
      <c r="CF208" s="759"/>
      <c r="CG208" s="759"/>
      <c r="CH208" s="759"/>
      <c r="CI208" s="759"/>
      <c r="CJ208" s="759"/>
      <c r="CK208" s="759"/>
      <c r="CL208" s="759"/>
      <c r="CM208" s="759"/>
      <c r="CN208" s="759"/>
      <c r="CO208" s="759"/>
      <c r="CP208" s="759"/>
      <c r="CQ208" s="759"/>
      <c r="CR208" s="759"/>
      <c r="CS208" s="759"/>
      <c r="CT208" s="759"/>
      <c r="CU208" s="759"/>
      <c r="CV208" s="759"/>
      <c r="CW208" s="759"/>
      <c r="CX208" s="759"/>
      <c r="CY208" s="759"/>
      <c r="CZ208" s="759"/>
      <c r="DA208" s="759"/>
      <c r="DB208" s="759"/>
      <c r="DC208" s="759"/>
      <c r="DD208" s="759"/>
      <c r="DE208" s="759"/>
      <c r="DF208" s="759"/>
      <c r="DG208" s="759"/>
      <c r="DH208" s="759"/>
      <c r="DI208" s="759"/>
      <c r="DJ208" s="759"/>
      <c r="DK208" s="759"/>
      <c r="DL208" s="759"/>
      <c r="DM208" s="759"/>
      <c r="DN208" s="759"/>
      <c r="DO208" s="759"/>
      <c r="DP208" s="759"/>
      <c r="DQ208" s="759"/>
      <c r="DR208" s="759"/>
      <c r="DS208" s="759"/>
      <c r="DT208" s="759"/>
      <c r="DU208" s="759"/>
      <c r="DV208" s="759"/>
      <c r="DW208" s="759"/>
      <c r="DX208" s="759"/>
      <c r="DY208" s="759"/>
      <c r="DZ208" s="759"/>
      <c r="EA208" s="759"/>
      <c r="EB208" s="759"/>
      <c r="EC208" s="759"/>
      <c r="ED208" s="759"/>
      <c r="EE208" s="759"/>
      <c r="EF208" s="759"/>
      <c r="EG208" s="759"/>
      <c r="EH208" s="759"/>
      <c r="EI208" s="759"/>
      <c r="EJ208" s="759"/>
      <c r="EK208" s="759"/>
      <c r="EL208" s="759"/>
      <c r="EM208" s="759"/>
      <c r="EN208" s="759"/>
      <c r="EO208" s="759"/>
      <c r="EP208" s="759"/>
      <c r="EQ208" s="759"/>
      <c r="ER208" s="759"/>
      <c r="ES208" s="759"/>
      <c r="ET208" s="759"/>
      <c r="EU208" s="759"/>
      <c r="EV208" s="759"/>
      <c r="EW208" s="759"/>
      <c r="EX208" s="759"/>
      <c r="EY208" s="759"/>
      <c r="EZ208" s="759"/>
      <c r="FA208" s="759"/>
      <c r="FB208" s="759"/>
      <c r="FC208" s="759"/>
      <c r="FD208" s="759"/>
      <c r="FE208" s="759"/>
      <c r="FF208" s="759"/>
      <c r="FG208" s="759"/>
      <c r="FH208" s="759"/>
      <c r="FI208" s="759"/>
      <c r="FJ208" s="759"/>
      <c r="FK208" s="759"/>
      <c r="FL208" s="759"/>
      <c r="FM208" s="759"/>
      <c r="FN208" s="759"/>
      <c r="FO208" s="759"/>
      <c r="FP208" s="759"/>
      <c r="FQ208" s="759"/>
      <c r="FR208" s="759"/>
      <c r="FS208" s="759"/>
      <c r="FT208" s="759"/>
      <c r="FU208" s="759"/>
      <c r="FV208" s="759"/>
      <c r="FW208" s="759"/>
      <c r="FX208" s="759"/>
      <c r="FY208" s="759"/>
      <c r="FZ208" s="759"/>
      <c r="GA208" s="759"/>
      <c r="GB208" s="759"/>
      <c r="GC208" s="759"/>
      <c r="GD208" s="759"/>
      <c r="GE208" s="759"/>
      <c r="GF208" s="759"/>
      <c r="GG208" s="759"/>
      <c r="GH208" s="759"/>
      <c r="GI208" s="759"/>
      <c r="GJ208" s="759"/>
      <c r="GK208" s="759"/>
      <c r="GL208" s="759"/>
      <c r="GM208" s="759"/>
      <c r="GN208" s="759"/>
      <c r="GO208" s="759"/>
      <c r="GP208" s="759"/>
      <c r="GQ208" s="759"/>
      <c r="GR208" s="759"/>
      <c r="GS208" s="759"/>
      <c r="GT208" s="759"/>
      <c r="GU208" s="759"/>
      <c r="GV208" s="759"/>
      <c r="GW208" s="759"/>
      <c r="GX208" s="759"/>
      <c r="GY208" s="759"/>
      <c r="GZ208" s="759"/>
      <c r="HA208" s="759"/>
      <c r="HB208" s="759"/>
      <c r="HC208" s="759"/>
      <c r="HD208" s="759"/>
      <c r="HE208" s="759"/>
      <c r="HF208" s="759"/>
      <c r="HG208" s="759"/>
      <c r="HH208" s="759"/>
      <c r="HI208" s="759"/>
      <c r="HJ208" s="759"/>
      <c r="HK208" s="759"/>
      <c r="HL208" s="759"/>
      <c r="HM208" s="759"/>
      <c r="HN208" s="759"/>
    </row>
    <row r="209" spans="1:222" s="763" customFormat="1" ht="12" customHeight="1">
      <c r="A209" s="741">
        <v>168</v>
      </c>
      <c r="B209" s="865" t="s">
        <v>278</v>
      </c>
      <c r="C209" s="546">
        <v>1</v>
      </c>
      <c r="D209" s="546">
        <v>0</v>
      </c>
      <c r="E209" s="546">
        <v>9</v>
      </c>
      <c r="F209" s="546">
        <v>29</v>
      </c>
      <c r="G209" s="729">
        <v>39</v>
      </c>
      <c r="H209" s="739"/>
      <c r="I209" s="730"/>
      <c r="J209" s="730"/>
      <c r="K209" s="730"/>
      <c r="L209" s="730"/>
      <c r="M209" s="730"/>
      <c r="N209" s="730"/>
      <c r="O209" s="730"/>
      <c r="P209" s="846"/>
      <c r="Q209" s="767"/>
      <c r="R209" s="767"/>
      <c r="S209" s="767"/>
      <c r="T209" s="767"/>
      <c r="U209" s="767"/>
      <c r="V209" s="767"/>
      <c r="W209" s="767"/>
      <c r="X209" s="732">
        <v>39</v>
      </c>
      <c r="Y209" s="728"/>
      <c r="Z209" s="728"/>
      <c r="AA209" s="900"/>
      <c r="AB209" s="900">
        <v>1</v>
      </c>
      <c r="AC209" s="728"/>
      <c r="AD209" s="728"/>
      <c r="AE209" s="728"/>
      <c r="AF209" s="900"/>
      <c r="AG209" s="728"/>
      <c r="AH209" s="728"/>
      <c r="AI209" s="728"/>
      <c r="AJ209" s="728"/>
      <c r="AK209" s="728"/>
      <c r="AL209" s="728"/>
      <c r="AM209" s="728"/>
      <c r="AN209" s="728"/>
      <c r="AO209" s="728"/>
      <c r="AP209" s="728"/>
      <c r="AQ209" s="728"/>
      <c r="AR209" s="728"/>
      <c r="AS209" s="764"/>
      <c r="AT209" s="764"/>
      <c r="AU209" s="764"/>
      <c r="AV209" s="730">
        <v>1</v>
      </c>
      <c r="AW209" s="729">
        <v>0</v>
      </c>
      <c r="AX209" s="733">
        <v>2</v>
      </c>
      <c r="AY209" s="546">
        <v>1</v>
      </c>
      <c r="AZ209" s="546">
        <v>0</v>
      </c>
      <c r="BA209" s="546">
        <v>9</v>
      </c>
      <c r="BB209" s="546">
        <v>27</v>
      </c>
      <c r="BC209" s="734">
        <v>37</v>
      </c>
      <c r="BD209" s="758" t="s">
        <v>1586</v>
      </c>
      <c r="BE209" s="759"/>
      <c r="BF209" s="759"/>
      <c r="BG209" s="759"/>
      <c r="BH209" s="759"/>
      <c r="BI209" s="759"/>
      <c r="BJ209" s="759"/>
      <c r="BK209" s="759"/>
      <c r="BL209" s="759"/>
      <c r="BM209" s="759"/>
      <c r="BN209" s="759"/>
      <c r="BO209" s="759"/>
      <c r="BP209" s="759"/>
      <c r="BQ209" s="759"/>
      <c r="BR209" s="759"/>
      <c r="BS209" s="759"/>
      <c r="BT209" s="759"/>
      <c r="BU209" s="759"/>
      <c r="BV209" s="759"/>
      <c r="BW209" s="759"/>
      <c r="BX209" s="759"/>
      <c r="BY209" s="759"/>
      <c r="BZ209" s="759"/>
      <c r="CA209" s="759"/>
      <c r="CB209" s="759"/>
      <c r="CC209" s="759"/>
      <c r="CD209" s="759"/>
      <c r="CE209" s="759"/>
      <c r="CF209" s="759"/>
      <c r="CG209" s="759"/>
      <c r="CH209" s="759"/>
      <c r="CI209" s="759"/>
      <c r="CJ209" s="759"/>
      <c r="CK209" s="759"/>
      <c r="CL209" s="759"/>
      <c r="CM209" s="759"/>
      <c r="CN209" s="759"/>
      <c r="CO209" s="759"/>
      <c r="CP209" s="759"/>
      <c r="CQ209" s="759"/>
      <c r="CR209" s="759"/>
      <c r="CS209" s="759"/>
      <c r="CT209" s="759"/>
      <c r="CU209" s="759"/>
      <c r="CV209" s="759"/>
      <c r="CW209" s="759"/>
      <c r="CX209" s="759"/>
      <c r="CY209" s="759"/>
      <c r="CZ209" s="759"/>
      <c r="DA209" s="759"/>
      <c r="DB209" s="759"/>
      <c r="DC209" s="759"/>
      <c r="DD209" s="759"/>
      <c r="DE209" s="759"/>
      <c r="DF209" s="759"/>
      <c r="DG209" s="759"/>
      <c r="DH209" s="759"/>
      <c r="DI209" s="759"/>
      <c r="DJ209" s="759"/>
      <c r="DK209" s="759"/>
      <c r="DL209" s="759"/>
      <c r="DM209" s="759"/>
      <c r="DN209" s="759"/>
      <c r="DO209" s="759"/>
      <c r="DP209" s="759"/>
      <c r="DQ209" s="759"/>
      <c r="DR209" s="759"/>
      <c r="DS209" s="759"/>
      <c r="DT209" s="759"/>
      <c r="DU209" s="759"/>
      <c r="DV209" s="759"/>
      <c r="DW209" s="759"/>
      <c r="DX209" s="759"/>
      <c r="DY209" s="759"/>
      <c r="DZ209" s="759"/>
      <c r="EA209" s="759"/>
      <c r="EB209" s="759"/>
      <c r="EC209" s="759"/>
      <c r="ED209" s="759"/>
      <c r="EE209" s="759"/>
      <c r="EF209" s="759"/>
      <c r="EG209" s="759"/>
      <c r="EH209" s="759"/>
      <c r="EI209" s="759"/>
      <c r="EJ209" s="759"/>
      <c r="EK209" s="759"/>
      <c r="EL209" s="759"/>
      <c r="EM209" s="759"/>
      <c r="EN209" s="759"/>
      <c r="EO209" s="759"/>
      <c r="EP209" s="759"/>
      <c r="EQ209" s="759"/>
      <c r="ER209" s="759"/>
      <c r="ES209" s="759"/>
      <c r="ET209" s="759"/>
      <c r="EU209" s="759"/>
      <c r="EV209" s="759"/>
      <c r="EW209" s="759"/>
      <c r="EX209" s="759"/>
      <c r="EY209" s="759"/>
      <c r="EZ209" s="759"/>
      <c r="FA209" s="759"/>
      <c r="FB209" s="759"/>
      <c r="FC209" s="759"/>
      <c r="FD209" s="759"/>
      <c r="FE209" s="759"/>
      <c r="FF209" s="759"/>
      <c r="FG209" s="759"/>
      <c r="FH209" s="759"/>
      <c r="FI209" s="759"/>
      <c r="FJ209" s="759"/>
      <c r="FK209" s="759"/>
      <c r="FL209" s="759"/>
      <c r="FM209" s="759"/>
      <c r="FN209" s="759"/>
      <c r="FO209" s="759"/>
      <c r="FP209" s="759"/>
      <c r="FQ209" s="759"/>
      <c r="FR209" s="759"/>
      <c r="FS209" s="759"/>
      <c r="FT209" s="759"/>
      <c r="FU209" s="759"/>
      <c r="FV209" s="759"/>
      <c r="FW209" s="759"/>
      <c r="FX209" s="759"/>
      <c r="FY209" s="759"/>
      <c r="FZ209" s="759"/>
      <c r="GA209" s="759"/>
      <c r="GB209" s="759"/>
      <c r="GC209" s="759"/>
      <c r="GD209" s="759"/>
      <c r="GE209" s="759"/>
      <c r="GF209" s="759"/>
      <c r="GG209" s="759"/>
      <c r="GH209" s="759"/>
      <c r="GI209" s="759"/>
      <c r="GJ209" s="759"/>
      <c r="GK209" s="759"/>
      <c r="GL209" s="759"/>
      <c r="GM209" s="759"/>
      <c r="GN209" s="759"/>
      <c r="GO209" s="759"/>
      <c r="GP209" s="759"/>
      <c r="GQ209" s="759"/>
      <c r="GR209" s="759"/>
      <c r="GS209" s="759"/>
      <c r="GT209" s="759"/>
      <c r="GU209" s="759"/>
      <c r="GV209" s="759"/>
      <c r="GW209" s="759"/>
      <c r="GX209" s="759"/>
      <c r="GY209" s="759"/>
      <c r="GZ209" s="759"/>
      <c r="HA209" s="759"/>
      <c r="HB209" s="759"/>
      <c r="HC209" s="759"/>
      <c r="HD209" s="759"/>
      <c r="HE209" s="759"/>
      <c r="HF209" s="759"/>
      <c r="HG209" s="759"/>
      <c r="HH209" s="759"/>
      <c r="HI209" s="759"/>
      <c r="HJ209" s="759"/>
      <c r="HK209" s="759"/>
      <c r="HL209" s="759"/>
      <c r="HM209" s="759"/>
      <c r="HN209" s="759"/>
    </row>
    <row r="210" spans="1:222" s="763" customFormat="1" ht="12" customHeight="1">
      <c r="A210" s="741">
        <v>169</v>
      </c>
      <c r="B210" s="865" t="s">
        <v>279</v>
      </c>
      <c r="C210" s="546">
        <v>0</v>
      </c>
      <c r="D210" s="546">
        <v>2</v>
      </c>
      <c r="E210" s="546">
        <v>7</v>
      </c>
      <c r="F210" s="546">
        <v>30</v>
      </c>
      <c r="G210" s="729">
        <v>39</v>
      </c>
      <c r="H210" s="739"/>
      <c r="I210" s="730"/>
      <c r="J210" s="730"/>
      <c r="K210" s="730"/>
      <c r="L210" s="730"/>
      <c r="M210" s="730"/>
      <c r="N210" s="730"/>
      <c r="O210" s="730"/>
      <c r="P210" s="846"/>
      <c r="Q210" s="767"/>
      <c r="R210" s="767"/>
      <c r="S210" s="737"/>
      <c r="T210" s="767"/>
      <c r="U210" s="767"/>
      <c r="V210" s="767"/>
      <c r="W210" s="767"/>
      <c r="X210" s="732">
        <v>39</v>
      </c>
      <c r="Y210" s="728"/>
      <c r="Z210" s="728"/>
      <c r="AA210" s="900"/>
      <c r="AB210" s="900">
        <v>1</v>
      </c>
      <c r="AC210" s="728"/>
      <c r="AD210" s="728"/>
      <c r="AE210" s="728"/>
      <c r="AF210" s="900"/>
      <c r="AG210" s="728"/>
      <c r="AH210" s="728"/>
      <c r="AI210" s="728"/>
      <c r="AJ210" s="728"/>
      <c r="AK210" s="728"/>
      <c r="AL210" s="728"/>
      <c r="AM210" s="728"/>
      <c r="AN210" s="728"/>
      <c r="AO210" s="764"/>
      <c r="AP210" s="764"/>
      <c r="AQ210" s="764"/>
      <c r="AR210" s="764"/>
      <c r="AS210" s="764"/>
      <c r="AT210" s="764"/>
      <c r="AU210" s="764"/>
      <c r="AV210" s="730">
        <v>1</v>
      </c>
      <c r="AW210" s="729">
        <v>0</v>
      </c>
      <c r="AX210" s="733">
        <v>2</v>
      </c>
      <c r="AY210" s="546">
        <v>0</v>
      </c>
      <c r="AZ210" s="546">
        <v>2</v>
      </c>
      <c r="BA210" s="546">
        <v>7</v>
      </c>
      <c r="BB210" s="546">
        <v>28</v>
      </c>
      <c r="BC210" s="734">
        <v>37</v>
      </c>
      <c r="BD210" s="758" t="s">
        <v>1670</v>
      </c>
      <c r="BE210" s="759"/>
      <c r="BF210" s="759"/>
      <c r="BG210" s="759"/>
      <c r="BH210" s="759"/>
      <c r="BI210" s="759"/>
      <c r="BJ210" s="759"/>
      <c r="BK210" s="759"/>
      <c r="BL210" s="759"/>
      <c r="BM210" s="759"/>
      <c r="BN210" s="759"/>
      <c r="BO210" s="759"/>
      <c r="BP210" s="759"/>
      <c r="BQ210" s="759"/>
      <c r="BR210" s="759"/>
      <c r="BS210" s="759"/>
      <c r="BT210" s="759"/>
      <c r="BU210" s="759"/>
      <c r="BV210" s="759"/>
      <c r="BW210" s="759"/>
      <c r="BX210" s="759"/>
      <c r="BY210" s="759"/>
      <c r="BZ210" s="759"/>
      <c r="CA210" s="759"/>
      <c r="CB210" s="759"/>
      <c r="CC210" s="759"/>
      <c r="CD210" s="759"/>
      <c r="CE210" s="759"/>
      <c r="CF210" s="759"/>
      <c r="CG210" s="759"/>
      <c r="CH210" s="759"/>
      <c r="CI210" s="759"/>
      <c r="CJ210" s="759"/>
      <c r="CK210" s="759"/>
      <c r="CL210" s="759"/>
      <c r="CM210" s="759"/>
      <c r="CN210" s="759"/>
      <c r="CO210" s="759"/>
      <c r="CP210" s="759"/>
      <c r="CQ210" s="759"/>
      <c r="CR210" s="759"/>
      <c r="CS210" s="759"/>
      <c r="CT210" s="759"/>
      <c r="CU210" s="759"/>
      <c r="CV210" s="759"/>
      <c r="CW210" s="759"/>
      <c r="CX210" s="759"/>
      <c r="CY210" s="759"/>
      <c r="CZ210" s="759"/>
      <c r="DA210" s="759"/>
      <c r="DB210" s="759"/>
      <c r="DC210" s="759"/>
      <c r="DD210" s="759"/>
      <c r="DE210" s="759"/>
      <c r="DF210" s="759"/>
      <c r="DG210" s="759"/>
      <c r="DH210" s="759"/>
      <c r="DI210" s="759"/>
      <c r="DJ210" s="759"/>
      <c r="DK210" s="759"/>
      <c r="DL210" s="759"/>
      <c r="DM210" s="759"/>
      <c r="DN210" s="759"/>
      <c r="DO210" s="759"/>
      <c r="DP210" s="759"/>
      <c r="DQ210" s="759"/>
      <c r="DR210" s="759"/>
      <c r="DS210" s="759"/>
      <c r="DT210" s="759"/>
      <c r="DU210" s="759"/>
      <c r="DV210" s="759"/>
      <c r="DW210" s="759"/>
      <c r="DX210" s="759"/>
      <c r="DY210" s="759"/>
      <c r="DZ210" s="759"/>
      <c r="EA210" s="759"/>
      <c r="EB210" s="759"/>
      <c r="EC210" s="759"/>
      <c r="ED210" s="759"/>
      <c r="EE210" s="759"/>
      <c r="EF210" s="759"/>
      <c r="EG210" s="759"/>
      <c r="EH210" s="759"/>
      <c r="EI210" s="759"/>
      <c r="EJ210" s="759"/>
      <c r="EK210" s="759"/>
      <c r="EL210" s="759"/>
      <c r="EM210" s="759"/>
      <c r="EN210" s="759"/>
      <c r="EO210" s="759"/>
      <c r="EP210" s="759"/>
      <c r="EQ210" s="759"/>
      <c r="ER210" s="759"/>
      <c r="ES210" s="759"/>
      <c r="ET210" s="759"/>
      <c r="EU210" s="759"/>
      <c r="EV210" s="759"/>
      <c r="EW210" s="759"/>
      <c r="EX210" s="759"/>
      <c r="EY210" s="759"/>
      <c r="EZ210" s="759"/>
      <c r="FA210" s="759"/>
      <c r="FB210" s="759"/>
      <c r="FC210" s="759"/>
      <c r="FD210" s="759"/>
      <c r="FE210" s="759"/>
      <c r="FF210" s="759"/>
      <c r="FG210" s="759"/>
      <c r="FH210" s="759"/>
      <c r="FI210" s="759"/>
      <c r="FJ210" s="759"/>
      <c r="FK210" s="759"/>
      <c r="FL210" s="759"/>
      <c r="FM210" s="759"/>
      <c r="FN210" s="759"/>
      <c r="FO210" s="759"/>
      <c r="FP210" s="759"/>
      <c r="FQ210" s="759"/>
      <c r="FR210" s="759"/>
      <c r="FS210" s="759"/>
      <c r="FT210" s="759"/>
      <c r="FU210" s="759"/>
      <c r="FV210" s="759"/>
      <c r="FW210" s="759"/>
      <c r="FX210" s="759"/>
      <c r="FY210" s="759"/>
      <c r="FZ210" s="759"/>
      <c r="GA210" s="759"/>
      <c r="GB210" s="759"/>
      <c r="GC210" s="759"/>
      <c r="GD210" s="759"/>
      <c r="GE210" s="759"/>
      <c r="GF210" s="759"/>
      <c r="GG210" s="759"/>
      <c r="GH210" s="759"/>
      <c r="GI210" s="759"/>
      <c r="GJ210" s="759"/>
      <c r="GK210" s="759"/>
      <c r="GL210" s="759"/>
      <c r="GM210" s="759"/>
      <c r="GN210" s="759"/>
      <c r="GO210" s="759"/>
      <c r="GP210" s="759"/>
      <c r="GQ210" s="759"/>
      <c r="GR210" s="759"/>
      <c r="GS210" s="759"/>
      <c r="GT210" s="759"/>
      <c r="GU210" s="759"/>
      <c r="GV210" s="759"/>
      <c r="GW210" s="759"/>
      <c r="GX210" s="759"/>
      <c r="GY210" s="759"/>
      <c r="GZ210" s="759"/>
      <c r="HA210" s="759"/>
      <c r="HB210" s="759"/>
      <c r="HC210" s="759"/>
      <c r="HD210" s="759"/>
      <c r="HE210" s="759"/>
      <c r="HF210" s="759"/>
      <c r="HG210" s="759"/>
      <c r="HH210" s="759"/>
      <c r="HI210" s="759"/>
      <c r="HJ210" s="759"/>
      <c r="HK210" s="759"/>
      <c r="HL210" s="759"/>
      <c r="HM210" s="759"/>
      <c r="HN210" s="759"/>
    </row>
    <row r="211" spans="1:222" s="707" customFormat="1" ht="12.75">
      <c r="A211" s="741">
        <v>170</v>
      </c>
      <c r="B211" s="843" t="s">
        <v>293</v>
      </c>
      <c r="C211" s="546">
        <v>0</v>
      </c>
      <c r="D211" s="546">
        <v>1</v>
      </c>
      <c r="E211" s="546">
        <v>0</v>
      </c>
      <c r="F211" s="546">
        <v>1</v>
      </c>
      <c r="G211" s="729">
        <v>2</v>
      </c>
      <c r="H211" s="900"/>
      <c r="I211" s="900"/>
      <c r="J211" s="900"/>
      <c r="K211" s="900"/>
      <c r="L211" s="900"/>
      <c r="M211" s="900"/>
      <c r="N211" s="900"/>
      <c r="O211" s="900"/>
      <c r="P211" s="737"/>
      <c r="Q211" s="737"/>
      <c r="R211" s="737"/>
      <c r="S211" s="737"/>
      <c r="T211" s="737"/>
      <c r="U211" s="737"/>
      <c r="V211" s="737"/>
      <c r="W211" s="737"/>
      <c r="X211" s="732">
        <v>2</v>
      </c>
      <c r="Y211" s="900"/>
      <c r="Z211" s="900"/>
      <c r="AA211" s="900"/>
      <c r="AB211" s="900"/>
      <c r="AC211" s="900"/>
      <c r="AD211" s="900"/>
      <c r="AE211" s="900"/>
      <c r="AF211" s="900"/>
      <c r="AG211" s="900"/>
      <c r="AH211" s="900"/>
      <c r="AI211" s="900"/>
      <c r="AJ211" s="900"/>
      <c r="AK211" s="900"/>
      <c r="AL211" s="900"/>
      <c r="AM211" s="900"/>
      <c r="AN211" s="900"/>
      <c r="AO211" s="900"/>
      <c r="AP211" s="900"/>
      <c r="AQ211" s="900"/>
      <c r="AR211" s="900"/>
      <c r="AS211" s="900"/>
      <c r="AT211" s="900"/>
      <c r="AU211" s="900"/>
      <c r="AV211" s="730"/>
      <c r="AW211" s="729">
        <v>0</v>
      </c>
      <c r="AX211" s="733">
        <v>0</v>
      </c>
      <c r="AY211" s="546">
        <v>0</v>
      </c>
      <c r="AZ211" s="546">
        <v>1</v>
      </c>
      <c r="BA211" s="546">
        <v>0</v>
      </c>
      <c r="BB211" s="546">
        <v>1</v>
      </c>
      <c r="BC211" s="734">
        <v>2</v>
      </c>
      <c r="BD211" s="758"/>
      <c r="BE211" s="759"/>
    </row>
    <row r="212" spans="1:222" s="707" customFormat="1" ht="12.75">
      <c r="A212" s="741">
        <v>171</v>
      </c>
      <c r="B212" s="843" t="s">
        <v>294</v>
      </c>
      <c r="C212" s="546">
        <v>0</v>
      </c>
      <c r="D212" s="546">
        <v>10</v>
      </c>
      <c r="E212" s="546">
        <v>7</v>
      </c>
      <c r="F212" s="546">
        <v>92</v>
      </c>
      <c r="G212" s="729">
        <v>109</v>
      </c>
      <c r="H212" s="900"/>
      <c r="I212" s="900"/>
      <c r="J212" s="900"/>
      <c r="K212" s="900"/>
      <c r="L212" s="900"/>
      <c r="M212" s="900"/>
      <c r="N212" s="900"/>
      <c r="O212" s="900"/>
      <c r="P212" s="737"/>
      <c r="Q212" s="737"/>
      <c r="R212" s="737"/>
      <c r="S212" s="737"/>
      <c r="T212" s="737"/>
      <c r="U212" s="737"/>
      <c r="V212" s="737"/>
      <c r="W212" s="737"/>
      <c r="X212" s="732">
        <v>109</v>
      </c>
      <c r="Y212" s="900"/>
      <c r="Z212" s="900"/>
      <c r="AA212" s="900"/>
      <c r="AB212" s="900"/>
      <c r="AC212" s="900"/>
      <c r="AD212" s="900"/>
      <c r="AE212" s="900"/>
      <c r="AF212" s="900"/>
      <c r="AG212" s="900"/>
      <c r="AH212" s="900"/>
      <c r="AI212" s="900"/>
      <c r="AJ212" s="900"/>
      <c r="AK212" s="900"/>
      <c r="AL212" s="900"/>
      <c r="AM212" s="900"/>
      <c r="AN212" s="900"/>
      <c r="AO212" s="730"/>
      <c r="AP212" s="730"/>
      <c r="AQ212" s="730"/>
      <c r="AR212" s="730"/>
      <c r="AS212" s="730"/>
      <c r="AT212" s="730"/>
      <c r="AU212" s="730"/>
      <c r="AV212" s="730"/>
      <c r="AW212" s="729">
        <v>0</v>
      </c>
      <c r="AX212" s="733">
        <v>0</v>
      </c>
      <c r="AY212" s="546">
        <v>0</v>
      </c>
      <c r="AZ212" s="546">
        <v>10</v>
      </c>
      <c r="BA212" s="546">
        <v>7</v>
      </c>
      <c r="BB212" s="546">
        <v>92</v>
      </c>
      <c r="BC212" s="734">
        <v>109</v>
      </c>
      <c r="BD212" s="758"/>
      <c r="BE212" s="759"/>
    </row>
    <row r="213" spans="1:222" s="707" customFormat="1" ht="12.75">
      <c r="A213" s="741">
        <v>172</v>
      </c>
      <c r="B213" s="843" t="s">
        <v>295</v>
      </c>
      <c r="C213" s="546">
        <v>5</v>
      </c>
      <c r="D213" s="546">
        <v>1</v>
      </c>
      <c r="E213" s="546">
        <v>0</v>
      </c>
      <c r="F213" s="546">
        <v>0</v>
      </c>
      <c r="G213" s="729">
        <v>6</v>
      </c>
      <c r="H213" s="900"/>
      <c r="I213" s="900"/>
      <c r="J213" s="900"/>
      <c r="K213" s="900"/>
      <c r="L213" s="900"/>
      <c r="M213" s="900"/>
      <c r="N213" s="900"/>
      <c r="O213" s="900"/>
      <c r="P213" s="737"/>
      <c r="Q213" s="737"/>
      <c r="R213" s="737"/>
      <c r="S213" s="737"/>
      <c r="T213" s="737"/>
      <c r="U213" s="737"/>
      <c r="V213" s="737"/>
      <c r="W213" s="737"/>
      <c r="X213" s="732">
        <v>6</v>
      </c>
      <c r="Y213" s="900"/>
      <c r="Z213" s="900"/>
      <c r="AA213" s="900"/>
      <c r="AB213" s="900"/>
      <c r="AC213" s="900"/>
      <c r="AD213" s="900"/>
      <c r="AE213" s="900"/>
      <c r="AF213" s="900"/>
      <c r="AG213" s="900"/>
      <c r="AH213" s="900"/>
      <c r="AI213" s="900"/>
      <c r="AJ213" s="900"/>
      <c r="AK213" s="900"/>
      <c r="AL213" s="900"/>
      <c r="AM213" s="900"/>
      <c r="AN213" s="900"/>
      <c r="AO213" s="900"/>
      <c r="AP213" s="900"/>
      <c r="AQ213" s="900"/>
      <c r="AR213" s="900"/>
      <c r="AS213" s="900"/>
      <c r="AT213" s="900"/>
      <c r="AU213" s="900"/>
      <c r="AV213" s="900"/>
      <c r="AW213" s="729">
        <v>0</v>
      </c>
      <c r="AX213" s="733">
        <v>0</v>
      </c>
      <c r="AY213" s="546">
        <v>5</v>
      </c>
      <c r="AZ213" s="546">
        <v>1</v>
      </c>
      <c r="BA213" s="546">
        <v>0</v>
      </c>
      <c r="BB213" s="546">
        <v>0</v>
      </c>
      <c r="BC213" s="734">
        <v>6</v>
      </c>
      <c r="BD213" s="758"/>
      <c r="BE213" s="759"/>
    </row>
    <row r="214" spans="1:222" s="707" customFormat="1" ht="12.75">
      <c r="A214" s="741">
        <v>173</v>
      </c>
      <c r="B214" s="843" t="s">
        <v>296</v>
      </c>
      <c r="C214" s="546">
        <v>0</v>
      </c>
      <c r="D214" s="546">
        <v>0</v>
      </c>
      <c r="E214" s="546">
        <v>0</v>
      </c>
      <c r="F214" s="546">
        <v>5</v>
      </c>
      <c r="G214" s="729">
        <v>5</v>
      </c>
      <c r="H214" s="900"/>
      <c r="I214" s="900"/>
      <c r="J214" s="900"/>
      <c r="K214" s="900"/>
      <c r="L214" s="900"/>
      <c r="M214" s="900"/>
      <c r="N214" s="900"/>
      <c r="O214" s="900"/>
      <c r="P214" s="737"/>
      <c r="Q214" s="737"/>
      <c r="R214" s="737"/>
      <c r="S214" s="737"/>
      <c r="T214" s="737"/>
      <c r="U214" s="737"/>
      <c r="V214" s="737"/>
      <c r="W214" s="737"/>
      <c r="X214" s="732">
        <v>5</v>
      </c>
      <c r="Y214" s="900"/>
      <c r="Z214" s="900"/>
      <c r="AA214" s="900"/>
      <c r="AB214" s="900"/>
      <c r="AC214" s="900"/>
      <c r="AD214" s="900"/>
      <c r="AE214" s="900"/>
      <c r="AF214" s="900"/>
      <c r="AG214" s="900"/>
      <c r="AH214" s="900"/>
      <c r="AI214" s="900"/>
      <c r="AJ214" s="900"/>
      <c r="AK214" s="900"/>
      <c r="AL214" s="900"/>
      <c r="AM214" s="900"/>
      <c r="AN214" s="900"/>
      <c r="AO214" s="900"/>
      <c r="AP214" s="900"/>
      <c r="AQ214" s="900"/>
      <c r="AR214" s="900"/>
      <c r="AS214" s="900"/>
      <c r="AT214" s="900"/>
      <c r="AU214" s="900"/>
      <c r="AV214" s="900"/>
      <c r="AW214" s="729">
        <v>0</v>
      </c>
      <c r="AX214" s="733">
        <v>0</v>
      </c>
      <c r="AY214" s="546">
        <v>0</v>
      </c>
      <c r="AZ214" s="546">
        <v>0</v>
      </c>
      <c r="BA214" s="546">
        <v>0</v>
      </c>
      <c r="BB214" s="546">
        <v>5</v>
      </c>
      <c r="BC214" s="734">
        <v>5</v>
      </c>
      <c r="BD214" s="758"/>
      <c r="BE214" s="759"/>
    </row>
    <row r="215" spans="1:222" s="707" customFormat="1" ht="12.75">
      <c r="A215" s="741">
        <v>174</v>
      </c>
      <c r="B215" s="864" t="s">
        <v>297</v>
      </c>
      <c r="C215" s="546">
        <v>0</v>
      </c>
      <c r="D215" s="546">
        <v>0</v>
      </c>
      <c r="E215" s="546">
        <v>18</v>
      </c>
      <c r="F215" s="546">
        <v>144</v>
      </c>
      <c r="G215" s="729">
        <v>162</v>
      </c>
      <c r="H215" s="900"/>
      <c r="I215" s="900"/>
      <c r="J215" s="900"/>
      <c r="K215" s="900"/>
      <c r="L215" s="900"/>
      <c r="M215" s="900"/>
      <c r="N215" s="900"/>
      <c r="O215" s="900"/>
      <c r="P215" s="737"/>
      <c r="Q215" s="737"/>
      <c r="R215" s="737"/>
      <c r="S215" s="737"/>
      <c r="T215" s="737"/>
      <c r="U215" s="737"/>
      <c r="V215" s="737"/>
      <c r="W215" s="737"/>
      <c r="X215" s="732">
        <v>162</v>
      </c>
      <c r="Y215" s="900"/>
      <c r="Z215" s="900"/>
      <c r="AA215" s="900">
        <v>1</v>
      </c>
      <c r="AB215" s="900">
        <v>2</v>
      </c>
      <c r="AC215" s="900"/>
      <c r="AD215" s="900"/>
      <c r="AE215" s="900"/>
      <c r="AF215" s="900"/>
      <c r="AG215" s="900"/>
      <c r="AH215" s="900"/>
      <c r="AI215" s="900"/>
      <c r="AJ215" s="900"/>
      <c r="AK215" s="900"/>
      <c r="AL215" s="900"/>
      <c r="AM215" s="900"/>
      <c r="AN215" s="900"/>
      <c r="AO215" s="730"/>
      <c r="AP215" s="730"/>
      <c r="AQ215" s="730"/>
      <c r="AR215" s="730"/>
      <c r="AS215" s="730"/>
      <c r="AT215" s="730"/>
      <c r="AU215" s="730"/>
      <c r="AV215" s="730"/>
      <c r="AW215" s="729">
        <v>0</v>
      </c>
      <c r="AX215" s="733">
        <v>3</v>
      </c>
      <c r="AY215" s="546">
        <v>0</v>
      </c>
      <c r="AZ215" s="546">
        <v>0</v>
      </c>
      <c r="BA215" s="546">
        <v>17</v>
      </c>
      <c r="BB215" s="546">
        <v>142</v>
      </c>
      <c r="BC215" s="734">
        <v>159</v>
      </c>
      <c r="BD215" s="758" t="s">
        <v>1671</v>
      </c>
      <c r="BE215" s="759"/>
    </row>
    <row r="216" spans="1:222" s="707" customFormat="1" ht="12.75">
      <c r="A216" s="741">
        <v>175</v>
      </c>
      <c r="B216" s="760" t="s">
        <v>1538</v>
      </c>
      <c r="C216" s="546">
        <v>0</v>
      </c>
      <c r="D216" s="546">
        <v>1</v>
      </c>
      <c r="E216" s="546">
        <v>0</v>
      </c>
      <c r="F216" s="546">
        <v>1</v>
      </c>
      <c r="G216" s="729">
        <v>2</v>
      </c>
      <c r="H216" s="900"/>
      <c r="I216" s="900"/>
      <c r="J216" s="900"/>
      <c r="K216" s="900"/>
      <c r="L216" s="900"/>
      <c r="M216" s="900"/>
      <c r="N216" s="900"/>
      <c r="O216" s="900"/>
      <c r="P216" s="737"/>
      <c r="Q216" s="737"/>
      <c r="R216" s="737"/>
      <c r="S216" s="737"/>
      <c r="T216" s="737"/>
      <c r="U216" s="737"/>
      <c r="V216" s="737"/>
      <c r="W216" s="737"/>
      <c r="X216" s="732">
        <v>2</v>
      </c>
      <c r="Y216" s="900"/>
      <c r="Z216" s="900"/>
      <c r="AA216" s="900"/>
      <c r="AB216" s="900"/>
      <c r="AC216" s="900"/>
      <c r="AD216" s="900"/>
      <c r="AE216" s="900"/>
      <c r="AF216" s="900"/>
      <c r="AG216" s="900"/>
      <c r="AH216" s="900"/>
      <c r="AI216" s="900"/>
      <c r="AJ216" s="900"/>
      <c r="AK216" s="900"/>
      <c r="AL216" s="900"/>
      <c r="AM216" s="900"/>
      <c r="AN216" s="900"/>
      <c r="AO216" s="900"/>
      <c r="AP216" s="900"/>
      <c r="AQ216" s="900"/>
      <c r="AR216" s="900"/>
      <c r="AS216" s="900"/>
      <c r="AT216" s="900"/>
      <c r="AU216" s="900"/>
      <c r="AV216" s="900"/>
      <c r="AW216" s="729">
        <v>0</v>
      </c>
      <c r="AX216" s="733">
        <v>0</v>
      </c>
      <c r="AY216" s="546">
        <v>0</v>
      </c>
      <c r="AZ216" s="546">
        <v>1</v>
      </c>
      <c r="BA216" s="546">
        <v>0</v>
      </c>
      <c r="BB216" s="546">
        <v>1</v>
      </c>
      <c r="BC216" s="734">
        <v>2</v>
      </c>
      <c r="BD216" s="758"/>
      <c r="BE216" s="759"/>
    </row>
    <row r="217" spans="1:222" s="707" customFormat="1" ht="12.75">
      <c r="A217" s="741">
        <v>176</v>
      </c>
      <c r="B217" s="760" t="s">
        <v>299</v>
      </c>
      <c r="C217" s="546">
        <v>0</v>
      </c>
      <c r="D217" s="546">
        <v>4</v>
      </c>
      <c r="E217" s="546">
        <v>2</v>
      </c>
      <c r="F217" s="546">
        <v>86</v>
      </c>
      <c r="G217" s="729">
        <v>92</v>
      </c>
      <c r="H217" s="900"/>
      <c r="I217" s="900"/>
      <c r="J217" s="900"/>
      <c r="K217" s="900"/>
      <c r="L217" s="900"/>
      <c r="M217" s="900"/>
      <c r="N217" s="900"/>
      <c r="O217" s="900"/>
      <c r="P217" s="737"/>
      <c r="Q217" s="737"/>
      <c r="R217" s="737"/>
      <c r="S217" s="765"/>
      <c r="T217" s="737"/>
      <c r="U217" s="737"/>
      <c r="V217" s="737"/>
      <c r="W217" s="765"/>
      <c r="X217" s="732">
        <v>92</v>
      </c>
      <c r="Y217" s="900"/>
      <c r="Z217" s="900"/>
      <c r="AA217" s="900"/>
      <c r="AB217" s="900">
        <v>1</v>
      </c>
      <c r="AC217" s="900"/>
      <c r="AD217" s="900"/>
      <c r="AE217" s="900"/>
      <c r="AF217" s="900">
        <v>1</v>
      </c>
      <c r="AG217" s="900"/>
      <c r="AH217" s="900"/>
      <c r="AI217" s="900"/>
      <c r="AJ217" s="900"/>
      <c r="AK217" s="900"/>
      <c r="AL217" s="900"/>
      <c r="AM217" s="900"/>
      <c r="AN217" s="900"/>
      <c r="AO217" s="730"/>
      <c r="AP217" s="730"/>
      <c r="AQ217" s="730"/>
      <c r="AR217" s="730"/>
      <c r="AS217" s="730"/>
      <c r="AT217" s="730"/>
      <c r="AU217" s="730"/>
      <c r="AV217" s="730"/>
      <c r="AW217" s="729">
        <v>0</v>
      </c>
      <c r="AX217" s="733">
        <v>2</v>
      </c>
      <c r="AY217" s="546">
        <v>0</v>
      </c>
      <c r="AZ217" s="546">
        <v>4</v>
      </c>
      <c r="BA217" s="546">
        <v>2</v>
      </c>
      <c r="BB217" s="546">
        <v>84</v>
      </c>
      <c r="BC217" s="734">
        <v>90</v>
      </c>
      <c r="BD217" s="758" t="s">
        <v>1672</v>
      </c>
      <c r="BE217" s="759"/>
    </row>
    <row r="218" spans="1:222" s="707" customFormat="1" ht="12.75">
      <c r="A218" s="741">
        <v>177</v>
      </c>
      <c r="B218" s="760" t="s">
        <v>1539</v>
      </c>
      <c r="C218" s="546">
        <v>3</v>
      </c>
      <c r="D218" s="546">
        <v>2</v>
      </c>
      <c r="E218" s="546">
        <v>1</v>
      </c>
      <c r="F218" s="546">
        <v>0</v>
      </c>
      <c r="G218" s="729">
        <v>6</v>
      </c>
      <c r="H218" s="900"/>
      <c r="I218" s="900"/>
      <c r="J218" s="900"/>
      <c r="K218" s="900"/>
      <c r="L218" s="900"/>
      <c r="M218" s="900"/>
      <c r="N218" s="900"/>
      <c r="O218" s="900"/>
      <c r="P218" s="737"/>
      <c r="Q218" s="737"/>
      <c r="R218" s="737"/>
      <c r="S218" s="737"/>
      <c r="T218" s="737"/>
      <c r="U218" s="737"/>
      <c r="V218" s="737"/>
      <c r="W218" s="737"/>
      <c r="X218" s="732">
        <v>6</v>
      </c>
      <c r="Y218" s="900"/>
      <c r="Z218" s="900"/>
      <c r="AA218" s="900"/>
      <c r="AB218" s="900"/>
      <c r="AC218" s="900"/>
      <c r="AD218" s="900"/>
      <c r="AE218" s="900"/>
      <c r="AF218" s="900"/>
      <c r="AG218" s="900"/>
      <c r="AH218" s="900"/>
      <c r="AI218" s="900"/>
      <c r="AJ218" s="900"/>
      <c r="AK218" s="900"/>
      <c r="AL218" s="900"/>
      <c r="AM218" s="900"/>
      <c r="AN218" s="900"/>
      <c r="AO218" s="900"/>
      <c r="AP218" s="900"/>
      <c r="AQ218" s="900"/>
      <c r="AR218" s="900"/>
      <c r="AS218" s="900"/>
      <c r="AT218" s="900"/>
      <c r="AU218" s="900"/>
      <c r="AV218" s="900"/>
      <c r="AW218" s="729">
        <v>0</v>
      </c>
      <c r="AX218" s="733">
        <v>0</v>
      </c>
      <c r="AY218" s="546">
        <v>3</v>
      </c>
      <c r="AZ218" s="546">
        <v>2</v>
      </c>
      <c r="BA218" s="546">
        <v>1</v>
      </c>
      <c r="BB218" s="546">
        <v>0</v>
      </c>
      <c r="BC218" s="734">
        <v>6</v>
      </c>
      <c r="BD218" s="758"/>
      <c r="BE218" s="759"/>
    </row>
    <row r="219" spans="1:222" s="707" customFormat="1" ht="12.75">
      <c r="A219" s="741">
        <v>178</v>
      </c>
      <c r="B219" s="760" t="s">
        <v>300</v>
      </c>
      <c r="C219" s="546">
        <v>0</v>
      </c>
      <c r="D219" s="546">
        <v>0</v>
      </c>
      <c r="E219" s="546">
        <v>0</v>
      </c>
      <c r="F219" s="546">
        <v>4</v>
      </c>
      <c r="G219" s="729">
        <v>4</v>
      </c>
      <c r="H219" s="900"/>
      <c r="I219" s="900"/>
      <c r="J219" s="900"/>
      <c r="K219" s="900"/>
      <c r="L219" s="900"/>
      <c r="M219" s="900"/>
      <c r="N219" s="900"/>
      <c r="O219" s="900"/>
      <c r="P219" s="737"/>
      <c r="Q219" s="737"/>
      <c r="R219" s="737"/>
      <c r="S219" s="737"/>
      <c r="T219" s="737"/>
      <c r="U219" s="737"/>
      <c r="V219" s="737"/>
      <c r="W219" s="737"/>
      <c r="X219" s="732">
        <v>4</v>
      </c>
      <c r="Y219" s="900"/>
      <c r="Z219" s="900"/>
      <c r="AA219" s="900"/>
      <c r="AB219" s="900"/>
      <c r="AC219" s="900"/>
      <c r="AD219" s="900"/>
      <c r="AE219" s="900"/>
      <c r="AF219" s="900"/>
      <c r="AG219" s="900"/>
      <c r="AH219" s="900"/>
      <c r="AI219" s="900"/>
      <c r="AJ219" s="900"/>
      <c r="AK219" s="900"/>
      <c r="AL219" s="900"/>
      <c r="AM219" s="900"/>
      <c r="AN219" s="900"/>
      <c r="AO219" s="730"/>
      <c r="AP219" s="730"/>
      <c r="AQ219" s="730"/>
      <c r="AR219" s="730"/>
      <c r="AS219" s="730"/>
      <c r="AT219" s="730"/>
      <c r="AU219" s="730"/>
      <c r="AV219" s="730"/>
      <c r="AW219" s="729">
        <v>0</v>
      </c>
      <c r="AX219" s="733">
        <v>0</v>
      </c>
      <c r="AY219" s="546">
        <v>0</v>
      </c>
      <c r="AZ219" s="546">
        <v>0</v>
      </c>
      <c r="BA219" s="546">
        <v>0</v>
      </c>
      <c r="BB219" s="546">
        <v>4</v>
      </c>
      <c r="BC219" s="734">
        <v>4</v>
      </c>
      <c r="BD219" s="758"/>
      <c r="BE219" s="759"/>
    </row>
    <row r="220" spans="1:222" s="707" customFormat="1" ht="12.75">
      <c r="A220" s="741">
        <v>179</v>
      </c>
      <c r="B220" s="769" t="s">
        <v>301</v>
      </c>
      <c r="C220" s="546">
        <v>0</v>
      </c>
      <c r="D220" s="546">
        <v>1</v>
      </c>
      <c r="E220" s="546">
        <v>12</v>
      </c>
      <c r="F220" s="546">
        <v>169</v>
      </c>
      <c r="G220" s="729">
        <v>182</v>
      </c>
      <c r="H220" s="900"/>
      <c r="I220" s="900"/>
      <c r="J220" s="900"/>
      <c r="K220" s="900"/>
      <c r="L220" s="900"/>
      <c r="M220" s="900"/>
      <c r="N220" s="900"/>
      <c r="O220" s="900"/>
      <c r="P220" s="737"/>
      <c r="Q220" s="737"/>
      <c r="R220" s="737"/>
      <c r="S220" s="737"/>
      <c r="T220" s="737"/>
      <c r="U220" s="737"/>
      <c r="V220" s="737"/>
      <c r="W220" s="737"/>
      <c r="X220" s="732">
        <v>182</v>
      </c>
      <c r="Y220" s="900"/>
      <c r="Z220" s="900"/>
      <c r="AA220" s="900"/>
      <c r="AB220" s="900"/>
      <c r="AC220" s="900"/>
      <c r="AD220" s="900"/>
      <c r="AE220" s="900"/>
      <c r="AF220" s="900"/>
      <c r="AG220" s="900"/>
      <c r="AH220" s="900"/>
      <c r="AI220" s="900"/>
      <c r="AJ220" s="900"/>
      <c r="AK220" s="900"/>
      <c r="AL220" s="900"/>
      <c r="AM220" s="900"/>
      <c r="AN220" s="900"/>
      <c r="AO220" s="730"/>
      <c r="AP220" s="730"/>
      <c r="AQ220" s="730"/>
      <c r="AR220" s="730"/>
      <c r="AS220" s="730"/>
      <c r="AT220" s="730"/>
      <c r="AU220" s="730"/>
      <c r="AV220" s="730"/>
      <c r="AW220" s="729">
        <v>0</v>
      </c>
      <c r="AX220" s="733">
        <v>0</v>
      </c>
      <c r="AY220" s="546">
        <v>0</v>
      </c>
      <c r="AZ220" s="546">
        <v>1</v>
      </c>
      <c r="BA220" s="546">
        <v>12</v>
      </c>
      <c r="BB220" s="546">
        <v>169</v>
      </c>
      <c r="BC220" s="734">
        <v>182</v>
      </c>
      <c r="BD220" s="758"/>
      <c r="BE220" s="759"/>
    </row>
    <row r="221" spans="1:222" s="707" customFormat="1" ht="12.75">
      <c r="A221" s="741">
        <v>180</v>
      </c>
      <c r="B221" s="769" t="s">
        <v>1520</v>
      </c>
      <c r="C221" s="546">
        <v>0</v>
      </c>
      <c r="D221" s="546">
        <v>0</v>
      </c>
      <c r="E221" s="546">
        <v>9</v>
      </c>
      <c r="F221" s="546">
        <v>12</v>
      </c>
      <c r="G221" s="729">
        <v>21</v>
      </c>
      <c r="H221" s="900"/>
      <c r="I221" s="900"/>
      <c r="J221" s="900"/>
      <c r="K221" s="900"/>
      <c r="L221" s="900"/>
      <c r="M221" s="900"/>
      <c r="N221" s="900"/>
      <c r="O221" s="900"/>
      <c r="P221" s="737"/>
      <c r="Q221" s="737"/>
      <c r="R221" s="737"/>
      <c r="S221" s="737"/>
      <c r="T221" s="737"/>
      <c r="U221" s="737"/>
      <c r="V221" s="737"/>
      <c r="W221" s="737"/>
      <c r="X221" s="732">
        <v>21</v>
      </c>
      <c r="Y221" s="900"/>
      <c r="Z221" s="900"/>
      <c r="AA221" s="900"/>
      <c r="AB221" s="900"/>
      <c r="AC221" s="900"/>
      <c r="AD221" s="900"/>
      <c r="AE221" s="900"/>
      <c r="AF221" s="900"/>
      <c r="AG221" s="900"/>
      <c r="AH221" s="900"/>
      <c r="AI221" s="900"/>
      <c r="AJ221" s="900"/>
      <c r="AK221" s="900"/>
      <c r="AL221" s="900"/>
      <c r="AM221" s="900"/>
      <c r="AN221" s="900"/>
      <c r="AO221" s="730"/>
      <c r="AP221" s="730"/>
      <c r="AQ221" s="730"/>
      <c r="AR221" s="730"/>
      <c r="AS221" s="730"/>
      <c r="AT221" s="730"/>
      <c r="AU221" s="730"/>
      <c r="AV221" s="730"/>
      <c r="AW221" s="729">
        <v>0</v>
      </c>
      <c r="AX221" s="733">
        <v>0</v>
      </c>
      <c r="AY221" s="546">
        <v>0</v>
      </c>
      <c r="AZ221" s="546">
        <v>0</v>
      </c>
      <c r="BA221" s="546">
        <v>9</v>
      </c>
      <c r="BB221" s="546">
        <v>12</v>
      </c>
      <c r="BC221" s="734">
        <v>21</v>
      </c>
      <c r="BD221" s="758"/>
      <c r="BE221" s="759"/>
    </row>
    <row r="222" spans="1:222" s="707" customFormat="1" ht="12.75">
      <c r="A222" s="741">
        <v>181</v>
      </c>
      <c r="B222" s="768" t="s">
        <v>1540</v>
      </c>
      <c r="C222" s="546">
        <v>0</v>
      </c>
      <c r="D222" s="546">
        <v>0</v>
      </c>
      <c r="E222" s="546">
        <v>0</v>
      </c>
      <c r="F222" s="546">
        <v>1</v>
      </c>
      <c r="G222" s="729">
        <v>1</v>
      </c>
      <c r="H222" s="900"/>
      <c r="I222" s="900"/>
      <c r="J222" s="900"/>
      <c r="K222" s="900"/>
      <c r="L222" s="900"/>
      <c r="M222" s="900"/>
      <c r="N222" s="900"/>
      <c r="O222" s="900"/>
      <c r="P222" s="737"/>
      <c r="Q222" s="737"/>
      <c r="R222" s="737"/>
      <c r="S222" s="737"/>
      <c r="T222" s="737"/>
      <c r="U222" s="737"/>
      <c r="V222" s="737"/>
      <c r="W222" s="737"/>
      <c r="X222" s="732">
        <v>1</v>
      </c>
      <c r="Y222" s="900"/>
      <c r="Z222" s="900"/>
      <c r="AA222" s="900"/>
      <c r="AB222" s="900"/>
      <c r="AC222" s="900"/>
      <c r="AD222" s="900"/>
      <c r="AE222" s="900"/>
      <c r="AF222" s="900"/>
      <c r="AG222" s="900"/>
      <c r="AH222" s="900"/>
      <c r="AI222" s="900"/>
      <c r="AJ222" s="900"/>
      <c r="AK222" s="900"/>
      <c r="AL222" s="900"/>
      <c r="AM222" s="900"/>
      <c r="AN222" s="900"/>
      <c r="AO222" s="900"/>
      <c r="AP222" s="900"/>
      <c r="AQ222" s="900"/>
      <c r="AR222" s="900"/>
      <c r="AS222" s="900"/>
      <c r="AT222" s="900"/>
      <c r="AU222" s="900"/>
      <c r="AV222" s="900"/>
      <c r="AW222" s="729">
        <v>0</v>
      </c>
      <c r="AX222" s="733">
        <v>0</v>
      </c>
      <c r="AY222" s="546">
        <v>0</v>
      </c>
      <c r="AZ222" s="546">
        <v>0</v>
      </c>
      <c r="BA222" s="546">
        <v>0</v>
      </c>
      <c r="BB222" s="546">
        <v>1</v>
      </c>
      <c r="BC222" s="734">
        <v>1</v>
      </c>
      <c r="BD222" s="758"/>
      <c r="BE222" s="759"/>
    </row>
    <row r="223" spans="1:222" s="707" customFormat="1" ht="12.75">
      <c r="A223" s="741">
        <v>182</v>
      </c>
      <c r="B223" s="768" t="s">
        <v>304</v>
      </c>
      <c r="C223" s="546">
        <v>0</v>
      </c>
      <c r="D223" s="546">
        <v>10</v>
      </c>
      <c r="E223" s="546">
        <v>3</v>
      </c>
      <c r="F223" s="546">
        <v>25</v>
      </c>
      <c r="G223" s="729">
        <v>38</v>
      </c>
      <c r="H223" s="900"/>
      <c r="I223" s="900"/>
      <c r="J223" s="900"/>
      <c r="K223" s="900"/>
      <c r="L223" s="900"/>
      <c r="M223" s="900"/>
      <c r="N223" s="900"/>
      <c r="O223" s="900"/>
      <c r="P223" s="737"/>
      <c r="Q223" s="737"/>
      <c r="R223" s="737"/>
      <c r="S223" s="737"/>
      <c r="T223" s="737"/>
      <c r="U223" s="737"/>
      <c r="V223" s="737"/>
      <c r="W223" s="737"/>
      <c r="X223" s="732">
        <v>38</v>
      </c>
      <c r="Y223" s="900"/>
      <c r="Z223" s="900"/>
      <c r="AA223" s="900"/>
      <c r="AB223" s="900"/>
      <c r="AC223" s="900"/>
      <c r="AD223" s="900"/>
      <c r="AE223" s="900"/>
      <c r="AF223" s="900"/>
      <c r="AG223" s="900"/>
      <c r="AH223" s="900"/>
      <c r="AI223" s="900"/>
      <c r="AJ223" s="900"/>
      <c r="AK223" s="900"/>
      <c r="AL223" s="900"/>
      <c r="AM223" s="900"/>
      <c r="AN223" s="900">
        <v>1</v>
      </c>
      <c r="AO223" s="730"/>
      <c r="AP223" s="730"/>
      <c r="AQ223" s="730"/>
      <c r="AR223" s="730"/>
      <c r="AS223" s="730"/>
      <c r="AT223" s="730"/>
      <c r="AU223" s="730"/>
      <c r="AV223" s="730">
        <v>1</v>
      </c>
      <c r="AW223" s="729">
        <v>0</v>
      </c>
      <c r="AX223" s="733">
        <v>2</v>
      </c>
      <c r="AY223" s="546">
        <v>0</v>
      </c>
      <c r="AZ223" s="546">
        <v>10</v>
      </c>
      <c r="BA223" s="546">
        <v>3</v>
      </c>
      <c r="BB223" s="546">
        <v>23</v>
      </c>
      <c r="BC223" s="734">
        <v>36</v>
      </c>
      <c r="BD223" s="758" t="s">
        <v>1673</v>
      </c>
      <c r="BE223" s="759"/>
    </row>
    <row r="224" spans="1:222" s="707" customFormat="1" ht="12.75">
      <c r="A224" s="741">
        <v>183</v>
      </c>
      <c r="B224" s="768" t="s">
        <v>1541</v>
      </c>
      <c r="C224" s="546">
        <v>2</v>
      </c>
      <c r="D224" s="546">
        <v>0</v>
      </c>
      <c r="E224" s="546">
        <v>0</v>
      </c>
      <c r="F224" s="546">
        <v>2</v>
      </c>
      <c r="G224" s="729">
        <v>4</v>
      </c>
      <c r="H224" s="900"/>
      <c r="I224" s="900"/>
      <c r="J224" s="900"/>
      <c r="K224" s="900"/>
      <c r="L224" s="900"/>
      <c r="M224" s="900"/>
      <c r="N224" s="900"/>
      <c r="O224" s="900"/>
      <c r="P224" s="737"/>
      <c r="Q224" s="737"/>
      <c r="R224" s="737"/>
      <c r="S224" s="737"/>
      <c r="T224" s="737"/>
      <c r="U224" s="737"/>
      <c r="V224" s="737"/>
      <c r="W224" s="737"/>
      <c r="X224" s="732">
        <v>4</v>
      </c>
      <c r="Y224" s="900"/>
      <c r="Z224" s="900"/>
      <c r="AA224" s="900"/>
      <c r="AB224" s="900"/>
      <c r="AC224" s="900"/>
      <c r="AD224" s="900"/>
      <c r="AE224" s="900"/>
      <c r="AF224" s="900"/>
      <c r="AG224" s="900"/>
      <c r="AH224" s="900"/>
      <c r="AI224" s="900"/>
      <c r="AJ224" s="900"/>
      <c r="AK224" s="900"/>
      <c r="AL224" s="900"/>
      <c r="AM224" s="900"/>
      <c r="AN224" s="900"/>
      <c r="AO224" s="730"/>
      <c r="AP224" s="730"/>
      <c r="AQ224" s="730"/>
      <c r="AR224" s="730"/>
      <c r="AS224" s="730"/>
      <c r="AT224" s="730"/>
      <c r="AU224" s="730"/>
      <c r="AV224" s="730"/>
      <c r="AW224" s="729">
        <v>0</v>
      </c>
      <c r="AX224" s="733">
        <v>0</v>
      </c>
      <c r="AY224" s="546">
        <v>2</v>
      </c>
      <c r="AZ224" s="546">
        <v>0</v>
      </c>
      <c r="BA224" s="546">
        <v>0</v>
      </c>
      <c r="BB224" s="546">
        <v>2</v>
      </c>
      <c r="BC224" s="734">
        <v>4</v>
      </c>
      <c r="BD224" s="758"/>
      <c r="BE224" s="759"/>
    </row>
    <row r="225" spans="1:57" s="707" customFormat="1" ht="12.75">
      <c r="A225" s="741">
        <v>184</v>
      </c>
      <c r="B225" s="770" t="s">
        <v>305</v>
      </c>
      <c r="C225" s="546">
        <v>0</v>
      </c>
      <c r="D225" s="546">
        <v>0</v>
      </c>
      <c r="E225" s="546">
        <v>1</v>
      </c>
      <c r="F225" s="546">
        <v>2</v>
      </c>
      <c r="G225" s="729">
        <v>3</v>
      </c>
      <c r="H225" s="900"/>
      <c r="I225" s="900"/>
      <c r="J225" s="900"/>
      <c r="K225" s="900"/>
      <c r="L225" s="900"/>
      <c r="M225" s="900"/>
      <c r="N225" s="900"/>
      <c r="O225" s="900"/>
      <c r="P225" s="737"/>
      <c r="Q225" s="737"/>
      <c r="R225" s="737"/>
      <c r="S225" s="737"/>
      <c r="T225" s="737"/>
      <c r="U225" s="737"/>
      <c r="V225" s="737"/>
      <c r="W225" s="737"/>
      <c r="X225" s="732">
        <v>3</v>
      </c>
      <c r="Y225" s="900"/>
      <c r="Z225" s="900"/>
      <c r="AA225" s="900"/>
      <c r="AB225" s="900"/>
      <c r="AC225" s="900"/>
      <c r="AD225" s="900"/>
      <c r="AE225" s="900"/>
      <c r="AF225" s="900"/>
      <c r="AG225" s="900"/>
      <c r="AH225" s="900"/>
      <c r="AI225" s="900"/>
      <c r="AJ225" s="900"/>
      <c r="AK225" s="900"/>
      <c r="AL225" s="900"/>
      <c r="AM225" s="900"/>
      <c r="AN225" s="900"/>
      <c r="AO225" s="730"/>
      <c r="AP225" s="730"/>
      <c r="AQ225" s="730"/>
      <c r="AR225" s="730"/>
      <c r="AS225" s="730"/>
      <c r="AT225" s="730"/>
      <c r="AU225" s="730"/>
      <c r="AV225" s="730"/>
      <c r="AW225" s="729">
        <v>0</v>
      </c>
      <c r="AX225" s="733">
        <v>0</v>
      </c>
      <c r="AY225" s="546">
        <v>0</v>
      </c>
      <c r="AZ225" s="546">
        <v>0</v>
      </c>
      <c r="BA225" s="546">
        <v>1</v>
      </c>
      <c r="BB225" s="546">
        <v>2</v>
      </c>
      <c r="BC225" s="734">
        <v>3</v>
      </c>
      <c r="BD225" s="758"/>
      <c r="BE225" s="759"/>
    </row>
    <row r="226" spans="1:57" s="707" customFormat="1" ht="12.75">
      <c r="A226" s="741">
        <v>185</v>
      </c>
      <c r="B226" s="770" t="s">
        <v>306</v>
      </c>
      <c r="C226" s="546">
        <v>0</v>
      </c>
      <c r="D226" s="546">
        <v>3</v>
      </c>
      <c r="E226" s="546">
        <v>16</v>
      </c>
      <c r="F226" s="546">
        <v>95</v>
      </c>
      <c r="G226" s="729">
        <v>114</v>
      </c>
      <c r="H226" s="900"/>
      <c r="I226" s="900"/>
      <c r="J226" s="900"/>
      <c r="K226" s="900"/>
      <c r="L226" s="900"/>
      <c r="M226" s="900"/>
      <c r="N226" s="900"/>
      <c r="O226" s="900"/>
      <c r="P226" s="737"/>
      <c r="Q226" s="737"/>
      <c r="R226" s="737"/>
      <c r="S226" s="737"/>
      <c r="T226" s="737"/>
      <c r="U226" s="737"/>
      <c r="V226" s="737"/>
      <c r="W226" s="737"/>
      <c r="X226" s="732">
        <v>114</v>
      </c>
      <c r="Y226" s="900"/>
      <c r="Z226" s="900"/>
      <c r="AA226" s="900"/>
      <c r="AB226" s="900"/>
      <c r="AC226" s="900"/>
      <c r="AD226" s="900"/>
      <c r="AE226" s="900"/>
      <c r="AF226" s="900"/>
      <c r="AG226" s="900"/>
      <c r="AH226" s="900"/>
      <c r="AI226" s="900"/>
      <c r="AJ226" s="900"/>
      <c r="AK226" s="900"/>
      <c r="AL226" s="900"/>
      <c r="AM226" s="900"/>
      <c r="AN226" s="900">
        <v>1</v>
      </c>
      <c r="AO226" s="730"/>
      <c r="AP226" s="730"/>
      <c r="AQ226" s="730"/>
      <c r="AR226" s="730"/>
      <c r="AS226" s="730"/>
      <c r="AT226" s="730"/>
      <c r="AU226" s="730"/>
      <c r="AV226" s="730"/>
      <c r="AW226" s="729">
        <v>0</v>
      </c>
      <c r="AX226" s="733">
        <v>1</v>
      </c>
      <c r="AY226" s="546">
        <v>0</v>
      </c>
      <c r="AZ226" s="546">
        <v>3</v>
      </c>
      <c r="BA226" s="546">
        <v>16</v>
      </c>
      <c r="BB226" s="546">
        <v>94</v>
      </c>
      <c r="BC226" s="734">
        <v>113</v>
      </c>
      <c r="BD226" s="758" t="s">
        <v>1674</v>
      </c>
      <c r="BE226" s="759"/>
    </row>
    <row r="227" spans="1:57" s="707" customFormat="1" ht="12.75">
      <c r="A227" s="741">
        <v>186</v>
      </c>
      <c r="B227" s="844" t="s">
        <v>308</v>
      </c>
      <c r="C227" s="546">
        <v>0</v>
      </c>
      <c r="D227" s="546">
        <v>1</v>
      </c>
      <c r="E227" s="546">
        <v>0</v>
      </c>
      <c r="F227" s="546">
        <v>0</v>
      </c>
      <c r="G227" s="729">
        <v>1</v>
      </c>
      <c r="H227" s="900"/>
      <c r="I227" s="900"/>
      <c r="J227" s="900"/>
      <c r="K227" s="900"/>
      <c r="L227" s="900"/>
      <c r="M227" s="900"/>
      <c r="N227" s="900"/>
      <c r="O227" s="900"/>
      <c r="P227" s="737"/>
      <c r="Q227" s="737"/>
      <c r="R227" s="737"/>
      <c r="S227" s="737"/>
      <c r="T227" s="737"/>
      <c r="U227" s="737"/>
      <c r="V227" s="737"/>
      <c r="W227" s="737"/>
      <c r="X227" s="732">
        <v>1</v>
      </c>
      <c r="Y227" s="900"/>
      <c r="Z227" s="900"/>
      <c r="AA227" s="900"/>
      <c r="AB227" s="900"/>
      <c r="AC227" s="900"/>
      <c r="AD227" s="900"/>
      <c r="AE227" s="900"/>
      <c r="AF227" s="900"/>
      <c r="AG227" s="900"/>
      <c r="AH227" s="900"/>
      <c r="AI227" s="900"/>
      <c r="AJ227" s="900"/>
      <c r="AK227" s="900"/>
      <c r="AL227" s="900"/>
      <c r="AM227" s="900"/>
      <c r="AN227" s="900"/>
      <c r="AO227" s="900"/>
      <c r="AP227" s="900"/>
      <c r="AQ227" s="900"/>
      <c r="AR227" s="900"/>
      <c r="AS227" s="900"/>
      <c r="AT227" s="900"/>
      <c r="AU227" s="900"/>
      <c r="AV227" s="900"/>
      <c r="AW227" s="729">
        <v>0</v>
      </c>
      <c r="AX227" s="733">
        <v>0</v>
      </c>
      <c r="AY227" s="546">
        <v>0</v>
      </c>
      <c r="AZ227" s="546">
        <v>1</v>
      </c>
      <c r="BA227" s="546">
        <v>0</v>
      </c>
      <c r="BB227" s="546">
        <v>0</v>
      </c>
      <c r="BC227" s="734">
        <v>1</v>
      </c>
      <c r="BD227" s="758"/>
      <c r="BE227" s="759"/>
    </row>
    <row r="228" spans="1:57" s="707" customFormat="1" ht="12.75">
      <c r="A228" s="741">
        <v>187</v>
      </c>
      <c r="B228" s="844" t="s">
        <v>309</v>
      </c>
      <c r="C228" s="546">
        <v>0</v>
      </c>
      <c r="D228" s="546">
        <v>10</v>
      </c>
      <c r="E228" s="546">
        <v>0</v>
      </c>
      <c r="F228" s="546">
        <v>44</v>
      </c>
      <c r="G228" s="729">
        <v>54</v>
      </c>
      <c r="H228" s="900"/>
      <c r="I228" s="900"/>
      <c r="J228" s="900"/>
      <c r="K228" s="900"/>
      <c r="L228" s="900"/>
      <c r="M228" s="900"/>
      <c r="N228" s="900"/>
      <c r="O228" s="900"/>
      <c r="P228" s="737"/>
      <c r="Q228" s="737"/>
      <c r="R228" s="737"/>
      <c r="S228" s="737"/>
      <c r="T228" s="737"/>
      <c r="U228" s="737"/>
      <c r="V228" s="737"/>
      <c r="W228" s="737"/>
      <c r="X228" s="732">
        <v>54</v>
      </c>
      <c r="Y228" s="900"/>
      <c r="Z228" s="900"/>
      <c r="AA228" s="900"/>
      <c r="AB228" s="900">
        <v>3</v>
      </c>
      <c r="AC228" s="900"/>
      <c r="AD228" s="900"/>
      <c r="AE228" s="900"/>
      <c r="AF228" s="900"/>
      <c r="AG228" s="900"/>
      <c r="AH228" s="900"/>
      <c r="AI228" s="900"/>
      <c r="AJ228" s="900"/>
      <c r="AK228" s="900"/>
      <c r="AL228" s="900"/>
      <c r="AM228" s="900"/>
      <c r="AN228" s="900"/>
      <c r="AO228" s="730"/>
      <c r="AP228" s="730"/>
      <c r="AQ228" s="730"/>
      <c r="AR228" s="730"/>
      <c r="AS228" s="900"/>
      <c r="AT228" s="730"/>
      <c r="AU228" s="730"/>
      <c r="AV228" s="730"/>
      <c r="AW228" s="729">
        <v>0</v>
      </c>
      <c r="AX228" s="733">
        <v>3</v>
      </c>
      <c r="AY228" s="546">
        <v>0</v>
      </c>
      <c r="AZ228" s="546">
        <v>10</v>
      </c>
      <c r="BA228" s="546">
        <v>0</v>
      </c>
      <c r="BB228" s="546">
        <v>41</v>
      </c>
      <c r="BC228" s="734">
        <v>51</v>
      </c>
      <c r="BD228" s="758" t="s">
        <v>1675</v>
      </c>
      <c r="BE228" s="759"/>
    </row>
    <row r="229" spans="1:57" s="707" customFormat="1" ht="12.75">
      <c r="A229" s="741">
        <v>188</v>
      </c>
      <c r="B229" s="844" t="s">
        <v>310</v>
      </c>
      <c r="C229" s="546">
        <v>1</v>
      </c>
      <c r="D229" s="546">
        <v>2</v>
      </c>
      <c r="E229" s="546">
        <v>1</v>
      </c>
      <c r="F229" s="546">
        <v>0</v>
      </c>
      <c r="G229" s="729">
        <v>4</v>
      </c>
      <c r="H229" s="900"/>
      <c r="I229" s="900"/>
      <c r="J229" s="900"/>
      <c r="K229" s="900"/>
      <c r="L229" s="900"/>
      <c r="M229" s="900"/>
      <c r="N229" s="900"/>
      <c r="O229" s="900"/>
      <c r="P229" s="737"/>
      <c r="Q229" s="737"/>
      <c r="R229" s="737"/>
      <c r="S229" s="737"/>
      <c r="T229" s="737"/>
      <c r="U229" s="737"/>
      <c r="V229" s="737"/>
      <c r="W229" s="737"/>
      <c r="X229" s="732">
        <v>4</v>
      </c>
      <c r="Y229" s="900"/>
      <c r="Z229" s="900"/>
      <c r="AA229" s="900"/>
      <c r="AB229" s="900"/>
      <c r="AC229" s="900"/>
      <c r="AD229" s="900"/>
      <c r="AE229" s="900"/>
      <c r="AF229" s="900"/>
      <c r="AG229" s="900"/>
      <c r="AH229" s="900"/>
      <c r="AI229" s="900"/>
      <c r="AJ229" s="900"/>
      <c r="AK229" s="900"/>
      <c r="AL229" s="900"/>
      <c r="AM229" s="900"/>
      <c r="AN229" s="900"/>
      <c r="AO229" s="730"/>
      <c r="AP229" s="730"/>
      <c r="AQ229" s="730"/>
      <c r="AR229" s="730"/>
      <c r="AS229" s="730"/>
      <c r="AT229" s="730"/>
      <c r="AU229" s="730"/>
      <c r="AV229" s="730"/>
      <c r="AW229" s="729">
        <v>0</v>
      </c>
      <c r="AX229" s="733">
        <v>0</v>
      </c>
      <c r="AY229" s="546">
        <v>1</v>
      </c>
      <c r="AZ229" s="546">
        <v>2</v>
      </c>
      <c r="BA229" s="546">
        <v>1</v>
      </c>
      <c r="BB229" s="546">
        <v>0</v>
      </c>
      <c r="BC229" s="734">
        <v>4</v>
      </c>
      <c r="BD229" s="758"/>
      <c r="BE229" s="759"/>
    </row>
    <row r="230" spans="1:57" s="707" customFormat="1" ht="12.75">
      <c r="A230" s="741">
        <v>189</v>
      </c>
      <c r="B230" s="845" t="s">
        <v>311</v>
      </c>
      <c r="C230" s="546">
        <v>0</v>
      </c>
      <c r="D230" s="546">
        <v>0</v>
      </c>
      <c r="E230" s="546">
        <v>1</v>
      </c>
      <c r="F230" s="546">
        <v>2</v>
      </c>
      <c r="G230" s="729">
        <v>3</v>
      </c>
      <c r="H230" s="900"/>
      <c r="I230" s="900"/>
      <c r="J230" s="900"/>
      <c r="K230" s="900"/>
      <c r="L230" s="900"/>
      <c r="M230" s="900"/>
      <c r="N230" s="900"/>
      <c r="O230" s="900"/>
      <c r="P230" s="737"/>
      <c r="Q230" s="737"/>
      <c r="R230" s="737"/>
      <c r="S230" s="737"/>
      <c r="T230" s="737"/>
      <c r="U230" s="737"/>
      <c r="V230" s="737"/>
      <c r="W230" s="737"/>
      <c r="X230" s="732">
        <v>3</v>
      </c>
      <c r="Y230" s="900"/>
      <c r="Z230" s="900"/>
      <c r="AA230" s="900"/>
      <c r="AB230" s="900"/>
      <c r="AC230" s="900"/>
      <c r="AD230" s="900"/>
      <c r="AE230" s="900"/>
      <c r="AF230" s="900"/>
      <c r="AG230" s="900"/>
      <c r="AH230" s="900"/>
      <c r="AI230" s="900"/>
      <c r="AJ230" s="900"/>
      <c r="AK230" s="900"/>
      <c r="AL230" s="900"/>
      <c r="AM230" s="900"/>
      <c r="AN230" s="900"/>
      <c r="AO230" s="730"/>
      <c r="AP230" s="730"/>
      <c r="AQ230" s="730"/>
      <c r="AR230" s="730"/>
      <c r="AS230" s="730"/>
      <c r="AT230" s="730"/>
      <c r="AU230" s="730"/>
      <c r="AV230" s="730"/>
      <c r="AW230" s="729">
        <v>0</v>
      </c>
      <c r="AX230" s="733">
        <v>0</v>
      </c>
      <c r="AY230" s="546">
        <v>0</v>
      </c>
      <c r="AZ230" s="546">
        <v>0</v>
      </c>
      <c r="BA230" s="546">
        <v>1</v>
      </c>
      <c r="BB230" s="546">
        <v>2</v>
      </c>
      <c r="BC230" s="734">
        <v>3</v>
      </c>
      <c r="BD230" s="758"/>
      <c r="BE230" s="759"/>
    </row>
    <row r="231" spans="1:57" s="707" customFormat="1" ht="12.75">
      <c r="A231" s="741">
        <v>190</v>
      </c>
      <c r="B231" s="845" t="s">
        <v>312</v>
      </c>
      <c r="C231" s="546">
        <v>0</v>
      </c>
      <c r="D231" s="546">
        <v>0</v>
      </c>
      <c r="E231" s="546">
        <v>9</v>
      </c>
      <c r="F231" s="546">
        <v>85</v>
      </c>
      <c r="G231" s="729">
        <v>94</v>
      </c>
      <c r="H231" s="900"/>
      <c r="I231" s="900"/>
      <c r="J231" s="900"/>
      <c r="K231" s="900"/>
      <c r="L231" s="900"/>
      <c r="M231" s="900"/>
      <c r="N231" s="900"/>
      <c r="O231" s="900"/>
      <c r="P231" s="737"/>
      <c r="Q231" s="737"/>
      <c r="R231" s="737"/>
      <c r="S231" s="737"/>
      <c r="T231" s="737"/>
      <c r="U231" s="737"/>
      <c r="V231" s="737"/>
      <c r="W231" s="737"/>
      <c r="X231" s="732">
        <v>94</v>
      </c>
      <c r="Y231" s="900"/>
      <c r="Z231" s="900"/>
      <c r="AA231" s="900"/>
      <c r="AB231" s="900"/>
      <c r="AC231" s="900"/>
      <c r="AD231" s="900"/>
      <c r="AE231" s="900"/>
      <c r="AF231" s="900"/>
      <c r="AG231" s="900"/>
      <c r="AH231" s="900"/>
      <c r="AI231" s="900"/>
      <c r="AJ231" s="900"/>
      <c r="AK231" s="900"/>
      <c r="AL231" s="900"/>
      <c r="AM231" s="900"/>
      <c r="AN231" s="900"/>
      <c r="AO231" s="730"/>
      <c r="AP231" s="730"/>
      <c r="AQ231" s="730"/>
      <c r="AR231" s="730"/>
      <c r="AS231" s="730"/>
      <c r="AT231" s="730"/>
      <c r="AU231" s="730"/>
      <c r="AV231" s="730"/>
      <c r="AW231" s="729">
        <v>0</v>
      </c>
      <c r="AX231" s="733">
        <v>0</v>
      </c>
      <c r="AY231" s="546">
        <v>0</v>
      </c>
      <c r="AZ231" s="546">
        <v>0</v>
      </c>
      <c r="BA231" s="546">
        <v>9</v>
      </c>
      <c r="BB231" s="546">
        <v>85</v>
      </c>
      <c r="BC231" s="734">
        <v>94</v>
      </c>
      <c r="BD231" s="758"/>
      <c r="BE231" s="759"/>
    </row>
    <row r="232" spans="1:57" s="707" customFormat="1" ht="12.75">
      <c r="A232" s="741">
        <v>191</v>
      </c>
      <c r="B232" s="865" t="s">
        <v>314</v>
      </c>
      <c r="C232" s="546">
        <v>2</v>
      </c>
      <c r="D232" s="546">
        <v>1</v>
      </c>
      <c r="E232" s="546">
        <v>0</v>
      </c>
      <c r="F232" s="546">
        <v>1</v>
      </c>
      <c r="G232" s="729">
        <v>4</v>
      </c>
      <c r="H232" s="900"/>
      <c r="I232" s="900"/>
      <c r="J232" s="900"/>
      <c r="K232" s="900"/>
      <c r="L232" s="900"/>
      <c r="M232" s="900"/>
      <c r="N232" s="900"/>
      <c r="O232" s="900"/>
      <c r="P232" s="737"/>
      <c r="Q232" s="737"/>
      <c r="R232" s="737"/>
      <c r="S232" s="737"/>
      <c r="T232" s="737"/>
      <c r="U232" s="737"/>
      <c r="V232" s="737"/>
      <c r="W232" s="737"/>
      <c r="X232" s="732">
        <v>4</v>
      </c>
      <c r="Y232" s="900"/>
      <c r="Z232" s="900"/>
      <c r="AA232" s="900"/>
      <c r="AB232" s="900"/>
      <c r="AC232" s="900"/>
      <c r="AD232" s="900"/>
      <c r="AE232" s="900"/>
      <c r="AF232" s="900"/>
      <c r="AG232" s="900"/>
      <c r="AH232" s="900"/>
      <c r="AI232" s="900"/>
      <c r="AJ232" s="900"/>
      <c r="AK232" s="900"/>
      <c r="AL232" s="900"/>
      <c r="AM232" s="900"/>
      <c r="AN232" s="900"/>
      <c r="AO232" s="730"/>
      <c r="AP232" s="730"/>
      <c r="AQ232" s="730"/>
      <c r="AR232" s="730"/>
      <c r="AS232" s="730"/>
      <c r="AT232" s="730"/>
      <c r="AU232" s="730"/>
      <c r="AV232" s="730"/>
      <c r="AW232" s="729">
        <v>0</v>
      </c>
      <c r="AX232" s="733">
        <v>0</v>
      </c>
      <c r="AY232" s="546">
        <v>2</v>
      </c>
      <c r="AZ232" s="546">
        <v>1</v>
      </c>
      <c r="BA232" s="546">
        <v>0</v>
      </c>
      <c r="BB232" s="546">
        <v>1</v>
      </c>
      <c r="BC232" s="718">
        <v>4</v>
      </c>
      <c r="BD232" s="759"/>
      <c r="BE232" s="759"/>
    </row>
    <row r="233" spans="1:57" s="707" customFormat="1" ht="12.75">
      <c r="A233" s="741">
        <v>192</v>
      </c>
      <c r="B233" s="867" t="s">
        <v>315</v>
      </c>
      <c r="C233" s="546">
        <v>0</v>
      </c>
      <c r="D233" s="546">
        <v>0</v>
      </c>
      <c r="E233" s="546">
        <v>0</v>
      </c>
      <c r="F233" s="546">
        <v>2</v>
      </c>
      <c r="G233" s="729">
        <v>2</v>
      </c>
      <c r="H233" s="900"/>
      <c r="I233" s="900"/>
      <c r="J233" s="900"/>
      <c r="K233" s="900"/>
      <c r="L233" s="900"/>
      <c r="M233" s="900"/>
      <c r="N233" s="900"/>
      <c r="O233" s="900"/>
      <c r="P233" s="737"/>
      <c r="Q233" s="737"/>
      <c r="R233" s="737"/>
      <c r="S233" s="737"/>
      <c r="T233" s="737"/>
      <c r="U233" s="737"/>
      <c r="V233" s="737"/>
      <c r="W233" s="737"/>
      <c r="X233" s="732">
        <v>2</v>
      </c>
      <c r="Y233" s="900"/>
      <c r="Z233" s="900"/>
      <c r="AA233" s="900"/>
      <c r="AB233" s="900">
        <v>1</v>
      </c>
      <c r="AC233" s="900"/>
      <c r="AD233" s="900"/>
      <c r="AE233" s="900"/>
      <c r="AF233" s="900"/>
      <c r="AG233" s="900"/>
      <c r="AH233" s="900"/>
      <c r="AI233" s="900"/>
      <c r="AJ233" s="900"/>
      <c r="AK233" s="900"/>
      <c r="AL233" s="900"/>
      <c r="AM233" s="900"/>
      <c r="AN233" s="900"/>
      <c r="AO233" s="730"/>
      <c r="AP233" s="730"/>
      <c r="AQ233" s="730"/>
      <c r="AR233" s="730"/>
      <c r="AS233" s="730"/>
      <c r="AT233" s="730"/>
      <c r="AU233" s="730"/>
      <c r="AV233" s="730"/>
      <c r="AW233" s="729">
        <v>0</v>
      </c>
      <c r="AX233" s="733">
        <v>1</v>
      </c>
      <c r="AY233" s="546">
        <v>0</v>
      </c>
      <c r="AZ233" s="546">
        <v>0</v>
      </c>
      <c r="BA233" s="546">
        <v>0</v>
      </c>
      <c r="BB233" s="546">
        <v>1</v>
      </c>
      <c r="BC233" s="734">
        <v>1</v>
      </c>
      <c r="BD233" s="758"/>
      <c r="BE233" s="759"/>
    </row>
    <row r="234" spans="1:57" s="707" customFormat="1" ht="12.75">
      <c r="A234" s="741">
        <v>193</v>
      </c>
      <c r="B234" s="867" t="s">
        <v>316</v>
      </c>
      <c r="C234" s="546">
        <v>0</v>
      </c>
      <c r="D234" s="546">
        <v>0</v>
      </c>
      <c r="E234" s="546">
        <v>10</v>
      </c>
      <c r="F234" s="546">
        <v>147</v>
      </c>
      <c r="G234" s="729">
        <v>157</v>
      </c>
      <c r="H234" s="900"/>
      <c r="I234" s="900"/>
      <c r="J234" s="900"/>
      <c r="K234" s="900"/>
      <c r="L234" s="900"/>
      <c r="M234" s="900"/>
      <c r="N234" s="900"/>
      <c r="O234" s="900"/>
      <c r="P234" s="737"/>
      <c r="Q234" s="737"/>
      <c r="R234" s="737"/>
      <c r="S234" s="737"/>
      <c r="T234" s="737"/>
      <c r="U234" s="737"/>
      <c r="V234" s="737"/>
      <c r="W234" s="737"/>
      <c r="X234" s="732">
        <v>157</v>
      </c>
      <c r="Y234" s="900"/>
      <c r="Z234" s="900"/>
      <c r="AA234" s="900"/>
      <c r="AB234" s="900">
        <v>3</v>
      </c>
      <c r="AC234" s="900"/>
      <c r="AD234" s="900"/>
      <c r="AE234" s="900"/>
      <c r="AF234" s="900"/>
      <c r="AG234" s="900"/>
      <c r="AH234" s="900"/>
      <c r="AI234" s="900"/>
      <c r="AJ234" s="900"/>
      <c r="AK234" s="900"/>
      <c r="AL234" s="900"/>
      <c r="AM234" s="900"/>
      <c r="AN234" s="900"/>
      <c r="AO234" s="730"/>
      <c r="AP234" s="730"/>
      <c r="AQ234" s="730"/>
      <c r="AR234" s="730"/>
      <c r="AS234" s="730"/>
      <c r="AT234" s="730"/>
      <c r="AU234" s="730"/>
      <c r="AV234" s="730"/>
      <c r="AW234" s="729">
        <v>0</v>
      </c>
      <c r="AX234" s="733">
        <v>3</v>
      </c>
      <c r="AY234" s="546">
        <v>0</v>
      </c>
      <c r="AZ234" s="546">
        <v>0</v>
      </c>
      <c r="BA234" s="546">
        <v>10</v>
      </c>
      <c r="BB234" s="546">
        <v>144</v>
      </c>
      <c r="BC234" s="734">
        <v>154</v>
      </c>
      <c r="BD234" s="758" t="s">
        <v>1676</v>
      </c>
      <c r="BE234" s="759"/>
    </row>
    <row r="235" spans="1:57" s="707" customFormat="1" ht="12.75">
      <c r="A235" s="741">
        <v>194</v>
      </c>
      <c r="B235" s="865" t="s">
        <v>318</v>
      </c>
      <c r="C235" s="546">
        <v>0</v>
      </c>
      <c r="D235" s="546">
        <v>1</v>
      </c>
      <c r="E235" s="546">
        <v>0</v>
      </c>
      <c r="F235" s="546">
        <v>0</v>
      </c>
      <c r="G235" s="729">
        <v>1</v>
      </c>
      <c r="H235" s="900"/>
      <c r="I235" s="900"/>
      <c r="J235" s="900"/>
      <c r="K235" s="900"/>
      <c r="L235" s="900"/>
      <c r="M235" s="900"/>
      <c r="N235" s="900"/>
      <c r="O235" s="900"/>
      <c r="P235" s="737"/>
      <c r="Q235" s="737"/>
      <c r="R235" s="737"/>
      <c r="S235" s="737"/>
      <c r="T235" s="737"/>
      <c r="U235" s="737"/>
      <c r="V235" s="737"/>
      <c r="W235" s="737"/>
      <c r="X235" s="732">
        <v>1</v>
      </c>
      <c r="Y235" s="900"/>
      <c r="Z235" s="900"/>
      <c r="AA235" s="900"/>
      <c r="AB235" s="900"/>
      <c r="AC235" s="900"/>
      <c r="AD235" s="900"/>
      <c r="AE235" s="900"/>
      <c r="AF235" s="900"/>
      <c r="AG235" s="900"/>
      <c r="AH235" s="900"/>
      <c r="AI235" s="900"/>
      <c r="AJ235" s="900"/>
      <c r="AK235" s="900"/>
      <c r="AL235" s="900"/>
      <c r="AM235" s="900"/>
      <c r="AN235" s="900"/>
      <c r="AO235" s="730"/>
      <c r="AP235" s="730"/>
      <c r="AQ235" s="730"/>
      <c r="AR235" s="730"/>
      <c r="AS235" s="730"/>
      <c r="AT235" s="730"/>
      <c r="AU235" s="730"/>
      <c r="AV235" s="730"/>
      <c r="AW235" s="729">
        <v>0</v>
      </c>
      <c r="AX235" s="733">
        <v>0</v>
      </c>
      <c r="AY235" s="546">
        <v>0</v>
      </c>
      <c r="AZ235" s="546">
        <v>1</v>
      </c>
      <c r="BA235" s="546">
        <v>0</v>
      </c>
      <c r="BB235" s="546">
        <v>0</v>
      </c>
      <c r="BC235" s="734">
        <v>1</v>
      </c>
      <c r="BD235" s="758"/>
      <c r="BE235" s="759"/>
    </row>
    <row r="236" spans="1:57" s="707" customFormat="1" ht="12.75">
      <c r="A236" s="741">
        <v>195</v>
      </c>
      <c r="B236" s="865" t="s">
        <v>319</v>
      </c>
      <c r="C236" s="546">
        <v>0</v>
      </c>
      <c r="D236" s="546">
        <v>6</v>
      </c>
      <c r="E236" s="546">
        <v>6</v>
      </c>
      <c r="F236" s="546">
        <v>47</v>
      </c>
      <c r="G236" s="729">
        <v>59</v>
      </c>
      <c r="H236" s="900"/>
      <c r="I236" s="900"/>
      <c r="J236" s="900"/>
      <c r="K236" s="900"/>
      <c r="L236" s="900"/>
      <c r="M236" s="900"/>
      <c r="N236" s="900"/>
      <c r="O236" s="900"/>
      <c r="P236" s="737"/>
      <c r="Q236" s="737"/>
      <c r="R236" s="737"/>
      <c r="S236" s="737"/>
      <c r="T236" s="737"/>
      <c r="U236" s="737"/>
      <c r="V236" s="737"/>
      <c r="W236" s="737"/>
      <c r="X236" s="732">
        <v>59</v>
      </c>
      <c r="Y236" s="900"/>
      <c r="Z236" s="900"/>
      <c r="AA236" s="900"/>
      <c r="AB236" s="900"/>
      <c r="AC236" s="900"/>
      <c r="AD236" s="900"/>
      <c r="AE236" s="900"/>
      <c r="AF236" s="900"/>
      <c r="AG236" s="900"/>
      <c r="AH236" s="900"/>
      <c r="AI236" s="900"/>
      <c r="AJ236" s="900"/>
      <c r="AK236" s="900"/>
      <c r="AL236" s="900"/>
      <c r="AM236" s="900"/>
      <c r="AN236" s="900"/>
      <c r="AO236" s="730"/>
      <c r="AP236" s="730"/>
      <c r="AQ236" s="730"/>
      <c r="AR236" s="730"/>
      <c r="AS236" s="730"/>
      <c r="AT236" s="730"/>
      <c r="AU236" s="730"/>
      <c r="AV236" s="730"/>
      <c r="AW236" s="729">
        <v>0</v>
      </c>
      <c r="AX236" s="733">
        <v>0</v>
      </c>
      <c r="AY236" s="546">
        <v>0</v>
      </c>
      <c r="AZ236" s="546">
        <v>6</v>
      </c>
      <c r="BA236" s="546">
        <v>6</v>
      </c>
      <c r="BB236" s="546">
        <v>47</v>
      </c>
      <c r="BC236" s="734">
        <v>59</v>
      </c>
      <c r="BD236" s="758"/>
      <c r="BE236" s="759"/>
    </row>
    <row r="237" spans="1:57" s="707" customFormat="1" ht="12.75">
      <c r="A237" s="741">
        <v>196</v>
      </c>
      <c r="B237" s="728" t="s">
        <v>1463</v>
      </c>
      <c r="C237" s="546">
        <v>1</v>
      </c>
      <c r="D237" s="546">
        <v>0</v>
      </c>
      <c r="E237" s="546">
        <v>1</v>
      </c>
      <c r="F237" s="546">
        <v>0</v>
      </c>
      <c r="G237" s="729">
        <v>2</v>
      </c>
      <c r="H237" s="900"/>
      <c r="I237" s="900"/>
      <c r="J237" s="900"/>
      <c r="K237" s="900"/>
      <c r="L237" s="900"/>
      <c r="M237" s="900"/>
      <c r="N237" s="900"/>
      <c r="O237" s="900"/>
      <c r="P237" s="737"/>
      <c r="Q237" s="737"/>
      <c r="R237" s="737"/>
      <c r="S237" s="737"/>
      <c r="T237" s="737"/>
      <c r="U237" s="737"/>
      <c r="V237" s="737"/>
      <c r="W237" s="737"/>
      <c r="X237" s="732">
        <v>2</v>
      </c>
      <c r="Y237" s="900"/>
      <c r="Z237" s="900"/>
      <c r="AA237" s="900"/>
      <c r="AB237" s="900"/>
      <c r="AC237" s="900"/>
      <c r="AD237" s="900"/>
      <c r="AE237" s="900"/>
      <c r="AF237" s="900"/>
      <c r="AG237" s="900"/>
      <c r="AH237" s="900"/>
      <c r="AI237" s="900"/>
      <c r="AJ237" s="900"/>
      <c r="AK237" s="900"/>
      <c r="AL237" s="900"/>
      <c r="AM237" s="900"/>
      <c r="AN237" s="900"/>
      <c r="AO237" s="730"/>
      <c r="AP237" s="730"/>
      <c r="AQ237" s="730"/>
      <c r="AR237" s="730"/>
      <c r="AS237" s="730"/>
      <c r="AT237" s="730"/>
      <c r="AU237" s="730"/>
      <c r="AV237" s="730"/>
      <c r="AW237" s="729">
        <v>0</v>
      </c>
      <c r="AX237" s="733">
        <v>0</v>
      </c>
      <c r="AY237" s="546">
        <v>1</v>
      </c>
      <c r="AZ237" s="546">
        <v>0</v>
      </c>
      <c r="BA237" s="546">
        <v>1</v>
      </c>
      <c r="BB237" s="546">
        <v>0</v>
      </c>
      <c r="BC237" s="734">
        <v>2</v>
      </c>
      <c r="BD237" s="758"/>
      <c r="BE237" s="759"/>
    </row>
    <row r="238" spans="1:57" s="707" customFormat="1" ht="12.75">
      <c r="A238" s="741">
        <v>197</v>
      </c>
      <c r="B238" s="843" t="s">
        <v>320</v>
      </c>
      <c r="C238" s="546">
        <v>2</v>
      </c>
      <c r="D238" s="546">
        <v>0</v>
      </c>
      <c r="E238" s="546">
        <v>0</v>
      </c>
      <c r="F238" s="546">
        <v>0</v>
      </c>
      <c r="G238" s="729">
        <v>2</v>
      </c>
      <c r="H238" s="900"/>
      <c r="I238" s="900"/>
      <c r="J238" s="900"/>
      <c r="K238" s="900"/>
      <c r="L238" s="900"/>
      <c r="M238" s="900"/>
      <c r="N238" s="900"/>
      <c r="O238" s="900"/>
      <c r="P238" s="737"/>
      <c r="Q238" s="737"/>
      <c r="R238" s="737"/>
      <c r="S238" s="737"/>
      <c r="T238" s="737"/>
      <c r="U238" s="737"/>
      <c r="V238" s="737"/>
      <c r="W238" s="737"/>
      <c r="X238" s="732">
        <v>2</v>
      </c>
      <c r="Y238" s="900"/>
      <c r="Z238" s="900"/>
      <c r="AA238" s="900"/>
      <c r="AB238" s="900"/>
      <c r="AC238" s="900"/>
      <c r="AD238" s="900"/>
      <c r="AE238" s="900"/>
      <c r="AF238" s="900"/>
      <c r="AG238" s="900"/>
      <c r="AH238" s="900"/>
      <c r="AI238" s="900"/>
      <c r="AJ238" s="900"/>
      <c r="AK238" s="900"/>
      <c r="AL238" s="900"/>
      <c r="AM238" s="900"/>
      <c r="AN238" s="900"/>
      <c r="AO238" s="730"/>
      <c r="AP238" s="730"/>
      <c r="AQ238" s="730"/>
      <c r="AR238" s="730"/>
      <c r="AS238" s="730"/>
      <c r="AT238" s="730"/>
      <c r="AU238" s="730"/>
      <c r="AV238" s="730"/>
      <c r="AW238" s="729">
        <v>0</v>
      </c>
      <c r="AX238" s="733">
        <v>0</v>
      </c>
      <c r="AY238" s="546">
        <v>2</v>
      </c>
      <c r="AZ238" s="546">
        <v>0</v>
      </c>
      <c r="BA238" s="546">
        <v>0</v>
      </c>
      <c r="BB238" s="546">
        <v>0</v>
      </c>
      <c r="BC238" s="734">
        <v>2</v>
      </c>
      <c r="BD238" s="758"/>
      <c r="BE238" s="759"/>
    </row>
    <row r="239" spans="1:57" s="707" customFormat="1" ht="12.75">
      <c r="A239" s="741">
        <v>198</v>
      </c>
      <c r="B239" s="843" t="s">
        <v>321</v>
      </c>
      <c r="C239" s="546">
        <v>0</v>
      </c>
      <c r="D239" s="546">
        <v>1</v>
      </c>
      <c r="E239" s="546">
        <v>0</v>
      </c>
      <c r="F239" s="546">
        <v>2</v>
      </c>
      <c r="G239" s="729">
        <v>3</v>
      </c>
      <c r="H239" s="900"/>
      <c r="I239" s="900"/>
      <c r="J239" s="900"/>
      <c r="K239" s="900"/>
      <c r="L239" s="900"/>
      <c r="M239" s="900"/>
      <c r="N239" s="900"/>
      <c r="O239" s="900"/>
      <c r="P239" s="737"/>
      <c r="Q239" s="737"/>
      <c r="R239" s="737"/>
      <c r="S239" s="737"/>
      <c r="T239" s="737"/>
      <c r="U239" s="737"/>
      <c r="V239" s="737"/>
      <c r="W239" s="737"/>
      <c r="X239" s="732">
        <v>3</v>
      </c>
      <c r="Y239" s="900"/>
      <c r="Z239" s="900"/>
      <c r="AA239" s="900"/>
      <c r="AB239" s="900"/>
      <c r="AC239" s="900"/>
      <c r="AD239" s="900"/>
      <c r="AE239" s="900"/>
      <c r="AF239" s="900"/>
      <c r="AG239" s="900"/>
      <c r="AH239" s="900"/>
      <c r="AI239" s="900"/>
      <c r="AJ239" s="900"/>
      <c r="AK239" s="900"/>
      <c r="AL239" s="900"/>
      <c r="AM239" s="900"/>
      <c r="AN239" s="900"/>
      <c r="AO239" s="730"/>
      <c r="AP239" s="730"/>
      <c r="AQ239" s="730"/>
      <c r="AR239" s="730"/>
      <c r="AS239" s="730"/>
      <c r="AT239" s="730"/>
      <c r="AU239" s="730"/>
      <c r="AV239" s="730"/>
      <c r="AW239" s="729">
        <v>0</v>
      </c>
      <c r="AX239" s="733">
        <v>0</v>
      </c>
      <c r="AY239" s="546">
        <v>0</v>
      </c>
      <c r="AZ239" s="546">
        <v>1</v>
      </c>
      <c r="BA239" s="546">
        <v>0</v>
      </c>
      <c r="BB239" s="546">
        <v>2</v>
      </c>
      <c r="BC239" s="734">
        <v>3</v>
      </c>
      <c r="BD239" s="758"/>
      <c r="BE239" s="759"/>
    </row>
    <row r="240" spans="1:57" s="707" customFormat="1" ht="12.75">
      <c r="A240" s="741">
        <v>199</v>
      </c>
      <c r="B240" s="843" t="s">
        <v>322</v>
      </c>
      <c r="C240" s="546">
        <v>0</v>
      </c>
      <c r="D240" s="546">
        <v>2</v>
      </c>
      <c r="E240" s="546">
        <v>0</v>
      </c>
      <c r="F240" s="546">
        <v>0</v>
      </c>
      <c r="G240" s="729">
        <v>2</v>
      </c>
      <c r="H240" s="900"/>
      <c r="I240" s="900"/>
      <c r="J240" s="900"/>
      <c r="K240" s="900"/>
      <c r="L240" s="900"/>
      <c r="M240" s="900"/>
      <c r="N240" s="900"/>
      <c r="O240" s="900"/>
      <c r="P240" s="737"/>
      <c r="Q240" s="737"/>
      <c r="R240" s="737"/>
      <c r="S240" s="737"/>
      <c r="T240" s="737"/>
      <c r="U240" s="737"/>
      <c r="V240" s="737"/>
      <c r="W240" s="737"/>
      <c r="X240" s="732">
        <v>2</v>
      </c>
      <c r="Y240" s="900"/>
      <c r="Z240" s="900"/>
      <c r="AA240" s="900"/>
      <c r="AB240" s="900"/>
      <c r="AC240" s="900"/>
      <c r="AD240" s="900"/>
      <c r="AE240" s="900"/>
      <c r="AF240" s="900"/>
      <c r="AG240" s="900"/>
      <c r="AH240" s="900"/>
      <c r="AI240" s="900"/>
      <c r="AJ240" s="900"/>
      <c r="AK240" s="900"/>
      <c r="AL240" s="900"/>
      <c r="AM240" s="900"/>
      <c r="AN240" s="900"/>
      <c r="AO240" s="730"/>
      <c r="AP240" s="730"/>
      <c r="AQ240" s="730"/>
      <c r="AR240" s="730"/>
      <c r="AS240" s="730"/>
      <c r="AT240" s="730"/>
      <c r="AU240" s="730"/>
      <c r="AV240" s="730"/>
      <c r="AW240" s="729">
        <v>0</v>
      </c>
      <c r="AX240" s="733">
        <v>0</v>
      </c>
      <c r="AY240" s="546">
        <v>0</v>
      </c>
      <c r="AZ240" s="546">
        <v>2</v>
      </c>
      <c r="BA240" s="546">
        <v>0</v>
      </c>
      <c r="BB240" s="546">
        <v>0</v>
      </c>
      <c r="BC240" s="734">
        <v>2</v>
      </c>
      <c r="BD240" s="758"/>
      <c r="BE240" s="759"/>
    </row>
    <row r="241" spans="1:57" s="707" customFormat="1" ht="12.75">
      <c r="A241" s="741">
        <v>200</v>
      </c>
      <c r="B241" s="843" t="s">
        <v>323</v>
      </c>
      <c r="C241" s="546">
        <v>8</v>
      </c>
      <c r="D241" s="546">
        <v>0</v>
      </c>
      <c r="E241" s="546">
        <v>6</v>
      </c>
      <c r="F241" s="546">
        <v>0</v>
      </c>
      <c r="G241" s="729">
        <v>14</v>
      </c>
      <c r="H241" s="900"/>
      <c r="I241" s="900"/>
      <c r="J241" s="900"/>
      <c r="K241" s="900"/>
      <c r="L241" s="900"/>
      <c r="M241" s="900"/>
      <c r="N241" s="900"/>
      <c r="O241" s="900"/>
      <c r="P241" s="737"/>
      <c r="Q241" s="737"/>
      <c r="R241" s="737"/>
      <c r="S241" s="737"/>
      <c r="T241" s="737"/>
      <c r="U241" s="737"/>
      <c r="V241" s="737"/>
      <c r="W241" s="737"/>
      <c r="X241" s="732">
        <v>14</v>
      </c>
      <c r="Y241" s="900"/>
      <c r="Z241" s="900"/>
      <c r="AA241" s="900">
        <v>1</v>
      </c>
      <c r="AB241" s="900"/>
      <c r="AC241" s="900"/>
      <c r="AD241" s="900"/>
      <c r="AE241" s="900"/>
      <c r="AF241" s="900"/>
      <c r="AG241" s="900"/>
      <c r="AH241" s="900"/>
      <c r="AI241" s="900"/>
      <c r="AJ241" s="900"/>
      <c r="AK241" s="900"/>
      <c r="AL241" s="900"/>
      <c r="AM241" s="900"/>
      <c r="AN241" s="900"/>
      <c r="AO241" s="730"/>
      <c r="AP241" s="730"/>
      <c r="AQ241" s="730"/>
      <c r="AR241" s="730"/>
      <c r="AS241" s="730"/>
      <c r="AT241" s="730"/>
      <c r="AU241" s="730"/>
      <c r="AV241" s="730"/>
      <c r="AW241" s="729">
        <v>0</v>
      </c>
      <c r="AX241" s="733">
        <v>1</v>
      </c>
      <c r="AY241" s="546">
        <v>8</v>
      </c>
      <c r="AZ241" s="546">
        <v>0</v>
      </c>
      <c r="BA241" s="546">
        <v>5</v>
      </c>
      <c r="BB241" s="546">
        <v>0</v>
      </c>
      <c r="BC241" s="718">
        <v>13</v>
      </c>
      <c r="BD241" s="876" t="s">
        <v>1677</v>
      </c>
      <c r="BE241" s="759"/>
    </row>
    <row r="242" spans="1:57" s="707" customFormat="1" ht="12.75">
      <c r="A242" s="741">
        <v>201</v>
      </c>
      <c r="B242" s="843" t="s">
        <v>324</v>
      </c>
      <c r="C242" s="546">
        <v>8</v>
      </c>
      <c r="D242" s="546">
        <v>0</v>
      </c>
      <c r="E242" s="546">
        <v>3</v>
      </c>
      <c r="F242" s="546">
        <v>0</v>
      </c>
      <c r="G242" s="729">
        <v>11</v>
      </c>
      <c r="H242" s="900"/>
      <c r="I242" s="900"/>
      <c r="J242" s="900"/>
      <c r="K242" s="900"/>
      <c r="L242" s="900"/>
      <c r="M242" s="900"/>
      <c r="N242" s="900"/>
      <c r="O242" s="900"/>
      <c r="P242" s="737"/>
      <c r="Q242" s="737"/>
      <c r="R242" s="737"/>
      <c r="S242" s="737"/>
      <c r="T242" s="737"/>
      <c r="U242" s="737"/>
      <c r="V242" s="737"/>
      <c r="W242" s="737"/>
      <c r="X242" s="732">
        <v>11</v>
      </c>
      <c r="Y242" s="900">
        <v>1</v>
      </c>
      <c r="Z242" s="900"/>
      <c r="AA242" s="900"/>
      <c r="AB242" s="900"/>
      <c r="AC242" s="900"/>
      <c r="AD242" s="900"/>
      <c r="AE242" s="900"/>
      <c r="AF242" s="900"/>
      <c r="AG242" s="900"/>
      <c r="AH242" s="900"/>
      <c r="AI242" s="900"/>
      <c r="AJ242" s="900"/>
      <c r="AK242" s="900"/>
      <c r="AL242" s="900"/>
      <c r="AM242" s="900"/>
      <c r="AN242" s="900"/>
      <c r="AO242" s="730"/>
      <c r="AP242" s="730"/>
      <c r="AQ242" s="730"/>
      <c r="AR242" s="730"/>
      <c r="AS242" s="730"/>
      <c r="AT242" s="730"/>
      <c r="AU242" s="730"/>
      <c r="AV242" s="730"/>
      <c r="AW242" s="729">
        <v>1</v>
      </c>
      <c r="AX242" s="733">
        <v>0</v>
      </c>
      <c r="AY242" s="546">
        <v>7</v>
      </c>
      <c r="AZ242" s="546">
        <v>0</v>
      </c>
      <c r="BA242" s="546">
        <v>3</v>
      </c>
      <c r="BB242" s="546">
        <v>0</v>
      </c>
      <c r="BC242" s="729">
        <v>10</v>
      </c>
      <c r="BD242" s="876" t="s">
        <v>1678</v>
      </c>
      <c r="BE242" s="759"/>
    </row>
    <row r="243" spans="1:57" s="707" customFormat="1" ht="12.75">
      <c r="A243" s="741">
        <v>202</v>
      </c>
      <c r="B243" s="843" t="s">
        <v>326</v>
      </c>
      <c r="C243" s="546">
        <v>0</v>
      </c>
      <c r="D243" s="546">
        <v>0</v>
      </c>
      <c r="E243" s="546">
        <v>0</v>
      </c>
      <c r="F243" s="546">
        <v>0</v>
      </c>
      <c r="G243" s="729">
        <v>0</v>
      </c>
      <c r="H243" s="900"/>
      <c r="I243" s="900"/>
      <c r="J243" s="900"/>
      <c r="K243" s="900"/>
      <c r="L243" s="900"/>
      <c r="M243" s="900"/>
      <c r="N243" s="900"/>
      <c r="O243" s="900"/>
      <c r="P243" s="737"/>
      <c r="Q243" s="737"/>
      <c r="R243" s="737"/>
      <c r="S243" s="737"/>
      <c r="T243" s="737"/>
      <c r="U243" s="737"/>
      <c r="V243" s="737"/>
      <c r="W243" s="737"/>
      <c r="X243" s="732">
        <v>0</v>
      </c>
      <c r="Y243" s="900"/>
      <c r="Z243" s="900"/>
      <c r="AA243" s="900"/>
      <c r="AB243" s="900"/>
      <c r="AC243" s="900"/>
      <c r="AD243" s="900"/>
      <c r="AE243" s="900"/>
      <c r="AF243" s="900"/>
      <c r="AG243" s="900"/>
      <c r="AH243" s="900"/>
      <c r="AI243" s="900"/>
      <c r="AJ243" s="900"/>
      <c r="AK243" s="900"/>
      <c r="AL243" s="900"/>
      <c r="AM243" s="900"/>
      <c r="AN243" s="900"/>
      <c r="AO243" s="730"/>
      <c r="AP243" s="730"/>
      <c r="AQ243" s="730"/>
      <c r="AR243" s="730"/>
      <c r="AS243" s="730"/>
      <c r="AT243" s="730"/>
      <c r="AU243" s="730"/>
      <c r="AV243" s="730"/>
      <c r="AW243" s="729">
        <v>0</v>
      </c>
      <c r="AX243" s="733">
        <v>0</v>
      </c>
      <c r="AY243" s="546">
        <v>0</v>
      </c>
      <c r="AZ243" s="546">
        <v>0</v>
      </c>
      <c r="BA243" s="546">
        <v>0</v>
      </c>
      <c r="BB243" s="546">
        <v>0</v>
      </c>
      <c r="BC243" s="734">
        <v>0</v>
      </c>
      <c r="BD243" s="758"/>
      <c r="BE243" s="759"/>
    </row>
    <row r="244" spans="1:57" s="707" customFormat="1" ht="12.75">
      <c r="A244" s="741">
        <v>203</v>
      </c>
      <c r="B244" s="760" t="s">
        <v>1542</v>
      </c>
      <c r="C244" s="546">
        <v>2</v>
      </c>
      <c r="D244" s="546">
        <v>0</v>
      </c>
      <c r="E244" s="546">
        <v>0</v>
      </c>
      <c r="F244" s="546">
        <v>0</v>
      </c>
      <c r="G244" s="729">
        <v>2</v>
      </c>
      <c r="H244" s="900"/>
      <c r="I244" s="900"/>
      <c r="J244" s="900"/>
      <c r="K244" s="900"/>
      <c r="L244" s="900"/>
      <c r="M244" s="900"/>
      <c r="N244" s="900"/>
      <c r="O244" s="900"/>
      <c r="P244" s="737"/>
      <c r="Q244" s="737"/>
      <c r="R244" s="737"/>
      <c r="S244" s="737"/>
      <c r="T244" s="737"/>
      <c r="U244" s="737"/>
      <c r="V244" s="737"/>
      <c r="W244" s="737"/>
      <c r="X244" s="732">
        <v>2</v>
      </c>
      <c r="Y244" s="900"/>
      <c r="Z244" s="900"/>
      <c r="AA244" s="900"/>
      <c r="AB244" s="900"/>
      <c r="AC244" s="900"/>
      <c r="AD244" s="900"/>
      <c r="AE244" s="900"/>
      <c r="AF244" s="900"/>
      <c r="AG244" s="900"/>
      <c r="AH244" s="900"/>
      <c r="AI244" s="900"/>
      <c r="AJ244" s="900"/>
      <c r="AK244" s="900"/>
      <c r="AL244" s="900"/>
      <c r="AM244" s="900"/>
      <c r="AN244" s="900"/>
      <c r="AO244" s="730"/>
      <c r="AP244" s="730"/>
      <c r="AQ244" s="730"/>
      <c r="AR244" s="730"/>
      <c r="AS244" s="730"/>
      <c r="AT244" s="730"/>
      <c r="AU244" s="730"/>
      <c r="AV244" s="730"/>
      <c r="AW244" s="729">
        <v>0</v>
      </c>
      <c r="AX244" s="733">
        <v>0</v>
      </c>
      <c r="AY244" s="546">
        <v>2</v>
      </c>
      <c r="AZ244" s="546">
        <v>0</v>
      </c>
      <c r="BA244" s="546">
        <v>0</v>
      </c>
      <c r="BB244" s="546">
        <v>0</v>
      </c>
      <c r="BC244" s="734">
        <v>2</v>
      </c>
      <c r="BD244" s="758"/>
      <c r="BE244" s="759"/>
    </row>
    <row r="245" spans="1:57" s="707" customFormat="1" ht="12.75">
      <c r="A245" s="741">
        <v>204</v>
      </c>
      <c r="B245" s="760" t="s">
        <v>1543</v>
      </c>
      <c r="C245" s="546">
        <v>8</v>
      </c>
      <c r="D245" s="546">
        <v>0</v>
      </c>
      <c r="E245" s="546">
        <v>9</v>
      </c>
      <c r="F245" s="546">
        <v>0</v>
      </c>
      <c r="G245" s="729">
        <v>17</v>
      </c>
      <c r="H245" s="900"/>
      <c r="I245" s="900"/>
      <c r="J245" s="900"/>
      <c r="K245" s="900"/>
      <c r="L245" s="900"/>
      <c r="M245" s="900"/>
      <c r="N245" s="900"/>
      <c r="O245" s="900"/>
      <c r="P245" s="737"/>
      <c r="Q245" s="737"/>
      <c r="R245" s="737"/>
      <c r="S245" s="737"/>
      <c r="T245" s="737"/>
      <c r="U245" s="737"/>
      <c r="V245" s="737"/>
      <c r="W245" s="737"/>
      <c r="X245" s="732">
        <v>17</v>
      </c>
      <c r="Y245" s="900"/>
      <c r="Z245" s="900"/>
      <c r="AA245" s="900">
        <v>1</v>
      </c>
      <c r="AB245" s="900"/>
      <c r="AC245" s="900"/>
      <c r="AD245" s="900"/>
      <c r="AE245" s="900"/>
      <c r="AF245" s="900"/>
      <c r="AG245" s="900"/>
      <c r="AH245" s="900"/>
      <c r="AI245" s="900"/>
      <c r="AJ245" s="900"/>
      <c r="AK245" s="900"/>
      <c r="AL245" s="900"/>
      <c r="AM245" s="900"/>
      <c r="AN245" s="900"/>
      <c r="AO245" s="730"/>
      <c r="AP245" s="730"/>
      <c r="AQ245" s="730"/>
      <c r="AR245" s="730"/>
      <c r="AS245" s="730"/>
      <c r="AT245" s="730"/>
      <c r="AU245" s="730"/>
      <c r="AV245" s="730"/>
      <c r="AW245" s="729">
        <v>0</v>
      </c>
      <c r="AX245" s="733">
        <v>1</v>
      </c>
      <c r="AY245" s="546">
        <v>8</v>
      </c>
      <c r="AZ245" s="546">
        <v>0</v>
      </c>
      <c r="BA245" s="546">
        <v>8</v>
      </c>
      <c r="BB245" s="546">
        <v>0</v>
      </c>
      <c r="BC245" s="734">
        <v>16</v>
      </c>
      <c r="BD245" s="758" t="s">
        <v>1679</v>
      </c>
      <c r="BE245" s="759"/>
    </row>
    <row r="246" spans="1:57" s="707" customFormat="1" ht="12.75">
      <c r="A246" s="741">
        <v>205</v>
      </c>
      <c r="B246" s="760" t="s">
        <v>1544</v>
      </c>
      <c r="C246" s="546">
        <v>3</v>
      </c>
      <c r="D246" s="546">
        <v>0</v>
      </c>
      <c r="E246" s="546">
        <v>0</v>
      </c>
      <c r="F246" s="546">
        <v>0</v>
      </c>
      <c r="G246" s="729">
        <v>3</v>
      </c>
      <c r="H246" s="900"/>
      <c r="I246" s="900"/>
      <c r="J246" s="900"/>
      <c r="K246" s="900"/>
      <c r="L246" s="900"/>
      <c r="M246" s="900"/>
      <c r="N246" s="900"/>
      <c r="O246" s="900"/>
      <c r="P246" s="737"/>
      <c r="Q246" s="737"/>
      <c r="R246" s="737"/>
      <c r="S246" s="737"/>
      <c r="T246" s="737"/>
      <c r="U246" s="737"/>
      <c r="V246" s="737"/>
      <c r="W246" s="737"/>
      <c r="X246" s="732">
        <v>3</v>
      </c>
      <c r="Y246" s="900"/>
      <c r="Z246" s="900"/>
      <c r="AA246" s="900"/>
      <c r="AB246" s="900"/>
      <c r="AC246" s="900"/>
      <c r="AD246" s="900"/>
      <c r="AE246" s="900"/>
      <c r="AF246" s="900"/>
      <c r="AG246" s="900"/>
      <c r="AH246" s="900"/>
      <c r="AI246" s="900"/>
      <c r="AJ246" s="900"/>
      <c r="AK246" s="900"/>
      <c r="AL246" s="900"/>
      <c r="AM246" s="900"/>
      <c r="AN246" s="900"/>
      <c r="AO246" s="730"/>
      <c r="AP246" s="730"/>
      <c r="AQ246" s="730"/>
      <c r="AR246" s="730"/>
      <c r="AS246" s="730"/>
      <c r="AT246" s="730"/>
      <c r="AU246" s="730"/>
      <c r="AV246" s="730"/>
      <c r="AW246" s="729">
        <v>0</v>
      </c>
      <c r="AX246" s="733">
        <v>0</v>
      </c>
      <c r="AY246" s="546">
        <v>3</v>
      </c>
      <c r="AZ246" s="546">
        <v>0</v>
      </c>
      <c r="BA246" s="546">
        <v>0</v>
      </c>
      <c r="BB246" s="546">
        <v>0</v>
      </c>
      <c r="BC246" s="718">
        <v>3</v>
      </c>
      <c r="BD246" s="876"/>
      <c r="BE246" s="759"/>
    </row>
    <row r="247" spans="1:57" s="707" customFormat="1" ht="12.75">
      <c r="A247" s="741">
        <v>206</v>
      </c>
      <c r="B247" s="760" t="s">
        <v>328</v>
      </c>
      <c r="C247" s="546">
        <v>1</v>
      </c>
      <c r="D247" s="546">
        <v>0</v>
      </c>
      <c r="E247" s="546">
        <v>1</v>
      </c>
      <c r="F247" s="546">
        <v>0</v>
      </c>
      <c r="G247" s="729">
        <v>2</v>
      </c>
      <c r="H247" s="900"/>
      <c r="I247" s="900"/>
      <c r="J247" s="900"/>
      <c r="K247" s="900"/>
      <c r="L247" s="900"/>
      <c r="M247" s="900"/>
      <c r="N247" s="900"/>
      <c r="O247" s="900"/>
      <c r="P247" s="737"/>
      <c r="Q247" s="737"/>
      <c r="R247" s="737"/>
      <c r="S247" s="737"/>
      <c r="T247" s="737"/>
      <c r="U247" s="737"/>
      <c r="V247" s="737"/>
      <c r="W247" s="737"/>
      <c r="X247" s="732">
        <v>2</v>
      </c>
      <c r="Y247" s="900"/>
      <c r="Z247" s="900"/>
      <c r="AA247" s="900"/>
      <c r="AB247" s="900"/>
      <c r="AC247" s="900"/>
      <c r="AD247" s="900"/>
      <c r="AE247" s="900"/>
      <c r="AF247" s="900"/>
      <c r="AG247" s="900"/>
      <c r="AH247" s="900"/>
      <c r="AI247" s="900"/>
      <c r="AJ247" s="900"/>
      <c r="AK247" s="900"/>
      <c r="AL247" s="900"/>
      <c r="AM247" s="900"/>
      <c r="AN247" s="900"/>
      <c r="AO247" s="730"/>
      <c r="AP247" s="730"/>
      <c r="AQ247" s="730"/>
      <c r="AR247" s="730"/>
      <c r="AS247" s="730"/>
      <c r="AT247" s="730"/>
      <c r="AU247" s="730"/>
      <c r="AV247" s="730"/>
      <c r="AW247" s="729">
        <v>0</v>
      </c>
      <c r="AX247" s="733">
        <v>0</v>
      </c>
      <c r="AY247" s="546">
        <v>1</v>
      </c>
      <c r="AZ247" s="546">
        <v>0</v>
      </c>
      <c r="BA247" s="546">
        <v>1</v>
      </c>
      <c r="BB247" s="546">
        <v>0</v>
      </c>
      <c r="BC247" s="718">
        <v>2</v>
      </c>
      <c r="BD247" s="759"/>
      <c r="BE247" s="759"/>
    </row>
    <row r="248" spans="1:57" s="707" customFormat="1" ht="12.75">
      <c r="A248" s="741">
        <v>207</v>
      </c>
      <c r="B248" s="768" t="s">
        <v>1545</v>
      </c>
      <c r="C248" s="546">
        <v>1</v>
      </c>
      <c r="D248" s="546">
        <v>0</v>
      </c>
      <c r="E248" s="546">
        <v>0</v>
      </c>
      <c r="F248" s="546">
        <v>0</v>
      </c>
      <c r="G248" s="729">
        <v>1</v>
      </c>
      <c r="H248" s="900"/>
      <c r="I248" s="900"/>
      <c r="J248" s="900"/>
      <c r="K248" s="900"/>
      <c r="L248" s="900"/>
      <c r="M248" s="900"/>
      <c r="N248" s="900"/>
      <c r="O248" s="900"/>
      <c r="P248" s="737"/>
      <c r="Q248" s="737"/>
      <c r="R248" s="737"/>
      <c r="S248" s="737"/>
      <c r="T248" s="737"/>
      <c r="U248" s="737"/>
      <c r="V248" s="737"/>
      <c r="W248" s="737"/>
      <c r="X248" s="732">
        <v>1</v>
      </c>
      <c r="Y248" s="900"/>
      <c r="Z248" s="900"/>
      <c r="AA248" s="900"/>
      <c r="AB248" s="900"/>
      <c r="AC248" s="900"/>
      <c r="AD248" s="900"/>
      <c r="AE248" s="900"/>
      <c r="AF248" s="900"/>
      <c r="AG248" s="900"/>
      <c r="AH248" s="900"/>
      <c r="AI248" s="900"/>
      <c r="AJ248" s="900"/>
      <c r="AK248" s="900"/>
      <c r="AL248" s="900"/>
      <c r="AM248" s="900"/>
      <c r="AN248" s="900"/>
      <c r="AO248" s="730"/>
      <c r="AP248" s="730"/>
      <c r="AQ248" s="730"/>
      <c r="AR248" s="730"/>
      <c r="AS248" s="730"/>
      <c r="AT248" s="730"/>
      <c r="AU248" s="730"/>
      <c r="AV248" s="730"/>
      <c r="AW248" s="729">
        <v>0</v>
      </c>
      <c r="AX248" s="733">
        <v>0</v>
      </c>
      <c r="AY248" s="546">
        <v>1</v>
      </c>
      <c r="AZ248" s="546">
        <v>0</v>
      </c>
      <c r="BA248" s="546">
        <v>0</v>
      </c>
      <c r="BB248" s="546">
        <v>0</v>
      </c>
      <c r="BC248" s="718">
        <v>1</v>
      </c>
      <c r="BD248" s="876"/>
      <c r="BE248" s="759"/>
    </row>
    <row r="249" spans="1:57" s="707" customFormat="1" ht="12.75">
      <c r="A249" s="741">
        <v>208</v>
      </c>
      <c r="B249" s="768" t="s">
        <v>1546</v>
      </c>
      <c r="C249" s="546">
        <v>0</v>
      </c>
      <c r="D249" s="546">
        <v>0</v>
      </c>
      <c r="E249" s="546">
        <v>0</v>
      </c>
      <c r="F249" s="546">
        <v>1</v>
      </c>
      <c r="G249" s="729">
        <v>1</v>
      </c>
      <c r="H249" s="900"/>
      <c r="I249" s="900"/>
      <c r="J249" s="900"/>
      <c r="K249" s="900"/>
      <c r="L249" s="900"/>
      <c r="M249" s="900"/>
      <c r="N249" s="900"/>
      <c r="O249" s="900"/>
      <c r="P249" s="737"/>
      <c r="Q249" s="737"/>
      <c r="R249" s="737"/>
      <c r="S249" s="737"/>
      <c r="T249" s="737"/>
      <c r="U249" s="737"/>
      <c r="V249" s="737"/>
      <c r="W249" s="737"/>
      <c r="X249" s="732">
        <v>1</v>
      </c>
      <c r="Y249" s="900"/>
      <c r="Z249" s="900"/>
      <c r="AA249" s="900"/>
      <c r="AB249" s="900"/>
      <c r="AC249" s="900"/>
      <c r="AD249" s="900"/>
      <c r="AE249" s="900"/>
      <c r="AF249" s="900"/>
      <c r="AG249" s="900"/>
      <c r="AH249" s="900"/>
      <c r="AI249" s="900"/>
      <c r="AJ249" s="900"/>
      <c r="AK249" s="900"/>
      <c r="AL249" s="900"/>
      <c r="AM249" s="900"/>
      <c r="AN249" s="900"/>
      <c r="AO249" s="730"/>
      <c r="AP249" s="730"/>
      <c r="AQ249" s="730"/>
      <c r="AR249" s="730"/>
      <c r="AS249" s="730"/>
      <c r="AT249" s="730"/>
      <c r="AU249" s="730"/>
      <c r="AV249" s="730"/>
      <c r="AW249" s="729">
        <v>0</v>
      </c>
      <c r="AX249" s="733">
        <v>0</v>
      </c>
      <c r="AY249" s="546">
        <v>0</v>
      </c>
      <c r="AZ249" s="546">
        <v>0</v>
      </c>
      <c r="BA249" s="546">
        <v>0</v>
      </c>
      <c r="BB249" s="546">
        <v>1</v>
      </c>
      <c r="BC249" s="718">
        <v>1</v>
      </c>
      <c r="BD249" s="758"/>
      <c r="BE249" s="759"/>
    </row>
    <row r="250" spans="1:57" s="707" customFormat="1" ht="12.75">
      <c r="A250" s="741">
        <v>209</v>
      </c>
      <c r="B250" s="768" t="s">
        <v>1547</v>
      </c>
      <c r="C250" s="546">
        <v>5</v>
      </c>
      <c r="D250" s="546">
        <v>0</v>
      </c>
      <c r="E250" s="546">
        <v>2</v>
      </c>
      <c r="F250" s="546">
        <v>0</v>
      </c>
      <c r="G250" s="729">
        <v>7</v>
      </c>
      <c r="H250" s="900"/>
      <c r="I250" s="900"/>
      <c r="J250" s="900">
        <v>1</v>
      </c>
      <c r="K250" s="900"/>
      <c r="L250" s="900"/>
      <c r="M250" s="900"/>
      <c r="N250" s="900"/>
      <c r="O250" s="900"/>
      <c r="P250" s="737"/>
      <c r="Q250" s="737"/>
      <c r="R250" s="737"/>
      <c r="S250" s="737"/>
      <c r="T250" s="737"/>
      <c r="U250" s="737"/>
      <c r="V250" s="737"/>
      <c r="W250" s="737"/>
      <c r="X250" s="732">
        <v>8</v>
      </c>
      <c r="Y250" s="900"/>
      <c r="Z250" s="900"/>
      <c r="AA250" s="900"/>
      <c r="AB250" s="900"/>
      <c r="AC250" s="900"/>
      <c r="AD250" s="900"/>
      <c r="AE250" s="900"/>
      <c r="AF250" s="900"/>
      <c r="AG250" s="900"/>
      <c r="AH250" s="900"/>
      <c r="AI250" s="900"/>
      <c r="AJ250" s="900"/>
      <c r="AK250" s="900"/>
      <c r="AL250" s="900"/>
      <c r="AM250" s="900"/>
      <c r="AN250" s="900"/>
      <c r="AO250" s="730"/>
      <c r="AP250" s="730"/>
      <c r="AQ250" s="730"/>
      <c r="AR250" s="730"/>
      <c r="AS250" s="730"/>
      <c r="AT250" s="730"/>
      <c r="AU250" s="730"/>
      <c r="AV250" s="730"/>
      <c r="AW250" s="729">
        <v>0</v>
      </c>
      <c r="AX250" s="733">
        <v>0</v>
      </c>
      <c r="AY250" s="546">
        <v>5</v>
      </c>
      <c r="AZ250" s="546">
        <v>0</v>
      </c>
      <c r="BA250" s="546">
        <v>3</v>
      </c>
      <c r="BB250" s="546">
        <v>0</v>
      </c>
      <c r="BC250" s="718">
        <v>8</v>
      </c>
      <c r="BE250" s="759"/>
    </row>
    <row r="251" spans="1:57" s="707" customFormat="1" ht="12.75">
      <c r="A251" s="741">
        <v>210</v>
      </c>
      <c r="B251" s="768" t="s">
        <v>329</v>
      </c>
      <c r="C251" s="546">
        <v>2</v>
      </c>
      <c r="D251" s="546">
        <v>0</v>
      </c>
      <c r="E251" s="546">
        <v>1</v>
      </c>
      <c r="F251" s="546">
        <v>0</v>
      </c>
      <c r="G251" s="729">
        <v>3</v>
      </c>
      <c r="H251" s="900"/>
      <c r="I251" s="900"/>
      <c r="J251" s="900"/>
      <c r="K251" s="900"/>
      <c r="L251" s="900"/>
      <c r="M251" s="900"/>
      <c r="N251" s="900"/>
      <c r="O251" s="900"/>
      <c r="P251" s="737"/>
      <c r="Q251" s="737"/>
      <c r="R251" s="737"/>
      <c r="S251" s="737"/>
      <c r="T251" s="737"/>
      <c r="U251" s="737"/>
      <c r="V251" s="737"/>
      <c r="W251" s="737"/>
      <c r="X251" s="732">
        <v>3</v>
      </c>
      <c r="Y251" s="900"/>
      <c r="Z251" s="900"/>
      <c r="AA251" s="900"/>
      <c r="AB251" s="900"/>
      <c r="AC251" s="900"/>
      <c r="AD251" s="900"/>
      <c r="AE251" s="900"/>
      <c r="AF251" s="900"/>
      <c r="AG251" s="900"/>
      <c r="AH251" s="900"/>
      <c r="AI251" s="900"/>
      <c r="AJ251" s="900"/>
      <c r="AK251" s="900"/>
      <c r="AL251" s="900"/>
      <c r="AM251" s="900"/>
      <c r="AN251" s="900"/>
      <c r="AO251" s="730"/>
      <c r="AP251" s="730"/>
      <c r="AQ251" s="730"/>
      <c r="AR251" s="730"/>
      <c r="AS251" s="730"/>
      <c r="AT251" s="730"/>
      <c r="AU251" s="730"/>
      <c r="AV251" s="730"/>
      <c r="AW251" s="729">
        <v>0</v>
      </c>
      <c r="AX251" s="733">
        <v>0</v>
      </c>
      <c r="AY251" s="546">
        <v>2</v>
      </c>
      <c r="AZ251" s="546">
        <v>0</v>
      </c>
      <c r="BA251" s="546">
        <v>1</v>
      </c>
      <c r="BB251" s="546">
        <v>0</v>
      </c>
      <c r="BC251" s="718">
        <v>3</v>
      </c>
      <c r="BD251" s="876"/>
      <c r="BE251" s="759"/>
    </row>
    <row r="252" spans="1:57" s="707" customFormat="1" ht="12.75">
      <c r="A252" s="741">
        <v>211</v>
      </c>
      <c r="B252" s="844" t="s">
        <v>1400</v>
      </c>
      <c r="C252" s="546">
        <v>1</v>
      </c>
      <c r="D252" s="546">
        <v>0</v>
      </c>
      <c r="E252" s="546">
        <v>0</v>
      </c>
      <c r="F252" s="546">
        <v>0</v>
      </c>
      <c r="G252" s="729">
        <v>1</v>
      </c>
      <c r="H252" s="900"/>
      <c r="I252" s="900"/>
      <c r="J252" s="900"/>
      <c r="K252" s="900"/>
      <c r="L252" s="900"/>
      <c r="M252" s="900"/>
      <c r="N252" s="900"/>
      <c r="O252" s="900"/>
      <c r="P252" s="737"/>
      <c r="Q252" s="737"/>
      <c r="R252" s="737"/>
      <c r="S252" s="737"/>
      <c r="T252" s="737"/>
      <c r="U252" s="737"/>
      <c r="V252" s="737"/>
      <c r="W252" s="737"/>
      <c r="X252" s="732">
        <v>1</v>
      </c>
      <c r="Y252" s="900"/>
      <c r="Z252" s="900"/>
      <c r="AA252" s="900"/>
      <c r="AB252" s="900"/>
      <c r="AC252" s="900"/>
      <c r="AD252" s="900"/>
      <c r="AE252" s="900"/>
      <c r="AF252" s="900"/>
      <c r="AG252" s="900"/>
      <c r="AH252" s="900"/>
      <c r="AI252" s="900"/>
      <c r="AJ252" s="900"/>
      <c r="AK252" s="900"/>
      <c r="AL252" s="900"/>
      <c r="AM252" s="900"/>
      <c r="AN252" s="900"/>
      <c r="AO252" s="730"/>
      <c r="AP252" s="730"/>
      <c r="AQ252" s="730"/>
      <c r="AR252" s="730"/>
      <c r="AS252" s="730"/>
      <c r="AT252" s="730"/>
      <c r="AU252" s="730"/>
      <c r="AV252" s="730"/>
      <c r="AW252" s="729">
        <v>0</v>
      </c>
      <c r="AX252" s="733">
        <v>0</v>
      </c>
      <c r="AY252" s="546">
        <v>1</v>
      </c>
      <c r="AZ252" s="546">
        <v>0</v>
      </c>
      <c r="BA252" s="546">
        <v>0</v>
      </c>
      <c r="BB252" s="546">
        <v>0</v>
      </c>
      <c r="BC252" s="718">
        <v>1</v>
      </c>
      <c r="BD252" s="876"/>
      <c r="BE252" s="759"/>
    </row>
    <row r="253" spans="1:57" s="707" customFormat="1" ht="12.75">
      <c r="A253" s="741">
        <v>212</v>
      </c>
      <c r="B253" s="844" t="s">
        <v>331</v>
      </c>
      <c r="C253" s="546">
        <v>0</v>
      </c>
      <c r="D253" s="546">
        <v>0</v>
      </c>
      <c r="E253" s="546">
        <v>0</v>
      </c>
      <c r="F253" s="546">
        <v>1</v>
      </c>
      <c r="G253" s="729">
        <v>1</v>
      </c>
      <c r="H253" s="900"/>
      <c r="I253" s="900"/>
      <c r="J253" s="900"/>
      <c r="K253" s="900"/>
      <c r="L253" s="900"/>
      <c r="M253" s="900"/>
      <c r="N253" s="900"/>
      <c r="O253" s="900"/>
      <c r="P253" s="737"/>
      <c r="Q253" s="737"/>
      <c r="R253" s="737"/>
      <c r="S253" s="737"/>
      <c r="T253" s="737"/>
      <c r="U253" s="737"/>
      <c r="V253" s="737"/>
      <c r="W253" s="737"/>
      <c r="X253" s="732">
        <v>1</v>
      </c>
      <c r="Y253" s="900"/>
      <c r="Z253" s="900"/>
      <c r="AA253" s="900"/>
      <c r="AB253" s="900"/>
      <c r="AC253" s="900"/>
      <c r="AD253" s="900"/>
      <c r="AE253" s="900"/>
      <c r="AF253" s="900"/>
      <c r="AG253" s="900"/>
      <c r="AH253" s="900"/>
      <c r="AI253" s="900"/>
      <c r="AJ253" s="900"/>
      <c r="AK253" s="900"/>
      <c r="AL253" s="900"/>
      <c r="AM253" s="900"/>
      <c r="AN253" s="900">
        <v>1</v>
      </c>
      <c r="AO253" s="730"/>
      <c r="AP253" s="730"/>
      <c r="AQ253" s="730"/>
      <c r="AR253" s="730"/>
      <c r="AS253" s="730"/>
      <c r="AT253" s="730"/>
      <c r="AU253" s="730"/>
      <c r="AV253" s="730"/>
      <c r="AW253" s="729">
        <v>0</v>
      </c>
      <c r="AX253" s="733">
        <v>1</v>
      </c>
      <c r="AY253" s="546">
        <v>0</v>
      </c>
      <c r="AZ253" s="546">
        <v>0</v>
      </c>
      <c r="BA253" s="546">
        <v>0</v>
      </c>
      <c r="BB253" s="546">
        <v>0</v>
      </c>
      <c r="BC253" s="734">
        <v>0</v>
      </c>
      <c r="BD253" s="758" t="s">
        <v>1680</v>
      </c>
      <c r="BE253" s="759"/>
    </row>
    <row r="254" spans="1:57" s="707" customFormat="1" ht="12.75">
      <c r="A254" s="741">
        <v>213</v>
      </c>
      <c r="B254" s="844" t="s">
        <v>1548</v>
      </c>
      <c r="C254" s="546">
        <v>6</v>
      </c>
      <c r="D254" s="546">
        <v>0</v>
      </c>
      <c r="E254" s="546">
        <v>3</v>
      </c>
      <c r="F254" s="546">
        <v>0</v>
      </c>
      <c r="G254" s="729">
        <v>9</v>
      </c>
      <c r="H254" s="900"/>
      <c r="I254" s="900"/>
      <c r="J254" s="900"/>
      <c r="K254" s="900"/>
      <c r="L254" s="900"/>
      <c r="M254" s="900"/>
      <c r="N254" s="900"/>
      <c r="O254" s="900"/>
      <c r="P254" s="737"/>
      <c r="Q254" s="737"/>
      <c r="R254" s="737"/>
      <c r="S254" s="737"/>
      <c r="T254" s="737"/>
      <c r="U254" s="737"/>
      <c r="V254" s="737"/>
      <c r="W254" s="737"/>
      <c r="X254" s="732">
        <v>9</v>
      </c>
      <c r="Y254" s="900"/>
      <c r="Z254" s="900"/>
      <c r="AA254" s="900"/>
      <c r="AB254" s="900"/>
      <c r="AC254" s="900"/>
      <c r="AD254" s="900"/>
      <c r="AE254" s="900"/>
      <c r="AF254" s="900"/>
      <c r="AG254" s="900"/>
      <c r="AH254" s="900"/>
      <c r="AI254" s="900"/>
      <c r="AJ254" s="900"/>
      <c r="AK254" s="900"/>
      <c r="AL254" s="900"/>
      <c r="AM254" s="900"/>
      <c r="AN254" s="900"/>
      <c r="AO254" s="730"/>
      <c r="AP254" s="730"/>
      <c r="AQ254" s="730"/>
      <c r="AR254" s="730"/>
      <c r="AS254" s="730"/>
      <c r="AT254" s="730"/>
      <c r="AU254" s="730"/>
      <c r="AV254" s="730"/>
      <c r="AW254" s="729">
        <v>0</v>
      </c>
      <c r="AX254" s="733">
        <v>0</v>
      </c>
      <c r="AY254" s="546">
        <v>6</v>
      </c>
      <c r="AZ254" s="546">
        <v>0</v>
      </c>
      <c r="BA254" s="546">
        <v>3</v>
      </c>
      <c r="BB254" s="546">
        <v>0</v>
      </c>
      <c r="BC254" s="734">
        <v>9</v>
      </c>
      <c r="BD254" s="758"/>
      <c r="BE254" s="759"/>
    </row>
    <row r="255" spans="1:57" s="707" customFormat="1" ht="12.75">
      <c r="A255" s="741">
        <v>214</v>
      </c>
      <c r="B255" s="844" t="s">
        <v>332</v>
      </c>
      <c r="C255" s="546">
        <v>2</v>
      </c>
      <c r="D255" s="546">
        <v>0</v>
      </c>
      <c r="E255" s="546">
        <v>1</v>
      </c>
      <c r="F255" s="546">
        <v>0</v>
      </c>
      <c r="G255" s="729">
        <v>3</v>
      </c>
      <c r="H255" s="900"/>
      <c r="I255" s="900"/>
      <c r="J255" s="900"/>
      <c r="K255" s="900"/>
      <c r="L255" s="900"/>
      <c r="M255" s="900"/>
      <c r="N255" s="900"/>
      <c r="O255" s="900"/>
      <c r="P255" s="737"/>
      <c r="Q255" s="737"/>
      <c r="R255" s="737"/>
      <c r="S255" s="737"/>
      <c r="T255" s="737"/>
      <c r="U255" s="737"/>
      <c r="V255" s="737"/>
      <c r="W255" s="737"/>
      <c r="X255" s="732">
        <v>3</v>
      </c>
      <c r="Y255" s="900"/>
      <c r="Z255" s="900"/>
      <c r="AA255" s="900"/>
      <c r="AB255" s="900"/>
      <c r="AC255" s="900"/>
      <c r="AD255" s="900"/>
      <c r="AE255" s="900"/>
      <c r="AF255" s="900"/>
      <c r="AG255" s="900"/>
      <c r="AH255" s="900"/>
      <c r="AI255" s="900"/>
      <c r="AJ255" s="900"/>
      <c r="AK255" s="900"/>
      <c r="AL255" s="900"/>
      <c r="AM255" s="900"/>
      <c r="AN255" s="900"/>
      <c r="AO255" s="730"/>
      <c r="AP255" s="730"/>
      <c r="AQ255" s="730"/>
      <c r="AR255" s="730"/>
      <c r="AS255" s="730"/>
      <c r="AT255" s="730"/>
      <c r="AU255" s="730"/>
      <c r="AV255" s="730"/>
      <c r="AW255" s="729">
        <v>0</v>
      </c>
      <c r="AX255" s="733">
        <v>0</v>
      </c>
      <c r="AY255" s="546">
        <v>2</v>
      </c>
      <c r="AZ255" s="546">
        <v>0</v>
      </c>
      <c r="BA255" s="546">
        <v>1</v>
      </c>
      <c r="BB255" s="546">
        <v>0</v>
      </c>
      <c r="BC255" s="734">
        <v>3</v>
      </c>
      <c r="BD255" s="758"/>
      <c r="BE255" s="759"/>
    </row>
    <row r="256" spans="1:57" s="707" customFormat="1" ht="12.75">
      <c r="A256" s="741">
        <v>215</v>
      </c>
      <c r="B256" s="865" t="s">
        <v>333</v>
      </c>
      <c r="C256" s="546">
        <v>0</v>
      </c>
      <c r="D256" s="546">
        <v>1</v>
      </c>
      <c r="E256" s="546">
        <v>0</v>
      </c>
      <c r="F256" s="546">
        <v>0</v>
      </c>
      <c r="G256" s="729">
        <v>1</v>
      </c>
      <c r="H256" s="900"/>
      <c r="I256" s="900"/>
      <c r="J256" s="900"/>
      <c r="K256" s="900"/>
      <c r="L256" s="900"/>
      <c r="M256" s="900"/>
      <c r="N256" s="900"/>
      <c r="O256" s="900"/>
      <c r="P256" s="737"/>
      <c r="Q256" s="737"/>
      <c r="R256" s="737"/>
      <c r="S256" s="737"/>
      <c r="T256" s="737"/>
      <c r="U256" s="737"/>
      <c r="V256" s="737"/>
      <c r="W256" s="737"/>
      <c r="X256" s="732">
        <v>1</v>
      </c>
      <c r="Y256" s="900"/>
      <c r="Z256" s="900"/>
      <c r="AA256" s="900"/>
      <c r="AB256" s="900"/>
      <c r="AC256" s="900"/>
      <c r="AD256" s="900"/>
      <c r="AE256" s="900"/>
      <c r="AF256" s="900"/>
      <c r="AG256" s="900"/>
      <c r="AH256" s="900"/>
      <c r="AI256" s="900"/>
      <c r="AJ256" s="900"/>
      <c r="AK256" s="900"/>
      <c r="AL256" s="900"/>
      <c r="AM256" s="900"/>
      <c r="AN256" s="900"/>
      <c r="AO256" s="730"/>
      <c r="AP256" s="730"/>
      <c r="AQ256" s="730"/>
      <c r="AR256" s="730"/>
      <c r="AS256" s="730"/>
      <c r="AT256" s="730"/>
      <c r="AU256" s="730"/>
      <c r="AV256" s="730"/>
      <c r="AW256" s="729">
        <v>0</v>
      </c>
      <c r="AX256" s="733">
        <v>0</v>
      </c>
      <c r="AY256" s="546">
        <v>0</v>
      </c>
      <c r="AZ256" s="546">
        <v>1</v>
      </c>
      <c r="BA256" s="546">
        <v>0</v>
      </c>
      <c r="BB256" s="546">
        <v>0</v>
      </c>
      <c r="BC256" s="734">
        <v>1</v>
      </c>
      <c r="BD256" s="758"/>
      <c r="BE256" s="759"/>
    </row>
    <row r="257" spans="1:57" s="707" customFormat="1" ht="12.75">
      <c r="A257" s="741">
        <v>216</v>
      </c>
      <c r="B257" s="865" t="s">
        <v>1472</v>
      </c>
      <c r="C257" s="546">
        <v>0</v>
      </c>
      <c r="D257" s="546">
        <v>0</v>
      </c>
      <c r="E257" s="546">
        <v>1</v>
      </c>
      <c r="F257" s="546">
        <v>0</v>
      </c>
      <c r="G257" s="729">
        <v>1</v>
      </c>
      <c r="H257" s="900"/>
      <c r="I257" s="900"/>
      <c r="J257" s="900"/>
      <c r="K257" s="900"/>
      <c r="L257" s="900"/>
      <c r="M257" s="900"/>
      <c r="N257" s="900"/>
      <c r="O257" s="900"/>
      <c r="P257" s="737"/>
      <c r="Q257" s="737"/>
      <c r="R257" s="737"/>
      <c r="S257" s="737"/>
      <c r="T257" s="737"/>
      <c r="U257" s="737"/>
      <c r="V257" s="737"/>
      <c r="W257" s="737"/>
      <c r="X257" s="732">
        <v>1</v>
      </c>
      <c r="Y257" s="900"/>
      <c r="Z257" s="900"/>
      <c r="AA257" s="900"/>
      <c r="AB257" s="900"/>
      <c r="AC257" s="900"/>
      <c r="AD257" s="900"/>
      <c r="AE257" s="900"/>
      <c r="AF257" s="900"/>
      <c r="AG257" s="900"/>
      <c r="AH257" s="900"/>
      <c r="AI257" s="900"/>
      <c r="AJ257" s="900"/>
      <c r="AK257" s="900"/>
      <c r="AL257" s="900"/>
      <c r="AM257" s="900"/>
      <c r="AN257" s="900"/>
      <c r="AO257" s="730"/>
      <c r="AP257" s="730"/>
      <c r="AQ257" s="730"/>
      <c r="AR257" s="730"/>
      <c r="AS257" s="730"/>
      <c r="AT257" s="730"/>
      <c r="AU257" s="730"/>
      <c r="AV257" s="730"/>
      <c r="AW257" s="729">
        <v>0</v>
      </c>
      <c r="AX257" s="733">
        <v>0</v>
      </c>
      <c r="AY257" s="546">
        <v>0</v>
      </c>
      <c r="AZ257" s="546">
        <v>0</v>
      </c>
      <c r="BA257" s="546">
        <v>1</v>
      </c>
      <c r="BB257" s="546">
        <v>0</v>
      </c>
      <c r="BC257" s="734">
        <v>1</v>
      </c>
      <c r="BD257" s="758"/>
      <c r="BE257" s="759"/>
    </row>
    <row r="258" spans="1:57" s="707" customFormat="1" ht="12.75">
      <c r="A258" s="741">
        <v>217</v>
      </c>
      <c r="B258" s="865" t="s">
        <v>334</v>
      </c>
      <c r="C258" s="546">
        <v>7</v>
      </c>
      <c r="D258" s="546">
        <v>0</v>
      </c>
      <c r="E258" s="546">
        <v>5</v>
      </c>
      <c r="F258" s="546">
        <v>0</v>
      </c>
      <c r="G258" s="729">
        <v>12</v>
      </c>
      <c r="H258" s="900"/>
      <c r="I258" s="900"/>
      <c r="J258" s="900"/>
      <c r="K258" s="900"/>
      <c r="L258" s="900"/>
      <c r="M258" s="900"/>
      <c r="N258" s="900"/>
      <c r="O258" s="900"/>
      <c r="P258" s="737"/>
      <c r="Q258" s="737"/>
      <c r="R258" s="737"/>
      <c r="S258" s="737"/>
      <c r="T258" s="737"/>
      <c r="U258" s="737"/>
      <c r="V258" s="737"/>
      <c r="W258" s="737"/>
      <c r="X258" s="732">
        <v>12</v>
      </c>
      <c r="Y258" s="900"/>
      <c r="Z258" s="900"/>
      <c r="AA258" s="900"/>
      <c r="AB258" s="900"/>
      <c r="AC258" s="900"/>
      <c r="AD258" s="900"/>
      <c r="AE258" s="900"/>
      <c r="AF258" s="900"/>
      <c r="AG258" s="900"/>
      <c r="AH258" s="900"/>
      <c r="AI258" s="900"/>
      <c r="AJ258" s="900"/>
      <c r="AK258" s="900"/>
      <c r="AL258" s="900"/>
      <c r="AM258" s="900"/>
      <c r="AN258" s="900"/>
      <c r="AO258" s="730"/>
      <c r="AP258" s="730"/>
      <c r="AQ258" s="730"/>
      <c r="AR258" s="730"/>
      <c r="AS258" s="730"/>
      <c r="AT258" s="730"/>
      <c r="AU258" s="730"/>
      <c r="AV258" s="730"/>
      <c r="AW258" s="729">
        <v>0</v>
      </c>
      <c r="AX258" s="733">
        <v>0</v>
      </c>
      <c r="AY258" s="546">
        <v>7</v>
      </c>
      <c r="AZ258" s="546">
        <v>0</v>
      </c>
      <c r="BA258" s="546">
        <v>5</v>
      </c>
      <c r="BB258" s="546">
        <v>0</v>
      </c>
      <c r="BC258" s="734">
        <v>12</v>
      </c>
      <c r="BD258" s="758"/>
      <c r="BE258" s="759"/>
    </row>
    <row r="259" spans="1:57" s="707" customFormat="1" ht="12.75">
      <c r="A259" s="741">
        <v>218</v>
      </c>
      <c r="B259" s="865" t="s">
        <v>335</v>
      </c>
      <c r="C259" s="546">
        <v>1</v>
      </c>
      <c r="D259" s="546">
        <v>0</v>
      </c>
      <c r="E259" s="546">
        <v>1</v>
      </c>
      <c r="F259" s="546">
        <v>0</v>
      </c>
      <c r="G259" s="729">
        <v>2</v>
      </c>
      <c r="H259" s="900"/>
      <c r="I259" s="900"/>
      <c r="J259" s="900"/>
      <c r="K259" s="900"/>
      <c r="L259" s="900"/>
      <c r="M259" s="900"/>
      <c r="N259" s="900"/>
      <c r="O259" s="900"/>
      <c r="P259" s="737"/>
      <c r="Q259" s="737"/>
      <c r="R259" s="737"/>
      <c r="S259" s="737"/>
      <c r="T259" s="737"/>
      <c r="U259" s="737"/>
      <c r="V259" s="737"/>
      <c r="W259" s="737"/>
      <c r="X259" s="732">
        <v>2</v>
      </c>
      <c r="Y259" s="900"/>
      <c r="Z259" s="900"/>
      <c r="AA259" s="900"/>
      <c r="AB259" s="900"/>
      <c r="AC259" s="900"/>
      <c r="AD259" s="900"/>
      <c r="AE259" s="900"/>
      <c r="AF259" s="900"/>
      <c r="AG259" s="900"/>
      <c r="AH259" s="900"/>
      <c r="AI259" s="900"/>
      <c r="AJ259" s="900"/>
      <c r="AK259" s="900"/>
      <c r="AL259" s="900"/>
      <c r="AM259" s="900"/>
      <c r="AN259" s="900"/>
      <c r="AO259" s="730"/>
      <c r="AP259" s="730"/>
      <c r="AQ259" s="730"/>
      <c r="AR259" s="730"/>
      <c r="AS259" s="730"/>
      <c r="AT259" s="730"/>
      <c r="AU259" s="730"/>
      <c r="AV259" s="730"/>
      <c r="AW259" s="729">
        <v>0</v>
      </c>
      <c r="AX259" s="733">
        <v>0</v>
      </c>
      <c r="AY259" s="546">
        <v>1</v>
      </c>
      <c r="AZ259" s="546">
        <v>0</v>
      </c>
      <c r="BA259" s="546">
        <v>1</v>
      </c>
      <c r="BB259" s="546">
        <v>0</v>
      </c>
      <c r="BC259" s="734">
        <v>2</v>
      </c>
      <c r="BD259" s="758"/>
      <c r="BE259" s="759"/>
    </row>
    <row r="260" spans="1:57" s="707" customFormat="1" ht="12.75">
      <c r="A260" s="741">
        <v>219</v>
      </c>
      <c r="B260" s="847" t="s">
        <v>336</v>
      </c>
      <c r="C260" s="546">
        <v>1</v>
      </c>
      <c r="D260" s="546">
        <v>0</v>
      </c>
      <c r="E260" s="546">
        <v>7</v>
      </c>
      <c r="F260" s="546">
        <v>0</v>
      </c>
      <c r="G260" s="729">
        <v>8</v>
      </c>
      <c r="H260" s="900"/>
      <c r="I260" s="900"/>
      <c r="J260" s="900"/>
      <c r="K260" s="900"/>
      <c r="L260" s="900"/>
      <c r="M260" s="900"/>
      <c r="N260" s="900"/>
      <c r="O260" s="900"/>
      <c r="P260" s="737"/>
      <c r="Q260" s="737"/>
      <c r="R260" s="737"/>
      <c r="S260" s="737"/>
      <c r="T260" s="737"/>
      <c r="U260" s="737"/>
      <c r="V260" s="737"/>
      <c r="W260" s="737"/>
      <c r="X260" s="732">
        <v>8</v>
      </c>
      <c r="Y260" s="900"/>
      <c r="Z260" s="900"/>
      <c r="AA260" s="900"/>
      <c r="AB260" s="900"/>
      <c r="AC260" s="900"/>
      <c r="AD260" s="900"/>
      <c r="AE260" s="900"/>
      <c r="AF260" s="900"/>
      <c r="AG260" s="900"/>
      <c r="AH260" s="900"/>
      <c r="AI260" s="900"/>
      <c r="AJ260" s="900"/>
      <c r="AK260" s="900"/>
      <c r="AL260" s="900"/>
      <c r="AM260" s="900"/>
      <c r="AN260" s="900"/>
      <c r="AO260" s="730"/>
      <c r="AP260" s="730"/>
      <c r="AQ260" s="730"/>
      <c r="AR260" s="730"/>
      <c r="AS260" s="730"/>
      <c r="AT260" s="730"/>
      <c r="AU260" s="730"/>
      <c r="AV260" s="730"/>
      <c r="AW260" s="729">
        <v>0</v>
      </c>
      <c r="AX260" s="733">
        <v>0</v>
      </c>
      <c r="AY260" s="546">
        <v>1</v>
      </c>
      <c r="AZ260" s="546">
        <v>0</v>
      </c>
      <c r="BA260" s="546">
        <v>7</v>
      </c>
      <c r="BB260" s="546">
        <v>0</v>
      </c>
      <c r="BC260" s="734">
        <v>8</v>
      </c>
      <c r="BD260" s="758"/>
      <c r="BE260" s="759" t="s">
        <v>336</v>
      </c>
    </row>
    <row r="261" spans="1:57" s="707" customFormat="1" ht="13.5" thickBot="1">
      <c r="A261" s="741"/>
      <c r="B261" s="847"/>
      <c r="C261" s="747"/>
      <c r="D261" s="747"/>
      <c r="E261" s="747"/>
      <c r="F261" s="747"/>
      <c r="G261" s="747"/>
      <c r="H261" s="900"/>
      <c r="I261" s="900"/>
      <c r="J261" s="900"/>
      <c r="K261" s="900"/>
      <c r="L261" s="900"/>
      <c r="M261" s="900"/>
      <c r="N261" s="900"/>
      <c r="O261" s="900"/>
      <c r="P261" s="900"/>
      <c r="Q261" s="900"/>
      <c r="R261" s="900"/>
      <c r="S261" s="900"/>
      <c r="T261" s="900"/>
      <c r="U261" s="900"/>
      <c r="V261" s="900"/>
      <c r="W261" s="900"/>
      <c r="X261" s="771"/>
      <c r="Y261" s="900"/>
      <c r="Z261" s="900"/>
      <c r="AA261" s="900"/>
      <c r="AB261" s="900"/>
      <c r="AC261" s="900"/>
      <c r="AD261" s="900"/>
      <c r="AE261" s="900"/>
      <c r="AF261" s="900"/>
      <c r="AG261" s="900"/>
      <c r="AH261" s="900"/>
      <c r="AI261" s="900"/>
      <c r="AJ261" s="900"/>
      <c r="AK261" s="900"/>
      <c r="AL261" s="900"/>
      <c r="AM261" s="900"/>
      <c r="AN261" s="900"/>
      <c r="AO261" s="900"/>
      <c r="AP261" s="900"/>
      <c r="AQ261" s="900"/>
      <c r="AR261" s="900"/>
      <c r="AS261" s="900"/>
      <c r="AT261" s="900"/>
      <c r="AU261" s="900"/>
      <c r="AV261" s="900"/>
      <c r="AW261" s="747"/>
      <c r="AX261" s="772"/>
      <c r="AY261" s="730"/>
      <c r="AZ261" s="730"/>
      <c r="BA261" s="730"/>
      <c r="BB261" s="730"/>
      <c r="BC261" s="743"/>
      <c r="BD261" s="745"/>
      <c r="BE261" s="706"/>
    </row>
    <row r="262" spans="1:57" s="707" customFormat="1" ht="13.5" thickBot="1">
      <c r="A262" s="753"/>
      <c r="B262" s="852" t="s">
        <v>338</v>
      </c>
      <c r="C262" s="546">
        <v>259</v>
      </c>
      <c r="D262" s="546">
        <v>1032</v>
      </c>
      <c r="E262" s="546">
        <v>1109</v>
      </c>
      <c r="F262" s="546">
        <v>4657</v>
      </c>
      <c r="G262" s="546">
        <v>7057</v>
      </c>
      <c r="H262" s="546">
        <v>0</v>
      </c>
      <c r="I262" s="546">
        <v>0</v>
      </c>
      <c r="J262" s="546">
        <v>1</v>
      </c>
      <c r="K262" s="546">
        <v>16</v>
      </c>
      <c r="L262" s="546">
        <v>0</v>
      </c>
      <c r="M262" s="546">
        <v>0</v>
      </c>
      <c r="N262" s="546">
        <v>0</v>
      </c>
      <c r="O262" s="546">
        <v>7</v>
      </c>
      <c r="P262" s="546">
        <v>0</v>
      </c>
      <c r="Q262" s="546">
        <v>0</v>
      </c>
      <c r="R262" s="546">
        <v>0</v>
      </c>
      <c r="S262" s="546">
        <v>0</v>
      </c>
      <c r="T262" s="546">
        <v>0</v>
      </c>
      <c r="U262" s="546">
        <v>0</v>
      </c>
      <c r="V262" s="546">
        <v>0</v>
      </c>
      <c r="W262" s="546">
        <v>0</v>
      </c>
      <c r="X262" s="101">
        <v>7067</v>
      </c>
      <c r="Y262" s="101">
        <v>1</v>
      </c>
      <c r="Z262" s="101">
        <v>1</v>
      </c>
      <c r="AA262" s="101">
        <v>20</v>
      </c>
      <c r="AB262" s="101">
        <v>62</v>
      </c>
      <c r="AC262" s="101">
        <v>0</v>
      </c>
      <c r="AD262" s="101">
        <v>1</v>
      </c>
      <c r="AE262" s="101">
        <v>0</v>
      </c>
      <c r="AF262" s="101">
        <v>11</v>
      </c>
      <c r="AG262" s="101">
        <v>0</v>
      </c>
      <c r="AH262" s="101">
        <v>0</v>
      </c>
      <c r="AI262" s="101">
        <v>0</v>
      </c>
      <c r="AJ262" s="101">
        <v>0</v>
      </c>
      <c r="AK262" s="101">
        <v>0</v>
      </c>
      <c r="AL262" s="101">
        <v>1</v>
      </c>
      <c r="AM262" s="101">
        <v>1</v>
      </c>
      <c r="AN262" s="101">
        <v>7</v>
      </c>
      <c r="AO262" s="101">
        <v>0</v>
      </c>
      <c r="AP262" s="101">
        <v>1</v>
      </c>
      <c r="AQ262" s="101">
        <v>0</v>
      </c>
      <c r="AR262" s="101">
        <v>1</v>
      </c>
      <c r="AS262" s="101">
        <v>0</v>
      </c>
      <c r="AT262" s="101">
        <v>1</v>
      </c>
      <c r="AU262" s="101">
        <v>0</v>
      </c>
      <c r="AV262" s="101">
        <v>47</v>
      </c>
      <c r="AW262" s="773">
        <v>6</v>
      </c>
      <c r="AX262" s="774">
        <v>149</v>
      </c>
      <c r="AY262" s="775">
        <v>258</v>
      </c>
      <c r="AZ262" s="775">
        <v>1027</v>
      </c>
      <c r="BA262" s="775">
        <v>1089</v>
      </c>
      <c r="BB262" s="775">
        <v>4538</v>
      </c>
      <c r="BC262" s="773">
        <v>6912</v>
      </c>
      <c r="BD262" s="754" t="s">
        <v>1698</v>
      </c>
      <c r="BE262" s="706"/>
    </row>
    <row r="263" spans="1:57" s="707" customFormat="1" ht="12.75">
      <c r="A263" s="755" t="s">
        <v>339</v>
      </c>
      <c r="B263" s="841" t="s">
        <v>340</v>
      </c>
      <c r="C263" s="48"/>
      <c r="D263" s="48"/>
      <c r="E263" s="48"/>
      <c r="F263" s="48"/>
      <c r="G263" s="747"/>
      <c r="H263" s="730"/>
      <c r="I263" s="730"/>
      <c r="J263" s="730"/>
      <c r="K263" s="730"/>
      <c r="L263" s="730"/>
      <c r="M263" s="730"/>
      <c r="N263" s="730"/>
      <c r="O263" s="730"/>
      <c r="P263" s="730"/>
      <c r="Q263" s="730"/>
      <c r="R263" s="730"/>
      <c r="S263" s="730"/>
      <c r="T263" s="730"/>
      <c r="U263" s="730"/>
      <c r="V263" s="730"/>
      <c r="W263" s="730"/>
      <c r="X263" s="732">
        <v>0</v>
      </c>
      <c r="Y263" s="730"/>
      <c r="Z263" s="730"/>
      <c r="AA263" s="730"/>
      <c r="AB263" s="730"/>
      <c r="AC263" s="730"/>
      <c r="AD263" s="730"/>
      <c r="AE263" s="730"/>
      <c r="AF263" s="730"/>
      <c r="AG263" s="730"/>
      <c r="AH263" s="730"/>
      <c r="AI263" s="730"/>
      <c r="AJ263" s="730"/>
      <c r="AK263" s="730"/>
      <c r="AL263" s="730"/>
      <c r="AM263" s="730"/>
      <c r="AN263" s="730"/>
      <c r="AO263" s="730"/>
      <c r="AP263" s="730"/>
      <c r="AQ263" s="730"/>
      <c r="AR263" s="730"/>
      <c r="AS263" s="730"/>
      <c r="AT263" s="730"/>
      <c r="AU263" s="730"/>
      <c r="AV263" s="730"/>
      <c r="AW263" s="747">
        <v>0</v>
      </c>
      <c r="AX263" s="772">
        <v>0</v>
      </c>
      <c r="AY263" s="730"/>
      <c r="AZ263" s="730"/>
      <c r="BA263" s="730"/>
      <c r="BB263" s="730"/>
      <c r="BC263" s="743"/>
      <c r="BD263" s="745"/>
      <c r="BE263" s="706"/>
    </row>
    <row r="264" spans="1:57" s="707" customFormat="1" ht="12.75">
      <c r="A264" s="741">
        <v>1</v>
      </c>
      <c r="B264" s="843" t="s">
        <v>341</v>
      </c>
      <c r="C264" s="546">
        <v>4</v>
      </c>
      <c r="D264" s="546">
        <v>9</v>
      </c>
      <c r="E264" s="546">
        <v>1</v>
      </c>
      <c r="F264" s="546">
        <v>0</v>
      </c>
      <c r="G264" s="729">
        <v>14</v>
      </c>
      <c r="H264" s="900"/>
      <c r="I264" s="900"/>
      <c r="J264" s="900"/>
      <c r="K264" s="900"/>
      <c r="L264" s="900"/>
      <c r="M264" s="900"/>
      <c r="N264" s="900"/>
      <c r="O264" s="900"/>
      <c r="P264" s="737"/>
      <c r="Q264" s="737"/>
      <c r="R264" s="737"/>
      <c r="S264" s="737"/>
      <c r="T264" s="737"/>
      <c r="U264" s="737"/>
      <c r="V264" s="737"/>
      <c r="W264" s="737"/>
      <c r="X264" s="732">
        <v>14</v>
      </c>
      <c r="Y264" s="900"/>
      <c r="Z264" s="900"/>
      <c r="AA264" s="900"/>
      <c r="AB264" s="900"/>
      <c r="AC264" s="900"/>
      <c r="AD264" s="900"/>
      <c r="AE264" s="900"/>
      <c r="AF264" s="900"/>
      <c r="AG264" s="900"/>
      <c r="AH264" s="900"/>
      <c r="AI264" s="900"/>
      <c r="AJ264" s="900"/>
      <c r="AK264" s="900"/>
      <c r="AL264" s="900"/>
      <c r="AM264" s="900"/>
      <c r="AN264" s="900"/>
      <c r="AO264" s="730"/>
      <c r="AP264" s="730"/>
      <c r="AQ264" s="730"/>
      <c r="AR264" s="730"/>
      <c r="AS264" s="730"/>
      <c r="AT264" s="730"/>
      <c r="AU264" s="730"/>
      <c r="AV264" s="730"/>
      <c r="AW264" s="729">
        <v>0</v>
      </c>
      <c r="AX264" s="733">
        <v>0</v>
      </c>
      <c r="AY264" s="546">
        <v>4</v>
      </c>
      <c r="AZ264" s="546">
        <v>9</v>
      </c>
      <c r="BA264" s="546">
        <v>1</v>
      </c>
      <c r="BB264" s="546">
        <v>0</v>
      </c>
      <c r="BC264" s="912">
        <v>14</v>
      </c>
      <c r="BD264" s="758"/>
      <c r="BE264" s="706" t="s">
        <v>341</v>
      </c>
    </row>
    <row r="265" spans="1:57" s="707" customFormat="1" ht="12.75">
      <c r="A265" s="741">
        <v>2</v>
      </c>
      <c r="B265" s="760" t="s">
        <v>1549</v>
      </c>
      <c r="C265" s="546">
        <v>1</v>
      </c>
      <c r="D265" s="546">
        <v>7</v>
      </c>
      <c r="E265" s="546">
        <v>3</v>
      </c>
      <c r="F265" s="546">
        <v>7</v>
      </c>
      <c r="G265" s="729">
        <v>18</v>
      </c>
      <c r="H265" s="900"/>
      <c r="I265" s="900"/>
      <c r="J265" s="900"/>
      <c r="K265" s="900"/>
      <c r="L265" s="900"/>
      <c r="M265" s="900"/>
      <c r="N265" s="900"/>
      <c r="O265" s="900"/>
      <c r="P265" s="737"/>
      <c r="Q265" s="737"/>
      <c r="R265" s="737"/>
      <c r="S265" s="737"/>
      <c r="T265" s="737"/>
      <c r="U265" s="737"/>
      <c r="V265" s="737"/>
      <c r="W265" s="737"/>
      <c r="X265" s="732">
        <v>18</v>
      </c>
      <c r="Y265" s="900"/>
      <c r="Z265" s="900"/>
      <c r="AA265" s="900"/>
      <c r="AB265" s="900"/>
      <c r="AC265" s="900"/>
      <c r="AD265" s="900"/>
      <c r="AE265" s="900"/>
      <c r="AF265" s="900"/>
      <c r="AG265" s="900"/>
      <c r="AH265" s="900"/>
      <c r="AI265" s="900"/>
      <c r="AJ265" s="900"/>
      <c r="AK265" s="900"/>
      <c r="AL265" s="900"/>
      <c r="AM265" s="900"/>
      <c r="AN265" s="900"/>
      <c r="AO265" s="730"/>
      <c r="AP265" s="730"/>
      <c r="AQ265" s="730"/>
      <c r="AR265" s="730"/>
      <c r="AS265" s="730"/>
      <c r="AT265" s="730">
        <v>1</v>
      </c>
      <c r="AU265" s="730"/>
      <c r="AV265" s="730"/>
      <c r="AW265" s="729">
        <v>1</v>
      </c>
      <c r="AX265" s="733">
        <v>0</v>
      </c>
      <c r="AY265" s="546">
        <v>1</v>
      </c>
      <c r="AZ265" s="546">
        <v>6</v>
      </c>
      <c r="BA265" s="546">
        <v>3</v>
      </c>
      <c r="BB265" s="546">
        <v>7</v>
      </c>
      <c r="BC265" s="912">
        <v>17</v>
      </c>
      <c r="BD265" s="758" t="s">
        <v>1602</v>
      </c>
      <c r="BE265" s="706"/>
    </row>
    <row r="266" spans="1:57" s="707" customFormat="1" ht="12.75">
      <c r="A266" s="741">
        <v>3</v>
      </c>
      <c r="B266" s="768" t="s">
        <v>1550</v>
      </c>
      <c r="C266" s="546">
        <v>0</v>
      </c>
      <c r="D266" s="546">
        <v>5</v>
      </c>
      <c r="E266" s="546">
        <v>1</v>
      </c>
      <c r="F266" s="546">
        <v>2</v>
      </c>
      <c r="G266" s="729">
        <v>8</v>
      </c>
      <c r="H266" s="900"/>
      <c r="I266" s="900"/>
      <c r="J266" s="900"/>
      <c r="K266" s="900"/>
      <c r="L266" s="900"/>
      <c r="M266" s="900"/>
      <c r="N266" s="900"/>
      <c r="O266" s="900"/>
      <c r="P266" s="737"/>
      <c r="Q266" s="737"/>
      <c r="R266" s="737"/>
      <c r="S266" s="737"/>
      <c r="T266" s="737"/>
      <c r="U266" s="737"/>
      <c r="V266" s="737"/>
      <c r="W266" s="737"/>
      <c r="X266" s="732">
        <v>8</v>
      </c>
      <c r="Y266" s="900"/>
      <c r="Z266" s="900"/>
      <c r="AA266" s="900"/>
      <c r="AB266" s="900"/>
      <c r="AC266" s="900"/>
      <c r="AD266" s="900"/>
      <c r="AE266" s="900"/>
      <c r="AF266" s="900"/>
      <c r="AG266" s="900"/>
      <c r="AH266" s="900"/>
      <c r="AI266" s="900"/>
      <c r="AJ266" s="900"/>
      <c r="AK266" s="900"/>
      <c r="AL266" s="900"/>
      <c r="AM266" s="900"/>
      <c r="AN266" s="900"/>
      <c r="AO266" s="730"/>
      <c r="AP266" s="730"/>
      <c r="AQ266" s="730"/>
      <c r="AR266" s="730"/>
      <c r="AS266" s="730"/>
      <c r="AT266" s="730"/>
      <c r="AU266" s="730"/>
      <c r="AV266" s="730"/>
      <c r="AW266" s="729">
        <v>0</v>
      </c>
      <c r="AX266" s="733">
        <v>0</v>
      </c>
      <c r="AY266" s="546">
        <v>0</v>
      </c>
      <c r="AZ266" s="546">
        <v>5</v>
      </c>
      <c r="BA266" s="546">
        <v>1</v>
      </c>
      <c r="BB266" s="546">
        <v>2</v>
      </c>
      <c r="BC266" s="912">
        <v>8</v>
      </c>
      <c r="BD266" s="745"/>
      <c r="BE266" s="706"/>
    </row>
    <row r="267" spans="1:57" s="707" customFormat="1" ht="12.75">
      <c r="A267" s="741">
        <v>4</v>
      </c>
      <c r="B267" s="844" t="s">
        <v>342</v>
      </c>
      <c r="C267" s="546">
        <v>2</v>
      </c>
      <c r="D267" s="546">
        <v>9</v>
      </c>
      <c r="E267" s="546">
        <v>0</v>
      </c>
      <c r="F267" s="546">
        <v>1</v>
      </c>
      <c r="G267" s="729">
        <v>12</v>
      </c>
      <c r="H267" s="900"/>
      <c r="I267" s="900"/>
      <c r="J267" s="900"/>
      <c r="K267" s="900"/>
      <c r="L267" s="900"/>
      <c r="M267" s="900"/>
      <c r="N267" s="900"/>
      <c r="O267" s="900"/>
      <c r="P267" s="737"/>
      <c r="Q267" s="737"/>
      <c r="R267" s="737"/>
      <c r="S267" s="737"/>
      <c r="T267" s="737"/>
      <c r="U267" s="737"/>
      <c r="V267" s="737"/>
      <c r="W267" s="737"/>
      <c r="X267" s="732">
        <v>12</v>
      </c>
      <c r="Y267" s="900"/>
      <c r="Z267" s="900"/>
      <c r="AA267" s="900"/>
      <c r="AB267" s="900"/>
      <c r="AC267" s="900"/>
      <c r="AD267" s="900"/>
      <c r="AE267" s="900"/>
      <c r="AF267" s="900"/>
      <c r="AG267" s="900"/>
      <c r="AH267" s="900"/>
      <c r="AI267" s="900"/>
      <c r="AJ267" s="900"/>
      <c r="AK267" s="900"/>
      <c r="AL267" s="900"/>
      <c r="AM267" s="900"/>
      <c r="AN267" s="900"/>
      <c r="AO267" s="730"/>
      <c r="AP267" s="730"/>
      <c r="AQ267" s="730"/>
      <c r="AR267" s="730"/>
      <c r="AS267" s="730"/>
      <c r="AT267" s="730"/>
      <c r="AU267" s="730"/>
      <c r="AV267" s="730"/>
      <c r="AW267" s="729">
        <v>0</v>
      </c>
      <c r="AX267" s="733">
        <v>0</v>
      </c>
      <c r="AY267" s="546">
        <v>2</v>
      </c>
      <c r="AZ267" s="546">
        <v>9</v>
      </c>
      <c r="BA267" s="546">
        <v>0</v>
      </c>
      <c r="BB267" s="546">
        <v>1</v>
      </c>
      <c r="BC267" s="912">
        <v>12</v>
      </c>
      <c r="BD267" s="758"/>
      <c r="BE267" s="706"/>
    </row>
    <row r="268" spans="1:57" s="707" customFormat="1" ht="12.75">
      <c r="A268" s="741">
        <v>5</v>
      </c>
      <c r="B268" s="865" t="s">
        <v>343</v>
      </c>
      <c r="C268" s="546">
        <v>1</v>
      </c>
      <c r="D268" s="546">
        <v>5</v>
      </c>
      <c r="E268" s="546">
        <v>0</v>
      </c>
      <c r="F268" s="546">
        <v>3</v>
      </c>
      <c r="G268" s="729">
        <v>9</v>
      </c>
      <c r="H268" s="900"/>
      <c r="I268" s="900"/>
      <c r="J268" s="900"/>
      <c r="K268" s="900"/>
      <c r="L268" s="900"/>
      <c r="M268" s="900"/>
      <c r="N268" s="900"/>
      <c r="O268" s="900"/>
      <c r="P268" s="737"/>
      <c r="Q268" s="737"/>
      <c r="R268" s="737"/>
      <c r="S268" s="737"/>
      <c r="T268" s="737"/>
      <c r="U268" s="737"/>
      <c r="V268" s="737"/>
      <c r="W268" s="737"/>
      <c r="X268" s="732">
        <v>9</v>
      </c>
      <c r="Y268" s="900"/>
      <c r="Z268" s="900"/>
      <c r="AA268" s="900"/>
      <c r="AB268" s="900"/>
      <c r="AC268" s="900"/>
      <c r="AD268" s="900"/>
      <c r="AE268" s="900"/>
      <c r="AF268" s="900"/>
      <c r="AG268" s="900"/>
      <c r="AH268" s="900"/>
      <c r="AI268" s="900"/>
      <c r="AJ268" s="900"/>
      <c r="AK268" s="900"/>
      <c r="AL268" s="900"/>
      <c r="AM268" s="900"/>
      <c r="AN268" s="900"/>
      <c r="AO268" s="730"/>
      <c r="AP268" s="730"/>
      <c r="AQ268" s="730"/>
      <c r="AR268" s="730"/>
      <c r="AS268" s="730"/>
      <c r="AT268" s="730">
        <v>1</v>
      </c>
      <c r="AU268" s="730"/>
      <c r="AV268" s="730"/>
      <c r="AW268" s="729">
        <v>1</v>
      </c>
      <c r="AX268" s="733">
        <v>0</v>
      </c>
      <c r="AY268" s="546">
        <v>1</v>
      </c>
      <c r="AZ268" s="546">
        <v>4</v>
      </c>
      <c r="BA268" s="546">
        <v>0</v>
      </c>
      <c r="BB268" s="546">
        <v>3</v>
      </c>
      <c r="BC268" s="912">
        <v>8</v>
      </c>
      <c r="BD268" s="758" t="s">
        <v>1603</v>
      </c>
      <c r="BE268" s="706"/>
    </row>
    <row r="269" spans="1:57" s="707" customFormat="1" ht="12.75">
      <c r="A269" s="741">
        <v>6</v>
      </c>
      <c r="B269" s="847" t="s">
        <v>345</v>
      </c>
      <c r="C269" s="546">
        <v>9</v>
      </c>
      <c r="D269" s="546">
        <v>7</v>
      </c>
      <c r="E269" s="546">
        <v>1</v>
      </c>
      <c r="F269" s="546">
        <v>2</v>
      </c>
      <c r="G269" s="729">
        <v>19</v>
      </c>
      <c r="H269" s="900"/>
      <c r="I269" s="900"/>
      <c r="J269" s="900"/>
      <c r="K269" s="900"/>
      <c r="L269" s="900"/>
      <c r="M269" s="900"/>
      <c r="N269" s="900"/>
      <c r="O269" s="900"/>
      <c r="P269" s="737"/>
      <c r="Q269" s="737"/>
      <c r="R269" s="737"/>
      <c r="S269" s="737"/>
      <c r="T269" s="737"/>
      <c r="U269" s="737"/>
      <c r="V269" s="737"/>
      <c r="W269" s="737"/>
      <c r="X269" s="732">
        <v>19</v>
      </c>
      <c r="Y269" s="900"/>
      <c r="Z269" s="900"/>
      <c r="AA269" s="900"/>
      <c r="AB269" s="900"/>
      <c r="AC269" s="900"/>
      <c r="AD269" s="900"/>
      <c r="AE269" s="900"/>
      <c r="AF269" s="900"/>
      <c r="AG269" s="900"/>
      <c r="AH269" s="900"/>
      <c r="AI269" s="900"/>
      <c r="AJ269" s="900"/>
      <c r="AK269" s="900"/>
      <c r="AL269" s="900"/>
      <c r="AM269" s="900"/>
      <c r="AN269" s="900"/>
      <c r="AO269" s="730"/>
      <c r="AP269" s="730"/>
      <c r="AQ269" s="730"/>
      <c r="AR269" s="730"/>
      <c r="AS269" s="730"/>
      <c r="AT269" s="730"/>
      <c r="AU269" s="730"/>
      <c r="AV269" s="730"/>
      <c r="AW269" s="729">
        <v>0</v>
      </c>
      <c r="AX269" s="733">
        <v>0</v>
      </c>
      <c r="AY269" s="546">
        <v>9</v>
      </c>
      <c r="AZ269" s="546">
        <v>7</v>
      </c>
      <c r="BA269" s="546">
        <v>1</v>
      </c>
      <c r="BB269" s="546">
        <v>2</v>
      </c>
      <c r="BC269" s="912">
        <v>19</v>
      </c>
      <c r="BD269" s="745"/>
      <c r="BE269" s="759"/>
    </row>
    <row r="270" spans="1:57" s="707" customFormat="1" ht="12.75">
      <c r="A270" s="741">
        <v>7</v>
      </c>
      <c r="B270" s="843" t="s">
        <v>1438</v>
      </c>
      <c r="C270" s="546">
        <v>0</v>
      </c>
      <c r="D270" s="546">
        <v>0</v>
      </c>
      <c r="E270" s="546">
        <v>2</v>
      </c>
      <c r="F270" s="546">
        <v>2</v>
      </c>
      <c r="G270" s="729">
        <v>4</v>
      </c>
      <c r="H270" s="900"/>
      <c r="I270" s="900"/>
      <c r="J270" s="900"/>
      <c r="K270" s="900"/>
      <c r="L270" s="900"/>
      <c r="M270" s="900"/>
      <c r="N270" s="900"/>
      <c r="O270" s="900"/>
      <c r="P270" s="737"/>
      <c r="Q270" s="737"/>
      <c r="R270" s="737"/>
      <c r="S270" s="737"/>
      <c r="T270" s="737"/>
      <c r="U270" s="737"/>
      <c r="V270" s="737"/>
      <c r="W270" s="737"/>
      <c r="X270" s="732">
        <v>4</v>
      </c>
      <c r="Y270" s="900"/>
      <c r="Z270" s="900"/>
      <c r="AA270" s="900"/>
      <c r="AB270" s="900"/>
      <c r="AC270" s="900"/>
      <c r="AD270" s="900"/>
      <c r="AE270" s="900"/>
      <c r="AF270" s="900"/>
      <c r="AG270" s="900"/>
      <c r="AH270" s="900"/>
      <c r="AI270" s="900"/>
      <c r="AJ270" s="900"/>
      <c r="AK270" s="900"/>
      <c r="AL270" s="900"/>
      <c r="AM270" s="900"/>
      <c r="AN270" s="900"/>
      <c r="AO270" s="730"/>
      <c r="AP270" s="730"/>
      <c r="AQ270" s="730"/>
      <c r="AR270" s="730"/>
      <c r="AS270" s="730"/>
      <c r="AT270" s="730"/>
      <c r="AU270" s="730"/>
      <c r="AV270" s="730"/>
      <c r="AW270" s="729">
        <v>0</v>
      </c>
      <c r="AX270" s="733">
        <v>0</v>
      </c>
      <c r="AY270" s="546">
        <v>0</v>
      </c>
      <c r="AZ270" s="546">
        <v>0</v>
      </c>
      <c r="BA270" s="546">
        <v>2</v>
      </c>
      <c r="BB270" s="546">
        <v>2</v>
      </c>
      <c r="BC270" s="734">
        <v>4</v>
      </c>
      <c r="BD270" s="761"/>
      <c r="BE270" s="759"/>
    </row>
    <row r="271" spans="1:57" s="707" customFormat="1" ht="12.75">
      <c r="A271" s="741">
        <v>8</v>
      </c>
      <c r="B271" s="760" t="s">
        <v>1459</v>
      </c>
      <c r="C271" s="546">
        <v>0</v>
      </c>
      <c r="D271" s="546">
        <v>1</v>
      </c>
      <c r="E271" s="546">
        <v>0</v>
      </c>
      <c r="F271" s="546">
        <v>2</v>
      </c>
      <c r="G271" s="729">
        <v>3</v>
      </c>
      <c r="H271" s="900"/>
      <c r="I271" s="900"/>
      <c r="J271" s="900"/>
      <c r="K271" s="900"/>
      <c r="L271" s="900"/>
      <c r="M271" s="900"/>
      <c r="N271" s="900"/>
      <c r="O271" s="900"/>
      <c r="P271" s="737"/>
      <c r="Q271" s="737"/>
      <c r="R271" s="737"/>
      <c r="S271" s="737"/>
      <c r="T271" s="737"/>
      <c r="U271" s="737"/>
      <c r="V271" s="737"/>
      <c r="W271" s="737"/>
      <c r="X271" s="732">
        <v>3</v>
      </c>
      <c r="Y271" s="900"/>
      <c r="Z271" s="900"/>
      <c r="AA271" s="900"/>
      <c r="AB271" s="900"/>
      <c r="AC271" s="900"/>
      <c r="AD271" s="900"/>
      <c r="AE271" s="900"/>
      <c r="AF271" s="900"/>
      <c r="AG271" s="900"/>
      <c r="AH271" s="900"/>
      <c r="AI271" s="900"/>
      <c r="AJ271" s="900"/>
      <c r="AK271" s="900"/>
      <c r="AL271" s="900"/>
      <c r="AM271" s="900"/>
      <c r="AN271" s="900"/>
      <c r="AO271" s="730"/>
      <c r="AP271" s="730"/>
      <c r="AQ271" s="730"/>
      <c r="AR271" s="730"/>
      <c r="AS271" s="730"/>
      <c r="AT271" s="730"/>
      <c r="AU271" s="730"/>
      <c r="AV271" s="730"/>
      <c r="AW271" s="729">
        <v>0</v>
      </c>
      <c r="AX271" s="733">
        <v>0</v>
      </c>
      <c r="AY271" s="546">
        <v>0</v>
      </c>
      <c r="AZ271" s="546">
        <v>1</v>
      </c>
      <c r="BA271" s="546">
        <v>0</v>
      </c>
      <c r="BB271" s="546">
        <v>2</v>
      </c>
      <c r="BC271" s="734">
        <v>3</v>
      </c>
      <c r="BD271" s="761"/>
      <c r="BE271" s="759"/>
    </row>
    <row r="272" spans="1:57" s="707" customFormat="1" ht="12.75">
      <c r="A272" s="741">
        <v>9</v>
      </c>
      <c r="B272" s="768" t="s">
        <v>1434</v>
      </c>
      <c r="C272" s="546">
        <v>0</v>
      </c>
      <c r="D272" s="546">
        <v>1</v>
      </c>
      <c r="E272" s="546">
        <v>0</v>
      </c>
      <c r="F272" s="546">
        <v>1</v>
      </c>
      <c r="G272" s="729">
        <v>2</v>
      </c>
      <c r="H272" s="900"/>
      <c r="I272" s="900"/>
      <c r="J272" s="900"/>
      <c r="K272" s="900"/>
      <c r="L272" s="900"/>
      <c r="M272" s="900"/>
      <c r="N272" s="900"/>
      <c r="O272" s="900"/>
      <c r="P272" s="737"/>
      <c r="Q272" s="737"/>
      <c r="R272" s="737"/>
      <c r="S272" s="737"/>
      <c r="T272" s="737"/>
      <c r="U272" s="737"/>
      <c r="V272" s="737"/>
      <c r="W272" s="737"/>
      <c r="X272" s="732">
        <v>2</v>
      </c>
      <c r="Y272" s="900"/>
      <c r="Z272" s="900"/>
      <c r="AA272" s="900"/>
      <c r="AB272" s="900"/>
      <c r="AC272" s="900"/>
      <c r="AD272" s="900"/>
      <c r="AE272" s="900"/>
      <c r="AF272" s="900"/>
      <c r="AG272" s="900"/>
      <c r="AH272" s="900"/>
      <c r="AI272" s="900"/>
      <c r="AJ272" s="900"/>
      <c r="AK272" s="900"/>
      <c r="AL272" s="900"/>
      <c r="AM272" s="900"/>
      <c r="AN272" s="900"/>
      <c r="AO272" s="730"/>
      <c r="AP272" s="730"/>
      <c r="AQ272" s="730"/>
      <c r="AR272" s="730"/>
      <c r="AS272" s="730"/>
      <c r="AT272" s="730"/>
      <c r="AU272" s="730"/>
      <c r="AV272" s="730"/>
      <c r="AW272" s="729">
        <v>0</v>
      </c>
      <c r="AX272" s="733">
        <v>0</v>
      </c>
      <c r="AY272" s="546">
        <v>0</v>
      </c>
      <c r="AZ272" s="546">
        <v>1</v>
      </c>
      <c r="BA272" s="546">
        <v>0</v>
      </c>
      <c r="BB272" s="546">
        <v>1</v>
      </c>
      <c r="BC272" s="734">
        <v>2</v>
      </c>
      <c r="BD272" s="758"/>
      <c r="BE272" s="759"/>
    </row>
    <row r="273" spans="1:57" s="707" customFormat="1" ht="12.75">
      <c r="A273" s="741">
        <v>10</v>
      </c>
      <c r="B273" s="844" t="s">
        <v>1435</v>
      </c>
      <c r="C273" s="546">
        <v>1</v>
      </c>
      <c r="D273" s="546">
        <v>0</v>
      </c>
      <c r="E273" s="546">
        <v>0</v>
      </c>
      <c r="F273" s="546">
        <v>2</v>
      </c>
      <c r="G273" s="729">
        <v>3</v>
      </c>
      <c r="H273" s="900"/>
      <c r="I273" s="900"/>
      <c r="J273" s="900"/>
      <c r="K273" s="900"/>
      <c r="L273" s="900"/>
      <c r="M273" s="900"/>
      <c r="N273" s="900"/>
      <c r="O273" s="900"/>
      <c r="P273" s="737"/>
      <c r="Q273" s="737"/>
      <c r="R273" s="737"/>
      <c r="S273" s="737"/>
      <c r="T273" s="737"/>
      <c r="U273" s="737"/>
      <c r="V273" s="737"/>
      <c r="W273" s="737"/>
      <c r="X273" s="732">
        <v>3</v>
      </c>
      <c r="Y273" s="900"/>
      <c r="Z273" s="900"/>
      <c r="AA273" s="900"/>
      <c r="AB273" s="900"/>
      <c r="AC273" s="900"/>
      <c r="AD273" s="900"/>
      <c r="AE273" s="900"/>
      <c r="AF273" s="900"/>
      <c r="AG273" s="900"/>
      <c r="AH273" s="900"/>
      <c r="AI273" s="900"/>
      <c r="AJ273" s="900"/>
      <c r="AK273" s="900"/>
      <c r="AL273" s="900"/>
      <c r="AM273" s="900"/>
      <c r="AN273" s="900"/>
      <c r="AO273" s="730"/>
      <c r="AP273" s="730"/>
      <c r="AQ273" s="730"/>
      <c r="AR273" s="730"/>
      <c r="AS273" s="730"/>
      <c r="AT273" s="730"/>
      <c r="AU273" s="730"/>
      <c r="AV273" s="730"/>
      <c r="AW273" s="729">
        <v>0</v>
      </c>
      <c r="AX273" s="733">
        <v>0</v>
      </c>
      <c r="AY273" s="546">
        <v>1</v>
      </c>
      <c r="AZ273" s="546">
        <v>0</v>
      </c>
      <c r="BA273" s="546">
        <v>0</v>
      </c>
      <c r="BB273" s="546">
        <v>2</v>
      </c>
      <c r="BC273" s="718">
        <v>3</v>
      </c>
      <c r="BD273" s="758"/>
      <c r="BE273" s="759"/>
    </row>
    <row r="274" spans="1:57" s="707" customFormat="1" ht="12.75">
      <c r="A274" s="741">
        <v>11</v>
      </c>
      <c r="B274" s="865" t="s">
        <v>1440</v>
      </c>
      <c r="C274" s="546">
        <v>0</v>
      </c>
      <c r="D274" s="546">
        <v>1</v>
      </c>
      <c r="E274" s="546">
        <v>0</v>
      </c>
      <c r="F274" s="546">
        <v>1</v>
      </c>
      <c r="G274" s="729">
        <v>2</v>
      </c>
      <c r="H274" s="900"/>
      <c r="I274" s="900"/>
      <c r="J274" s="900"/>
      <c r="K274" s="900"/>
      <c r="L274" s="900"/>
      <c r="M274" s="900"/>
      <c r="N274" s="900"/>
      <c r="O274" s="900"/>
      <c r="P274" s="737"/>
      <c r="Q274" s="737"/>
      <c r="R274" s="737"/>
      <c r="S274" s="737"/>
      <c r="T274" s="737"/>
      <c r="U274" s="737"/>
      <c r="V274" s="737"/>
      <c r="W274" s="737"/>
      <c r="X274" s="732">
        <v>2</v>
      </c>
      <c r="Y274" s="900"/>
      <c r="Z274" s="900"/>
      <c r="AA274" s="900"/>
      <c r="AB274" s="900"/>
      <c r="AC274" s="900"/>
      <c r="AD274" s="900"/>
      <c r="AE274" s="900"/>
      <c r="AF274" s="900"/>
      <c r="AG274" s="900"/>
      <c r="AH274" s="900"/>
      <c r="AI274" s="900"/>
      <c r="AJ274" s="900"/>
      <c r="AK274" s="900"/>
      <c r="AL274" s="900"/>
      <c r="AM274" s="900"/>
      <c r="AN274" s="900"/>
      <c r="AO274" s="730"/>
      <c r="AP274" s="730"/>
      <c r="AQ274" s="730"/>
      <c r="AR274" s="730"/>
      <c r="AS274" s="730"/>
      <c r="AT274" s="730"/>
      <c r="AU274" s="730"/>
      <c r="AV274" s="730"/>
      <c r="AW274" s="729">
        <v>0</v>
      </c>
      <c r="AX274" s="733">
        <v>0</v>
      </c>
      <c r="AY274" s="546">
        <v>0</v>
      </c>
      <c r="AZ274" s="546">
        <v>1</v>
      </c>
      <c r="BA274" s="546">
        <v>0</v>
      </c>
      <c r="BB274" s="546">
        <v>1</v>
      </c>
      <c r="BC274" s="718">
        <v>2</v>
      </c>
      <c r="BD274" s="758"/>
      <c r="BE274" s="759"/>
    </row>
    <row r="275" spans="1:57" s="707" customFormat="1" ht="12.75">
      <c r="A275" s="741">
        <v>12</v>
      </c>
      <c r="B275" s="843" t="s">
        <v>346</v>
      </c>
      <c r="C275" s="546">
        <v>0</v>
      </c>
      <c r="D275" s="546">
        <v>0</v>
      </c>
      <c r="E275" s="546">
        <v>1</v>
      </c>
      <c r="F275" s="546">
        <v>1</v>
      </c>
      <c r="G275" s="729">
        <v>2</v>
      </c>
      <c r="H275" s="900"/>
      <c r="I275" s="900"/>
      <c r="J275" s="900"/>
      <c r="K275" s="900"/>
      <c r="L275" s="900"/>
      <c r="M275" s="900"/>
      <c r="N275" s="900"/>
      <c r="O275" s="900"/>
      <c r="P275" s="737"/>
      <c r="Q275" s="737"/>
      <c r="R275" s="737"/>
      <c r="S275" s="737"/>
      <c r="T275" s="737"/>
      <c r="U275" s="737"/>
      <c r="V275" s="737"/>
      <c r="W275" s="737"/>
      <c r="X275" s="732">
        <v>2</v>
      </c>
      <c r="Y275" s="900"/>
      <c r="Z275" s="900"/>
      <c r="AA275" s="900"/>
      <c r="AB275" s="900"/>
      <c r="AC275" s="900"/>
      <c r="AD275" s="900"/>
      <c r="AE275" s="900"/>
      <c r="AF275" s="900"/>
      <c r="AG275" s="900"/>
      <c r="AH275" s="900"/>
      <c r="AI275" s="900"/>
      <c r="AJ275" s="900"/>
      <c r="AK275" s="900"/>
      <c r="AL275" s="900"/>
      <c r="AM275" s="900"/>
      <c r="AN275" s="900"/>
      <c r="AO275" s="730"/>
      <c r="AP275" s="730"/>
      <c r="AQ275" s="730"/>
      <c r="AR275" s="730"/>
      <c r="AS275" s="730"/>
      <c r="AT275" s="730"/>
      <c r="AU275" s="730"/>
      <c r="AV275" s="730"/>
      <c r="AW275" s="729">
        <v>0</v>
      </c>
      <c r="AX275" s="733">
        <v>0</v>
      </c>
      <c r="AY275" s="546">
        <v>0</v>
      </c>
      <c r="AZ275" s="546">
        <v>0</v>
      </c>
      <c r="BA275" s="546">
        <v>1</v>
      </c>
      <c r="BB275" s="546">
        <v>1</v>
      </c>
      <c r="BC275" s="912">
        <v>2</v>
      </c>
      <c r="BD275" s="745"/>
      <c r="BE275" s="706" t="s">
        <v>346</v>
      </c>
    </row>
    <row r="276" spans="1:57" s="707" customFormat="1" ht="12.75">
      <c r="A276" s="741">
        <v>13</v>
      </c>
      <c r="B276" s="843" t="s">
        <v>347</v>
      </c>
      <c r="C276" s="546">
        <v>0</v>
      </c>
      <c r="D276" s="546">
        <v>1</v>
      </c>
      <c r="E276" s="546">
        <v>12</v>
      </c>
      <c r="F276" s="546">
        <v>0</v>
      </c>
      <c r="G276" s="729">
        <v>13</v>
      </c>
      <c r="H276" s="900"/>
      <c r="I276" s="900"/>
      <c r="J276" s="900"/>
      <c r="K276" s="900"/>
      <c r="L276" s="900"/>
      <c r="M276" s="900"/>
      <c r="N276" s="900"/>
      <c r="O276" s="900"/>
      <c r="P276" s="737"/>
      <c r="Q276" s="737"/>
      <c r="R276" s="737"/>
      <c r="S276" s="737"/>
      <c r="T276" s="737"/>
      <c r="U276" s="737"/>
      <c r="V276" s="737"/>
      <c r="W276" s="737"/>
      <c r="X276" s="732">
        <v>13</v>
      </c>
      <c r="Y276" s="900"/>
      <c r="Z276" s="900"/>
      <c r="AA276" s="900"/>
      <c r="AB276" s="900"/>
      <c r="AC276" s="900"/>
      <c r="AD276" s="900"/>
      <c r="AE276" s="900"/>
      <c r="AF276" s="900"/>
      <c r="AG276" s="900"/>
      <c r="AH276" s="900"/>
      <c r="AI276" s="900">
        <v>1</v>
      </c>
      <c r="AJ276" s="900"/>
      <c r="AK276" s="730"/>
      <c r="AL276" s="730"/>
      <c r="AM276" s="730"/>
      <c r="AN276" s="900"/>
      <c r="AO276" s="730"/>
      <c r="AP276" s="730"/>
      <c r="AQ276" s="730"/>
      <c r="AR276" s="730"/>
      <c r="AS276" s="730"/>
      <c r="AT276" s="730"/>
      <c r="AU276" s="730"/>
      <c r="AV276" s="730"/>
      <c r="AW276" s="729">
        <v>0</v>
      </c>
      <c r="AX276" s="733">
        <v>1</v>
      </c>
      <c r="AY276" s="546">
        <v>0</v>
      </c>
      <c r="AZ276" s="546">
        <v>1</v>
      </c>
      <c r="BA276" s="546">
        <v>11</v>
      </c>
      <c r="BB276" s="546">
        <v>0</v>
      </c>
      <c r="BC276" s="912">
        <v>12</v>
      </c>
      <c r="BD276" s="758" t="s">
        <v>1681</v>
      </c>
      <c r="BE276" s="706" t="s">
        <v>347</v>
      </c>
    </row>
    <row r="277" spans="1:57" s="707" customFormat="1" ht="12.75">
      <c r="A277" s="741">
        <v>14</v>
      </c>
      <c r="B277" s="843" t="s">
        <v>349</v>
      </c>
      <c r="C277" s="546">
        <v>0</v>
      </c>
      <c r="D277" s="546">
        <v>0</v>
      </c>
      <c r="E277" s="546">
        <v>3</v>
      </c>
      <c r="F277" s="546">
        <v>12</v>
      </c>
      <c r="G277" s="729">
        <v>15</v>
      </c>
      <c r="H277" s="900"/>
      <c r="I277" s="900"/>
      <c r="J277" s="900"/>
      <c r="K277" s="900"/>
      <c r="L277" s="900"/>
      <c r="M277" s="900"/>
      <c r="N277" s="900"/>
      <c r="O277" s="900"/>
      <c r="P277" s="737"/>
      <c r="Q277" s="737"/>
      <c r="R277" s="737"/>
      <c r="S277" s="737"/>
      <c r="T277" s="737"/>
      <c r="U277" s="737"/>
      <c r="V277" s="737"/>
      <c r="W277" s="737"/>
      <c r="X277" s="732">
        <v>15</v>
      </c>
      <c r="Y277" s="900"/>
      <c r="Z277" s="900"/>
      <c r="AA277" s="900"/>
      <c r="AB277" s="900"/>
      <c r="AC277" s="900"/>
      <c r="AD277" s="900"/>
      <c r="AE277" s="900"/>
      <c r="AF277" s="900"/>
      <c r="AG277" s="900"/>
      <c r="AH277" s="900"/>
      <c r="AI277" s="900"/>
      <c r="AJ277" s="900"/>
      <c r="AK277" s="900"/>
      <c r="AL277" s="900"/>
      <c r="AM277" s="900"/>
      <c r="AN277" s="900"/>
      <c r="AO277" s="730"/>
      <c r="AP277" s="730"/>
      <c r="AQ277" s="730"/>
      <c r="AR277" s="730"/>
      <c r="AS277" s="730"/>
      <c r="AT277" s="730"/>
      <c r="AU277" s="730"/>
      <c r="AV277" s="730">
        <v>1</v>
      </c>
      <c r="AW277" s="729">
        <v>0</v>
      </c>
      <c r="AX277" s="733">
        <v>1</v>
      </c>
      <c r="AY277" s="546">
        <v>0</v>
      </c>
      <c r="AZ277" s="546">
        <v>0</v>
      </c>
      <c r="BA277" s="546">
        <v>3</v>
      </c>
      <c r="BB277" s="546">
        <v>11</v>
      </c>
      <c r="BC277" s="912">
        <v>14</v>
      </c>
      <c r="BD277" s="758" t="s">
        <v>1583</v>
      </c>
      <c r="BE277" s="706" t="s">
        <v>349</v>
      </c>
    </row>
    <row r="278" spans="1:57" s="707" customFormat="1" ht="12.75">
      <c r="A278" s="741">
        <v>15</v>
      </c>
      <c r="B278" s="760" t="s">
        <v>1460</v>
      </c>
      <c r="C278" s="546">
        <v>1</v>
      </c>
      <c r="D278" s="546">
        <v>0</v>
      </c>
      <c r="E278" s="546">
        <v>0</v>
      </c>
      <c r="F278" s="546">
        <v>1</v>
      </c>
      <c r="G278" s="729">
        <v>2</v>
      </c>
      <c r="H278" s="900"/>
      <c r="I278" s="900"/>
      <c r="J278" s="900"/>
      <c r="K278" s="900"/>
      <c r="L278" s="900"/>
      <c r="M278" s="900"/>
      <c r="N278" s="900"/>
      <c r="O278" s="900"/>
      <c r="P278" s="737"/>
      <c r="Q278" s="737"/>
      <c r="R278" s="737"/>
      <c r="S278" s="737"/>
      <c r="T278" s="737"/>
      <c r="U278" s="737"/>
      <c r="V278" s="737"/>
      <c r="W278" s="737"/>
      <c r="X278" s="732">
        <v>2</v>
      </c>
      <c r="Y278" s="900"/>
      <c r="Z278" s="900"/>
      <c r="AA278" s="900"/>
      <c r="AB278" s="900"/>
      <c r="AC278" s="900"/>
      <c r="AD278" s="900"/>
      <c r="AE278" s="900"/>
      <c r="AF278" s="900"/>
      <c r="AG278" s="900"/>
      <c r="AH278" s="900"/>
      <c r="AI278" s="900"/>
      <c r="AJ278" s="900"/>
      <c r="AK278" s="730"/>
      <c r="AL278" s="730"/>
      <c r="AM278" s="730"/>
      <c r="AN278" s="900"/>
      <c r="AO278" s="730"/>
      <c r="AP278" s="730"/>
      <c r="AQ278" s="730"/>
      <c r="AR278" s="730"/>
      <c r="AS278" s="730"/>
      <c r="AT278" s="730"/>
      <c r="AU278" s="730"/>
      <c r="AV278" s="730"/>
      <c r="AW278" s="729">
        <v>0</v>
      </c>
      <c r="AX278" s="733">
        <v>0</v>
      </c>
      <c r="AY278" s="546">
        <v>1</v>
      </c>
      <c r="AZ278" s="546">
        <v>0</v>
      </c>
      <c r="BA278" s="546">
        <v>0</v>
      </c>
      <c r="BB278" s="546">
        <v>1</v>
      </c>
      <c r="BC278" s="912">
        <v>2</v>
      </c>
      <c r="BD278" s="758"/>
      <c r="BE278" s="759"/>
    </row>
    <row r="279" spans="1:57" s="707" customFormat="1" ht="12.75">
      <c r="A279" s="741">
        <v>16</v>
      </c>
      <c r="B279" s="760" t="s">
        <v>1423</v>
      </c>
      <c r="C279" s="546">
        <v>0</v>
      </c>
      <c r="D279" s="546">
        <v>0</v>
      </c>
      <c r="E279" s="546">
        <v>15</v>
      </c>
      <c r="F279" s="546">
        <v>1</v>
      </c>
      <c r="G279" s="729">
        <v>16</v>
      </c>
      <c r="H279" s="900"/>
      <c r="I279" s="900"/>
      <c r="J279" s="900"/>
      <c r="K279" s="900"/>
      <c r="L279" s="900"/>
      <c r="M279" s="900"/>
      <c r="N279" s="900"/>
      <c r="O279" s="900"/>
      <c r="P279" s="737"/>
      <c r="Q279" s="737"/>
      <c r="R279" s="737"/>
      <c r="S279" s="737"/>
      <c r="T279" s="737"/>
      <c r="U279" s="737"/>
      <c r="V279" s="737"/>
      <c r="W279" s="737"/>
      <c r="X279" s="732">
        <v>16</v>
      </c>
      <c r="Y279" s="900"/>
      <c r="Z279" s="900"/>
      <c r="AA279" s="900"/>
      <c r="AB279" s="900"/>
      <c r="AC279" s="900"/>
      <c r="AD279" s="900"/>
      <c r="AE279" s="900"/>
      <c r="AF279" s="900"/>
      <c r="AG279" s="900"/>
      <c r="AH279" s="900"/>
      <c r="AI279" s="900"/>
      <c r="AJ279" s="900"/>
      <c r="AK279" s="730"/>
      <c r="AL279" s="730"/>
      <c r="AM279" s="730"/>
      <c r="AN279" s="900"/>
      <c r="AO279" s="730"/>
      <c r="AP279" s="730"/>
      <c r="AQ279" s="730"/>
      <c r="AR279" s="730"/>
      <c r="AS279" s="730"/>
      <c r="AT279" s="730"/>
      <c r="AU279" s="730"/>
      <c r="AV279" s="730"/>
      <c r="AW279" s="729">
        <v>0</v>
      </c>
      <c r="AX279" s="733">
        <v>0</v>
      </c>
      <c r="AY279" s="546">
        <v>0</v>
      </c>
      <c r="AZ279" s="546">
        <v>0</v>
      </c>
      <c r="BA279" s="546">
        <v>15</v>
      </c>
      <c r="BB279" s="546">
        <v>1</v>
      </c>
      <c r="BC279" s="912">
        <v>16</v>
      </c>
      <c r="BD279" s="758"/>
      <c r="BE279" s="759"/>
    </row>
    <row r="280" spans="1:57" s="707" customFormat="1" ht="12.75">
      <c r="A280" s="741">
        <v>17</v>
      </c>
      <c r="B280" s="760" t="s">
        <v>1424</v>
      </c>
      <c r="C280" s="546">
        <v>0</v>
      </c>
      <c r="D280" s="546">
        <v>0</v>
      </c>
      <c r="E280" s="546">
        <v>3</v>
      </c>
      <c r="F280" s="546">
        <v>15</v>
      </c>
      <c r="G280" s="729">
        <v>18</v>
      </c>
      <c r="H280" s="900"/>
      <c r="I280" s="900"/>
      <c r="J280" s="900"/>
      <c r="K280" s="900"/>
      <c r="L280" s="900"/>
      <c r="M280" s="900"/>
      <c r="N280" s="900"/>
      <c r="O280" s="900"/>
      <c r="P280" s="737"/>
      <c r="Q280" s="737"/>
      <c r="R280" s="737"/>
      <c r="S280" s="765"/>
      <c r="T280" s="737"/>
      <c r="U280" s="737"/>
      <c r="V280" s="737"/>
      <c r="W280" s="737"/>
      <c r="X280" s="732">
        <v>18</v>
      </c>
      <c r="Y280" s="900"/>
      <c r="Z280" s="900"/>
      <c r="AA280" s="900"/>
      <c r="AB280" s="900"/>
      <c r="AC280" s="900"/>
      <c r="AD280" s="900"/>
      <c r="AE280" s="900"/>
      <c r="AF280" s="900"/>
      <c r="AG280" s="900"/>
      <c r="AH280" s="900"/>
      <c r="AI280" s="900"/>
      <c r="AJ280" s="900"/>
      <c r="AK280" s="730"/>
      <c r="AL280" s="730"/>
      <c r="AM280" s="730"/>
      <c r="AN280" s="900"/>
      <c r="AO280" s="730"/>
      <c r="AP280" s="730"/>
      <c r="AQ280" s="730"/>
      <c r="AR280" s="730"/>
      <c r="AS280" s="730"/>
      <c r="AT280" s="730"/>
      <c r="AU280" s="730"/>
      <c r="AV280" s="730">
        <v>1</v>
      </c>
      <c r="AW280" s="729">
        <v>0</v>
      </c>
      <c r="AX280" s="733">
        <v>1</v>
      </c>
      <c r="AY280" s="546">
        <v>0</v>
      </c>
      <c r="AZ280" s="546">
        <v>0</v>
      </c>
      <c r="BA280" s="546">
        <v>3</v>
      </c>
      <c r="BB280" s="546">
        <v>14</v>
      </c>
      <c r="BC280" s="912">
        <v>17</v>
      </c>
      <c r="BD280" s="758" t="s">
        <v>1682</v>
      </c>
      <c r="BE280" s="759"/>
    </row>
    <row r="281" spans="1:57" s="707" customFormat="1" ht="12.75">
      <c r="A281" s="741">
        <v>18</v>
      </c>
      <c r="B281" s="768" t="s">
        <v>350</v>
      </c>
      <c r="C281" s="546">
        <v>1</v>
      </c>
      <c r="D281" s="546">
        <v>0</v>
      </c>
      <c r="E281" s="546">
        <v>0</v>
      </c>
      <c r="F281" s="546">
        <v>1</v>
      </c>
      <c r="G281" s="729">
        <v>2</v>
      </c>
      <c r="H281" s="900"/>
      <c r="I281" s="900"/>
      <c r="J281" s="900"/>
      <c r="K281" s="900"/>
      <c r="L281" s="900"/>
      <c r="M281" s="900"/>
      <c r="N281" s="900"/>
      <c r="O281" s="900"/>
      <c r="P281" s="737"/>
      <c r="Q281" s="737"/>
      <c r="R281" s="737"/>
      <c r="S281" s="737"/>
      <c r="T281" s="737"/>
      <c r="U281" s="737"/>
      <c r="V281" s="737"/>
      <c r="W281" s="737"/>
      <c r="X281" s="732">
        <v>2</v>
      </c>
      <c r="Y281" s="900"/>
      <c r="Z281" s="900"/>
      <c r="AA281" s="900"/>
      <c r="AB281" s="900"/>
      <c r="AC281" s="900"/>
      <c r="AD281" s="900"/>
      <c r="AE281" s="900"/>
      <c r="AF281" s="900"/>
      <c r="AG281" s="900"/>
      <c r="AH281" s="900"/>
      <c r="AI281" s="900"/>
      <c r="AJ281" s="900"/>
      <c r="AK281" s="730"/>
      <c r="AL281" s="730"/>
      <c r="AM281" s="730"/>
      <c r="AN281" s="900"/>
      <c r="AO281" s="730"/>
      <c r="AP281" s="730"/>
      <c r="AQ281" s="730"/>
      <c r="AR281" s="730"/>
      <c r="AS281" s="730"/>
      <c r="AT281" s="730"/>
      <c r="AU281" s="730"/>
      <c r="AV281" s="730"/>
      <c r="AW281" s="729">
        <v>0</v>
      </c>
      <c r="AX281" s="733">
        <v>0</v>
      </c>
      <c r="AY281" s="546">
        <v>1</v>
      </c>
      <c r="AZ281" s="546">
        <v>0</v>
      </c>
      <c r="BA281" s="546">
        <v>0</v>
      </c>
      <c r="BB281" s="546">
        <v>1</v>
      </c>
      <c r="BC281" s="912">
        <v>2</v>
      </c>
      <c r="BD281" s="758"/>
      <c r="BE281" s="759"/>
    </row>
    <row r="282" spans="1:57" s="707" customFormat="1" ht="12.75">
      <c r="A282" s="741">
        <v>19</v>
      </c>
      <c r="B282" s="768" t="s">
        <v>351</v>
      </c>
      <c r="C282" s="546">
        <v>0</v>
      </c>
      <c r="D282" s="546">
        <v>0</v>
      </c>
      <c r="E282" s="546">
        <v>8</v>
      </c>
      <c r="F282" s="546">
        <v>1</v>
      </c>
      <c r="G282" s="729">
        <v>9</v>
      </c>
      <c r="H282" s="900"/>
      <c r="I282" s="900"/>
      <c r="J282" s="900"/>
      <c r="K282" s="900"/>
      <c r="L282" s="900"/>
      <c r="M282" s="900"/>
      <c r="N282" s="900"/>
      <c r="O282" s="900"/>
      <c r="P282" s="737"/>
      <c r="Q282" s="737"/>
      <c r="R282" s="737"/>
      <c r="S282" s="737"/>
      <c r="T282" s="737"/>
      <c r="U282" s="737"/>
      <c r="V282" s="737"/>
      <c r="W282" s="737"/>
      <c r="X282" s="732">
        <v>9</v>
      </c>
      <c r="Y282" s="900"/>
      <c r="Z282" s="900"/>
      <c r="AA282" s="900"/>
      <c r="AB282" s="900"/>
      <c r="AC282" s="900"/>
      <c r="AD282" s="900"/>
      <c r="AE282" s="900"/>
      <c r="AF282" s="900"/>
      <c r="AG282" s="900"/>
      <c r="AH282" s="900"/>
      <c r="AI282" s="900"/>
      <c r="AJ282" s="900"/>
      <c r="AK282" s="730"/>
      <c r="AL282" s="730"/>
      <c r="AM282" s="730"/>
      <c r="AN282" s="900"/>
      <c r="AO282" s="730"/>
      <c r="AP282" s="730"/>
      <c r="AQ282" s="730">
        <v>1</v>
      </c>
      <c r="AR282" s="730"/>
      <c r="AS282" s="730"/>
      <c r="AT282" s="730"/>
      <c r="AU282" s="730"/>
      <c r="AV282" s="730"/>
      <c r="AW282" s="729">
        <v>0</v>
      </c>
      <c r="AX282" s="733">
        <v>1</v>
      </c>
      <c r="AY282" s="546">
        <v>0</v>
      </c>
      <c r="AZ282" s="546">
        <v>0</v>
      </c>
      <c r="BA282" s="546">
        <v>7</v>
      </c>
      <c r="BB282" s="546">
        <v>1</v>
      </c>
      <c r="BC282" s="912">
        <v>8</v>
      </c>
      <c r="BD282" s="758" t="s">
        <v>1683</v>
      </c>
      <c r="BE282" s="759"/>
    </row>
    <row r="283" spans="1:57" s="707" customFormat="1" ht="12.75">
      <c r="A283" s="741">
        <v>20</v>
      </c>
      <c r="B283" s="768" t="s">
        <v>352</v>
      </c>
      <c r="C283" s="546">
        <v>0</v>
      </c>
      <c r="D283" s="546">
        <v>0</v>
      </c>
      <c r="E283" s="546">
        <v>2</v>
      </c>
      <c r="F283" s="546">
        <v>4</v>
      </c>
      <c r="G283" s="729">
        <v>6</v>
      </c>
      <c r="H283" s="900"/>
      <c r="I283" s="900"/>
      <c r="J283" s="900"/>
      <c r="K283" s="900"/>
      <c r="L283" s="900"/>
      <c r="M283" s="900"/>
      <c r="N283" s="900"/>
      <c r="O283" s="900"/>
      <c r="P283" s="737"/>
      <c r="Q283" s="737"/>
      <c r="R283" s="737"/>
      <c r="S283" s="737"/>
      <c r="T283" s="737"/>
      <c r="U283" s="737"/>
      <c r="V283" s="737"/>
      <c r="W283" s="737"/>
      <c r="X283" s="732">
        <v>6</v>
      </c>
      <c r="Y283" s="900"/>
      <c r="Z283" s="900"/>
      <c r="AA283" s="900"/>
      <c r="AB283" s="900"/>
      <c r="AC283" s="900"/>
      <c r="AD283" s="900"/>
      <c r="AE283" s="900"/>
      <c r="AF283" s="900"/>
      <c r="AG283" s="900"/>
      <c r="AH283" s="900"/>
      <c r="AI283" s="900"/>
      <c r="AJ283" s="900"/>
      <c r="AK283" s="900"/>
      <c r="AL283" s="900"/>
      <c r="AM283" s="900"/>
      <c r="AN283" s="900"/>
      <c r="AO283" s="730"/>
      <c r="AP283" s="730"/>
      <c r="AQ283" s="730"/>
      <c r="AR283" s="730"/>
      <c r="AS283" s="730"/>
      <c r="AT283" s="730"/>
      <c r="AU283" s="730"/>
      <c r="AV283" s="730"/>
      <c r="AW283" s="729">
        <v>0</v>
      </c>
      <c r="AX283" s="733">
        <v>0</v>
      </c>
      <c r="AY283" s="546">
        <v>0</v>
      </c>
      <c r="AZ283" s="546">
        <v>0</v>
      </c>
      <c r="BA283" s="546">
        <v>2</v>
      </c>
      <c r="BB283" s="546">
        <v>4</v>
      </c>
      <c r="BC283" s="912">
        <v>6</v>
      </c>
      <c r="BD283" s="758"/>
      <c r="BE283" s="759"/>
    </row>
    <row r="284" spans="1:57" s="707" customFormat="1" ht="12.75">
      <c r="A284" s="741">
        <v>21</v>
      </c>
      <c r="B284" s="844" t="s">
        <v>354</v>
      </c>
      <c r="C284" s="546">
        <v>2</v>
      </c>
      <c r="D284" s="546">
        <v>0</v>
      </c>
      <c r="E284" s="546">
        <v>0</v>
      </c>
      <c r="F284" s="546">
        <v>0</v>
      </c>
      <c r="G284" s="729">
        <v>2</v>
      </c>
      <c r="H284" s="900"/>
      <c r="I284" s="900"/>
      <c r="J284" s="900"/>
      <c r="K284" s="900"/>
      <c r="L284" s="900"/>
      <c r="M284" s="900"/>
      <c r="N284" s="900"/>
      <c r="O284" s="900"/>
      <c r="P284" s="737"/>
      <c r="Q284" s="737"/>
      <c r="R284" s="737"/>
      <c r="S284" s="737"/>
      <c r="T284" s="737"/>
      <c r="U284" s="737"/>
      <c r="V284" s="737"/>
      <c r="W284" s="737"/>
      <c r="X284" s="732">
        <v>2</v>
      </c>
      <c r="Y284" s="900"/>
      <c r="Z284" s="900"/>
      <c r="AA284" s="900"/>
      <c r="AB284" s="900"/>
      <c r="AC284" s="900"/>
      <c r="AD284" s="900"/>
      <c r="AE284" s="900"/>
      <c r="AF284" s="900"/>
      <c r="AG284" s="900"/>
      <c r="AH284" s="900"/>
      <c r="AI284" s="900"/>
      <c r="AJ284" s="900"/>
      <c r="AK284" s="900"/>
      <c r="AL284" s="900"/>
      <c r="AM284" s="900"/>
      <c r="AN284" s="900"/>
      <c r="AO284" s="730"/>
      <c r="AP284" s="730"/>
      <c r="AQ284" s="730"/>
      <c r="AR284" s="730"/>
      <c r="AS284" s="730"/>
      <c r="AT284" s="730"/>
      <c r="AU284" s="730"/>
      <c r="AV284" s="730"/>
      <c r="AW284" s="729">
        <v>0</v>
      </c>
      <c r="AX284" s="733">
        <v>0</v>
      </c>
      <c r="AY284" s="546">
        <v>2</v>
      </c>
      <c r="AZ284" s="546">
        <v>0</v>
      </c>
      <c r="BA284" s="546">
        <v>0</v>
      </c>
      <c r="BB284" s="546">
        <v>0</v>
      </c>
      <c r="BC284" s="912">
        <v>2</v>
      </c>
      <c r="BD284" s="758"/>
      <c r="BE284" s="759"/>
    </row>
    <row r="285" spans="1:57" s="707" customFormat="1" ht="12.75">
      <c r="A285" s="741">
        <v>22</v>
      </c>
      <c r="B285" s="844" t="s">
        <v>355</v>
      </c>
      <c r="C285" s="546">
        <v>0</v>
      </c>
      <c r="D285" s="546">
        <v>0</v>
      </c>
      <c r="E285" s="546">
        <v>12</v>
      </c>
      <c r="F285" s="546">
        <v>1</v>
      </c>
      <c r="G285" s="729">
        <v>13</v>
      </c>
      <c r="H285" s="900"/>
      <c r="I285" s="900"/>
      <c r="J285" s="900"/>
      <c r="K285" s="900"/>
      <c r="L285" s="900"/>
      <c r="M285" s="900"/>
      <c r="N285" s="900"/>
      <c r="O285" s="900"/>
      <c r="P285" s="737"/>
      <c r="Q285" s="737"/>
      <c r="R285" s="737"/>
      <c r="S285" s="737"/>
      <c r="T285" s="737"/>
      <c r="U285" s="737"/>
      <c r="V285" s="737"/>
      <c r="W285" s="737"/>
      <c r="X285" s="732">
        <v>13</v>
      </c>
      <c r="Y285" s="900"/>
      <c r="Z285" s="900"/>
      <c r="AA285" s="900">
        <v>1</v>
      </c>
      <c r="AB285" s="900"/>
      <c r="AC285" s="900"/>
      <c r="AD285" s="900"/>
      <c r="AE285" s="900"/>
      <c r="AF285" s="900"/>
      <c r="AG285" s="900"/>
      <c r="AH285" s="900"/>
      <c r="AI285" s="900"/>
      <c r="AJ285" s="900"/>
      <c r="AK285" s="730"/>
      <c r="AL285" s="730"/>
      <c r="AM285" s="730"/>
      <c r="AN285" s="900"/>
      <c r="AO285" s="730"/>
      <c r="AP285" s="730"/>
      <c r="AQ285" s="730"/>
      <c r="AR285" s="730"/>
      <c r="AS285" s="730"/>
      <c r="AT285" s="730"/>
      <c r="AU285" s="730"/>
      <c r="AV285" s="730"/>
      <c r="AW285" s="729">
        <v>0</v>
      </c>
      <c r="AX285" s="733">
        <v>1</v>
      </c>
      <c r="AY285" s="546">
        <v>0</v>
      </c>
      <c r="AZ285" s="546">
        <v>0</v>
      </c>
      <c r="BA285" s="546">
        <v>11</v>
      </c>
      <c r="BB285" s="546">
        <v>1</v>
      </c>
      <c r="BC285" s="718">
        <v>12</v>
      </c>
      <c r="BD285" s="758" t="s">
        <v>1684</v>
      </c>
      <c r="BE285" s="759"/>
    </row>
    <row r="286" spans="1:57" s="707" customFormat="1" ht="12.75">
      <c r="A286" s="741">
        <v>23</v>
      </c>
      <c r="B286" s="844" t="s">
        <v>357</v>
      </c>
      <c r="C286" s="546">
        <v>0</v>
      </c>
      <c r="D286" s="546">
        <v>0</v>
      </c>
      <c r="E286" s="546">
        <v>3</v>
      </c>
      <c r="F286" s="546">
        <v>5</v>
      </c>
      <c r="G286" s="729">
        <v>8</v>
      </c>
      <c r="H286" s="900"/>
      <c r="I286" s="900"/>
      <c r="J286" s="900"/>
      <c r="K286" s="900"/>
      <c r="L286" s="900"/>
      <c r="M286" s="900"/>
      <c r="N286" s="900"/>
      <c r="O286" s="900"/>
      <c r="P286" s="737"/>
      <c r="Q286" s="737"/>
      <c r="R286" s="737"/>
      <c r="S286" s="737"/>
      <c r="T286" s="737"/>
      <c r="U286" s="737"/>
      <c r="V286" s="737"/>
      <c r="W286" s="737"/>
      <c r="X286" s="732">
        <v>8</v>
      </c>
      <c r="Y286" s="900"/>
      <c r="Z286" s="900"/>
      <c r="AA286" s="900"/>
      <c r="AB286" s="900"/>
      <c r="AC286" s="900"/>
      <c r="AD286" s="900"/>
      <c r="AE286" s="900"/>
      <c r="AF286" s="900"/>
      <c r="AG286" s="900"/>
      <c r="AH286" s="900"/>
      <c r="AI286" s="900"/>
      <c r="AJ286" s="900"/>
      <c r="AK286" s="900"/>
      <c r="AL286" s="900"/>
      <c r="AM286" s="900"/>
      <c r="AN286" s="900"/>
      <c r="AO286" s="730"/>
      <c r="AP286" s="730"/>
      <c r="AQ286" s="730"/>
      <c r="AR286" s="730"/>
      <c r="AS286" s="730"/>
      <c r="AT286" s="730"/>
      <c r="AU286" s="730"/>
      <c r="AV286" s="730"/>
      <c r="AW286" s="729">
        <v>0</v>
      </c>
      <c r="AX286" s="733">
        <v>0</v>
      </c>
      <c r="AY286" s="546">
        <v>0</v>
      </c>
      <c r="AZ286" s="546">
        <v>0</v>
      </c>
      <c r="BA286" s="546">
        <v>3</v>
      </c>
      <c r="BB286" s="546">
        <v>5</v>
      </c>
      <c r="BC286" s="912">
        <v>8</v>
      </c>
      <c r="BD286" s="758"/>
      <c r="BE286" s="759"/>
    </row>
    <row r="287" spans="1:57" s="707" customFormat="1" ht="12.75">
      <c r="A287" s="741">
        <v>24</v>
      </c>
      <c r="B287" s="865" t="s">
        <v>358</v>
      </c>
      <c r="C287" s="546">
        <v>1</v>
      </c>
      <c r="D287" s="546">
        <v>1</v>
      </c>
      <c r="E287" s="546">
        <v>0</v>
      </c>
      <c r="F287" s="546">
        <v>0</v>
      </c>
      <c r="G287" s="729">
        <v>2</v>
      </c>
      <c r="H287" s="900"/>
      <c r="I287" s="900"/>
      <c r="J287" s="900"/>
      <c r="K287" s="900"/>
      <c r="L287" s="900"/>
      <c r="M287" s="900"/>
      <c r="N287" s="900"/>
      <c r="O287" s="900"/>
      <c r="P287" s="737"/>
      <c r="Q287" s="737"/>
      <c r="R287" s="737"/>
      <c r="S287" s="737"/>
      <c r="T287" s="737"/>
      <c r="U287" s="737"/>
      <c r="V287" s="737"/>
      <c r="W287" s="737"/>
      <c r="X287" s="732">
        <v>2</v>
      </c>
      <c r="Y287" s="900"/>
      <c r="Z287" s="900"/>
      <c r="AA287" s="900"/>
      <c r="AB287" s="900"/>
      <c r="AC287" s="900"/>
      <c r="AD287" s="900"/>
      <c r="AE287" s="900"/>
      <c r="AF287" s="900"/>
      <c r="AG287" s="900"/>
      <c r="AH287" s="900"/>
      <c r="AI287" s="900"/>
      <c r="AJ287" s="900"/>
      <c r="AK287" s="900"/>
      <c r="AL287" s="900"/>
      <c r="AM287" s="900"/>
      <c r="AN287" s="900"/>
      <c r="AO287" s="730"/>
      <c r="AP287" s="730"/>
      <c r="AQ287" s="730"/>
      <c r="AR287" s="730"/>
      <c r="AS287" s="730"/>
      <c r="AT287" s="730"/>
      <c r="AU287" s="730"/>
      <c r="AV287" s="730"/>
      <c r="AW287" s="729">
        <v>0</v>
      </c>
      <c r="AX287" s="733">
        <v>0</v>
      </c>
      <c r="AY287" s="546">
        <v>1</v>
      </c>
      <c r="AZ287" s="546">
        <v>1</v>
      </c>
      <c r="BA287" s="546">
        <v>0</v>
      </c>
      <c r="BB287" s="546">
        <v>0</v>
      </c>
      <c r="BC287" s="912">
        <v>2</v>
      </c>
      <c r="BD287" s="758"/>
      <c r="BE287" s="759"/>
    </row>
    <row r="288" spans="1:57" s="707" customFormat="1" ht="12.75">
      <c r="A288" s="741">
        <v>25</v>
      </c>
      <c r="B288" s="865" t="s">
        <v>359</v>
      </c>
      <c r="C288" s="546">
        <v>0</v>
      </c>
      <c r="D288" s="546">
        <v>0</v>
      </c>
      <c r="E288" s="546">
        <v>8</v>
      </c>
      <c r="F288" s="546">
        <v>1</v>
      </c>
      <c r="G288" s="729">
        <v>9</v>
      </c>
      <c r="H288" s="900"/>
      <c r="I288" s="900"/>
      <c r="J288" s="900"/>
      <c r="K288" s="900"/>
      <c r="L288" s="900"/>
      <c r="M288" s="900"/>
      <c r="N288" s="900"/>
      <c r="O288" s="900"/>
      <c r="P288" s="737"/>
      <c r="Q288" s="737"/>
      <c r="R288" s="737"/>
      <c r="S288" s="737"/>
      <c r="T288" s="737"/>
      <c r="U288" s="737"/>
      <c r="V288" s="737"/>
      <c r="W288" s="737"/>
      <c r="X288" s="732">
        <v>9</v>
      </c>
      <c r="Y288" s="900"/>
      <c r="Z288" s="900"/>
      <c r="AA288" s="900"/>
      <c r="AB288" s="900"/>
      <c r="AC288" s="900"/>
      <c r="AD288" s="900"/>
      <c r="AE288" s="900">
        <v>1</v>
      </c>
      <c r="AF288" s="900"/>
      <c r="AG288" s="900"/>
      <c r="AH288" s="900"/>
      <c r="AI288" s="900"/>
      <c r="AJ288" s="900"/>
      <c r="AK288" s="900"/>
      <c r="AL288" s="900"/>
      <c r="AM288" s="900"/>
      <c r="AN288" s="900"/>
      <c r="AO288" s="730"/>
      <c r="AP288" s="730"/>
      <c r="AQ288" s="730"/>
      <c r="AR288" s="730"/>
      <c r="AS288" s="730"/>
      <c r="AT288" s="730"/>
      <c r="AU288" s="730"/>
      <c r="AV288" s="730"/>
      <c r="AW288" s="729">
        <v>0</v>
      </c>
      <c r="AX288" s="733">
        <v>1</v>
      </c>
      <c r="AY288" s="546">
        <v>0</v>
      </c>
      <c r="AZ288" s="546">
        <v>0</v>
      </c>
      <c r="BA288" s="546">
        <v>7</v>
      </c>
      <c r="BB288" s="546">
        <v>1</v>
      </c>
      <c r="BC288" s="912">
        <v>8</v>
      </c>
      <c r="BD288" s="758" t="s">
        <v>1685</v>
      </c>
      <c r="BE288" s="759"/>
    </row>
    <row r="289" spans="1:57" s="707" customFormat="1" ht="12.75">
      <c r="A289" s="741">
        <v>26</v>
      </c>
      <c r="B289" s="865" t="s">
        <v>360</v>
      </c>
      <c r="C289" s="546">
        <v>0</v>
      </c>
      <c r="D289" s="546">
        <v>0</v>
      </c>
      <c r="E289" s="546">
        <v>7</v>
      </c>
      <c r="F289" s="546">
        <v>10</v>
      </c>
      <c r="G289" s="729">
        <v>17</v>
      </c>
      <c r="H289" s="900"/>
      <c r="I289" s="900"/>
      <c r="J289" s="900"/>
      <c r="K289" s="900"/>
      <c r="L289" s="900"/>
      <c r="M289" s="900"/>
      <c r="N289" s="900"/>
      <c r="O289" s="900"/>
      <c r="P289" s="737"/>
      <c r="Q289" s="737"/>
      <c r="R289" s="737"/>
      <c r="S289" s="767"/>
      <c r="T289" s="737"/>
      <c r="U289" s="737"/>
      <c r="V289" s="737"/>
      <c r="W289" s="737"/>
      <c r="X289" s="732">
        <v>17</v>
      </c>
      <c r="Y289" s="900"/>
      <c r="Z289" s="900"/>
      <c r="AA289" s="900"/>
      <c r="AB289" s="900"/>
      <c r="AC289" s="900"/>
      <c r="AD289" s="900"/>
      <c r="AE289" s="900"/>
      <c r="AF289" s="900"/>
      <c r="AG289" s="900"/>
      <c r="AH289" s="900"/>
      <c r="AI289" s="900"/>
      <c r="AJ289" s="900"/>
      <c r="AK289" s="900"/>
      <c r="AL289" s="900"/>
      <c r="AM289" s="900"/>
      <c r="AN289" s="900"/>
      <c r="AO289" s="730"/>
      <c r="AP289" s="730"/>
      <c r="AQ289" s="730"/>
      <c r="AR289" s="730"/>
      <c r="AS289" s="730"/>
      <c r="AT289" s="730"/>
      <c r="AU289" s="730"/>
      <c r="AV289" s="730"/>
      <c r="AW289" s="729">
        <v>0</v>
      </c>
      <c r="AX289" s="733">
        <v>0</v>
      </c>
      <c r="AY289" s="546">
        <v>0</v>
      </c>
      <c r="AZ289" s="546">
        <v>0</v>
      </c>
      <c r="BA289" s="546">
        <v>7</v>
      </c>
      <c r="BB289" s="546">
        <v>10</v>
      </c>
      <c r="BC289" s="912">
        <v>17</v>
      </c>
      <c r="BD289" s="758"/>
      <c r="BE289" s="759"/>
    </row>
    <row r="290" spans="1:57" s="707" customFormat="1" ht="12.75">
      <c r="A290" s="741">
        <v>27</v>
      </c>
      <c r="B290" s="843" t="s">
        <v>1417</v>
      </c>
      <c r="C290" s="546">
        <v>0</v>
      </c>
      <c r="D290" s="546">
        <v>0</v>
      </c>
      <c r="E290" s="546">
        <v>1</v>
      </c>
      <c r="F290" s="546">
        <v>0</v>
      </c>
      <c r="G290" s="729">
        <v>1</v>
      </c>
      <c r="H290" s="900"/>
      <c r="I290" s="900"/>
      <c r="J290" s="900"/>
      <c r="K290" s="900"/>
      <c r="L290" s="900"/>
      <c r="M290" s="900"/>
      <c r="N290" s="900"/>
      <c r="O290" s="900"/>
      <c r="P290" s="737"/>
      <c r="Q290" s="737"/>
      <c r="R290" s="737"/>
      <c r="S290" s="737"/>
      <c r="T290" s="737"/>
      <c r="U290" s="737"/>
      <c r="V290" s="737"/>
      <c r="W290" s="737"/>
      <c r="X290" s="732">
        <v>1</v>
      </c>
      <c r="Y290" s="900"/>
      <c r="Z290" s="900"/>
      <c r="AA290" s="900"/>
      <c r="AB290" s="900"/>
      <c r="AC290" s="900"/>
      <c r="AD290" s="900"/>
      <c r="AE290" s="900"/>
      <c r="AF290" s="900"/>
      <c r="AG290" s="900"/>
      <c r="AH290" s="900"/>
      <c r="AI290" s="900"/>
      <c r="AJ290" s="900"/>
      <c r="AK290" s="900"/>
      <c r="AL290" s="900"/>
      <c r="AM290" s="900"/>
      <c r="AN290" s="900"/>
      <c r="AO290" s="730"/>
      <c r="AP290" s="730"/>
      <c r="AQ290" s="730"/>
      <c r="AR290" s="730"/>
      <c r="AS290" s="730"/>
      <c r="AT290" s="730"/>
      <c r="AU290" s="730"/>
      <c r="AV290" s="730"/>
      <c r="AW290" s="729">
        <v>0</v>
      </c>
      <c r="AX290" s="733">
        <v>0</v>
      </c>
      <c r="AY290" s="546">
        <v>0</v>
      </c>
      <c r="AZ290" s="546">
        <v>0</v>
      </c>
      <c r="BA290" s="546">
        <v>1</v>
      </c>
      <c r="BB290" s="546">
        <v>0</v>
      </c>
      <c r="BC290" s="718">
        <v>1</v>
      </c>
      <c r="BE290" s="759"/>
    </row>
    <row r="291" spans="1:57" s="707" customFormat="1" ht="12.75">
      <c r="A291" s="741">
        <v>28</v>
      </c>
      <c r="B291" s="843" t="s">
        <v>909</v>
      </c>
      <c r="C291" s="546">
        <v>0</v>
      </c>
      <c r="D291" s="546">
        <v>2</v>
      </c>
      <c r="E291" s="546">
        <v>37</v>
      </c>
      <c r="F291" s="546">
        <v>131</v>
      </c>
      <c r="G291" s="729">
        <v>170</v>
      </c>
      <c r="H291" s="900"/>
      <c r="I291" s="900"/>
      <c r="J291" s="900"/>
      <c r="K291" s="900"/>
      <c r="L291" s="900"/>
      <c r="M291" s="900"/>
      <c r="N291" s="900"/>
      <c r="O291" s="900">
        <v>2</v>
      </c>
      <c r="P291" s="737"/>
      <c r="Q291" s="737"/>
      <c r="R291" s="737"/>
      <c r="S291" s="737"/>
      <c r="T291" s="737"/>
      <c r="U291" s="737"/>
      <c r="V291" s="737"/>
      <c r="W291" s="737"/>
      <c r="X291" s="732">
        <v>168</v>
      </c>
      <c r="Y291" s="900"/>
      <c r="Z291" s="900"/>
      <c r="AA291" s="900"/>
      <c r="AB291" s="900">
        <v>1</v>
      </c>
      <c r="AC291" s="900"/>
      <c r="AD291" s="900"/>
      <c r="AE291" s="900"/>
      <c r="AF291" s="900"/>
      <c r="AG291" s="900"/>
      <c r="AH291" s="900"/>
      <c r="AI291" s="900"/>
      <c r="AJ291" s="900"/>
      <c r="AK291" s="900"/>
      <c r="AL291" s="900"/>
      <c r="AM291" s="900"/>
      <c r="AN291" s="900"/>
      <c r="AO291" s="730"/>
      <c r="AP291" s="730"/>
      <c r="AQ291" s="730"/>
      <c r="AR291" s="730"/>
      <c r="AS291" s="730"/>
      <c r="AT291" s="730"/>
      <c r="AU291" s="730"/>
      <c r="AV291" s="730"/>
      <c r="AW291" s="729">
        <v>0</v>
      </c>
      <c r="AX291" s="733">
        <v>1</v>
      </c>
      <c r="AY291" s="546">
        <v>0</v>
      </c>
      <c r="AZ291" s="546">
        <v>2</v>
      </c>
      <c r="BA291" s="546">
        <v>37</v>
      </c>
      <c r="BB291" s="546">
        <v>128</v>
      </c>
      <c r="BC291" s="912">
        <v>167</v>
      </c>
      <c r="BD291" s="776" t="s">
        <v>1686</v>
      </c>
      <c r="BE291" s="759"/>
    </row>
    <row r="292" spans="1:57" s="707" customFormat="1" ht="12.75">
      <c r="A292" s="741">
        <v>29</v>
      </c>
      <c r="B292" s="843" t="s">
        <v>911</v>
      </c>
      <c r="C292" s="546">
        <v>0</v>
      </c>
      <c r="D292" s="546">
        <v>3</v>
      </c>
      <c r="E292" s="546">
        <v>0</v>
      </c>
      <c r="F292" s="546">
        <v>25</v>
      </c>
      <c r="G292" s="729">
        <v>28</v>
      </c>
      <c r="H292" s="900"/>
      <c r="I292" s="900"/>
      <c r="J292" s="900"/>
      <c r="K292" s="900"/>
      <c r="L292" s="900"/>
      <c r="M292" s="900"/>
      <c r="N292" s="900"/>
      <c r="O292" s="900"/>
      <c r="P292" s="737"/>
      <c r="Q292" s="737"/>
      <c r="R292" s="737"/>
      <c r="S292" s="737"/>
      <c r="T292" s="737"/>
      <c r="U292" s="737"/>
      <c r="V292" s="737"/>
      <c r="W292" s="737"/>
      <c r="X292" s="732">
        <v>28</v>
      </c>
      <c r="Y292" s="900"/>
      <c r="Z292" s="900"/>
      <c r="AA292" s="900"/>
      <c r="AB292" s="900"/>
      <c r="AC292" s="900"/>
      <c r="AD292" s="900"/>
      <c r="AE292" s="900"/>
      <c r="AF292" s="900"/>
      <c r="AG292" s="900"/>
      <c r="AH292" s="900"/>
      <c r="AI292" s="900"/>
      <c r="AJ292" s="900"/>
      <c r="AK292" s="900"/>
      <c r="AL292" s="900"/>
      <c r="AM292" s="900"/>
      <c r="AN292" s="900"/>
      <c r="AO292" s="730"/>
      <c r="AP292" s="730"/>
      <c r="AQ292" s="730"/>
      <c r="AR292" s="730"/>
      <c r="AS292" s="730"/>
      <c r="AT292" s="730"/>
      <c r="AU292" s="730"/>
      <c r="AV292" s="730"/>
      <c r="AW292" s="729">
        <v>0</v>
      </c>
      <c r="AX292" s="733">
        <v>0</v>
      </c>
      <c r="AY292" s="546">
        <v>0</v>
      </c>
      <c r="AZ292" s="546">
        <v>3</v>
      </c>
      <c r="BA292" s="546">
        <v>0</v>
      </c>
      <c r="BB292" s="546">
        <v>25</v>
      </c>
      <c r="BC292" s="912">
        <v>28</v>
      </c>
      <c r="BD292" s="758"/>
      <c r="BE292" s="759"/>
    </row>
    <row r="293" spans="1:57" s="707" customFormat="1" ht="12.75">
      <c r="A293" s="741">
        <v>30</v>
      </c>
      <c r="B293" s="843" t="s">
        <v>915</v>
      </c>
      <c r="C293" s="546">
        <v>0</v>
      </c>
      <c r="D293" s="546">
        <v>1</v>
      </c>
      <c r="E293" s="546">
        <v>18</v>
      </c>
      <c r="F293" s="546">
        <v>47</v>
      </c>
      <c r="G293" s="729">
        <v>66</v>
      </c>
      <c r="H293" s="900"/>
      <c r="I293" s="900"/>
      <c r="J293" s="900"/>
      <c r="K293" s="900"/>
      <c r="L293" s="900"/>
      <c r="M293" s="900"/>
      <c r="N293" s="900"/>
      <c r="O293" s="900"/>
      <c r="P293" s="737"/>
      <c r="Q293" s="737"/>
      <c r="R293" s="737"/>
      <c r="S293" s="737"/>
      <c r="T293" s="737"/>
      <c r="U293" s="737"/>
      <c r="V293" s="737"/>
      <c r="W293" s="737"/>
      <c r="X293" s="732">
        <v>66</v>
      </c>
      <c r="Y293" s="900"/>
      <c r="Z293" s="900"/>
      <c r="AA293" s="900"/>
      <c r="AB293" s="900"/>
      <c r="AC293" s="900"/>
      <c r="AD293" s="900"/>
      <c r="AE293" s="900"/>
      <c r="AF293" s="900"/>
      <c r="AG293" s="900"/>
      <c r="AH293" s="900"/>
      <c r="AI293" s="900"/>
      <c r="AJ293" s="900"/>
      <c r="AK293" s="900"/>
      <c r="AL293" s="900"/>
      <c r="AM293" s="900"/>
      <c r="AN293" s="900"/>
      <c r="AO293" s="730"/>
      <c r="AP293" s="730"/>
      <c r="AQ293" s="730"/>
      <c r="AR293" s="730"/>
      <c r="AS293" s="730"/>
      <c r="AT293" s="730"/>
      <c r="AU293" s="730"/>
      <c r="AV293" s="730"/>
      <c r="AW293" s="729">
        <v>0</v>
      </c>
      <c r="AX293" s="733">
        <v>0</v>
      </c>
      <c r="AY293" s="546">
        <v>0</v>
      </c>
      <c r="AZ293" s="546">
        <v>1</v>
      </c>
      <c r="BA293" s="546">
        <v>18</v>
      </c>
      <c r="BB293" s="546">
        <v>47</v>
      </c>
      <c r="BC293" s="912">
        <v>66</v>
      </c>
      <c r="BD293" s="758"/>
      <c r="BE293" s="759"/>
    </row>
    <row r="294" spans="1:57" s="707" customFormat="1" ht="12.75">
      <c r="A294" s="741">
        <v>31</v>
      </c>
      <c r="B294" s="843" t="s">
        <v>1518</v>
      </c>
      <c r="C294" s="546">
        <v>0</v>
      </c>
      <c r="D294" s="546">
        <v>0</v>
      </c>
      <c r="E294" s="546">
        <v>7</v>
      </c>
      <c r="F294" s="546">
        <v>23</v>
      </c>
      <c r="G294" s="729">
        <v>30</v>
      </c>
      <c r="H294" s="900"/>
      <c r="I294" s="900"/>
      <c r="J294" s="900"/>
      <c r="K294" s="900"/>
      <c r="L294" s="900"/>
      <c r="M294" s="900"/>
      <c r="N294" s="900"/>
      <c r="O294" s="900"/>
      <c r="P294" s="737"/>
      <c r="Q294" s="737"/>
      <c r="R294" s="737"/>
      <c r="S294" s="737"/>
      <c r="T294" s="737"/>
      <c r="U294" s="737"/>
      <c r="V294" s="737"/>
      <c r="W294" s="737"/>
      <c r="X294" s="732">
        <v>30</v>
      </c>
      <c r="Y294" s="900"/>
      <c r="Z294" s="900"/>
      <c r="AA294" s="900"/>
      <c r="AB294" s="900"/>
      <c r="AC294" s="900"/>
      <c r="AD294" s="900"/>
      <c r="AE294" s="900"/>
      <c r="AF294" s="900"/>
      <c r="AG294" s="900"/>
      <c r="AH294" s="900"/>
      <c r="AI294" s="900"/>
      <c r="AJ294" s="900"/>
      <c r="AK294" s="900"/>
      <c r="AL294" s="900"/>
      <c r="AM294" s="900"/>
      <c r="AN294" s="900"/>
      <c r="AO294" s="730"/>
      <c r="AP294" s="730"/>
      <c r="AQ294" s="730"/>
      <c r="AR294" s="730"/>
      <c r="AS294" s="730"/>
      <c r="AT294" s="730"/>
      <c r="AU294" s="730"/>
      <c r="AV294" s="730"/>
      <c r="AW294" s="729">
        <v>0</v>
      </c>
      <c r="AX294" s="733">
        <v>0</v>
      </c>
      <c r="AY294" s="546">
        <v>0</v>
      </c>
      <c r="AZ294" s="546">
        <v>0</v>
      </c>
      <c r="BA294" s="546">
        <v>7</v>
      </c>
      <c r="BB294" s="546">
        <v>23</v>
      </c>
      <c r="BC294" s="912">
        <v>30</v>
      </c>
      <c r="BD294" s="776"/>
      <c r="BE294" s="759"/>
    </row>
    <row r="295" spans="1:57" s="707" customFormat="1" ht="12.75">
      <c r="A295" s="741">
        <v>32</v>
      </c>
      <c r="B295" s="843" t="s">
        <v>372</v>
      </c>
      <c r="C295" s="546">
        <v>0</v>
      </c>
      <c r="D295" s="546">
        <v>0</v>
      </c>
      <c r="E295" s="546">
        <v>2</v>
      </c>
      <c r="F295" s="546">
        <v>4</v>
      </c>
      <c r="G295" s="729">
        <v>6</v>
      </c>
      <c r="H295" s="900"/>
      <c r="I295" s="900"/>
      <c r="J295" s="900"/>
      <c r="K295" s="900"/>
      <c r="L295" s="900"/>
      <c r="M295" s="900"/>
      <c r="N295" s="900"/>
      <c r="O295" s="900"/>
      <c r="P295" s="737"/>
      <c r="Q295" s="737"/>
      <c r="R295" s="737"/>
      <c r="S295" s="737"/>
      <c r="T295" s="737"/>
      <c r="U295" s="737"/>
      <c r="V295" s="737"/>
      <c r="W295" s="737"/>
      <c r="X295" s="732">
        <v>6</v>
      </c>
      <c r="Y295" s="900"/>
      <c r="Z295" s="900"/>
      <c r="AA295" s="900"/>
      <c r="AB295" s="900"/>
      <c r="AC295" s="900"/>
      <c r="AD295" s="900"/>
      <c r="AE295" s="900"/>
      <c r="AF295" s="900"/>
      <c r="AG295" s="900"/>
      <c r="AH295" s="900"/>
      <c r="AI295" s="900"/>
      <c r="AJ295" s="900"/>
      <c r="AK295" s="900"/>
      <c r="AL295" s="900"/>
      <c r="AM295" s="900"/>
      <c r="AN295" s="900"/>
      <c r="AO295" s="730"/>
      <c r="AP295" s="730"/>
      <c r="AQ295" s="730"/>
      <c r="AR295" s="730"/>
      <c r="AS295" s="730"/>
      <c r="AT295" s="730"/>
      <c r="AU295" s="730"/>
      <c r="AV295" s="730"/>
      <c r="AW295" s="729">
        <v>0</v>
      </c>
      <c r="AX295" s="733">
        <v>0</v>
      </c>
      <c r="AY295" s="546">
        <v>0</v>
      </c>
      <c r="AZ295" s="546">
        <v>0</v>
      </c>
      <c r="BA295" s="546">
        <v>2</v>
      </c>
      <c r="BB295" s="546">
        <v>4</v>
      </c>
      <c r="BC295" s="912">
        <v>6</v>
      </c>
      <c r="BD295" s="745"/>
      <c r="BE295" s="706"/>
    </row>
    <row r="296" spans="1:57" s="707" customFormat="1" ht="12.75">
      <c r="A296" s="741">
        <v>33</v>
      </c>
      <c r="B296" s="843" t="s">
        <v>1569</v>
      </c>
      <c r="C296" s="546">
        <v>0</v>
      </c>
      <c r="D296" s="546">
        <v>0</v>
      </c>
      <c r="E296" s="546">
        <v>0</v>
      </c>
      <c r="F296" s="546">
        <v>0</v>
      </c>
      <c r="G296" s="729">
        <v>0</v>
      </c>
      <c r="H296" s="900"/>
      <c r="I296" s="900"/>
      <c r="J296" s="900"/>
      <c r="K296" s="900"/>
      <c r="L296" s="900"/>
      <c r="M296" s="900"/>
      <c r="N296" s="900"/>
      <c r="O296" s="900"/>
      <c r="P296" s="737"/>
      <c r="Q296" s="737"/>
      <c r="R296" s="737"/>
      <c r="S296" s="737"/>
      <c r="T296" s="737"/>
      <c r="U296" s="737"/>
      <c r="V296" s="737"/>
      <c r="W296" s="737"/>
      <c r="X296" s="732">
        <v>0</v>
      </c>
      <c r="Y296" s="900"/>
      <c r="Z296" s="900"/>
      <c r="AA296" s="900"/>
      <c r="AB296" s="900"/>
      <c r="AC296" s="900"/>
      <c r="AD296" s="900"/>
      <c r="AE296" s="900"/>
      <c r="AF296" s="900"/>
      <c r="AG296" s="900"/>
      <c r="AH296" s="900"/>
      <c r="AI296" s="900"/>
      <c r="AJ296" s="900"/>
      <c r="AK296" s="900"/>
      <c r="AL296" s="900"/>
      <c r="AM296" s="900"/>
      <c r="AN296" s="900"/>
      <c r="AO296" s="730"/>
      <c r="AP296" s="730"/>
      <c r="AQ296" s="730"/>
      <c r="AR296" s="730"/>
      <c r="AS296" s="730"/>
      <c r="AT296" s="730"/>
      <c r="AU296" s="730"/>
      <c r="AV296" s="730"/>
      <c r="AW296" s="729">
        <v>0</v>
      </c>
      <c r="AX296" s="733">
        <v>0</v>
      </c>
      <c r="AY296" s="546">
        <v>0</v>
      </c>
      <c r="AZ296" s="546">
        <v>0</v>
      </c>
      <c r="BA296" s="546">
        <v>0</v>
      </c>
      <c r="BB296" s="546">
        <v>0</v>
      </c>
      <c r="BC296" s="912">
        <v>0</v>
      </c>
      <c r="BD296" s="745"/>
      <c r="BE296" s="759"/>
    </row>
    <row r="297" spans="1:57" s="707" customFormat="1" ht="12.75">
      <c r="A297" s="741">
        <v>34</v>
      </c>
      <c r="B297" s="843" t="s">
        <v>904</v>
      </c>
      <c r="C297" s="546">
        <v>0</v>
      </c>
      <c r="D297" s="546">
        <v>0</v>
      </c>
      <c r="E297" s="546">
        <v>1</v>
      </c>
      <c r="F297" s="546">
        <v>0</v>
      </c>
      <c r="G297" s="729">
        <v>1</v>
      </c>
      <c r="H297" s="900"/>
      <c r="I297" s="900"/>
      <c r="J297" s="900"/>
      <c r="K297" s="900"/>
      <c r="L297" s="900"/>
      <c r="M297" s="900"/>
      <c r="N297" s="900"/>
      <c r="O297" s="900"/>
      <c r="P297" s="737"/>
      <c r="Q297" s="737"/>
      <c r="R297" s="737"/>
      <c r="S297" s="737"/>
      <c r="T297" s="737"/>
      <c r="U297" s="737"/>
      <c r="V297" s="737"/>
      <c r="W297" s="737"/>
      <c r="X297" s="732">
        <v>1</v>
      </c>
      <c r="Y297" s="900"/>
      <c r="Z297" s="900"/>
      <c r="AA297" s="900"/>
      <c r="AB297" s="900"/>
      <c r="AC297" s="900"/>
      <c r="AD297" s="900"/>
      <c r="AE297" s="900"/>
      <c r="AF297" s="900"/>
      <c r="AG297" s="900"/>
      <c r="AH297" s="900"/>
      <c r="AI297" s="900"/>
      <c r="AJ297" s="900"/>
      <c r="AK297" s="900"/>
      <c r="AL297" s="900"/>
      <c r="AM297" s="900"/>
      <c r="AN297" s="900"/>
      <c r="AO297" s="730"/>
      <c r="AP297" s="730"/>
      <c r="AQ297" s="730"/>
      <c r="AR297" s="730"/>
      <c r="AS297" s="730"/>
      <c r="AT297" s="730"/>
      <c r="AU297" s="730"/>
      <c r="AV297" s="730"/>
      <c r="AW297" s="729">
        <v>0</v>
      </c>
      <c r="AX297" s="733">
        <v>0</v>
      </c>
      <c r="AY297" s="546">
        <v>0</v>
      </c>
      <c r="AZ297" s="546">
        <v>0</v>
      </c>
      <c r="BA297" s="546">
        <v>1</v>
      </c>
      <c r="BB297" s="546">
        <v>0</v>
      </c>
      <c r="BC297" s="912">
        <v>1</v>
      </c>
      <c r="BD297" s="745"/>
      <c r="BE297" s="759"/>
    </row>
    <row r="298" spans="1:57" s="707" customFormat="1" ht="12.75">
      <c r="A298" s="741">
        <v>35</v>
      </c>
      <c r="B298" s="843" t="s">
        <v>375</v>
      </c>
      <c r="C298" s="546">
        <v>1</v>
      </c>
      <c r="D298" s="546">
        <v>3</v>
      </c>
      <c r="E298" s="546">
        <v>0</v>
      </c>
      <c r="F298" s="546">
        <v>5</v>
      </c>
      <c r="G298" s="729">
        <v>9</v>
      </c>
      <c r="H298" s="900"/>
      <c r="I298" s="900"/>
      <c r="J298" s="900"/>
      <c r="K298" s="900"/>
      <c r="L298" s="900"/>
      <c r="M298" s="900"/>
      <c r="N298" s="900"/>
      <c r="O298" s="900"/>
      <c r="P298" s="737"/>
      <c r="Q298" s="737"/>
      <c r="R298" s="737"/>
      <c r="S298" s="737"/>
      <c r="T298" s="737"/>
      <c r="U298" s="737"/>
      <c r="V298" s="737"/>
      <c r="W298" s="737"/>
      <c r="X298" s="732">
        <v>9</v>
      </c>
      <c r="Y298" s="900"/>
      <c r="Z298" s="900"/>
      <c r="AA298" s="900"/>
      <c r="AB298" s="900"/>
      <c r="AC298" s="900"/>
      <c r="AD298" s="900"/>
      <c r="AE298" s="900"/>
      <c r="AF298" s="900"/>
      <c r="AG298" s="900"/>
      <c r="AH298" s="900"/>
      <c r="AI298" s="900"/>
      <c r="AJ298" s="900"/>
      <c r="AK298" s="900"/>
      <c r="AL298" s="900"/>
      <c r="AM298" s="900"/>
      <c r="AN298" s="900"/>
      <c r="AO298" s="730"/>
      <c r="AP298" s="730"/>
      <c r="AQ298" s="730"/>
      <c r="AR298" s="730"/>
      <c r="AS298" s="730"/>
      <c r="AT298" s="730"/>
      <c r="AU298" s="730"/>
      <c r="AV298" s="730"/>
      <c r="AW298" s="729">
        <v>0</v>
      </c>
      <c r="AX298" s="733">
        <v>0</v>
      </c>
      <c r="AY298" s="546">
        <v>1</v>
      </c>
      <c r="AZ298" s="546">
        <v>3</v>
      </c>
      <c r="BA298" s="546">
        <v>0</v>
      </c>
      <c r="BB298" s="546">
        <v>5</v>
      </c>
      <c r="BC298" s="912">
        <v>9</v>
      </c>
      <c r="BD298" s="745"/>
      <c r="BE298" s="759"/>
    </row>
    <row r="299" spans="1:57" s="707" customFormat="1" ht="12.75">
      <c r="A299" s="741">
        <v>36</v>
      </c>
      <c r="B299" s="760" t="s">
        <v>1403</v>
      </c>
      <c r="C299" s="546">
        <v>0</v>
      </c>
      <c r="D299" s="546">
        <v>0</v>
      </c>
      <c r="E299" s="546">
        <v>10</v>
      </c>
      <c r="F299" s="546">
        <v>179</v>
      </c>
      <c r="G299" s="729">
        <v>189</v>
      </c>
      <c r="H299" s="900"/>
      <c r="I299" s="900"/>
      <c r="J299" s="900"/>
      <c r="K299" s="900">
        <v>1</v>
      </c>
      <c r="L299" s="900"/>
      <c r="M299" s="900"/>
      <c r="N299" s="900"/>
      <c r="O299" s="900"/>
      <c r="P299" s="737"/>
      <c r="Q299" s="737"/>
      <c r="R299" s="737"/>
      <c r="S299" s="737"/>
      <c r="T299" s="737"/>
      <c r="U299" s="737"/>
      <c r="V299" s="737"/>
      <c r="W299" s="737"/>
      <c r="X299" s="732">
        <v>190</v>
      </c>
      <c r="Y299" s="900"/>
      <c r="Z299" s="900"/>
      <c r="AA299" s="900"/>
      <c r="AB299" s="900">
        <v>2</v>
      </c>
      <c r="AC299" s="900"/>
      <c r="AD299" s="900"/>
      <c r="AE299" s="900"/>
      <c r="AF299" s="900">
        <v>1</v>
      </c>
      <c r="AG299" s="900"/>
      <c r="AH299" s="900"/>
      <c r="AI299" s="900"/>
      <c r="AJ299" s="900"/>
      <c r="AK299" s="900"/>
      <c r="AL299" s="900"/>
      <c r="AM299" s="900"/>
      <c r="AN299" s="900">
        <v>1</v>
      </c>
      <c r="AO299" s="730"/>
      <c r="AP299" s="730"/>
      <c r="AQ299" s="730"/>
      <c r="AR299" s="730"/>
      <c r="AS299" s="730"/>
      <c r="AT299" s="730"/>
      <c r="AU299" s="730"/>
      <c r="AV299" s="730">
        <v>3</v>
      </c>
      <c r="AW299" s="729">
        <v>0</v>
      </c>
      <c r="AX299" s="733">
        <v>7</v>
      </c>
      <c r="AY299" s="546">
        <v>0</v>
      </c>
      <c r="AZ299" s="546">
        <v>0</v>
      </c>
      <c r="BA299" s="546">
        <v>10</v>
      </c>
      <c r="BB299" s="546">
        <v>173</v>
      </c>
      <c r="BC299" s="912">
        <v>183</v>
      </c>
      <c r="BD299" s="776" t="s">
        <v>1687</v>
      </c>
      <c r="BE299" s="759"/>
    </row>
    <row r="300" spans="1:57" s="707" customFormat="1" ht="12.75">
      <c r="A300" s="741">
        <v>37</v>
      </c>
      <c r="B300" s="760" t="s">
        <v>1404</v>
      </c>
      <c r="C300" s="546">
        <v>0</v>
      </c>
      <c r="D300" s="546">
        <v>0</v>
      </c>
      <c r="E300" s="546">
        <v>0</v>
      </c>
      <c r="F300" s="546">
        <v>13</v>
      </c>
      <c r="G300" s="729">
        <v>13</v>
      </c>
      <c r="H300" s="900"/>
      <c r="I300" s="900"/>
      <c r="J300" s="900"/>
      <c r="K300" s="900"/>
      <c r="L300" s="900"/>
      <c r="M300" s="900"/>
      <c r="N300" s="900"/>
      <c r="O300" s="900"/>
      <c r="P300" s="737"/>
      <c r="Q300" s="737"/>
      <c r="R300" s="737"/>
      <c r="S300" s="737"/>
      <c r="T300" s="737"/>
      <c r="U300" s="737"/>
      <c r="V300" s="737"/>
      <c r="W300" s="737"/>
      <c r="X300" s="732">
        <v>13</v>
      </c>
      <c r="Y300" s="900"/>
      <c r="Z300" s="900"/>
      <c r="AA300" s="900"/>
      <c r="AB300" s="900"/>
      <c r="AC300" s="900"/>
      <c r="AD300" s="900"/>
      <c r="AE300" s="900"/>
      <c r="AF300" s="900"/>
      <c r="AG300" s="900"/>
      <c r="AH300" s="900"/>
      <c r="AI300" s="900"/>
      <c r="AJ300" s="900"/>
      <c r="AK300" s="900"/>
      <c r="AL300" s="900"/>
      <c r="AM300" s="900"/>
      <c r="AN300" s="900"/>
      <c r="AO300" s="730"/>
      <c r="AP300" s="730"/>
      <c r="AQ300" s="730"/>
      <c r="AR300" s="730"/>
      <c r="AS300" s="730"/>
      <c r="AT300" s="730"/>
      <c r="AU300" s="730"/>
      <c r="AV300" s="730">
        <v>1</v>
      </c>
      <c r="AW300" s="729">
        <v>0</v>
      </c>
      <c r="AX300" s="733">
        <v>1</v>
      </c>
      <c r="AY300" s="546">
        <v>0</v>
      </c>
      <c r="AZ300" s="546">
        <v>0</v>
      </c>
      <c r="BA300" s="546">
        <v>0</v>
      </c>
      <c r="BB300" s="546">
        <v>12</v>
      </c>
      <c r="BC300" s="912">
        <v>12</v>
      </c>
      <c r="BD300" s="776" t="s">
        <v>1585</v>
      </c>
      <c r="BE300" s="759"/>
    </row>
    <row r="301" spans="1:57" s="707" customFormat="1" ht="12.75">
      <c r="A301" s="741">
        <v>38</v>
      </c>
      <c r="B301" s="760" t="s">
        <v>1405</v>
      </c>
      <c r="C301" s="546">
        <v>0</v>
      </c>
      <c r="D301" s="546">
        <v>1</v>
      </c>
      <c r="E301" s="546">
        <v>25</v>
      </c>
      <c r="F301" s="546">
        <v>43</v>
      </c>
      <c r="G301" s="729">
        <v>69</v>
      </c>
      <c r="H301" s="900"/>
      <c r="I301" s="900"/>
      <c r="J301" s="900"/>
      <c r="K301" s="900"/>
      <c r="L301" s="900"/>
      <c r="M301" s="900"/>
      <c r="N301" s="900"/>
      <c r="O301" s="900"/>
      <c r="P301" s="737"/>
      <c r="Q301" s="737"/>
      <c r="R301" s="737"/>
      <c r="S301" s="737"/>
      <c r="T301" s="737"/>
      <c r="U301" s="737"/>
      <c r="V301" s="737"/>
      <c r="W301" s="737"/>
      <c r="X301" s="732">
        <v>69</v>
      </c>
      <c r="Y301" s="900"/>
      <c r="Z301" s="900"/>
      <c r="AA301" s="900"/>
      <c r="AB301" s="900">
        <v>1</v>
      </c>
      <c r="AC301" s="900"/>
      <c r="AD301" s="900"/>
      <c r="AE301" s="900"/>
      <c r="AF301" s="900"/>
      <c r="AG301" s="900"/>
      <c r="AH301" s="900"/>
      <c r="AI301" s="900"/>
      <c r="AJ301" s="900"/>
      <c r="AK301" s="900"/>
      <c r="AL301" s="900"/>
      <c r="AM301" s="900"/>
      <c r="AN301" s="900">
        <v>1</v>
      </c>
      <c r="AO301" s="730"/>
      <c r="AP301" s="730"/>
      <c r="AQ301" s="730"/>
      <c r="AR301" s="730"/>
      <c r="AS301" s="730"/>
      <c r="AT301" s="730"/>
      <c r="AU301" s="730"/>
      <c r="AV301" s="730"/>
      <c r="AW301" s="729">
        <v>0</v>
      </c>
      <c r="AX301" s="733">
        <v>2</v>
      </c>
      <c r="AY301" s="546">
        <v>0</v>
      </c>
      <c r="AZ301" s="546">
        <v>1</v>
      </c>
      <c r="BA301" s="546">
        <v>25</v>
      </c>
      <c r="BB301" s="546">
        <v>41</v>
      </c>
      <c r="BC301" s="912">
        <v>67</v>
      </c>
      <c r="BD301" s="776" t="s">
        <v>1688</v>
      </c>
      <c r="BE301" s="759"/>
    </row>
    <row r="302" spans="1:57" s="707" customFormat="1" ht="12.75">
      <c r="A302" s="741">
        <v>39</v>
      </c>
      <c r="B302" s="760" t="s">
        <v>385</v>
      </c>
      <c r="C302" s="546">
        <v>0</v>
      </c>
      <c r="D302" s="546">
        <v>0</v>
      </c>
      <c r="E302" s="546">
        <v>0</v>
      </c>
      <c r="F302" s="546">
        <v>5</v>
      </c>
      <c r="G302" s="729">
        <v>5</v>
      </c>
      <c r="H302" s="900"/>
      <c r="I302" s="900"/>
      <c r="J302" s="900"/>
      <c r="K302" s="900"/>
      <c r="L302" s="900"/>
      <c r="M302" s="900"/>
      <c r="N302" s="900"/>
      <c r="O302" s="900"/>
      <c r="P302" s="737"/>
      <c r="Q302" s="737"/>
      <c r="R302" s="737"/>
      <c r="S302" s="737"/>
      <c r="T302" s="737"/>
      <c r="U302" s="737"/>
      <c r="V302" s="737"/>
      <c r="W302" s="737"/>
      <c r="X302" s="732">
        <v>5</v>
      </c>
      <c r="Y302" s="900"/>
      <c r="Z302" s="900"/>
      <c r="AA302" s="900"/>
      <c r="AB302" s="900"/>
      <c r="AC302" s="900"/>
      <c r="AD302" s="900"/>
      <c r="AE302" s="900"/>
      <c r="AF302" s="900"/>
      <c r="AG302" s="900"/>
      <c r="AH302" s="900"/>
      <c r="AI302" s="900"/>
      <c r="AJ302" s="900"/>
      <c r="AK302" s="900"/>
      <c r="AL302" s="900"/>
      <c r="AM302" s="900"/>
      <c r="AN302" s="900"/>
      <c r="AO302" s="730"/>
      <c r="AP302" s="730"/>
      <c r="AQ302" s="730"/>
      <c r="AR302" s="730"/>
      <c r="AS302" s="730"/>
      <c r="AT302" s="730"/>
      <c r="AU302" s="730"/>
      <c r="AV302" s="730"/>
      <c r="AW302" s="729">
        <v>0</v>
      </c>
      <c r="AX302" s="733">
        <v>0</v>
      </c>
      <c r="AY302" s="546">
        <v>0</v>
      </c>
      <c r="AZ302" s="546">
        <v>0</v>
      </c>
      <c r="BA302" s="546">
        <v>0</v>
      </c>
      <c r="BB302" s="546">
        <v>5</v>
      </c>
      <c r="BC302" s="912">
        <v>5</v>
      </c>
      <c r="BD302" s="745"/>
      <c r="BE302" s="759"/>
    </row>
    <row r="303" spans="1:57" s="707" customFormat="1" ht="12.75">
      <c r="A303" s="741">
        <v>40</v>
      </c>
      <c r="B303" s="760" t="s">
        <v>1577</v>
      </c>
      <c r="C303" s="546">
        <v>0</v>
      </c>
      <c r="D303" s="546">
        <v>0</v>
      </c>
      <c r="E303" s="546">
        <v>2</v>
      </c>
      <c r="F303" s="546">
        <v>20</v>
      </c>
      <c r="G303" s="729">
        <v>22</v>
      </c>
      <c r="H303" s="900"/>
      <c r="I303" s="900"/>
      <c r="J303" s="900"/>
      <c r="K303" s="900"/>
      <c r="L303" s="900"/>
      <c r="M303" s="900"/>
      <c r="N303" s="900"/>
      <c r="O303" s="900"/>
      <c r="P303" s="737"/>
      <c r="Q303" s="737"/>
      <c r="R303" s="737"/>
      <c r="S303" s="765"/>
      <c r="T303" s="737"/>
      <c r="U303" s="737"/>
      <c r="V303" s="737"/>
      <c r="W303" s="737"/>
      <c r="X303" s="732">
        <v>22</v>
      </c>
      <c r="Y303" s="900"/>
      <c r="Z303" s="900"/>
      <c r="AA303" s="900"/>
      <c r="AB303" s="900"/>
      <c r="AC303" s="900"/>
      <c r="AD303" s="900"/>
      <c r="AE303" s="900"/>
      <c r="AF303" s="900"/>
      <c r="AG303" s="900"/>
      <c r="AH303" s="900"/>
      <c r="AI303" s="900"/>
      <c r="AJ303" s="900"/>
      <c r="AK303" s="900"/>
      <c r="AL303" s="900"/>
      <c r="AM303" s="900"/>
      <c r="AN303" s="900"/>
      <c r="AO303" s="730"/>
      <c r="AP303" s="730"/>
      <c r="AQ303" s="730"/>
      <c r="AR303" s="730"/>
      <c r="AS303" s="730"/>
      <c r="AT303" s="730"/>
      <c r="AU303" s="730"/>
      <c r="AV303" s="730"/>
      <c r="AW303" s="729">
        <v>0</v>
      </c>
      <c r="AX303" s="733">
        <v>0</v>
      </c>
      <c r="AY303" s="546">
        <v>0</v>
      </c>
      <c r="AZ303" s="546">
        <v>0</v>
      </c>
      <c r="BA303" s="546">
        <v>2</v>
      </c>
      <c r="BB303" s="546">
        <v>20</v>
      </c>
      <c r="BC303" s="912">
        <v>22</v>
      </c>
      <c r="BD303" s="745"/>
      <c r="BE303" s="759"/>
    </row>
    <row r="304" spans="1:57" s="707" customFormat="1" ht="12.75">
      <c r="A304" s="741">
        <v>41</v>
      </c>
      <c r="B304" s="760" t="s">
        <v>1524</v>
      </c>
      <c r="C304" s="546">
        <v>0</v>
      </c>
      <c r="D304" s="546">
        <v>1</v>
      </c>
      <c r="E304" s="546">
        <v>0</v>
      </c>
      <c r="F304" s="546">
        <v>0</v>
      </c>
      <c r="G304" s="729">
        <v>1</v>
      </c>
      <c r="H304" s="900"/>
      <c r="I304" s="900"/>
      <c r="J304" s="900"/>
      <c r="K304" s="900"/>
      <c r="L304" s="900"/>
      <c r="M304" s="900"/>
      <c r="N304" s="900"/>
      <c r="O304" s="900"/>
      <c r="P304" s="737"/>
      <c r="Q304" s="737"/>
      <c r="R304" s="737"/>
      <c r="S304" s="737"/>
      <c r="T304" s="737"/>
      <c r="U304" s="737"/>
      <c r="V304" s="737"/>
      <c r="W304" s="737"/>
      <c r="X304" s="732">
        <v>1</v>
      </c>
      <c r="Y304" s="900"/>
      <c r="Z304" s="900"/>
      <c r="AA304" s="900"/>
      <c r="AB304" s="900"/>
      <c r="AC304" s="900"/>
      <c r="AD304" s="900"/>
      <c r="AE304" s="900"/>
      <c r="AF304" s="900"/>
      <c r="AG304" s="900"/>
      <c r="AH304" s="900"/>
      <c r="AI304" s="900"/>
      <c r="AJ304" s="900"/>
      <c r="AK304" s="900"/>
      <c r="AL304" s="900"/>
      <c r="AM304" s="900"/>
      <c r="AN304" s="900"/>
      <c r="AO304" s="730"/>
      <c r="AP304" s="730"/>
      <c r="AQ304" s="730"/>
      <c r="AR304" s="730"/>
      <c r="AS304" s="730"/>
      <c r="AT304" s="730"/>
      <c r="AU304" s="730"/>
      <c r="AV304" s="730"/>
      <c r="AW304" s="729">
        <v>0</v>
      </c>
      <c r="AX304" s="733">
        <v>0</v>
      </c>
      <c r="AY304" s="546">
        <v>0</v>
      </c>
      <c r="AZ304" s="546">
        <v>1</v>
      </c>
      <c r="BA304" s="546">
        <v>0</v>
      </c>
      <c r="BB304" s="546">
        <v>0</v>
      </c>
      <c r="BC304" s="912">
        <v>1</v>
      </c>
      <c r="BD304" s="745"/>
      <c r="BE304" s="759"/>
    </row>
    <row r="305" spans="1:57" s="707" customFormat="1" ht="12.75">
      <c r="A305" s="741">
        <v>42</v>
      </c>
      <c r="B305" s="760" t="s">
        <v>396</v>
      </c>
      <c r="C305" s="546">
        <v>0</v>
      </c>
      <c r="D305" s="546">
        <v>6</v>
      </c>
      <c r="E305" s="546">
        <v>0</v>
      </c>
      <c r="F305" s="546">
        <v>3</v>
      </c>
      <c r="G305" s="729">
        <v>9</v>
      </c>
      <c r="H305" s="900"/>
      <c r="I305" s="900"/>
      <c r="J305" s="900"/>
      <c r="K305" s="900"/>
      <c r="L305" s="900"/>
      <c r="M305" s="900"/>
      <c r="N305" s="900"/>
      <c r="O305" s="900"/>
      <c r="P305" s="737"/>
      <c r="Q305" s="737"/>
      <c r="R305" s="737"/>
      <c r="S305" s="737"/>
      <c r="T305" s="737"/>
      <c r="U305" s="737"/>
      <c r="V305" s="737"/>
      <c r="W305" s="737"/>
      <c r="X305" s="732">
        <v>9</v>
      </c>
      <c r="Y305" s="900"/>
      <c r="Z305" s="900"/>
      <c r="AA305" s="900"/>
      <c r="AB305" s="900"/>
      <c r="AC305" s="900"/>
      <c r="AD305" s="900"/>
      <c r="AE305" s="900"/>
      <c r="AF305" s="900"/>
      <c r="AG305" s="900"/>
      <c r="AH305" s="900"/>
      <c r="AI305" s="900"/>
      <c r="AJ305" s="900"/>
      <c r="AK305" s="900"/>
      <c r="AL305" s="900"/>
      <c r="AM305" s="900"/>
      <c r="AN305" s="900"/>
      <c r="AO305" s="730"/>
      <c r="AP305" s="730"/>
      <c r="AQ305" s="730"/>
      <c r="AR305" s="730"/>
      <c r="AS305" s="730"/>
      <c r="AT305" s="730"/>
      <c r="AU305" s="730"/>
      <c r="AV305" s="730"/>
      <c r="AW305" s="729">
        <v>0</v>
      </c>
      <c r="AX305" s="733">
        <v>0</v>
      </c>
      <c r="AY305" s="546">
        <v>0</v>
      </c>
      <c r="AZ305" s="546">
        <v>6</v>
      </c>
      <c r="BA305" s="546">
        <v>0</v>
      </c>
      <c r="BB305" s="546">
        <v>3</v>
      </c>
      <c r="BC305" s="912">
        <v>9</v>
      </c>
      <c r="BE305" s="759"/>
    </row>
    <row r="306" spans="1:57" s="707" customFormat="1" ht="12.75">
      <c r="A306" s="741">
        <v>43</v>
      </c>
      <c r="B306" s="768" t="s">
        <v>1407</v>
      </c>
      <c r="C306" s="546">
        <v>0</v>
      </c>
      <c r="D306" s="546">
        <v>1</v>
      </c>
      <c r="E306" s="546">
        <v>12</v>
      </c>
      <c r="F306" s="546">
        <v>105</v>
      </c>
      <c r="G306" s="729">
        <v>118</v>
      </c>
      <c r="H306" s="900"/>
      <c r="I306" s="900"/>
      <c r="J306" s="900">
        <v>1</v>
      </c>
      <c r="K306" s="900"/>
      <c r="L306" s="900"/>
      <c r="M306" s="900"/>
      <c r="N306" s="900"/>
      <c r="O306" s="900"/>
      <c r="P306" s="737"/>
      <c r="Q306" s="737"/>
      <c r="R306" s="737"/>
      <c r="S306" s="737"/>
      <c r="T306" s="737"/>
      <c r="U306" s="737"/>
      <c r="V306" s="737"/>
      <c r="W306" s="737"/>
      <c r="X306" s="732">
        <v>119</v>
      </c>
      <c r="Y306" s="900"/>
      <c r="Z306" s="900"/>
      <c r="AA306" s="900"/>
      <c r="AB306" s="900">
        <v>1</v>
      </c>
      <c r="AC306" s="900"/>
      <c r="AD306" s="900"/>
      <c r="AE306" s="900"/>
      <c r="AF306" s="900"/>
      <c r="AG306" s="900"/>
      <c r="AH306" s="900"/>
      <c r="AI306" s="900"/>
      <c r="AJ306" s="900"/>
      <c r="AK306" s="900"/>
      <c r="AL306" s="900"/>
      <c r="AM306" s="900"/>
      <c r="AN306" s="900"/>
      <c r="AO306" s="730"/>
      <c r="AP306" s="730"/>
      <c r="AQ306" s="730"/>
      <c r="AR306" s="730"/>
      <c r="AS306" s="730"/>
      <c r="AT306" s="730"/>
      <c r="AU306" s="730"/>
      <c r="AV306" s="730"/>
      <c r="AW306" s="729">
        <v>0</v>
      </c>
      <c r="AX306" s="733">
        <v>1</v>
      </c>
      <c r="AY306" s="546">
        <v>0</v>
      </c>
      <c r="AZ306" s="546">
        <v>1</v>
      </c>
      <c r="BA306" s="546">
        <v>13</v>
      </c>
      <c r="BB306" s="546">
        <v>104</v>
      </c>
      <c r="BC306" s="912">
        <v>118</v>
      </c>
      <c r="BD306" s="745" t="s">
        <v>1689</v>
      </c>
      <c r="BE306" s="759"/>
    </row>
    <row r="307" spans="1:57" s="707" customFormat="1" ht="12.75">
      <c r="A307" s="741">
        <v>44</v>
      </c>
      <c r="B307" s="768" t="s">
        <v>1408</v>
      </c>
      <c r="C307" s="546">
        <v>0</v>
      </c>
      <c r="D307" s="546">
        <v>0</v>
      </c>
      <c r="E307" s="546">
        <v>1</v>
      </c>
      <c r="F307" s="546">
        <v>3</v>
      </c>
      <c r="G307" s="729">
        <v>4</v>
      </c>
      <c r="H307" s="900"/>
      <c r="I307" s="900"/>
      <c r="J307" s="900"/>
      <c r="K307" s="900"/>
      <c r="L307" s="900"/>
      <c r="M307" s="900"/>
      <c r="N307" s="900"/>
      <c r="O307" s="900"/>
      <c r="P307" s="737"/>
      <c r="Q307" s="737"/>
      <c r="R307" s="737"/>
      <c r="S307" s="737"/>
      <c r="T307" s="737"/>
      <c r="U307" s="737"/>
      <c r="V307" s="737"/>
      <c r="W307" s="737"/>
      <c r="X307" s="732">
        <v>4</v>
      </c>
      <c r="Y307" s="900"/>
      <c r="Z307" s="900"/>
      <c r="AA307" s="900"/>
      <c r="AB307" s="900"/>
      <c r="AC307" s="900"/>
      <c r="AD307" s="900"/>
      <c r="AE307" s="900"/>
      <c r="AF307" s="900"/>
      <c r="AG307" s="900"/>
      <c r="AH307" s="900"/>
      <c r="AI307" s="900"/>
      <c r="AJ307" s="900"/>
      <c r="AK307" s="900"/>
      <c r="AL307" s="900"/>
      <c r="AM307" s="900"/>
      <c r="AN307" s="900"/>
      <c r="AO307" s="730"/>
      <c r="AP307" s="730"/>
      <c r="AQ307" s="730"/>
      <c r="AR307" s="730"/>
      <c r="AS307" s="730"/>
      <c r="AT307" s="730"/>
      <c r="AU307" s="730"/>
      <c r="AV307" s="730"/>
      <c r="AW307" s="729">
        <v>0</v>
      </c>
      <c r="AX307" s="733">
        <v>0</v>
      </c>
      <c r="AY307" s="546">
        <v>0</v>
      </c>
      <c r="AZ307" s="546">
        <v>0</v>
      </c>
      <c r="BA307" s="546">
        <v>1</v>
      </c>
      <c r="BB307" s="546">
        <v>3</v>
      </c>
      <c r="BC307" s="912">
        <v>4</v>
      </c>
      <c r="BD307" s="776"/>
      <c r="BE307" s="759"/>
    </row>
    <row r="308" spans="1:57" s="707" customFormat="1" ht="12.75">
      <c r="A308" s="741">
        <v>45</v>
      </c>
      <c r="B308" s="768" t="s">
        <v>1409</v>
      </c>
      <c r="C308" s="546">
        <v>0</v>
      </c>
      <c r="D308" s="546">
        <v>0</v>
      </c>
      <c r="E308" s="546">
        <v>2</v>
      </c>
      <c r="F308" s="546">
        <v>6</v>
      </c>
      <c r="G308" s="729">
        <v>8</v>
      </c>
      <c r="H308" s="900"/>
      <c r="I308" s="900"/>
      <c r="J308" s="900"/>
      <c r="K308" s="900"/>
      <c r="L308" s="900"/>
      <c r="M308" s="900"/>
      <c r="N308" s="900"/>
      <c r="O308" s="900"/>
      <c r="P308" s="737"/>
      <c r="Q308" s="737"/>
      <c r="R308" s="737"/>
      <c r="S308" s="737"/>
      <c r="T308" s="737"/>
      <c r="U308" s="737"/>
      <c r="V308" s="737"/>
      <c r="W308" s="737"/>
      <c r="X308" s="732">
        <v>8</v>
      </c>
      <c r="Y308" s="900"/>
      <c r="Z308" s="900"/>
      <c r="AA308" s="900"/>
      <c r="AB308" s="900"/>
      <c r="AC308" s="900"/>
      <c r="AD308" s="900"/>
      <c r="AE308" s="900"/>
      <c r="AF308" s="900"/>
      <c r="AG308" s="900"/>
      <c r="AH308" s="900"/>
      <c r="AI308" s="900"/>
      <c r="AJ308" s="900"/>
      <c r="AK308" s="900"/>
      <c r="AL308" s="900"/>
      <c r="AM308" s="900"/>
      <c r="AN308" s="900"/>
      <c r="AO308" s="730"/>
      <c r="AP308" s="730"/>
      <c r="AQ308" s="730"/>
      <c r="AR308" s="730"/>
      <c r="AS308" s="730"/>
      <c r="AT308" s="730"/>
      <c r="AU308" s="730"/>
      <c r="AV308" s="730"/>
      <c r="AW308" s="729">
        <v>0</v>
      </c>
      <c r="AX308" s="733">
        <v>0</v>
      </c>
      <c r="AY308" s="546">
        <v>0</v>
      </c>
      <c r="AZ308" s="546">
        <v>0</v>
      </c>
      <c r="BA308" s="546">
        <v>2</v>
      </c>
      <c r="BB308" s="546">
        <v>6</v>
      </c>
      <c r="BC308" s="912">
        <v>8</v>
      </c>
      <c r="BD308" s="776"/>
      <c r="BE308" s="759"/>
    </row>
    <row r="309" spans="1:57" s="707" customFormat="1" ht="12.75">
      <c r="A309" s="741">
        <v>46</v>
      </c>
      <c r="B309" s="768" t="s">
        <v>403</v>
      </c>
      <c r="C309" s="546">
        <v>0</v>
      </c>
      <c r="D309" s="546">
        <v>0</v>
      </c>
      <c r="E309" s="546">
        <v>0</v>
      </c>
      <c r="F309" s="546">
        <v>4</v>
      </c>
      <c r="G309" s="729">
        <v>4</v>
      </c>
      <c r="H309" s="900"/>
      <c r="I309" s="900"/>
      <c r="J309" s="900"/>
      <c r="K309" s="900"/>
      <c r="L309" s="900"/>
      <c r="M309" s="900"/>
      <c r="N309" s="900"/>
      <c r="O309" s="900"/>
      <c r="P309" s="737"/>
      <c r="Q309" s="737"/>
      <c r="R309" s="737"/>
      <c r="S309" s="737"/>
      <c r="T309" s="737"/>
      <c r="U309" s="737"/>
      <c r="V309" s="737"/>
      <c r="W309" s="737"/>
      <c r="X309" s="732">
        <v>4</v>
      </c>
      <c r="Y309" s="900"/>
      <c r="Z309" s="900"/>
      <c r="AA309" s="900"/>
      <c r="AB309" s="900"/>
      <c r="AC309" s="900"/>
      <c r="AD309" s="900"/>
      <c r="AE309" s="900"/>
      <c r="AF309" s="900"/>
      <c r="AG309" s="900"/>
      <c r="AH309" s="900"/>
      <c r="AI309" s="900"/>
      <c r="AJ309" s="900"/>
      <c r="AK309" s="900"/>
      <c r="AL309" s="900"/>
      <c r="AM309" s="900"/>
      <c r="AN309" s="900"/>
      <c r="AO309" s="730"/>
      <c r="AP309" s="730"/>
      <c r="AQ309" s="730"/>
      <c r="AR309" s="730"/>
      <c r="AS309" s="730"/>
      <c r="AT309" s="730"/>
      <c r="AU309" s="730"/>
      <c r="AV309" s="730"/>
      <c r="AW309" s="729">
        <v>0</v>
      </c>
      <c r="AX309" s="733">
        <v>0</v>
      </c>
      <c r="AY309" s="546">
        <v>0</v>
      </c>
      <c r="AZ309" s="546">
        <v>0</v>
      </c>
      <c r="BA309" s="546">
        <v>0</v>
      </c>
      <c r="BB309" s="546">
        <v>4</v>
      </c>
      <c r="BC309" s="912">
        <v>4</v>
      </c>
      <c r="BD309" s="758"/>
      <c r="BE309" s="759"/>
    </row>
    <row r="310" spans="1:57" s="707" customFormat="1" ht="12.75">
      <c r="A310" s="741">
        <v>47</v>
      </c>
      <c r="B310" s="768" t="s">
        <v>1085</v>
      </c>
      <c r="C310" s="546">
        <v>0</v>
      </c>
      <c r="D310" s="546">
        <v>1</v>
      </c>
      <c r="E310" s="546">
        <v>0</v>
      </c>
      <c r="F310" s="546">
        <v>0</v>
      </c>
      <c r="G310" s="729">
        <v>1</v>
      </c>
      <c r="H310" s="900"/>
      <c r="I310" s="900"/>
      <c r="J310" s="900"/>
      <c r="K310" s="900"/>
      <c r="L310" s="900"/>
      <c r="M310" s="900"/>
      <c r="N310" s="900"/>
      <c r="O310" s="900"/>
      <c r="P310" s="737"/>
      <c r="Q310" s="737"/>
      <c r="R310" s="737"/>
      <c r="S310" s="737"/>
      <c r="T310" s="737"/>
      <c r="U310" s="737"/>
      <c r="V310" s="737"/>
      <c r="W310" s="737"/>
      <c r="X310" s="732">
        <v>1</v>
      </c>
      <c r="Y310" s="900"/>
      <c r="Z310" s="900"/>
      <c r="AA310" s="900"/>
      <c r="AB310" s="900"/>
      <c r="AC310" s="900"/>
      <c r="AD310" s="900"/>
      <c r="AE310" s="900"/>
      <c r="AF310" s="900"/>
      <c r="AG310" s="900"/>
      <c r="AH310" s="900"/>
      <c r="AI310" s="900"/>
      <c r="AJ310" s="900"/>
      <c r="AK310" s="900"/>
      <c r="AL310" s="900"/>
      <c r="AM310" s="900"/>
      <c r="AN310" s="900"/>
      <c r="AO310" s="730"/>
      <c r="AP310" s="730"/>
      <c r="AQ310" s="730"/>
      <c r="AR310" s="730"/>
      <c r="AS310" s="730"/>
      <c r="AT310" s="730"/>
      <c r="AU310" s="730"/>
      <c r="AV310" s="730"/>
      <c r="AW310" s="729">
        <v>0</v>
      </c>
      <c r="AX310" s="733">
        <v>0</v>
      </c>
      <c r="AY310" s="546">
        <v>0</v>
      </c>
      <c r="AZ310" s="546">
        <v>1</v>
      </c>
      <c r="BA310" s="546">
        <v>0</v>
      </c>
      <c r="BB310" s="546">
        <v>0</v>
      </c>
      <c r="BC310" s="912">
        <v>1</v>
      </c>
      <c r="BD310" s="758"/>
      <c r="BE310" s="759"/>
    </row>
    <row r="311" spans="1:57" s="707" customFormat="1" ht="12.75">
      <c r="A311" s="741">
        <v>48</v>
      </c>
      <c r="B311" s="768" t="s">
        <v>1525</v>
      </c>
      <c r="C311" s="546">
        <v>0</v>
      </c>
      <c r="D311" s="546">
        <v>1</v>
      </c>
      <c r="E311" s="546">
        <v>0</v>
      </c>
      <c r="F311" s="546">
        <v>0</v>
      </c>
      <c r="G311" s="729">
        <v>1</v>
      </c>
      <c r="H311" s="900"/>
      <c r="I311" s="900"/>
      <c r="J311" s="900"/>
      <c r="K311" s="900"/>
      <c r="L311" s="900"/>
      <c r="M311" s="900"/>
      <c r="N311" s="900"/>
      <c r="O311" s="900"/>
      <c r="P311" s="737"/>
      <c r="Q311" s="737"/>
      <c r="R311" s="737"/>
      <c r="S311" s="737"/>
      <c r="T311" s="737"/>
      <c r="U311" s="737"/>
      <c r="V311" s="737"/>
      <c r="W311" s="737"/>
      <c r="X311" s="732">
        <v>1</v>
      </c>
      <c r="Y311" s="900"/>
      <c r="Z311" s="900"/>
      <c r="AA311" s="900"/>
      <c r="AB311" s="900"/>
      <c r="AC311" s="900"/>
      <c r="AD311" s="900"/>
      <c r="AE311" s="900"/>
      <c r="AF311" s="900"/>
      <c r="AG311" s="900"/>
      <c r="AH311" s="900"/>
      <c r="AI311" s="900"/>
      <c r="AJ311" s="900"/>
      <c r="AK311" s="900"/>
      <c r="AL311" s="900"/>
      <c r="AM311" s="900"/>
      <c r="AN311" s="900"/>
      <c r="AO311" s="730"/>
      <c r="AP311" s="730"/>
      <c r="AQ311" s="730"/>
      <c r="AR311" s="730"/>
      <c r="AS311" s="730"/>
      <c r="AT311" s="730"/>
      <c r="AU311" s="730"/>
      <c r="AV311" s="730"/>
      <c r="AW311" s="729">
        <v>0</v>
      </c>
      <c r="AX311" s="733">
        <v>0</v>
      </c>
      <c r="AY311" s="546">
        <v>0</v>
      </c>
      <c r="AZ311" s="546">
        <v>1</v>
      </c>
      <c r="BA311" s="546">
        <v>0</v>
      </c>
      <c r="BB311" s="546">
        <v>0</v>
      </c>
      <c r="BC311" s="912">
        <v>1</v>
      </c>
      <c r="BD311" s="758"/>
      <c r="BE311" s="759"/>
    </row>
    <row r="312" spans="1:57" s="707" customFormat="1" ht="12.75">
      <c r="A312" s="741">
        <v>49</v>
      </c>
      <c r="B312" s="768" t="s">
        <v>411</v>
      </c>
      <c r="C312" s="546">
        <v>0</v>
      </c>
      <c r="D312" s="546">
        <v>4</v>
      </c>
      <c r="E312" s="546">
        <v>0</v>
      </c>
      <c r="F312" s="546">
        <v>2</v>
      </c>
      <c r="G312" s="729">
        <v>6</v>
      </c>
      <c r="H312" s="900"/>
      <c r="I312" s="900"/>
      <c r="J312" s="900"/>
      <c r="K312" s="900"/>
      <c r="L312" s="900"/>
      <c r="M312" s="900"/>
      <c r="N312" s="900"/>
      <c r="O312" s="900"/>
      <c r="P312" s="737"/>
      <c r="Q312" s="737"/>
      <c r="R312" s="737"/>
      <c r="S312" s="737"/>
      <c r="T312" s="737"/>
      <c r="U312" s="737"/>
      <c r="V312" s="737"/>
      <c r="W312" s="737"/>
      <c r="X312" s="732">
        <v>6</v>
      </c>
      <c r="Y312" s="900"/>
      <c r="Z312" s="900"/>
      <c r="AA312" s="900"/>
      <c r="AB312" s="900"/>
      <c r="AC312" s="900"/>
      <c r="AD312" s="900"/>
      <c r="AE312" s="900"/>
      <c r="AF312" s="900"/>
      <c r="AG312" s="900"/>
      <c r="AH312" s="900"/>
      <c r="AI312" s="900"/>
      <c r="AJ312" s="900"/>
      <c r="AK312" s="900"/>
      <c r="AL312" s="900"/>
      <c r="AM312" s="900"/>
      <c r="AN312" s="900"/>
      <c r="AO312" s="730"/>
      <c r="AP312" s="730"/>
      <c r="AQ312" s="730"/>
      <c r="AR312" s="730"/>
      <c r="AS312" s="730"/>
      <c r="AT312" s="730"/>
      <c r="AU312" s="730"/>
      <c r="AV312" s="730"/>
      <c r="AW312" s="729">
        <v>0</v>
      </c>
      <c r="AX312" s="733">
        <v>0</v>
      </c>
      <c r="AY312" s="546">
        <v>0</v>
      </c>
      <c r="AZ312" s="546">
        <v>4</v>
      </c>
      <c r="BA312" s="546">
        <v>0</v>
      </c>
      <c r="BB312" s="546">
        <v>2</v>
      </c>
      <c r="BC312" s="912">
        <v>6</v>
      </c>
      <c r="BD312" s="758"/>
      <c r="BE312" s="759"/>
    </row>
    <row r="313" spans="1:57" s="707" customFormat="1" ht="12.75">
      <c r="A313" s="741">
        <v>50</v>
      </c>
      <c r="B313" s="844" t="s">
        <v>1410</v>
      </c>
      <c r="C313" s="546">
        <v>0</v>
      </c>
      <c r="D313" s="546">
        <v>0</v>
      </c>
      <c r="E313" s="546">
        <v>3</v>
      </c>
      <c r="F313" s="546">
        <v>105</v>
      </c>
      <c r="G313" s="729">
        <v>108</v>
      </c>
      <c r="H313" s="900"/>
      <c r="I313" s="900"/>
      <c r="J313" s="900"/>
      <c r="K313" s="900"/>
      <c r="L313" s="900"/>
      <c r="M313" s="900"/>
      <c r="N313" s="900"/>
      <c r="O313" s="900"/>
      <c r="P313" s="737"/>
      <c r="Q313" s="737"/>
      <c r="R313" s="737"/>
      <c r="S313" s="737"/>
      <c r="T313" s="737"/>
      <c r="U313" s="737"/>
      <c r="V313" s="737"/>
      <c r="W313" s="737"/>
      <c r="X313" s="732">
        <v>108</v>
      </c>
      <c r="Y313" s="900"/>
      <c r="Z313" s="900"/>
      <c r="AA313" s="900"/>
      <c r="AB313" s="900"/>
      <c r="AC313" s="900"/>
      <c r="AD313" s="900"/>
      <c r="AE313" s="900"/>
      <c r="AF313" s="900"/>
      <c r="AG313" s="900"/>
      <c r="AH313" s="900"/>
      <c r="AI313" s="900"/>
      <c r="AJ313" s="900"/>
      <c r="AK313" s="900"/>
      <c r="AL313" s="900"/>
      <c r="AM313" s="900"/>
      <c r="AN313" s="900">
        <v>1</v>
      </c>
      <c r="AO313" s="730"/>
      <c r="AP313" s="730"/>
      <c r="AQ313" s="730"/>
      <c r="AR313" s="730"/>
      <c r="AS313" s="730"/>
      <c r="AT313" s="730"/>
      <c r="AU313" s="730"/>
      <c r="AV313" s="730"/>
      <c r="AW313" s="729">
        <v>0</v>
      </c>
      <c r="AX313" s="733">
        <v>1</v>
      </c>
      <c r="AY313" s="546">
        <v>0</v>
      </c>
      <c r="AZ313" s="546">
        <v>0</v>
      </c>
      <c r="BA313" s="546">
        <v>3</v>
      </c>
      <c r="BB313" s="546">
        <v>104</v>
      </c>
      <c r="BC313" s="912">
        <v>107</v>
      </c>
      <c r="BD313" s="757" t="s">
        <v>1690</v>
      </c>
      <c r="BE313" s="759"/>
    </row>
    <row r="314" spans="1:57" s="707" customFormat="1" ht="12.75">
      <c r="A314" s="741">
        <v>51</v>
      </c>
      <c r="B314" s="844" t="s">
        <v>1411</v>
      </c>
      <c r="C314" s="546">
        <v>0</v>
      </c>
      <c r="D314" s="546">
        <v>0</v>
      </c>
      <c r="E314" s="546">
        <v>1</v>
      </c>
      <c r="F314" s="546">
        <v>2</v>
      </c>
      <c r="G314" s="729">
        <v>3</v>
      </c>
      <c r="H314" s="900"/>
      <c r="I314" s="900"/>
      <c r="J314" s="900"/>
      <c r="K314" s="900"/>
      <c r="L314" s="900"/>
      <c r="M314" s="900"/>
      <c r="N314" s="900"/>
      <c r="O314" s="900"/>
      <c r="P314" s="737"/>
      <c r="Q314" s="737"/>
      <c r="R314" s="737"/>
      <c r="S314" s="737"/>
      <c r="T314" s="737"/>
      <c r="U314" s="737"/>
      <c r="V314" s="737"/>
      <c r="W314" s="737"/>
      <c r="X314" s="732">
        <v>3</v>
      </c>
      <c r="Y314" s="900"/>
      <c r="Z314" s="900"/>
      <c r="AA314" s="900"/>
      <c r="AB314" s="900"/>
      <c r="AC314" s="900"/>
      <c r="AD314" s="900"/>
      <c r="AE314" s="900"/>
      <c r="AF314" s="900"/>
      <c r="AG314" s="900"/>
      <c r="AH314" s="900"/>
      <c r="AI314" s="900"/>
      <c r="AJ314" s="900"/>
      <c r="AK314" s="900"/>
      <c r="AL314" s="900"/>
      <c r="AM314" s="900"/>
      <c r="AN314" s="900"/>
      <c r="AO314" s="730"/>
      <c r="AP314" s="730"/>
      <c r="AQ314" s="730"/>
      <c r="AR314" s="730"/>
      <c r="AS314" s="730"/>
      <c r="AT314" s="730"/>
      <c r="AU314" s="730"/>
      <c r="AV314" s="730"/>
      <c r="AW314" s="729">
        <v>0</v>
      </c>
      <c r="AX314" s="733">
        <v>0</v>
      </c>
      <c r="AY314" s="546">
        <v>0</v>
      </c>
      <c r="AZ314" s="546">
        <v>0</v>
      </c>
      <c r="BA314" s="546">
        <v>1</v>
      </c>
      <c r="BB314" s="546">
        <v>2</v>
      </c>
      <c r="BC314" s="912">
        <v>3</v>
      </c>
      <c r="BD314" s="758"/>
      <c r="BE314" s="759"/>
    </row>
    <row r="315" spans="1:57" s="707" customFormat="1" ht="12.75">
      <c r="A315" s="741">
        <v>52</v>
      </c>
      <c r="B315" s="844" t="s">
        <v>1412</v>
      </c>
      <c r="C315" s="546">
        <v>0</v>
      </c>
      <c r="D315" s="546">
        <v>0</v>
      </c>
      <c r="E315" s="546">
        <v>13</v>
      </c>
      <c r="F315" s="546">
        <v>7</v>
      </c>
      <c r="G315" s="729">
        <v>20</v>
      </c>
      <c r="H315" s="900"/>
      <c r="I315" s="900"/>
      <c r="J315" s="900"/>
      <c r="K315" s="900"/>
      <c r="L315" s="900"/>
      <c r="M315" s="900"/>
      <c r="N315" s="900"/>
      <c r="O315" s="900"/>
      <c r="P315" s="737"/>
      <c r="Q315" s="737"/>
      <c r="R315" s="737"/>
      <c r="S315" s="737"/>
      <c r="T315" s="737"/>
      <c r="U315" s="737"/>
      <c r="V315" s="737"/>
      <c r="W315" s="737"/>
      <c r="X315" s="732">
        <v>20</v>
      </c>
      <c r="Y315" s="900"/>
      <c r="Z315" s="900"/>
      <c r="AA315" s="900"/>
      <c r="AB315" s="900"/>
      <c r="AC315" s="900"/>
      <c r="AD315" s="900"/>
      <c r="AE315" s="900"/>
      <c r="AF315" s="900"/>
      <c r="AG315" s="900"/>
      <c r="AH315" s="900"/>
      <c r="AI315" s="900"/>
      <c r="AJ315" s="900"/>
      <c r="AK315" s="900"/>
      <c r="AL315" s="900"/>
      <c r="AM315" s="900"/>
      <c r="AN315" s="900"/>
      <c r="AO315" s="730"/>
      <c r="AP315" s="730"/>
      <c r="AQ315" s="730"/>
      <c r="AR315" s="730"/>
      <c r="AS315" s="730"/>
      <c r="AT315" s="730"/>
      <c r="AU315" s="730"/>
      <c r="AV315" s="730">
        <v>1</v>
      </c>
      <c r="AW315" s="729">
        <v>0</v>
      </c>
      <c r="AX315" s="733">
        <v>1</v>
      </c>
      <c r="AY315" s="546">
        <v>0</v>
      </c>
      <c r="AZ315" s="546">
        <v>0</v>
      </c>
      <c r="BA315" s="546">
        <v>13</v>
      </c>
      <c r="BB315" s="546">
        <v>6</v>
      </c>
      <c r="BC315" s="912">
        <v>19</v>
      </c>
      <c r="BD315" s="758" t="s">
        <v>1587</v>
      </c>
      <c r="BE315" s="759"/>
    </row>
    <row r="316" spans="1:57" s="707" customFormat="1" ht="12.75">
      <c r="A316" s="741">
        <v>53</v>
      </c>
      <c r="B316" s="844" t="s">
        <v>418</v>
      </c>
      <c r="C316" s="546">
        <v>0</v>
      </c>
      <c r="D316" s="546">
        <v>0</v>
      </c>
      <c r="E316" s="546">
        <v>0</v>
      </c>
      <c r="F316" s="546">
        <v>8</v>
      </c>
      <c r="G316" s="729">
        <v>8</v>
      </c>
      <c r="H316" s="900"/>
      <c r="I316" s="900"/>
      <c r="J316" s="900"/>
      <c r="K316" s="900"/>
      <c r="L316" s="900"/>
      <c r="M316" s="900"/>
      <c r="N316" s="900"/>
      <c r="O316" s="900"/>
      <c r="P316" s="737"/>
      <c r="Q316" s="737"/>
      <c r="R316" s="737"/>
      <c r="S316" s="737"/>
      <c r="T316" s="737"/>
      <c r="U316" s="737"/>
      <c r="V316" s="737"/>
      <c r="W316" s="737"/>
      <c r="X316" s="732">
        <v>8</v>
      </c>
      <c r="Y316" s="900"/>
      <c r="Z316" s="900"/>
      <c r="AA316" s="900"/>
      <c r="AB316" s="900"/>
      <c r="AC316" s="900"/>
      <c r="AD316" s="900"/>
      <c r="AE316" s="900"/>
      <c r="AF316" s="900"/>
      <c r="AG316" s="900"/>
      <c r="AH316" s="900"/>
      <c r="AI316" s="900"/>
      <c r="AJ316" s="900"/>
      <c r="AK316" s="900"/>
      <c r="AL316" s="900"/>
      <c r="AM316" s="900"/>
      <c r="AN316" s="900"/>
      <c r="AO316" s="730"/>
      <c r="AP316" s="730"/>
      <c r="AQ316" s="730"/>
      <c r="AR316" s="730"/>
      <c r="AS316" s="730"/>
      <c r="AT316" s="730"/>
      <c r="AU316" s="730"/>
      <c r="AV316" s="730"/>
      <c r="AW316" s="729">
        <v>0</v>
      </c>
      <c r="AX316" s="733">
        <v>0</v>
      </c>
      <c r="AY316" s="546">
        <v>0</v>
      </c>
      <c r="AZ316" s="546">
        <v>0</v>
      </c>
      <c r="BA316" s="546">
        <v>0</v>
      </c>
      <c r="BB316" s="546">
        <v>8</v>
      </c>
      <c r="BC316" s="912">
        <v>8</v>
      </c>
      <c r="BD316" s="757"/>
      <c r="BE316" s="759"/>
    </row>
    <row r="317" spans="1:57" s="707" customFormat="1" ht="12.75">
      <c r="A317" s="741">
        <v>54</v>
      </c>
      <c r="B317" s="844" t="s">
        <v>1526</v>
      </c>
      <c r="C317" s="546">
        <v>0</v>
      </c>
      <c r="D317" s="546">
        <v>0</v>
      </c>
      <c r="E317" s="546">
        <v>1</v>
      </c>
      <c r="F317" s="546">
        <v>0</v>
      </c>
      <c r="G317" s="729">
        <v>1</v>
      </c>
      <c r="H317" s="900"/>
      <c r="I317" s="900"/>
      <c r="J317" s="900"/>
      <c r="K317" s="900"/>
      <c r="L317" s="900"/>
      <c r="M317" s="900"/>
      <c r="N317" s="900"/>
      <c r="O317" s="900"/>
      <c r="P317" s="737"/>
      <c r="Q317" s="737"/>
      <c r="R317" s="737"/>
      <c r="S317" s="737"/>
      <c r="T317" s="737"/>
      <c r="U317" s="737"/>
      <c r="V317" s="737"/>
      <c r="W317" s="737"/>
      <c r="X317" s="732">
        <v>1</v>
      </c>
      <c r="Y317" s="900"/>
      <c r="Z317" s="900"/>
      <c r="AA317" s="900"/>
      <c r="AB317" s="900"/>
      <c r="AC317" s="900"/>
      <c r="AD317" s="900"/>
      <c r="AE317" s="900"/>
      <c r="AF317" s="900"/>
      <c r="AG317" s="900"/>
      <c r="AH317" s="900"/>
      <c r="AI317" s="900"/>
      <c r="AJ317" s="900"/>
      <c r="AK317" s="900"/>
      <c r="AL317" s="900"/>
      <c r="AM317" s="900"/>
      <c r="AN317" s="900"/>
      <c r="AO317" s="730"/>
      <c r="AP317" s="730"/>
      <c r="AQ317" s="730"/>
      <c r="AR317" s="730"/>
      <c r="AS317" s="730"/>
      <c r="AT317" s="730"/>
      <c r="AU317" s="730"/>
      <c r="AV317" s="730"/>
      <c r="AW317" s="729">
        <v>0</v>
      </c>
      <c r="AX317" s="733">
        <v>0</v>
      </c>
      <c r="AY317" s="546">
        <v>0</v>
      </c>
      <c r="AZ317" s="546">
        <v>0</v>
      </c>
      <c r="BA317" s="546">
        <v>1</v>
      </c>
      <c r="BB317" s="546">
        <v>0</v>
      </c>
      <c r="BC317" s="912">
        <v>1</v>
      </c>
      <c r="BD317" s="884"/>
      <c r="BE317" s="759"/>
    </row>
    <row r="318" spans="1:57" s="707" customFormat="1" ht="12.75">
      <c r="A318" s="741">
        <v>55</v>
      </c>
      <c r="B318" s="844" t="s">
        <v>425</v>
      </c>
      <c r="C318" s="546">
        <v>1</v>
      </c>
      <c r="D318" s="546">
        <v>4</v>
      </c>
      <c r="E318" s="546">
        <v>0</v>
      </c>
      <c r="F318" s="546">
        <v>1</v>
      </c>
      <c r="G318" s="729">
        <v>6</v>
      </c>
      <c r="H318" s="900"/>
      <c r="I318" s="900"/>
      <c r="J318" s="900"/>
      <c r="K318" s="900"/>
      <c r="L318" s="900"/>
      <c r="M318" s="900"/>
      <c r="N318" s="900"/>
      <c r="O318" s="900"/>
      <c r="P318" s="737"/>
      <c r="Q318" s="737"/>
      <c r="R318" s="737"/>
      <c r="S318" s="737"/>
      <c r="T318" s="737"/>
      <c r="U318" s="737"/>
      <c r="V318" s="737"/>
      <c r="W318" s="737"/>
      <c r="X318" s="732">
        <v>6</v>
      </c>
      <c r="Y318" s="900"/>
      <c r="Z318" s="900"/>
      <c r="AA318" s="900"/>
      <c r="AB318" s="900"/>
      <c r="AC318" s="900"/>
      <c r="AD318" s="900"/>
      <c r="AE318" s="900"/>
      <c r="AF318" s="900"/>
      <c r="AG318" s="900"/>
      <c r="AH318" s="900"/>
      <c r="AI318" s="900"/>
      <c r="AJ318" s="900"/>
      <c r="AK318" s="900"/>
      <c r="AL318" s="900"/>
      <c r="AM318" s="900"/>
      <c r="AN318" s="900">
        <v>1</v>
      </c>
      <c r="AO318" s="900"/>
      <c r="AP318" s="900"/>
      <c r="AQ318" s="900"/>
      <c r="AR318" s="900"/>
      <c r="AS318" s="900"/>
      <c r="AT318" s="900"/>
      <c r="AU318" s="900"/>
      <c r="AV318" s="900"/>
      <c r="AW318" s="729">
        <v>0</v>
      </c>
      <c r="AX318" s="733">
        <v>1</v>
      </c>
      <c r="AY318" s="546">
        <v>1</v>
      </c>
      <c r="AZ318" s="546">
        <v>4</v>
      </c>
      <c r="BA318" s="546">
        <v>0</v>
      </c>
      <c r="BB318" s="546">
        <v>0</v>
      </c>
      <c r="BC318" s="912">
        <v>5</v>
      </c>
      <c r="BD318" s="758" t="s">
        <v>1691</v>
      </c>
      <c r="BE318" s="759"/>
    </row>
    <row r="319" spans="1:57" s="707" customFormat="1" ht="12.75">
      <c r="A319" s="741">
        <v>56</v>
      </c>
      <c r="B319" s="865" t="s">
        <v>1413</v>
      </c>
      <c r="C319" s="546">
        <v>1</v>
      </c>
      <c r="D319" s="546">
        <v>0</v>
      </c>
      <c r="E319" s="546">
        <v>16</v>
      </c>
      <c r="F319" s="546">
        <v>112</v>
      </c>
      <c r="G319" s="729">
        <v>129</v>
      </c>
      <c r="H319" s="900"/>
      <c r="I319" s="900"/>
      <c r="J319" s="900"/>
      <c r="K319" s="900"/>
      <c r="L319" s="900"/>
      <c r="M319" s="900"/>
      <c r="N319" s="900"/>
      <c r="O319" s="900"/>
      <c r="P319" s="737"/>
      <c r="Q319" s="737"/>
      <c r="R319" s="737"/>
      <c r="S319" s="737"/>
      <c r="T319" s="737"/>
      <c r="U319" s="737"/>
      <c r="V319" s="737"/>
      <c r="W319" s="737"/>
      <c r="X319" s="732">
        <v>129</v>
      </c>
      <c r="Y319" s="900"/>
      <c r="Z319" s="900"/>
      <c r="AA319" s="900"/>
      <c r="AB319" s="900"/>
      <c r="AC319" s="900"/>
      <c r="AD319" s="900"/>
      <c r="AE319" s="900">
        <v>1</v>
      </c>
      <c r="AF319" s="900">
        <v>2</v>
      </c>
      <c r="AG319" s="900"/>
      <c r="AH319" s="900"/>
      <c r="AI319" s="900"/>
      <c r="AJ319" s="900"/>
      <c r="AK319" s="900"/>
      <c r="AL319" s="900"/>
      <c r="AM319" s="900"/>
      <c r="AN319" s="900"/>
      <c r="AO319" s="900"/>
      <c r="AP319" s="900"/>
      <c r="AQ319" s="900"/>
      <c r="AR319" s="900"/>
      <c r="AS319" s="900"/>
      <c r="AT319" s="900"/>
      <c r="AU319" s="900"/>
      <c r="AV319" s="900">
        <v>3</v>
      </c>
      <c r="AW319" s="729">
        <v>0</v>
      </c>
      <c r="AX319" s="733">
        <v>6</v>
      </c>
      <c r="AY319" s="546">
        <v>1</v>
      </c>
      <c r="AZ319" s="546">
        <v>0</v>
      </c>
      <c r="BA319" s="546">
        <v>15</v>
      </c>
      <c r="BB319" s="546">
        <v>107</v>
      </c>
      <c r="BC319" s="912">
        <v>123</v>
      </c>
      <c r="BD319" s="776" t="s">
        <v>1692</v>
      </c>
      <c r="BE319" s="759"/>
    </row>
    <row r="320" spans="1:57" s="707" customFormat="1" ht="12.75">
      <c r="A320" s="741">
        <v>57</v>
      </c>
      <c r="B320" s="865" t="s">
        <v>1414</v>
      </c>
      <c r="C320" s="546">
        <v>0</v>
      </c>
      <c r="D320" s="546">
        <v>0</v>
      </c>
      <c r="E320" s="546">
        <v>2</v>
      </c>
      <c r="F320" s="546">
        <v>8</v>
      </c>
      <c r="G320" s="729">
        <v>10</v>
      </c>
      <c r="H320" s="900"/>
      <c r="I320" s="900"/>
      <c r="J320" s="900"/>
      <c r="K320" s="900"/>
      <c r="L320" s="900"/>
      <c r="M320" s="900"/>
      <c r="N320" s="900"/>
      <c r="O320" s="900"/>
      <c r="P320" s="737"/>
      <c r="Q320" s="737"/>
      <c r="R320" s="737"/>
      <c r="S320" s="737"/>
      <c r="T320" s="737"/>
      <c r="U320" s="737"/>
      <c r="V320" s="737"/>
      <c r="W320" s="737"/>
      <c r="X320" s="732">
        <v>10</v>
      </c>
      <c r="Y320" s="900"/>
      <c r="Z320" s="900"/>
      <c r="AA320" s="900"/>
      <c r="AB320" s="900"/>
      <c r="AC320" s="900"/>
      <c r="AD320" s="900"/>
      <c r="AE320" s="900"/>
      <c r="AF320" s="900"/>
      <c r="AG320" s="900"/>
      <c r="AH320" s="900"/>
      <c r="AI320" s="900"/>
      <c r="AJ320" s="900"/>
      <c r="AK320" s="900"/>
      <c r="AL320" s="900"/>
      <c r="AM320" s="900"/>
      <c r="AN320" s="900">
        <v>1</v>
      </c>
      <c r="AO320" s="900"/>
      <c r="AP320" s="900"/>
      <c r="AQ320" s="900"/>
      <c r="AR320" s="900"/>
      <c r="AS320" s="900"/>
      <c r="AT320" s="900"/>
      <c r="AU320" s="900"/>
      <c r="AV320" s="900"/>
      <c r="AW320" s="729">
        <v>0</v>
      </c>
      <c r="AX320" s="733">
        <v>1</v>
      </c>
      <c r="AY320" s="546">
        <v>0</v>
      </c>
      <c r="AZ320" s="546">
        <v>0</v>
      </c>
      <c r="BA320" s="546">
        <v>2</v>
      </c>
      <c r="BB320" s="546">
        <v>7</v>
      </c>
      <c r="BC320" s="912">
        <v>9</v>
      </c>
      <c r="BD320" s="758" t="s">
        <v>1693</v>
      </c>
      <c r="BE320" s="759"/>
    </row>
    <row r="321" spans="1:57" s="707" customFormat="1" ht="12.75">
      <c r="A321" s="741">
        <v>58</v>
      </c>
      <c r="B321" s="865" t="s">
        <v>1415</v>
      </c>
      <c r="C321" s="546">
        <v>1</v>
      </c>
      <c r="D321" s="546">
        <v>0</v>
      </c>
      <c r="E321" s="546">
        <v>3</v>
      </c>
      <c r="F321" s="546">
        <v>13</v>
      </c>
      <c r="G321" s="729">
        <v>17</v>
      </c>
      <c r="H321" s="900"/>
      <c r="I321" s="900"/>
      <c r="J321" s="900">
        <v>1</v>
      </c>
      <c r="K321" s="900"/>
      <c r="L321" s="900"/>
      <c r="M321" s="900"/>
      <c r="N321" s="900"/>
      <c r="O321" s="900"/>
      <c r="P321" s="737"/>
      <c r="Q321" s="737"/>
      <c r="R321" s="737"/>
      <c r="S321" s="737"/>
      <c r="T321" s="737"/>
      <c r="U321" s="737"/>
      <c r="V321" s="737"/>
      <c r="W321" s="737"/>
      <c r="X321" s="732">
        <v>18</v>
      </c>
      <c r="Y321" s="900"/>
      <c r="Z321" s="900"/>
      <c r="AA321" s="900"/>
      <c r="AB321" s="900"/>
      <c r="AC321" s="900"/>
      <c r="AD321" s="900"/>
      <c r="AE321" s="900"/>
      <c r="AF321" s="900"/>
      <c r="AG321" s="900"/>
      <c r="AH321" s="900"/>
      <c r="AI321" s="900"/>
      <c r="AJ321" s="900"/>
      <c r="AK321" s="900"/>
      <c r="AL321" s="900"/>
      <c r="AM321" s="900"/>
      <c r="AN321" s="900"/>
      <c r="AO321" s="900"/>
      <c r="AP321" s="900"/>
      <c r="AQ321" s="900"/>
      <c r="AR321" s="900"/>
      <c r="AS321" s="900"/>
      <c r="AT321" s="900"/>
      <c r="AU321" s="900"/>
      <c r="AV321" s="900"/>
      <c r="AW321" s="729">
        <v>0</v>
      </c>
      <c r="AX321" s="733">
        <v>0</v>
      </c>
      <c r="AY321" s="546">
        <v>1</v>
      </c>
      <c r="AZ321" s="546">
        <v>0</v>
      </c>
      <c r="BA321" s="546">
        <v>4</v>
      </c>
      <c r="BB321" s="546">
        <v>13</v>
      </c>
      <c r="BC321" s="912">
        <v>18</v>
      </c>
      <c r="BD321" s="758"/>
      <c r="BE321" s="759"/>
    </row>
    <row r="322" spans="1:57" s="707" customFormat="1" ht="12.75">
      <c r="A322" s="741">
        <v>59</v>
      </c>
      <c r="B322" s="865" t="s">
        <v>431</v>
      </c>
      <c r="C322" s="546">
        <v>0</v>
      </c>
      <c r="D322" s="546">
        <v>0</v>
      </c>
      <c r="E322" s="546">
        <v>1</v>
      </c>
      <c r="F322" s="546">
        <v>5</v>
      </c>
      <c r="G322" s="729">
        <v>6</v>
      </c>
      <c r="H322" s="900"/>
      <c r="I322" s="900"/>
      <c r="J322" s="900"/>
      <c r="K322" s="900"/>
      <c r="L322" s="900"/>
      <c r="M322" s="900"/>
      <c r="N322" s="900"/>
      <c r="O322" s="900"/>
      <c r="P322" s="737"/>
      <c r="Q322" s="737"/>
      <c r="R322" s="737"/>
      <c r="S322" s="737"/>
      <c r="T322" s="737"/>
      <c r="U322" s="737"/>
      <c r="V322" s="737"/>
      <c r="W322" s="737"/>
      <c r="X322" s="732">
        <v>6</v>
      </c>
      <c r="Y322" s="900"/>
      <c r="Z322" s="900"/>
      <c r="AA322" s="900"/>
      <c r="AB322" s="900"/>
      <c r="AC322" s="900"/>
      <c r="AD322" s="900"/>
      <c r="AE322" s="900"/>
      <c r="AF322" s="900"/>
      <c r="AG322" s="900"/>
      <c r="AH322" s="900"/>
      <c r="AI322" s="900"/>
      <c r="AJ322" s="900"/>
      <c r="AK322" s="900"/>
      <c r="AL322" s="900"/>
      <c r="AM322" s="900"/>
      <c r="AN322" s="900"/>
      <c r="AO322" s="900"/>
      <c r="AP322" s="900"/>
      <c r="AQ322" s="900"/>
      <c r="AR322" s="900"/>
      <c r="AS322" s="900"/>
      <c r="AT322" s="900"/>
      <c r="AU322" s="900"/>
      <c r="AV322" s="900"/>
      <c r="AW322" s="729">
        <v>0</v>
      </c>
      <c r="AX322" s="733">
        <v>0</v>
      </c>
      <c r="AY322" s="546">
        <v>0</v>
      </c>
      <c r="AZ322" s="546">
        <v>0</v>
      </c>
      <c r="BA322" s="546">
        <v>1</v>
      </c>
      <c r="BB322" s="546">
        <v>5</v>
      </c>
      <c r="BC322" s="912">
        <v>6</v>
      </c>
      <c r="BD322" s="758"/>
      <c r="BE322" s="759"/>
    </row>
    <row r="323" spans="1:57" s="707" customFormat="1" ht="12.75">
      <c r="A323" s="741">
        <v>60</v>
      </c>
      <c r="B323" s="865" t="s">
        <v>1527</v>
      </c>
      <c r="C323" s="546">
        <v>0</v>
      </c>
      <c r="D323" s="546">
        <v>1</v>
      </c>
      <c r="E323" s="546">
        <v>0</v>
      </c>
      <c r="F323" s="546">
        <v>0</v>
      </c>
      <c r="G323" s="729">
        <v>1</v>
      </c>
      <c r="H323" s="900"/>
      <c r="I323" s="900"/>
      <c r="J323" s="900"/>
      <c r="K323" s="900"/>
      <c r="L323" s="900"/>
      <c r="M323" s="900"/>
      <c r="N323" s="900"/>
      <c r="O323" s="900"/>
      <c r="P323" s="737"/>
      <c r="Q323" s="737"/>
      <c r="R323" s="737"/>
      <c r="S323" s="737"/>
      <c r="T323" s="737"/>
      <c r="U323" s="737"/>
      <c r="V323" s="737"/>
      <c r="W323" s="737"/>
      <c r="X323" s="732">
        <v>1</v>
      </c>
      <c r="Y323" s="900"/>
      <c r="Z323" s="900"/>
      <c r="AA323" s="900"/>
      <c r="AB323" s="900"/>
      <c r="AC323" s="900"/>
      <c r="AD323" s="900"/>
      <c r="AE323" s="900"/>
      <c r="AF323" s="900"/>
      <c r="AG323" s="900"/>
      <c r="AH323" s="900"/>
      <c r="AI323" s="900"/>
      <c r="AJ323" s="900"/>
      <c r="AK323" s="900"/>
      <c r="AL323" s="900"/>
      <c r="AM323" s="900"/>
      <c r="AN323" s="900"/>
      <c r="AO323" s="900"/>
      <c r="AP323" s="900"/>
      <c r="AQ323" s="900"/>
      <c r="AR323" s="900"/>
      <c r="AS323" s="900"/>
      <c r="AT323" s="900"/>
      <c r="AU323" s="900"/>
      <c r="AV323" s="900"/>
      <c r="AW323" s="729">
        <v>0</v>
      </c>
      <c r="AX323" s="733">
        <v>0</v>
      </c>
      <c r="AY323" s="546">
        <v>0</v>
      </c>
      <c r="AZ323" s="546">
        <v>1</v>
      </c>
      <c r="BA323" s="546">
        <v>0</v>
      </c>
      <c r="BB323" s="546">
        <v>0</v>
      </c>
      <c r="BC323" s="912">
        <v>1</v>
      </c>
      <c r="BD323" s="758"/>
      <c r="BE323" s="759"/>
    </row>
    <row r="324" spans="1:57" s="707" customFormat="1" ht="12.75">
      <c r="A324" s="741">
        <v>61</v>
      </c>
      <c r="B324" s="865" t="s">
        <v>436</v>
      </c>
      <c r="C324" s="546">
        <v>2</v>
      </c>
      <c r="D324" s="546">
        <v>3</v>
      </c>
      <c r="E324" s="546">
        <v>0</v>
      </c>
      <c r="F324" s="546">
        <v>3</v>
      </c>
      <c r="G324" s="729">
        <v>8</v>
      </c>
      <c r="H324" s="900"/>
      <c r="I324" s="900"/>
      <c r="J324" s="900"/>
      <c r="K324" s="900"/>
      <c r="L324" s="900"/>
      <c r="M324" s="900"/>
      <c r="N324" s="900"/>
      <c r="O324" s="900"/>
      <c r="P324" s="737"/>
      <c r="Q324" s="737"/>
      <c r="R324" s="737"/>
      <c r="S324" s="737"/>
      <c r="T324" s="737"/>
      <c r="U324" s="737"/>
      <c r="V324" s="737"/>
      <c r="W324" s="737"/>
      <c r="X324" s="732">
        <v>8</v>
      </c>
      <c r="Y324" s="900"/>
      <c r="Z324" s="900"/>
      <c r="AA324" s="900"/>
      <c r="AB324" s="900"/>
      <c r="AC324" s="900"/>
      <c r="AD324" s="900"/>
      <c r="AE324" s="900"/>
      <c r="AF324" s="900"/>
      <c r="AG324" s="900"/>
      <c r="AH324" s="900"/>
      <c r="AI324" s="900"/>
      <c r="AJ324" s="900"/>
      <c r="AK324" s="900"/>
      <c r="AL324" s="900"/>
      <c r="AM324" s="900"/>
      <c r="AN324" s="900"/>
      <c r="AO324" s="900"/>
      <c r="AP324" s="900"/>
      <c r="AQ324" s="900"/>
      <c r="AR324" s="900"/>
      <c r="AS324" s="900"/>
      <c r="AT324" s="900"/>
      <c r="AU324" s="900"/>
      <c r="AV324" s="900"/>
      <c r="AW324" s="729">
        <v>0</v>
      </c>
      <c r="AX324" s="733">
        <v>0</v>
      </c>
      <c r="AY324" s="546">
        <v>2</v>
      </c>
      <c r="AZ324" s="546">
        <v>3</v>
      </c>
      <c r="BA324" s="546">
        <v>0</v>
      </c>
      <c r="BB324" s="546">
        <v>3</v>
      </c>
      <c r="BC324" s="912">
        <v>8</v>
      </c>
      <c r="BD324" s="758"/>
      <c r="BE324" s="759"/>
    </row>
    <row r="325" spans="1:57" s="707" customFormat="1" ht="13.5" thickBot="1">
      <c r="A325" s="777"/>
      <c r="B325" s="853"/>
      <c r="C325" s="111"/>
      <c r="D325" s="111"/>
      <c r="E325" s="111"/>
      <c r="F325" s="111"/>
      <c r="G325" s="747"/>
      <c r="H325" s="778"/>
      <c r="I325" s="778"/>
      <c r="J325" s="778"/>
      <c r="K325" s="778"/>
      <c r="L325" s="778"/>
      <c r="M325" s="778"/>
      <c r="N325" s="778"/>
      <c r="O325" s="778"/>
      <c r="P325" s="778"/>
      <c r="Q325" s="778"/>
      <c r="R325" s="778"/>
      <c r="S325" s="778"/>
      <c r="T325" s="778"/>
      <c r="U325" s="778"/>
      <c r="V325" s="778"/>
      <c r="W325" s="778"/>
      <c r="X325" s="732"/>
      <c r="Y325" s="778"/>
      <c r="Z325" s="778"/>
      <c r="AA325" s="778"/>
      <c r="AB325" s="778"/>
      <c r="AC325" s="778"/>
      <c r="AD325" s="778"/>
      <c r="AE325" s="778"/>
      <c r="AF325" s="778"/>
      <c r="AG325" s="778"/>
      <c r="AH325" s="778"/>
      <c r="AI325" s="778"/>
      <c r="AJ325" s="778"/>
      <c r="AK325" s="778"/>
      <c r="AL325" s="778"/>
      <c r="AM325" s="778"/>
      <c r="AN325" s="778"/>
      <c r="AO325" s="778"/>
      <c r="AP325" s="778"/>
      <c r="AQ325" s="778"/>
      <c r="AR325" s="778"/>
      <c r="AS325" s="778"/>
      <c r="AT325" s="778"/>
      <c r="AU325" s="778"/>
      <c r="AV325" s="778"/>
      <c r="AW325" s="747"/>
      <c r="AX325" s="772"/>
      <c r="AY325" s="778"/>
      <c r="AZ325" s="778"/>
      <c r="BA325" s="778"/>
      <c r="BB325" s="778"/>
      <c r="BC325" s="779"/>
      <c r="BD325" s="780"/>
      <c r="BE325" s="706"/>
    </row>
    <row r="326" spans="1:57" s="707" customFormat="1" ht="13.5" thickBot="1">
      <c r="A326" s="753"/>
      <c r="B326" s="852" t="s">
        <v>437</v>
      </c>
      <c r="C326" s="546">
        <v>29</v>
      </c>
      <c r="D326" s="546">
        <v>79</v>
      </c>
      <c r="E326" s="546">
        <v>240</v>
      </c>
      <c r="F326" s="546">
        <v>958</v>
      </c>
      <c r="G326" s="546">
        <v>1306</v>
      </c>
      <c r="H326" s="773">
        <v>0</v>
      </c>
      <c r="I326" s="773">
        <v>0</v>
      </c>
      <c r="J326" s="773">
        <v>2</v>
      </c>
      <c r="K326" s="773">
        <v>1</v>
      </c>
      <c r="L326" s="773">
        <v>0</v>
      </c>
      <c r="M326" s="773">
        <v>0</v>
      </c>
      <c r="N326" s="773">
        <v>0</v>
      </c>
      <c r="O326" s="773">
        <v>2</v>
      </c>
      <c r="P326" s="773">
        <v>0</v>
      </c>
      <c r="Q326" s="773">
        <v>0</v>
      </c>
      <c r="R326" s="773">
        <v>0</v>
      </c>
      <c r="S326" s="773">
        <v>0</v>
      </c>
      <c r="T326" s="773">
        <v>0</v>
      </c>
      <c r="U326" s="773">
        <v>0</v>
      </c>
      <c r="V326" s="773">
        <v>0</v>
      </c>
      <c r="W326" s="773">
        <v>0</v>
      </c>
      <c r="X326" s="781">
        <v>1307</v>
      </c>
      <c r="Y326" s="775">
        <v>0</v>
      </c>
      <c r="Z326" s="775">
        <v>0</v>
      </c>
      <c r="AA326" s="775">
        <v>1</v>
      </c>
      <c r="AB326" s="775">
        <v>5</v>
      </c>
      <c r="AC326" s="775">
        <v>0</v>
      </c>
      <c r="AD326" s="775">
        <v>0</v>
      </c>
      <c r="AE326" s="775">
        <v>2</v>
      </c>
      <c r="AF326" s="775">
        <v>3</v>
      </c>
      <c r="AG326" s="775">
        <v>0</v>
      </c>
      <c r="AH326" s="775">
        <v>0</v>
      </c>
      <c r="AI326" s="775">
        <v>1</v>
      </c>
      <c r="AJ326" s="775">
        <v>0</v>
      </c>
      <c r="AK326" s="775">
        <v>0</v>
      </c>
      <c r="AL326" s="775">
        <v>0</v>
      </c>
      <c r="AM326" s="775">
        <v>0</v>
      </c>
      <c r="AN326" s="775">
        <v>5</v>
      </c>
      <c r="AO326" s="775">
        <v>0</v>
      </c>
      <c r="AP326" s="775">
        <v>0</v>
      </c>
      <c r="AQ326" s="775">
        <v>1</v>
      </c>
      <c r="AR326" s="775">
        <v>0</v>
      </c>
      <c r="AS326" s="775">
        <v>0</v>
      </c>
      <c r="AT326" s="775">
        <v>2</v>
      </c>
      <c r="AU326" s="775">
        <v>0</v>
      </c>
      <c r="AV326" s="775">
        <v>10</v>
      </c>
      <c r="AW326" s="773">
        <v>2</v>
      </c>
      <c r="AX326" s="774">
        <v>28</v>
      </c>
      <c r="AY326" s="775">
        <v>29</v>
      </c>
      <c r="AZ326" s="775">
        <v>77</v>
      </c>
      <c r="BA326" s="775">
        <v>237</v>
      </c>
      <c r="BB326" s="775">
        <v>934</v>
      </c>
      <c r="BC326" s="773">
        <v>1277</v>
      </c>
      <c r="BD326" s="754" t="s">
        <v>1699</v>
      </c>
      <c r="BE326" s="706"/>
    </row>
    <row r="327" spans="1:57" s="707" customFormat="1" ht="12.75">
      <c r="A327" s="782"/>
      <c r="B327" s="854"/>
      <c r="C327" s="783"/>
      <c r="D327" s="784"/>
      <c r="E327" s="784"/>
      <c r="F327" s="784"/>
      <c r="G327" s="785"/>
      <c r="H327" s="784"/>
      <c r="I327" s="784"/>
      <c r="J327" s="784"/>
      <c r="K327" s="784"/>
      <c r="L327" s="784"/>
      <c r="M327" s="784"/>
      <c r="N327" s="784"/>
      <c r="O327" s="784"/>
      <c r="P327" s="784"/>
      <c r="Q327" s="784"/>
      <c r="R327" s="784"/>
      <c r="S327" s="784"/>
      <c r="T327" s="784"/>
      <c r="U327" s="784"/>
      <c r="V327" s="784"/>
      <c r="W327" s="784"/>
      <c r="X327" s="786"/>
      <c r="Y327" s="783"/>
      <c r="Z327" s="784"/>
      <c r="AA327" s="784"/>
      <c r="AB327" s="784"/>
      <c r="AC327" s="784"/>
      <c r="AD327" s="784"/>
      <c r="AE327" s="784"/>
      <c r="AF327" s="787" t="s">
        <v>438</v>
      </c>
      <c r="AG327" s="785"/>
      <c r="AH327" s="785"/>
      <c r="AI327" s="785"/>
      <c r="AJ327" s="785">
        <v>90</v>
      </c>
      <c r="AK327" s="787" t="s">
        <v>1475</v>
      </c>
      <c r="AL327" s="788"/>
      <c r="AM327" s="785"/>
      <c r="AN327" s="789" t="s">
        <v>439</v>
      </c>
      <c r="AO327" s="789"/>
      <c r="AP327" s="789"/>
      <c r="AQ327" s="789"/>
      <c r="AR327" s="788">
        <v>3</v>
      </c>
      <c r="AS327" s="787" t="s">
        <v>1475</v>
      </c>
      <c r="AT327" s="787"/>
      <c r="AU327" s="789"/>
      <c r="AV327" s="788"/>
      <c r="AW327" s="788"/>
      <c r="AX327" s="790"/>
      <c r="AY327" s="788"/>
      <c r="AZ327" s="787"/>
      <c r="BA327" s="791"/>
      <c r="BB327" s="791"/>
      <c r="BC327" s="792"/>
      <c r="BD327" s="793" t="s">
        <v>1700</v>
      </c>
      <c r="BE327" s="706"/>
    </row>
    <row r="328" spans="1:57" s="707" customFormat="1" ht="12.75">
      <c r="A328" s="794"/>
      <c r="B328" s="855"/>
      <c r="C328" s="739"/>
      <c r="D328" s="795"/>
      <c r="E328" s="795"/>
      <c r="F328" s="795"/>
      <c r="G328" s="911"/>
      <c r="H328" s="795"/>
      <c r="I328" s="795"/>
      <c r="J328" s="795"/>
      <c r="K328" s="795"/>
      <c r="L328" s="795"/>
      <c r="M328" s="795"/>
      <c r="N328" s="795"/>
      <c r="O328" s="795"/>
      <c r="P328" s="795"/>
      <c r="Q328" s="795"/>
      <c r="R328" s="795"/>
      <c r="S328" s="795"/>
      <c r="T328" s="795"/>
      <c r="U328" s="795"/>
      <c r="V328" s="795"/>
      <c r="W328" s="795"/>
      <c r="X328" s="796"/>
      <c r="Y328" s="739"/>
      <c r="Z328" s="795"/>
      <c r="AA328" s="795"/>
      <c r="AB328" s="795"/>
      <c r="AC328" s="795"/>
      <c r="AD328" s="795"/>
      <c r="AE328" s="795"/>
      <c r="AF328" s="797" t="s">
        <v>440</v>
      </c>
      <c r="AG328" s="911"/>
      <c r="AH328" s="911"/>
      <c r="AI328" s="911"/>
      <c r="AJ328" s="911">
        <v>17</v>
      </c>
      <c r="AK328" s="797" t="s">
        <v>1475</v>
      </c>
      <c r="AL328" s="798"/>
      <c r="AM328" s="911"/>
      <c r="AN328" s="799" t="s">
        <v>441</v>
      </c>
      <c r="AO328" s="799"/>
      <c r="AP328" s="799"/>
      <c r="AQ328" s="799"/>
      <c r="AR328" s="798">
        <v>61</v>
      </c>
      <c r="AS328" s="797" t="s">
        <v>1475</v>
      </c>
      <c r="AT328" s="797"/>
      <c r="AU328" s="799"/>
      <c r="AV328" s="798"/>
      <c r="AW328" s="798"/>
      <c r="AX328" s="800"/>
      <c r="AY328" s="798"/>
      <c r="AZ328" s="797"/>
      <c r="BA328" s="801"/>
      <c r="BB328" s="801" t="s">
        <v>442</v>
      </c>
      <c r="BC328" s="802"/>
      <c r="BD328" s="745" t="s">
        <v>1694</v>
      </c>
      <c r="BE328" s="706"/>
    </row>
    <row r="329" spans="1:57" s="707" customFormat="1" ht="13.5" thickBot="1">
      <c r="A329" s="741"/>
      <c r="B329" s="847"/>
      <c r="C329" s="803"/>
      <c r="D329" s="804"/>
      <c r="E329" s="804"/>
      <c r="F329" s="804"/>
      <c r="G329" s="805"/>
      <c r="H329" s="804"/>
      <c r="I329" s="804"/>
      <c r="J329" s="804"/>
      <c r="K329" s="804"/>
      <c r="L329" s="804"/>
      <c r="M329" s="804"/>
      <c r="N329" s="804"/>
      <c r="O329" s="804"/>
      <c r="P329" s="804"/>
      <c r="Q329" s="804"/>
      <c r="R329" s="804"/>
      <c r="S329" s="804"/>
      <c r="T329" s="804"/>
      <c r="U329" s="804"/>
      <c r="V329" s="804"/>
      <c r="W329" s="804"/>
      <c r="X329" s="806"/>
      <c r="Y329" s="803"/>
      <c r="Z329" s="804"/>
      <c r="AA329" s="804"/>
      <c r="AB329" s="804"/>
      <c r="AC329" s="804"/>
      <c r="AD329" s="804"/>
      <c r="AE329" s="804"/>
      <c r="AF329" s="807" t="s">
        <v>443</v>
      </c>
      <c r="AG329" s="805"/>
      <c r="AH329" s="805"/>
      <c r="AI329" s="805"/>
      <c r="AJ329" s="805">
        <v>3</v>
      </c>
      <c r="AK329" s="807" t="s">
        <v>1475</v>
      </c>
      <c r="AL329" s="808"/>
      <c r="AM329" s="805"/>
      <c r="AN329" s="809" t="s">
        <v>444</v>
      </c>
      <c r="AO329" s="809"/>
      <c r="AP329" s="809"/>
      <c r="AQ329" s="809"/>
      <c r="AR329" s="808">
        <v>14</v>
      </c>
      <c r="AS329" s="807" t="s">
        <v>1475</v>
      </c>
      <c r="AT329" s="807"/>
      <c r="AU329" s="809"/>
      <c r="AV329" s="808"/>
      <c r="AW329" s="808"/>
      <c r="AX329" s="810"/>
      <c r="AY329" s="808"/>
      <c r="AZ329" s="807"/>
      <c r="BA329" s="811"/>
      <c r="BB329" s="811"/>
      <c r="BC329" s="812"/>
      <c r="BD329" s="813" t="s">
        <v>1701</v>
      </c>
      <c r="BE329" s="706"/>
    </row>
    <row r="330" spans="1:57" s="707" customFormat="1" ht="14.25" thickTop="1" thickBot="1">
      <c r="A330" s="814"/>
      <c r="B330" s="856" t="s">
        <v>445</v>
      </c>
      <c r="C330" s="152">
        <v>314</v>
      </c>
      <c r="D330" s="152">
        <v>1161</v>
      </c>
      <c r="E330" s="152">
        <v>1384</v>
      </c>
      <c r="F330" s="152">
        <v>5641</v>
      </c>
      <c r="G330" s="152">
        <v>8500</v>
      </c>
      <c r="H330" s="815">
        <v>0</v>
      </c>
      <c r="I330" s="815">
        <v>0</v>
      </c>
      <c r="J330" s="815">
        <v>3</v>
      </c>
      <c r="K330" s="815">
        <v>17</v>
      </c>
      <c r="L330" s="815">
        <v>0</v>
      </c>
      <c r="M330" s="815">
        <v>0</v>
      </c>
      <c r="N330" s="815">
        <v>0</v>
      </c>
      <c r="O330" s="815">
        <v>9</v>
      </c>
      <c r="P330" s="815">
        <v>0</v>
      </c>
      <c r="Q330" s="815">
        <v>0</v>
      </c>
      <c r="R330" s="815">
        <v>0</v>
      </c>
      <c r="S330" s="815">
        <v>0</v>
      </c>
      <c r="T330" s="815">
        <v>0</v>
      </c>
      <c r="U330" s="815">
        <v>0</v>
      </c>
      <c r="V330" s="815">
        <v>0</v>
      </c>
      <c r="W330" s="815">
        <v>0</v>
      </c>
      <c r="X330" s="816">
        <v>8511</v>
      </c>
      <c r="Y330" s="815">
        <v>1</v>
      </c>
      <c r="Z330" s="815">
        <v>1</v>
      </c>
      <c r="AA330" s="815">
        <v>21</v>
      </c>
      <c r="AB330" s="815">
        <v>67</v>
      </c>
      <c r="AC330" s="815">
        <v>0</v>
      </c>
      <c r="AD330" s="815">
        <v>1</v>
      </c>
      <c r="AE330" s="815">
        <v>2</v>
      </c>
      <c r="AF330" s="815">
        <v>14</v>
      </c>
      <c r="AG330" s="815">
        <v>1</v>
      </c>
      <c r="AH330" s="815">
        <v>1</v>
      </c>
      <c r="AI330" s="815">
        <v>1</v>
      </c>
      <c r="AJ330" s="815">
        <v>0</v>
      </c>
      <c r="AK330" s="815">
        <v>0</v>
      </c>
      <c r="AL330" s="815">
        <v>1</v>
      </c>
      <c r="AM330" s="815">
        <v>1</v>
      </c>
      <c r="AN330" s="815">
        <v>12</v>
      </c>
      <c r="AO330" s="815">
        <v>0</v>
      </c>
      <c r="AP330" s="815">
        <v>1</v>
      </c>
      <c r="AQ330" s="815">
        <v>1</v>
      </c>
      <c r="AR330" s="815">
        <v>1</v>
      </c>
      <c r="AS330" s="815">
        <v>0</v>
      </c>
      <c r="AT330" s="815">
        <v>4</v>
      </c>
      <c r="AU330" s="815">
        <v>0</v>
      </c>
      <c r="AV330" s="815">
        <v>57</v>
      </c>
      <c r="AW330" s="815">
        <v>11</v>
      </c>
      <c r="AX330" s="815">
        <v>177</v>
      </c>
      <c r="AY330" s="815">
        <v>312</v>
      </c>
      <c r="AZ330" s="815">
        <v>1152</v>
      </c>
      <c r="BA330" s="815">
        <v>1361</v>
      </c>
      <c r="BB330" s="815">
        <v>5498</v>
      </c>
      <c r="BC330" s="815">
        <v>8323</v>
      </c>
      <c r="BD330" s="817" t="s">
        <v>1702</v>
      </c>
      <c r="BE330" s="706"/>
    </row>
    <row r="331" spans="1:57" s="707" customFormat="1" ht="13.5" thickTop="1">
      <c r="A331" s="818"/>
      <c r="B331" s="857"/>
      <c r="C331" s="750"/>
      <c r="D331" s="750"/>
      <c r="E331" s="750"/>
      <c r="F331" s="750"/>
      <c r="G331" s="750"/>
      <c r="H331" s="750"/>
      <c r="I331" s="750"/>
      <c r="J331" s="750"/>
      <c r="K331" s="750"/>
      <c r="L331" s="750"/>
      <c r="M331" s="750"/>
      <c r="N331" s="750"/>
      <c r="O331" s="750"/>
      <c r="P331" s="750"/>
      <c r="Q331" s="750"/>
      <c r="R331" s="750"/>
      <c r="S331" s="750"/>
      <c r="T331" s="750"/>
      <c r="U331" s="750"/>
      <c r="V331" s="750"/>
      <c r="W331" s="750"/>
      <c r="X331" s="819"/>
      <c r="Y331" s="750"/>
      <c r="Z331" s="750"/>
      <c r="AA331" s="750"/>
      <c r="AB331" s="750"/>
      <c r="AC331" s="750"/>
      <c r="AD331" s="750"/>
      <c r="AE331" s="750"/>
      <c r="AF331" s="750"/>
      <c r="AG331" s="750"/>
      <c r="AH331" s="750"/>
      <c r="AI331" s="750"/>
      <c r="AJ331" s="750"/>
      <c r="AK331" s="750"/>
      <c r="AL331" s="750"/>
      <c r="AM331" s="750"/>
      <c r="AN331" s="750"/>
      <c r="AO331" s="779"/>
      <c r="AP331" s="779"/>
      <c r="AQ331" s="779"/>
      <c r="AR331" s="779"/>
      <c r="AS331" s="779"/>
      <c r="AT331" s="779"/>
      <c r="AU331" s="779"/>
      <c r="AV331" s="779"/>
      <c r="AW331" s="779"/>
      <c r="AX331" s="820"/>
      <c r="AY331" s="821" t="s">
        <v>1703</v>
      </c>
      <c r="AZ331" s="822"/>
      <c r="BA331" s="822"/>
      <c r="BB331" s="822"/>
      <c r="BC331" s="823"/>
      <c r="BD331" s="824" t="s">
        <v>1695</v>
      </c>
      <c r="BE331" s="706"/>
    </row>
    <row r="332" spans="1:57" s="707" customFormat="1" thickBot="1">
      <c r="A332" s="825"/>
      <c r="B332" s="858"/>
      <c r="C332" s="826"/>
      <c r="D332" s="826"/>
      <c r="E332" s="826"/>
      <c r="F332" s="826"/>
      <c r="G332" s="826"/>
      <c r="H332" s="826"/>
      <c r="I332" s="826"/>
      <c r="J332" s="826"/>
      <c r="K332" s="826"/>
      <c r="L332" s="826"/>
      <c r="M332" s="826"/>
      <c r="N332" s="826"/>
      <c r="O332" s="826"/>
      <c r="P332" s="826"/>
      <c r="Q332" s="826"/>
      <c r="R332" s="826"/>
      <c r="S332" s="826"/>
      <c r="T332" s="826"/>
      <c r="U332" s="826"/>
      <c r="V332" s="826"/>
      <c r="W332" s="826"/>
      <c r="X332" s="827"/>
      <c r="Y332" s="826"/>
      <c r="Z332" s="826"/>
      <c r="AA332" s="826"/>
      <c r="AB332" s="826"/>
      <c r="AC332" s="826"/>
      <c r="AD332" s="826"/>
      <c r="AE332" s="826"/>
      <c r="AF332" s="826"/>
      <c r="AG332" s="826"/>
      <c r="AH332" s="826"/>
      <c r="AI332" s="826"/>
      <c r="AJ332" s="826"/>
      <c r="AK332" s="826"/>
      <c r="AL332" s="826"/>
      <c r="AM332" s="826"/>
      <c r="AN332" s="826"/>
      <c r="AO332" s="828"/>
      <c r="AP332" s="828"/>
      <c r="AQ332" s="828"/>
      <c r="AR332" s="828"/>
      <c r="AS332" s="828"/>
      <c r="AT332" s="828"/>
      <c r="AU332" s="828"/>
      <c r="AV332" s="828"/>
      <c r="AW332" s="830"/>
      <c r="AX332" s="829"/>
      <c r="AY332" s="830"/>
      <c r="AZ332" s="830"/>
      <c r="BA332" s="830"/>
      <c r="BB332" s="830"/>
      <c r="BC332" s="830"/>
      <c r="BD332" s="831" t="s">
        <v>1696</v>
      </c>
      <c r="BE332" s="706"/>
    </row>
    <row r="333" spans="1:57" s="707" customFormat="1" ht="13.5" thickTop="1">
      <c r="A333" s="709"/>
      <c r="B333" s="859"/>
      <c r="C333" s="709"/>
      <c r="D333" s="709"/>
      <c r="E333" s="709"/>
      <c r="F333" s="709"/>
      <c r="G333" s="710"/>
      <c r="H333" s="709"/>
      <c r="I333" s="709"/>
      <c r="J333" s="709"/>
      <c r="K333" s="709"/>
      <c r="L333" s="709"/>
      <c r="M333" s="709"/>
      <c r="N333" s="709"/>
      <c r="O333" s="709"/>
      <c r="P333" s="709"/>
      <c r="Q333" s="709"/>
      <c r="R333" s="709"/>
      <c r="S333" s="709"/>
      <c r="T333" s="709"/>
      <c r="U333" s="709"/>
      <c r="V333" s="709"/>
      <c r="W333" s="709"/>
      <c r="X333" s="711"/>
      <c r="Y333" s="709"/>
      <c r="Z333" s="709"/>
      <c r="AA333" s="709"/>
      <c r="AB333" s="709"/>
      <c r="AC333" s="709"/>
      <c r="AD333" s="709"/>
      <c r="AE333" s="709"/>
      <c r="AF333" s="709"/>
      <c r="AG333" s="709"/>
      <c r="AH333" s="709"/>
      <c r="AI333" s="709"/>
      <c r="AJ333" s="709"/>
      <c r="AK333" s="709"/>
      <c r="AL333" s="709"/>
      <c r="AM333" s="709"/>
      <c r="AN333" s="709"/>
      <c r="AO333" s="709"/>
      <c r="AP333" s="709"/>
      <c r="AQ333" s="709"/>
      <c r="AR333" s="709"/>
      <c r="AS333" s="709"/>
      <c r="AT333" s="709"/>
      <c r="AU333" s="709"/>
      <c r="AV333" s="712"/>
      <c r="AW333" s="710"/>
      <c r="AX333" s="713"/>
      <c r="AY333" s="709"/>
      <c r="AZ333" s="709"/>
      <c r="BA333" s="709"/>
      <c r="BB333" s="709"/>
      <c r="BC333" s="710" t="s">
        <v>447</v>
      </c>
      <c r="BD333" s="709"/>
      <c r="BE333" s="706"/>
    </row>
    <row r="334" spans="1:57" s="707" customFormat="1" ht="12.75">
      <c r="A334" s="759"/>
      <c r="B334" s="860" t="s">
        <v>448</v>
      </c>
      <c r="C334" s="832"/>
      <c r="D334" s="832"/>
      <c r="E334" s="832"/>
      <c r="F334" s="832"/>
      <c r="G334" s="832"/>
      <c r="H334" s="832"/>
      <c r="I334" s="832"/>
      <c r="J334" s="832"/>
      <c r="K334" s="832"/>
      <c r="L334" s="833"/>
      <c r="M334" s="759"/>
      <c r="N334" s="759"/>
      <c r="O334" s="759"/>
      <c r="P334" s="759"/>
      <c r="Q334" s="759"/>
      <c r="R334" s="759"/>
      <c r="S334" s="759"/>
      <c r="T334" s="759"/>
      <c r="U334" s="759"/>
      <c r="V334" s="759"/>
      <c r="W334" s="759"/>
      <c r="X334" s="834"/>
      <c r="Y334" s="759"/>
      <c r="Z334" s="759"/>
      <c r="AA334" s="759"/>
      <c r="AB334" s="759"/>
      <c r="AC334" s="759"/>
      <c r="AD334" s="759"/>
      <c r="AE334" s="759"/>
      <c r="AF334" s="759" t="s">
        <v>449</v>
      </c>
      <c r="AG334" s="759"/>
      <c r="AH334" s="759"/>
      <c r="AI334" s="759"/>
      <c r="AJ334" s="759"/>
      <c r="AN334" s="759"/>
      <c r="AO334" s="759"/>
      <c r="AP334" s="759"/>
      <c r="AQ334" s="759"/>
      <c r="AR334" s="759"/>
      <c r="AS334" s="759"/>
      <c r="AT334" s="759"/>
      <c r="AU334" s="759"/>
      <c r="AV334" s="832"/>
      <c r="AW334" s="746"/>
      <c r="AX334" s="835"/>
      <c r="AY334" s="759"/>
      <c r="AZ334" s="759"/>
      <c r="BA334" s="759"/>
      <c r="BB334" s="759"/>
      <c r="BC334" s="746"/>
      <c r="BD334" s="832" t="s">
        <v>450</v>
      </c>
      <c r="BE334" s="759"/>
    </row>
    <row r="335" spans="1:57" s="707" customFormat="1" ht="12.75">
      <c r="A335" s="759"/>
      <c r="B335" s="861"/>
      <c r="C335" s="759"/>
      <c r="D335" s="759"/>
      <c r="E335" s="759"/>
      <c r="F335" s="759"/>
      <c r="G335" s="746"/>
      <c r="H335" s="759"/>
      <c r="I335" s="759"/>
      <c r="J335" s="759"/>
      <c r="K335" s="759"/>
      <c r="L335" s="759"/>
      <c r="M335" s="759"/>
      <c r="N335" s="759"/>
      <c r="O335" s="759"/>
      <c r="P335" s="759"/>
      <c r="Q335" s="759"/>
      <c r="R335" s="759"/>
      <c r="S335" s="759"/>
      <c r="T335" s="759"/>
      <c r="U335" s="759"/>
      <c r="V335" s="759"/>
      <c r="W335" s="759"/>
      <c r="X335" s="834"/>
      <c r="Y335" s="759"/>
      <c r="Z335" s="759"/>
      <c r="AA335" s="759"/>
      <c r="AB335" s="759"/>
      <c r="AC335" s="759"/>
      <c r="AD335" s="759"/>
      <c r="AE335" s="759"/>
      <c r="AF335" s="759"/>
      <c r="AG335" s="759"/>
      <c r="AH335" s="759"/>
      <c r="AI335" s="759"/>
      <c r="AJ335" s="759"/>
      <c r="AK335" s="759"/>
      <c r="AL335" s="759"/>
      <c r="AM335" s="759"/>
      <c r="AN335" s="759"/>
      <c r="AO335" s="759"/>
      <c r="AP335" s="759"/>
      <c r="AQ335" s="759"/>
      <c r="AR335" s="759"/>
      <c r="AS335" s="759"/>
      <c r="AT335" s="759"/>
      <c r="AU335" s="759"/>
      <c r="AV335" s="832"/>
      <c r="AW335" s="746"/>
      <c r="AX335" s="835"/>
      <c r="AY335" s="759"/>
      <c r="AZ335" s="759"/>
      <c r="BA335" s="759"/>
      <c r="BB335" s="759"/>
      <c r="BC335" s="746"/>
      <c r="BD335" s="746"/>
      <c r="BE335" s="759"/>
    </row>
    <row r="336" spans="1:57" s="707" customFormat="1" ht="12.75">
      <c r="B336" s="862"/>
      <c r="G336" s="763"/>
      <c r="X336" s="836"/>
      <c r="AV336" s="837"/>
      <c r="AW336" s="763"/>
      <c r="AX336" s="838"/>
      <c r="BB336" s="707">
        <v>8283</v>
      </c>
      <c r="BC336" s="746"/>
      <c r="BD336" s="759"/>
      <c r="BE336" s="759"/>
    </row>
    <row r="337" spans="2:60" s="707" customFormat="1">
      <c r="B337" s="863" t="s">
        <v>451</v>
      </c>
      <c r="C337" s="839"/>
      <c r="D337" s="839"/>
      <c r="E337" s="839"/>
      <c r="F337" s="186"/>
      <c r="G337" s="186"/>
      <c r="H337" s="186"/>
      <c r="I337" s="187" t="s">
        <v>28</v>
      </c>
      <c r="J337" s="187"/>
      <c r="K337" s="187"/>
      <c r="L337" s="187"/>
      <c r="M337" s="832"/>
      <c r="N337" s="832"/>
      <c r="X337" s="836"/>
      <c r="AB337" s="832"/>
      <c r="AC337" s="832"/>
      <c r="AD337" s="832" t="s">
        <v>452</v>
      </c>
      <c r="AE337" s="832"/>
      <c r="AF337" s="833"/>
      <c r="AG337" s="833"/>
      <c r="AH337" s="832" t="s">
        <v>453</v>
      </c>
      <c r="AI337" s="832"/>
      <c r="AJ337" s="832"/>
      <c r="AK337" s="832"/>
      <c r="AL337" s="833"/>
      <c r="AV337" s="837"/>
      <c r="AW337" s="763"/>
      <c r="AX337" s="838"/>
      <c r="BC337" s="746"/>
      <c r="BD337" s="832"/>
      <c r="BE337" s="759"/>
    </row>
    <row r="338" spans="2:60" s="707" customFormat="1" ht="17.25">
      <c r="B338" s="862"/>
      <c r="G338" s="763"/>
      <c r="X338" s="836"/>
      <c r="AV338" s="837"/>
      <c r="AW338" s="763"/>
      <c r="AX338" s="838"/>
      <c r="BC338" s="746"/>
      <c r="BD338" s="759"/>
      <c r="BE338" s="179"/>
      <c r="BG338" s="889" t="s">
        <v>1551</v>
      </c>
      <c r="BH338" s="507"/>
    </row>
    <row r="339" spans="2:60" s="707" customFormat="1" ht="17.25" thickBot="1">
      <c r="B339" s="862"/>
      <c r="G339" s="763"/>
      <c r="X339" s="836"/>
      <c r="AV339" s="837"/>
      <c r="AW339" s="763"/>
      <c r="AX339" s="838"/>
      <c r="BC339" s="746"/>
      <c r="BD339" s="759"/>
      <c r="BE339" s="746"/>
      <c r="BG339" s="890"/>
      <c r="BH339" s="507"/>
    </row>
    <row r="340" spans="2:60" s="509" customFormat="1" ht="16.5" thickBot="1">
      <c r="B340" s="189"/>
      <c r="W340" s="509">
        <v>36</v>
      </c>
      <c r="X340" s="885">
        <v>8475</v>
      </c>
      <c r="AM340" s="707"/>
      <c r="AN340" s="707"/>
      <c r="AO340" s="707"/>
      <c r="AP340" s="707"/>
      <c r="AQ340" s="707"/>
      <c r="AR340" s="707"/>
      <c r="AV340" s="191"/>
      <c r="AX340" s="192"/>
      <c r="BD340" s="886"/>
      <c r="BE340" s="759"/>
      <c r="BG340" s="891" t="s">
        <v>1554</v>
      </c>
      <c r="BH340" s="892" t="s">
        <v>1552</v>
      </c>
    </row>
    <row r="341" spans="2:60" s="509" customFormat="1" ht="17.25" thickTop="1" thickBot="1">
      <c r="B341" s="189"/>
      <c r="X341" s="190">
        <v>1439</v>
      </c>
      <c r="AM341" s="707"/>
      <c r="AN341" s="707"/>
      <c r="AP341" s="707"/>
      <c r="AR341" s="707"/>
      <c r="AV341" s="191"/>
      <c r="AX341" s="192"/>
      <c r="BD341" s="886"/>
      <c r="BE341" s="759"/>
      <c r="BG341" s="893" t="s">
        <v>1553</v>
      </c>
      <c r="BH341" s="894">
        <v>8500</v>
      </c>
    </row>
    <row r="342" spans="2:60" s="509" customFormat="1" ht="16.5" thickBot="1">
      <c r="B342" s="189"/>
      <c r="X342" s="190"/>
      <c r="AN342" s="707"/>
      <c r="AP342" s="707"/>
      <c r="AQ342" s="707"/>
      <c r="AV342" s="191"/>
      <c r="AX342" s="192"/>
      <c r="BD342" s="886"/>
      <c r="BE342" s="759"/>
      <c r="BG342" s="893" t="s">
        <v>1555</v>
      </c>
      <c r="BH342" s="894">
        <v>20</v>
      </c>
    </row>
    <row r="343" spans="2:60" s="509" customFormat="1" ht="16.5" thickBot="1">
      <c r="B343" s="189"/>
      <c r="X343" s="190"/>
      <c r="AO343" s="193"/>
      <c r="AQ343" s="707"/>
      <c r="AV343" s="191"/>
      <c r="AX343" s="192"/>
      <c r="BD343" s="886"/>
      <c r="BE343" s="759"/>
      <c r="BG343" s="895" t="s">
        <v>1556</v>
      </c>
      <c r="BH343" s="896">
        <v>9</v>
      </c>
    </row>
    <row r="344" spans="2:60" s="509" customFormat="1" ht="17.25" thickTop="1" thickBot="1">
      <c r="B344" s="189"/>
      <c r="X344" s="190"/>
      <c r="AO344" s="193"/>
      <c r="AQ344" s="707"/>
      <c r="AV344" s="191"/>
      <c r="AX344" s="192"/>
      <c r="BD344" s="886"/>
      <c r="BE344" s="759"/>
      <c r="BG344" s="893" t="s">
        <v>1557</v>
      </c>
      <c r="BH344" s="894">
        <v>8511</v>
      </c>
    </row>
    <row r="345" spans="2:60" s="509" customFormat="1" ht="16.5">
      <c r="B345" s="189"/>
      <c r="X345" s="190"/>
      <c r="AO345" s="193"/>
      <c r="AV345" s="191"/>
      <c r="AX345" s="192"/>
      <c r="BD345" s="886"/>
      <c r="BE345" s="746"/>
      <c r="BG345" s="890"/>
      <c r="BH345" s="507"/>
    </row>
    <row r="346" spans="2:60" s="509" customFormat="1" ht="17.25" thickBot="1">
      <c r="B346" s="189"/>
      <c r="X346" s="190"/>
      <c r="AV346" s="191"/>
      <c r="AX346" s="192"/>
      <c r="BD346" s="886"/>
      <c r="BE346" s="759"/>
      <c r="BG346" s="890"/>
      <c r="BH346" s="507"/>
    </row>
    <row r="347" spans="2:60" s="509" customFormat="1" ht="16.5" thickBot="1">
      <c r="B347" s="189"/>
      <c r="X347" s="190"/>
      <c r="AV347" s="191"/>
      <c r="AX347" s="192"/>
      <c r="BD347" s="886"/>
      <c r="BE347" s="759"/>
      <c r="BG347" s="897" t="s">
        <v>1559</v>
      </c>
      <c r="BH347" s="898" t="s">
        <v>1552</v>
      </c>
    </row>
    <row r="348" spans="2:60" s="509" customFormat="1" ht="17.25" thickTop="1" thickBot="1">
      <c r="B348" s="189"/>
      <c r="X348" s="190"/>
      <c r="AV348" s="191"/>
      <c r="AX348" s="192"/>
      <c r="BD348" s="886"/>
      <c r="BE348" s="759"/>
      <c r="BG348" s="899" t="s">
        <v>1561</v>
      </c>
      <c r="BH348" s="894">
        <v>90</v>
      </c>
    </row>
    <row r="349" spans="2:60" s="509" customFormat="1" ht="16.5" thickBot="1">
      <c r="B349" s="189"/>
      <c r="X349" s="887"/>
      <c r="Y349" s="888"/>
      <c r="AV349" s="191"/>
      <c r="AX349" s="192"/>
      <c r="BD349" s="886"/>
      <c r="BE349" s="759"/>
      <c r="BG349" s="899" t="s">
        <v>1558</v>
      </c>
      <c r="BH349" s="894">
        <v>17</v>
      </c>
    </row>
    <row r="350" spans="2:60" s="509" customFormat="1" ht="16.5" thickBot="1">
      <c r="B350" s="189"/>
      <c r="X350" s="190"/>
      <c r="AV350" s="191"/>
      <c r="AX350" s="192"/>
      <c r="BD350" s="886"/>
      <c r="BE350" s="759"/>
      <c r="BG350" s="899" t="s">
        <v>1560</v>
      </c>
      <c r="BH350" s="894">
        <v>3</v>
      </c>
    </row>
    <row r="351" spans="2:60" s="509" customFormat="1" ht="16.5" thickBot="1">
      <c r="B351" s="189"/>
      <c r="X351" s="190"/>
      <c r="AV351" s="191"/>
      <c r="AX351" s="192"/>
      <c r="BD351" s="886"/>
      <c r="BE351" s="759"/>
      <c r="BG351" s="899" t="s">
        <v>1563</v>
      </c>
      <c r="BH351" s="894">
        <v>3</v>
      </c>
    </row>
    <row r="352" spans="2:60" s="509" customFormat="1" ht="16.5" thickBot="1">
      <c r="B352" s="189"/>
      <c r="X352" s="190"/>
      <c r="AV352" s="191"/>
      <c r="AX352" s="192"/>
      <c r="BD352" s="886"/>
      <c r="BE352" s="902"/>
      <c r="BG352" s="899" t="s">
        <v>1562</v>
      </c>
      <c r="BH352" s="894">
        <v>61</v>
      </c>
    </row>
    <row r="353" spans="2:60" s="509" customFormat="1" ht="16.5" thickBot="1">
      <c r="B353" s="189"/>
      <c r="J353" s="193"/>
      <c r="X353" s="190"/>
      <c r="AV353" s="191"/>
      <c r="AX353" s="192"/>
      <c r="BD353" s="886"/>
      <c r="BE353" s="759"/>
      <c r="BG353" s="901" t="s">
        <v>1564</v>
      </c>
      <c r="BH353" s="896">
        <v>14</v>
      </c>
    </row>
    <row r="354" spans="2:60" s="509" customFormat="1" ht="17.25" thickTop="1" thickBot="1">
      <c r="B354" s="189"/>
      <c r="X354" s="190"/>
      <c r="AV354" s="191"/>
      <c r="AX354" s="192"/>
      <c r="BD354" s="886"/>
      <c r="BE354" s="759"/>
      <c r="BG354" s="899" t="s">
        <v>1565</v>
      </c>
      <c r="BH354" s="903">
        <v>8323</v>
      </c>
    </row>
    <row r="355" spans="2:60" s="509" customFormat="1">
      <c r="B355" s="189"/>
      <c r="K355" s="193"/>
      <c r="X355" s="190"/>
      <c r="AV355" s="191"/>
      <c r="AX355" s="192"/>
      <c r="BD355" s="886"/>
      <c r="BE355" s="759"/>
    </row>
    <row r="356" spans="2:60" s="509" customFormat="1">
      <c r="B356" s="189"/>
      <c r="X356" s="190"/>
      <c r="AS356" s="193"/>
      <c r="AV356" s="191"/>
      <c r="AX356" s="192"/>
      <c r="BD356" s="886"/>
      <c r="BE356" s="759"/>
    </row>
    <row r="357" spans="2:60">
      <c r="AS357" s="193"/>
    </row>
    <row r="358" spans="2:60">
      <c r="AS358" s="193"/>
    </row>
  </sheetData>
  <mergeCells count="44">
    <mergeCell ref="A1:AG1"/>
    <mergeCell ref="A2:AG2"/>
    <mergeCell ref="A5:A8"/>
    <mergeCell ref="B5:B8"/>
    <mergeCell ref="C5:F6"/>
    <mergeCell ref="H5:O5"/>
    <mergeCell ref="P5:W5"/>
    <mergeCell ref="Y5:AV5"/>
    <mergeCell ref="AO6:AR6"/>
    <mergeCell ref="AS6:AV6"/>
    <mergeCell ref="AA7:AB7"/>
    <mergeCell ref="C7:D7"/>
    <mergeCell ref="E7:F7"/>
    <mergeCell ref="H7:I7"/>
    <mergeCell ref="J7:K7"/>
    <mergeCell ref="L7:M7"/>
    <mergeCell ref="AW5:AX6"/>
    <mergeCell ref="AY5:BB6"/>
    <mergeCell ref="H6:K6"/>
    <mergeCell ref="L6:O6"/>
    <mergeCell ref="P6:S6"/>
    <mergeCell ref="T6:W6"/>
    <mergeCell ref="Y6:AB6"/>
    <mergeCell ref="AC6:AF6"/>
    <mergeCell ref="AG6:AJ6"/>
    <mergeCell ref="AK6:AN6"/>
    <mergeCell ref="N7:O7"/>
    <mergeCell ref="P7:Q7"/>
    <mergeCell ref="R7:S7"/>
    <mergeCell ref="T7:U7"/>
    <mergeCell ref="V7:W7"/>
    <mergeCell ref="Y7:Z7"/>
    <mergeCell ref="BA7:B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Y7:AZ7"/>
  </mergeCells>
  <phoneticPr fontId="173" type="noConversion"/>
  <conditionalFormatting sqref="BD336:BD339 BD330 X115:X210 Y62:BC76 G9:J16 BD10:BD19 G62:G210 AW77:BC210 G17:I61 H134:I140 K130 J134:J142 K122 K134:K140 K62:K68 O88:O98 K91:K102 P175:Q210 H62:I102 N62:N83 Y100:AF102 AS77:AV102 K70:K87 T175:U210 V175:W181 V183:W210 J79:J104 J18:J77 AG95:AR102 R174:S175 S172:S173 K145 AG188:AJ190 O62:O82 N88:N102 S189:S210 L62:L102 M62:M100 M102 R176:R210 S176:S186 K9:BC61 P62:X114 G211:BC330 P115:W171 C9:F330">
    <cfRule type="cellIs" dxfId="0" priority="1" stopIfTrue="1" operator="equal">
      <formula>0</formula>
    </cfRule>
  </conditionalFormatting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XFC465"/>
  <sheetViews>
    <sheetView topLeftCell="A10" zoomScale="115" zoomScaleNormal="115" workbookViewId="0">
      <selection activeCell="A375" sqref="A375:D375"/>
    </sheetView>
  </sheetViews>
  <sheetFormatPr defaultColWidth="8.25" defaultRowHeight="15.75"/>
  <cols>
    <col min="1" max="1" width="3.875" style="333" customWidth="1"/>
    <col min="2" max="2" width="33.125" style="335" customWidth="1"/>
    <col min="3" max="3" width="13.5" style="335" customWidth="1"/>
    <col min="4" max="4" width="13.125" style="335" customWidth="1"/>
    <col min="5" max="9" width="6.125" style="332" hidden="1" customWidth="1"/>
    <col min="10" max="13" width="4.25" style="333" hidden="1" customWidth="1"/>
    <col min="14" max="14" width="4.125" style="333" hidden="1" customWidth="1"/>
    <col min="15" max="16" width="4.25" style="333" hidden="1" customWidth="1"/>
    <col min="17" max="17" width="4.125" style="333" hidden="1" customWidth="1"/>
    <col min="18" max="25" width="4.25" style="333" hidden="1" customWidth="1"/>
    <col min="26" max="26" width="0" style="333" hidden="1" customWidth="1"/>
    <col min="27" max="184" width="8.25" style="333"/>
    <col min="185" max="185" width="3.875" style="333" customWidth="1"/>
    <col min="186" max="186" width="32.75" style="333" customWidth="1"/>
    <col min="187" max="195" width="4.25" style="333" customWidth="1"/>
    <col min="196" max="196" width="4.125" style="333" customWidth="1"/>
    <col min="197" max="198" width="4.25" style="333" customWidth="1"/>
    <col min="199" max="199" width="4.125" style="333" customWidth="1"/>
    <col min="200" max="207" width="4.25" style="333" customWidth="1"/>
    <col min="208" max="208" width="6.75" style="333" customWidth="1"/>
    <col min="209" max="232" width="4.25" style="333" customWidth="1"/>
    <col min="233" max="233" width="7.625" style="333" customWidth="1"/>
    <col min="234" max="234" width="4.5" style="333" customWidth="1"/>
    <col min="235" max="235" width="6.5" style="333" customWidth="1"/>
    <col min="236" max="237" width="4.25" style="333" customWidth="1"/>
    <col min="238" max="238" width="8.75" style="333" bestFit="1" customWidth="1"/>
    <col min="239" max="239" width="6.5" style="333" customWidth="1"/>
    <col min="240" max="240" width="78.875" style="333" customWidth="1"/>
    <col min="241" max="241" width="23.75" style="333" customWidth="1"/>
    <col min="242" max="242" width="6.375" style="333" customWidth="1"/>
    <col min="243" max="243" width="8.25" style="333" customWidth="1"/>
    <col min="244" max="440" width="8.25" style="333"/>
    <col min="441" max="441" width="3.875" style="333" customWidth="1"/>
    <col min="442" max="442" width="32.75" style="333" customWidth="1"/>
    <col min="443" max="451" width="4.25" style="333" customWidth="1"/>
    <col min="452" max="452" width="4.125" style="333" customWidth="1"/>
    <col min="453" max="454" width="4.25" style="333" customWidth="1"/>
    <col min="455" max="455" width="4.125" style="333" customWidth="1"/>
    <col min="456" max="463" width="4.25" style="333" customWidth="1"/>
    <col min="464" max="464" width="6.75" style="333" customWidth="1"/>
    <col min="465" max="488" width="4.25" style="333" customWidth="1"/>
    <col min="489" max="489" width="7.625" style="333" customWidth="1"/>
    <col min="490" max="490" width="4.5" style="333" customWidth="1"/>
    <col min="491" max="491" width="6.5" style="333" customWidth="1"/>
    <col min="492" max="493" width="4.25" style="333" customWidth="1"/>
    <col min="494" max="494" width="8.75" style="333" bestFit="1" customWidth="1"/>
    <col min="495" max="495" width="6.5" style="333" customWidth="1"/>
    <col min="496" max="496" width="78.875" style="333" customWidth="1"/>
    <col min="497" max="497" width="23.75" style="333" customWidth="1"/>
    <col min="498" max="498" width="6.375" style="333" customWidth="1"/>
    <col min="499" max="499" width="8.25" style="333" customWidth="1"/>
    <col min="500" max="696" width="8.25" style="333"/>
    <col min="697" max="697" width="3.875" style="333" customWidth="1"/>
    <col min="698" max="698" width="32.75" style="333" customWidth="1"/>
    <col min="699" max="707" width="4.25" style="333" customWidth="1"/>
    <col min="708" max="708" width="4.125" style="333" customWidth="1"/>
    <col min="709" max="710" width="4.25" style="333" customWidth="1"/>
    <col min="711" max="711" width="4.125" style="333" customWidth="1"/>
    <col min="712" max="719" width="4.25" style="333" customWidth="1"/>
    <col min="720" max="720" width="6.75" style="333" customWidth="1"/>
    <col min="721" max="744" width="4.25" style="333" customWidth="1"/>
    <col min="745" max="745" width="7.625" style="333" customWidth="1"/>
    <col min="746" max="746" width="4.5" style="333" customWidth="1"/>
    <col min="747" max="747" width="6.5" style="333" customWidth="1"/>
    <col min="748" max="749" width="4.25" style="333" customWidth="1"/>
    <col min="750" max="750" width="8.75" style="333" bestFit="1" customWidth="1"/>
    <col min="751" max="751" width="6.5" style="333" customWidth="1"/>
    <col min="752" max="752" width="78.875" style="333" customWidth="1"/>
    <col min="753" max="753" width="23.75" style="333" customWidth="1"/>
    <col min="754" max="754" width="6.375" style="333" customWidth="1"/>
    <col min="755" max="755" width="8.25" style="333" customWidth="1"/>
    <col min="756" max="952" width="8.25" style="333"/>
    <col min="953" max="953" width="3.875" style="333" customWidth="1"/>
    <col min="954" max="954" width="32.75" style="333" customWidth="1"/>
    <col min="955" max="963" width="4.25" style="333" customWidth="1"/>
    <col min="964" max="964" width="4.125" style="333" customWidth="1"/>
    <col min="965" max="966" width="4.25" style="333" customWidth="1"/>
    <col min="967" max="967" width="4.125" style="333" customWidth="1"/>
    <col min="968" max="975" width="4.25" style="333" customWidth="1"/>
    <col min="976" max="976" width="6.75" style="333" customWidth="1"/>
    <col min="977" max="1000" width="4.25" style="333" customWidth="1"/>
    <col min="1001" max="1001" width="7.625" style="333" customWidth="1"/>
    <col min="1002" max="1002" width="4.5" style="333" customWidth="1"/>
    <col min="1003" max="1003" width="6.5" style="333" customWidth="1"/>
    <col min="1004" max="1005" width="4.25" style="333" customWidth="1"/>
    <col min="1006" max="1006" width="8.75" style="333" bestFit="1" customWidth="1"/>
    <col min="1007" max="1007" width="6.5" style="333" customWidth="1"/>
    <col min="1008" max="1008" width="78.875" style="333" customWidth="1"/>
    <col min="1009" max="1009" width="23.75" style="333" customWidth="1"/>
    <col min="1010" max="1010" width="6.375" style="333" customWidth="1"/>
    <col min="1011" max="1011" width="8.25" style="333" customWidth="1"/>
    <col min="1012" max="1208" width="8.25" style="333"/>
    <col min="1209" max="1209" width="3.875" style="333" customWidth="1"/>
    <col min="1210" max="1210" width="32.75" style="333" customWidth="1"/>
    <col min="1211" max="1219" width="4.25" style="333" customWidth="1"/>
    <col min="1220" max="1220" width="4.125" style="333" customWidth="1"/>
    <col min="1221" max="1222" width="4.25" style="333" customWidth="1"/>
    <col min="1223" max="1223" width="4.125" style="333" customWidth="1"/>
    <col min="1224" max="1231" width="4.25" style="333" customWidth="1"/>
    <col min="1232" max="1232" width="6.75" style="333" customWidth="1"/>
    <col min="1233" max="1256" width="4.25" style="333" customWidth="1"/>
    <col min="1257" max="1257" width="7.625" style="333" customWidth="1"/>
    <col min="1258" max="1258" width="4.5" style="333" customWidth="1"/>
    <col min="1259" max="1259" width="6.5" style="333" customWidth="1"/>
    <col min="1260" max="1261" width="4.25" style="333" customWidth="1"/>
    <col min="1262" max="1262" width="8.75" style="333" bestFit="1" customWidth="1"/>
    <col min="1263" max="1263" width="6.5" style="333" customWidth="1"/>
    <col min="1264" max="1264" width="78.875" style="333" customWidth="1"/>
    <col min="1265" max="1265" width="23.75" style="333" customWidth="1"/>
    <col min="1266" max="1266" width="6.375" style="333" customWidth="1"/>
    <col min="1267" max="1267" width="8.25" style="333" customWidth="1"/>
    <col min="1268" max="1464" width="8.25" style="333"/>
    <col min="1465" max="1465" width="3.875" style="333" customWidth="1"/>
    <col min="1466" max="1466" width="32.75" style="333" customWidth="1"/>
    <col min="1467" max="1475" width="4.25" style="333" customWidth="1"/>
    <col min="1476" max="1476" width="4.125" style="333" customWidth="1"/>
    <col min="1477" max="1478" width="4.25" style="333" customWidth="1"/>
    <col min="1479" max="1479" width="4.125" style="333" customWidth="1"/>
    <col min="1480" max="1487" width="4.25" style="333" customWidth="1"/>
    <col min="1488" max="1488" width="6.75" style="333" customWidth="1"/>
    <col min="1489" max="1512" width="4.25" style="333" customWidth="1"/>
    <col min="1513" max="1513" width="7.625" style="333" customWidth="1"/>
    <col min="1514" max="1514" width="4.5" style="333" customWidth="1"/>
    <col min="1515" max="1515" width="6.5" style="333" customWidth="1"/>
    <col min="1516" max="1517" width="4.25" style="333" customWidth="1"/>
    <col min="1518" max="1518" width="8.75" style="333" bestFit="1" customWidth="1"/>
    <col min="1519" max="1519" width="6.5" style="333" customWidth="1"/>
    <col min="1520" max="1520" width="78.875" style="333" customWidth="1"/>
    <col min="1521" max="1521" width="23.75" style="333" customWidth="1"/>
    <col min="1522" max="1522" width="6.375" style="333" customWidth="1"/>
    <col min="1523" max="1523" width="8.25" style="333" customWidth="1"/>
    <col min="1524" max="1720" width="8.25" style="333"/>
    <col min="1721" max="1721" width="3.875" style="333" customWidth="1"/>
    <col min="1722" max="1722" width="32.75" style="333" customWidth="1"/>
    <col min="1723" max="1731" width="4.25" style="333" customWidth="1"/>
    <col min="1732" max="1732" width="4.125" style="333" customWidth="1"/>
    <col min="1733" max="1734" width="4.25" style="333" customWidth="1"/>
    <col min="1735" max="1735" width="4.125" style="333" customWidth="1"/>
    <col min="1736" max="1743" width="4.25" style="333" customWidth="1"/>
    <col min="1744" max="1744" width="6.75" style="333" customWidth="1"/>
    <col min="1745" max="1768" width="4.25" style="333" customWidth="1"/>
    <col min="1769" max="1769" width="7.625" style="333" customWidth="1"/>
    <col min="1770" max="1770" width="4.5" style="333" customWidth="1"/>
    <col min="1771" max="1771" width="6.5" style="333" customWidth="1"/>
    <col min="1772" max="1773" width="4.25" style="333" customWidth="1"/>
    <col min="1774" max="1774" width="8.75" style="333" bestFit="1" customWidth="1"/>
    <col min="1775" max="1775" width="6.5" style="333" customWidth="1"/>
    <col min="1776" max="1776" width="78.875" style="333" customWidth="1"/>
    <col min="1777" max="1777" width="23.75" style="333" customWidth="1"/>
    <col min="1778" max="1778" width="6.375" style="333" customWidth="1"/>
    <col min="1779" max="1779" width="8.25" style="333" customWidth="1"/>
    <col min="1780" max="1976" width="8.25" style="333"/>
    <col min="1977" max="1977" width="3.875" style="333" customWidth="1"/>
    <col min="1978" max="1978" width="32.75" style="333" customWidth="1"/>
    <col min="1979" max="1987" width="4.25" style="333" customWidth="1"/>
    <col min="1988" max="1988" width="4.125" style="333" customWidth="1"/>
    <col min="1989" max="1990" width="4.25" style="333" customWidth="1"/>
    <col min="1991" max="1991" width="4.125" style="333" customWidth="1"/>
    <col min="1992" max="1999" width="4.25" style="333" customWidth="1"/>
    <col min="2000" max="2000" width="6.75" style="333" customWidth="1"/>
    <col min="2001" max="2024" width="4.25" style="333" customWidth="1"/>
    <col min="2025" max="2025" width="7.625" style="333" customWidth="1"/>
    <col min="2026" max="2026" width="4.5" style="333" customWidth="1"/>
    <col min="2027" max="2027" width="6.5" style="333" customWidth="1"/>
    <col min="2028" max="2029" width="4.25" style="333" customWidth="1"/>
    <col min="2030" max="2030" width="8.75" style="333" bestFit="1" customWidth="1"/>
    <col min="2031" max="2031" width="6.5" style="333" customWidth="1"/>
    <col min="2032" max="2032" width="78.875" style="333" customWidth="1"/>
    <col min="2033" max="2033" width="23.75" style="333" customWidth="1"/>
    <col min="2034" max="2034" width="6.375" style="333" customWidth="1"/>
    <col min="2035" max="2035" width="8.25" style="333" customWidth="1"/>
    <col min="2036" max="2232" width="8.25" style="333"/>
    <col min="2233" max="2233" width="3.875" style="333" customWidth="1"/>
    <col min="2234" max="2234" width="32.75" style="333" customWidth="1"/>
    <col min="2235" max="2243" width="4.25" style="333" customWidth="1"/>
    <col min="2244" max="2244" width="4.125" style="333" customWidth="1"/>
    <col min="2245" max="2246" width="4.25" style="333" customWidth="1"/>
    <col min="2247" max="2247" width="4.125" style="333" customWidth="1"/>
    <col min="2248" max="2255" width="4.25" style="333" customWidth="1"/>
    <col min="2256" max="2256" width="6.75" style="333" customWidth="1"/>
    <col min="2257" max="2280" width="4.25" style="333" customWidth="1"/>
    <col min="2281" max="2281" width="7.625" style="333" customWidth="1"/>
    <col min="2282" max="2282" width="4.5" style="333" customWidth="1"/>
    <col min="2283" max="2283" width="6.5" style="333" customWidth="1"/>
    <col min="2284" max="2285" width="4.25" style="333" customWidth="1"/>
    <col min="2286" max="2286" width="8.75" style="333" bestFit="1" customWidth="1"/>
    <col min="2287" max="2287" width="6.5" style="333" customWidth="1"/>
    <col min="2288" max="2288" width="78.875" style="333" customWidth="1"/>
    <col min="2289" max="2289" width="23.75" style="333" customWidth="1"/>
    <col min="2290" max="2290" width="6.375" style="333" customWidth="1"/>
    <col min="2291" max="2291" width="8.25" style="333" customWidth="1"/>
    <col min="2292" max="2488" width="8.25" style="333"/>
    <col min="2489" max="2489" width="3.875" style="333" customWidth="1"/>
    <col min="2490" max="2490" width="32.75" style="333" customWidth="1"/>
    <col min="2491" max="2499" width="4.25" style="333" customWidth="1"/>
    <col min="2500" max="2500" width="4.125" style="333" customWidth="1"/>
    <col min="2501" max="2502" width="4.25" style="333" customWidth="1"/>
    <col min="2503" max="2503" width="4.125" style="333" customWidth="1"/>
    <col min="2504" max="2511" width="4.25" style="333" customWidth="1"/>
    <col min="2512" max="2512" width="6.75" style="333" customWidth="1"/>
    <col min="2513" max="2536" width="4.25" style="333" customWidth="1"/>
    <col min="2537" max="2537" width="7.625" style="333" customWidth="1"/>
    <col min="2538" max="2538" width="4.5" style="333" customWidth="1"/>
    <col min="2539" max="2539" width="6.5" style="333" customWidth="1"/>
    <col min="2540" max="2541" width="4.25" style="333" customWidth="1"/>
    <col min="2542" max="2542" width="8.75" style="333" bestFit="1" customWidth="1"/>
    <col min="2543" max="2543" width="6.5" style="333" customWidth="1"/>
    <col min="2544" max="2544" width="78.875" style="333" customWidth="1"/>
    <col min="2545" max="2545" width="23.75" style="333" customWidth="1"/>
    <col min="2546" max="2546" width="6.375" style="333" customWidth="1"/>
    <col min="2547" max="2547" width="8.25" style="333" customWidth="1"/>
    <col min="2548" max="2744" width="8.25" style="333"/>
    <col min="2745" max="2745" width="3.875" style="333" customWidth="1"/>
    <col min="2746" max="2746" width="32.75" style="333" customWidth="1"/>
    <col min="2747" max="2755" width="4.25" style="333" customWidth="1"/>
    <col min="2756" max="2756" width="4.125" style="333" customWidth="1"/>
    <col min="2757" max="2758" width="4.25" style="333" customWidth="1"/>
    <col min="2759" max="2759" width="4.125" style="333" customWidth="1"/>
    <col min="2760" max="2767" width="4.25" style="333" customWidth="1"/>
    <col min="2768" max="2768" width="6.75" style="333" customWidth="1"/>
    <col min="2769" max="2792" width="4.25" style="333" customWidth="1"/>
    <col min="2793" max="2793" width="7.625" style="333" customWidth="1"/>
    <col min="2794" max="2794" width="4.5" style="333" customWidth="1"/>
    <col min="2795" max="2795" width="6.5" style="333" customWidth="1"/>
    <col min="2796" max="2797" width="4.25" style="333" customWidth="1"/>
    <col min="2798" max="2798" width="8.75" style="333" bestFit="1" customWidth="1"/>
    <col min="2799" max="2799" width="6.5" style="333" customWidth="1"/>
    <col min="2800" max="2800" width="78.875" style="333" customWidth="1"/>
    <col min="2801" max="2801" width="23.75" style="333" customWidth="1"/>
    <col min="2802" max="2802" width="6.375" style="333" customWidth="1"/>
    <col min="2803" max="2803" width="8.25" style="333" customWidth="1"/>
    <col min="2804" max="3000" width="8.25" style="333"/>
    <col min="3001" max="3001" width="3.875" style="333" customWidth="1"/>
    <col min="3002" max="3002" width="32.75" style="333" customWidth="1"/>
    <col min="3003" max="3011" width="4.25" style="333" customWidth="1"/>
    <col min="3012" max="3012" width="4.125" style="333" customWidth="1"/>
    <col min="3013" max="3014" width="4.25" style="333" customWidth="1"/>
    <col min="3015" max="3015" width="4.125" style="333" customWidth="1"/>
    <col min="3016" max="3023" width="4.25" style="333" customWidth="1"/>
    <col min="3024" max="3024" width="6.75" style="333" customWidth="1"/>
    <col min="3025" max="3048" width="4.25" style="333" customWidth="1"/>
    <col min="3049" max="3049" width="7.625" style="333" customWidth="1"/>
    <col min="3050" max="3050" width="4.5" style="333" customWidth="1"/>
    <col min="3051" max="3051" width="6.5" style="333" customWidth="1"/>
    <col min="3052" max="3053" width="4.25" style="333" customWidth="1"/>
    <col min="3054" max="3054" width="8.75" style="333" bestFit="1" customWidth="1"/>
    <col min="3055" max="3055" width="6.5" style="333" customWidth="1"/>
    <col min="3056" max="3056" width="78.875" style="333" customWidth="1"/>
    <col min="3057" max="3057" width="23.75" style="333" customWidth="1"/>
    <col min="3058" max="3058" width="6.375" style="333" customWidth="1"/>
    <col min="3059" max="3059" width="8.25" style="333" customWidth="1"/>
    <col min="3060" max="3256" width="8.25" style="333"/>
    <col min="3257" max="3257" width="3.875" style="333" customWidth="1"/>
    <col min="3258" max="3258" width="32.75" style="333" customWidth="1"/>
    <col min="3259" max="3267" width="4.25" style="333" customWidth="1"/>
    <col min="3268" max="3268" width="4.125" style="333" customWidth="1"/>
    <col min="3269" max="3270" width="4.25" style="333" customWidth="1"/>
    <col min="3271" max="3271" width="4.125" style="333" customWidth="1"/>
    <col min="3272" max="3279" width="4.25" style="333" customWidth="1"/>
    <col min="3280" max="3280" width="6.75" style="333" customWidth="1"/>
    <col min="3281" max="3304" width="4.25" style="333" customWidth="1"/>
    <col min="3305" max="3305" width="7.625" style="333" customWidth="1"/>
    <col min="3306" max="3306" width="4.5" style="333" customWidth="1"/>
    <col min="3307" max="3307" width="6.5" style="333" customWidth="1"/>
    <col min="3308" max="3309" width="4.25" style="333" customWidth="1"/>
    <col min="3310" max="3310" width="8.75" style="333" bestFit="1" customWidth="1"/>
    <col min="3311" max="3311" width="6.5" style="333" customWidth="1"/>
    <col min="3312" max="3312" width="78.875" style="333" customWidth="1"/>
    <col min="3313" max="3313" width="23.75" style="333" customWidth="1"/>
    <col min="3314" max="3314" width="6.375" style="333" customWidth="1"/>
    <col min="3315" max="3315" width="8.25" style="333" customWidth="1"/>
    <col min="3316" max="3512" width="8.25" style="333"/>
    <col min="3513" max="3513" width="3.875" style="333" customWidth="1"/>
    <col min="3514" max="3514" width="32.75" style="333" customWidth="1"/>
    <col min="3515" max="3523" width="4.25" style="333" customWidth="1"/>
    <col min="3524" max="3524" width="4.125" style="333" customWidth="1"/>
    <col min="3525" max="3526" width="4.25" style="333" customWidth="1"/>
    <col min="3527" max="3527" width="4.125" style="333" customWidth="1"/>
    <col min="3528" max="3535" width="4.25" style="333" customWidth="1"/>
    <col min="3536" max="3536" width="6.75" style="333" customWidth="1"/>
    <col min="3537" max="3560" width="4.25" style="333" customWidth="1"/>
    <col min="3561" max="3561" width="7.625" style="333" customWidth="1"/>
    <col min="3562" max="3562" width="4.5" style="333" customWidth="1"/>
    <col min="3563" max="3563" width="6.5" style="333" customWidth="1"/>
    <col min="3564" max="3565" width="4.25" style="333" customWidth="1"/>
    <col min="3566" max="3566" width="8.75" style="333" bestFit="1" customWidth="1"/>
    <col min="3567" max="3567" width="6.5" style="333" customWidth="1"/>
    <col min="3568" max="3568" width="78.875" style="333" customWidth="1"/>
    <col min="3569" max="3569" width="23.75" style="333" customWidth="1"/>
    <col min="3570" max="3570" width="6.375" style="333" customWidth="1"/>
    <col min="3571" max="3571" width="8.25" style="333" customWidth="1"/>
    <col min="3572" max="3768" width="8.25" style="333"/>
    <col min="3769" max="3769" width="3.875" style="333" customWidth="1"/>
    <col min="3770" max="3770" width="32.75" style="333" customWidth="1"/>
    <col min="3771" max="3779" width="4.25" style="333" customWidth="1"/>
    <col min="3780" max="3780" width="4.125" style="333" customWidth="1"/>
    <col min="3781" max="3782" width="4.25" style="333" customWidth="1"/>
    <col min="3783" max="3783" width="4.125" style="333" customWidth="1"/>
    <col min="3784" max="3791" width="4.25" style="333" customWidth="1"/>
    <col min="3792" max="3792" width="6.75" style="333" customWidth="1"/>
    <col min="3793" max="3816" width="4.25" style="333" customWidth="1"/>
    <col min="3817" max="3817" width="7.625" style="333" customWidth="1"/>
    <col min="3818" max="3818" width="4.5" style="333" customWidth="1"/>
    <col min="3819" max="3819" width="6.5" style="333" customWidth="1"/>
    <col min="3820" max="3821" width="4.25" style="333" customWidth="1"/>
    <col min="3822" max="3822" width="8.75" style="333" bestFit="1" customWidth="1"/>
    <col min="3823" max="3823" width="6.5" style="333" customWidth="1"/>
    <col min="3824" max="3824" width="78.875" style="333" customWidth="1"/>
    <col min="3825" max="3825" width="23.75" style="333" customWidth="1"/>
    <col min="3826" max="3826" width="6.375" style="333" customWidth="1"/>
    <col min="3827" max="3827" width="8.25" style="333" customWidth="1"/>
    <col min="3828" max="4024" width="8.25" style="333"/>
    <col min="4025" max="4025" width="3.875" style="333" customWidth="1"/>
    <col min="4026" max="4026" width="32.75" style="333" customWidth="1"/>
    <col min="4027" max="4035" width="4.25" style="333" customWidth="1"/>
    <col min="4036" max="4036" width="4.125" style="333" customWidth="1"/>
    <col min="4037" max="4038" width="4.25" style="333" customWidth="1"/>
    <col min="4039" max="4039" width="4.125" style="333" customWidth="1"/>
    <col min="4040" max="4047" width="4.25" style="333" customWidth="1"/>
    <col min="4048" max="4048" width="6.75" style="333" customWidth="1"/>
    <col min="4049" max="4072" width="4.25" style="333" customWidth="1"/>
    <col min="4073" max="4073" width="7.625" style="333" customWidth="1"/>
    <col min="4074" max="4074" width="4.5" style="333" customWidth="1"/>
    <col min="4075" max="4075" width="6.5" style="333" customWidth="1"/>
    <col min="4076" max="4077" width="4.25" style="333" customWidth="1"/>
    <col min="4078" max="4078" width="8.75" style="333" bestFit="1" customWidth="1"/>
    <col min="4079" max="4079" width="6.5" style="333" customWidth="1"/>
    <col min="4080" max="4080" width="78.875" style="333" customWidth="1"/>
    <col min="4081" max="4081" width="23.75" style="333" customWidth="1"/>
    <col min="4082" max="4082" width="6.375" style="333" customWidth="1"/>
    <col min="4083" max="4083" width="8.25" style="333" customWidth="1"/>
    <col min="4084" max="4280" width="8.25" style="333"/>
    <col min="4281" max="4281" width="3.875" style="333" customWidth="1"/>
    <col min="4282" max="4282" width="32.75" style="333" customWidth="1"/>
    <col min="4283" max="4291" width="4.25" style="333" customWidth="1"/>
    <col min="4292" max="4292" width="4.125" style="333" customWidth="1"/>
    <col min="4293" max="4294" width="4.25" style="333" customWidth="1"/>
    <col min="4295" max="4295" width="4.125" style="333" customWidth="1"/>
    <col min="4296" max="4303" width="4.25" style="333" customWidth="1"/>
    <col min="4304" max="4304" width="6.75" style="333" customWidth="1"/>
    <col min="4305" max="4328" width="4.25" style="333" customWidth="1"/>
    <col min="4329" max="4329" width="7.625" style="333" customWidth="1"/>
    <col min="4330" max="4330" width="4.5" style="333" customWidth="1"/>
    <col min="4331" max="4331" width="6.5" style="333" customWidth="1"/>
    <col min="4332" max="4333" width="4.25" style="333" customWidth="1"/>
    <col min="4334" max="4334" width="8.75" style="333" bestFit="1" customWidth="1"/>
    <col min="4335" max="4335" width="6.5" style="333" customWidth="1"/>
    <col min="4336" max="4336" width="78.875" style="333" customWidth="1"/>
    <col min="4337" max="4337" width="23.75" style="333" customWidth="1"/>
    <col min="4338" max="4338" width="6.375" style="333" customWidth="1"/>
    <col min="4339" max="4339" width="8.25" style="333" customWidth="1"/>
    <col min="4340" max="4536" width="8.25" style="333"/>
    <col min="4537" max="4537" width="3.875" style="333" customWidth="1"/>
    <col min="4538" max="4538" width="32.75" style="333" customWidth="1"/>
    <col min="4539" max="4547" width="4.25" style="333" customWidth="1"/>
    <col min="4548" max="4548" width="4.125" style="333" customWidth="1"/>
    <col min="4549" max="4550" width="4.25" style="333" customWidth="1"/>
    <col min="4551" max="4551" width="4.125" style="333" customWidth="1"/>
    <col min="4552" max="4559" width="4.25" style="333" customWidth="1"/>
    <col min="4560" max="4560" width="6.75" style="333" customWidth="1"/>
    <col min="4561" max="4584" width="4.25" style="333" customWidth="1"/>
    <col min="4585" max="4585" width="7.625" style="333" customWidth="1"/>
    <col min="4586" max="4586" width="4.5" style="333" customWidth="1"/>
    <col min="4587" max="4587" width="6.5" style="333" customWidth="1"/>
    <col min="4588" max="4589" width="4.25" style="333" customWidth="1"/>
    <col min="4590" max="4590" width="8.75" style="333" bestFit="1" customWidth="1"/>
    <col min="4591" max="4591" width="6.5" style="333" customWidth="1"/>
    <col min="4592" max="4592" width="78.875" style="333" customWidth="1"/>
    <col min="4593" max="4593" width="23.75" style="333" customWidth="1"/>
    <col min="4594" max="4594" width="6.375" style="333" customWidth="1"/>
    <col min="4595" max="4595" width="8.25" style="333" customWidth="1"/>
    <col min="4596" max="4792" width="8.25" style="333"/>
    <col min="4793" max="4793" width="3.875" style="333" customWidth="1"/>
    <col min="4794" max="4794" width="32.75" style="333" customWidth="1"/>
    <col min="4795" max="4803" width="4.25" style="333" customWidth="1"/>
    <col min="4804" max="4804" width="4.125" style="333" customWidth="1"/>
    <col min="4805" max="4806" width="4.25" style="333" customWidth="1"/>
    <col min="4807" max="4807" width="4.125" style="333" customWidth="1"/>
    <col min="4808" max="4815" width="4.25" style="333" customWidth="1"/>
    <col min="4816" max="4816" width="6.75" style="333" customWidth="1"/>
    <col min="4817" max="4840" width="4.25" style="333" customWidth="1"/>
    <col min="4841" max="4841" width="7.625" style="333" customWidth="1"/>
    <col min="4842" max="4842" width="4.5" style="333" customWidth="1"/>
    <col min="4843" max="4843" width="6.5" style="333" customWidth="1"/>
    <col min="4844" max="4845" width="4.25" style="333" customWidth="1"/>
    <col min="4846" max="4846" width="8.75" style="333" bestFit="1" customWidth="1"/>
    <col min="4847" max="4847" width="6.5" style="333" customWidth="1"/>
    <col min="4848" max="4848" width="78.875" style="333" customWidth="1"/>
    <col min="4849" max="4849" width="23.75" style="333" customWidth="1"/>
    <col min="4850" max="4850" width="6.375" style="333" customWidth="1"/>
    <col min="4851" max="4851" width="8.25" style="333" customWidth="1"/>
    <col min="4852" max="5048" width="8.25" style="333"/>
    <col min="5049" max="5049" width="3.875" style="333" customWidth="1"/>
    <col min="5050" max="5050" width="32.75" style="333" customWidth="1"/>
    <col min="5051" max="5059" width="4.25" style="333" customWidth="1"/>
    <col min="5060" max="5060" width="4.125" style="333" customWidth="1"/>
    <col min="5061" max="5062" width="4.25" style="333" customWidth="1"/>
    <col min="5063" max="5063" width="4.125" style="333" customWidth="1"/>
    <col min="5064" max="5071" width="4.25" style="333" customWidth="1"/>
    <col min="5072" max="5072" width="6.75" style="333" customWidth="1"/>
    <col min="5073" max="5096" width="4.25" style="333" customWidth="1"/>
    <col min="5097" max="5097" width="7.625" style="333" customWidth="1"/>
    <col min="5098" max="5098" width="4.5" style="333" customWidth="1"/>
    <col min="5099" max="5099" width="6.5" style="333" customWidth="1"/>
    <col min="5100" max="5101" width="4.25" style="333" customWidth="1"/>
    <col min="5102" max="5102" width="8.75" style="333" bestFit="1" customWidth="1"/>
    <col min="5103" max="5103" width="6.5" style="333" customWidth="1"/>
    <col min="5104" max="5104" width="78.875" style="333" customWidth="1"/>
    <col min="5105" max="5105" width="23.75" style="333" customWidth="1"/>
    <col min="5106" max="5106" width="6.375" style="333" customWidth="1"/>
    <col min="5107" max="5107" width="8.25" style="333" customWidth="1"/>
    <col min="5108" max="5304" width="8.25" style="333"/>
    <col min="5305" max="5305" width="3.875" style="333" customWidth="1"/>
    <col min="5306" max="5306" width="32.75" style="333" customWidth="1"/>
    <col min="5307" max="5315" width="4.25" style="333" customWidth="1"/>
    <col min="5316" max="5316" width="4.125" style="333" customWidth="1"/>
    <col min="5317" max="5318" width="4.25" style="333" customWidth="1"/>
    <col min="5319" max="5319" width="4.125" style="333" customWidth="1"/>
    <col min="5320" max="5327" width="4.25" style="333" customWidth="1"/>
    <col min="5328" max="5328" width="6.75" style="333" customWidth="1"/>
    <col min="5329" max="5352" width="4.25" style="333" customWidth="1"/>
    <col min="5353" max="5353" width="7.625" style="333" customWidth="1"/>
    <col min="5354" max="5354" width="4.5" style="333" customWidth="1"/>
    <col min="5355" max="5355" width="6.5" style="333" customWidth="1"/>
    <col min="5356" max="5357" width="4.25" style="333" customWidth="1"/>
    <col min="5358" max="5358" width="8.75" style="333" bestFit="1" customWidth="1"/>
    <col min="5359" max="5359" width="6.5" style="333" customWidth="1"/>
    <col min="5360" max="5360" width="78.875" style="333" customWidth="1"/>
    <col min="5361" max="5361" width="23.75" style="333" customWidth="1"/>
    <col min="5362" max="5362" width="6.375" style="333" customWidth="1"/>
    <col min="5363" max="5363" width="8.25" style="333" customWidth="1"/>
    <col min="5364" max="5560" width="8.25" style="333"/>
    <col min="5561" max="5561" width="3.875" style="333" customWidth="1"/>
    <col min="5562" max="5562" width="32.75" style="333" customWidth="1"/>
    <col min="5563" max="5571" width="4.25" style="333" customWidth="1"/>
    <col min="5572" max="5572" width="4.125" style="333" customWidth="1"/>
    <col min="5573" max="5574" width="4.25" style="333" customWidth="1"/>
    <col min="5575" max="5575" width="4.125" style="333" customWidth="1"/>
    <col min="5576" max="5583" width="4.25" style="333" customWidth="1"/>
    <col min="5584" max="5584" width="6.75" style="333" customWidth="1"/>
    <col min="5585" max="5608" width="4.25" style="333" customWidth="1"/>
    <col min="5609" max="5609" width="7.625" style="333" customWidth="1"/>
    <col min="5610" max="5610" width="4.5" style="333" customWidth="1"/>
    <col min="5611" max="5611" width="6.5" style="333" customWidth="1"/>
    <col min="5612" max="5613" width="4.25" style="333" customWidth="1"/>
    <col min="5614" max="5614" width="8.75" style="333" bestFit="1" customWidth="1"/>
    <col min="5615" max="5615" width="6.5" style="333" customWidth="1"/>
    <col min="5616" max="5616" width="78.875" style="333" customWidth="1"/>
    <col min="5617" max="5617" width="23.75" style="333" customWidth="1"/>
    <col min="5618" max="5618" width="6.375" style="333" customWidth="1"/>
    <col min="5619" max="5619" width="8.25" style="333" customWidth="1"/>
    <col min="5620" max="5816" width="8.25" style="333"/>
    <col min="5817" max="5817" width="3.875" style="333" customWidth="1"/>
    <col min="5818" max="5818" width="32.75" style="333" customWidth="1"/>
    <col min="5819" max="5827" width="4.25" style="333" customWidth="1"/>
    <col min="5828" max="5828" width="4.125" style="333" customWidth="1"/>
    <col min="5829" max="5830" width="4.25" style="333" customWidth="1"/>
    <col min="5831" max="5831" width="4.125" style="333" customWidth="1"/>
    <col min="5832" max="5839" width="4.25" style="333" customWidth="1"/>
    <col min="5840" max="5840" width="6.75" style="333" customWidth="1"/>
    <col min="5841" max="5864" width="4.25" style="333" customWidth="1"/>
    <col min="5865" max="5865" width="7.625" style="333" customWidth="1"/>
    <col min="5866" max="5866" width="4.5" style="333" customWidth="1"/>
    <col min="5867" max="5867" width="6.5" style="333" customWidth="1"/>
    <col min="5868" max="5869" width="4.25" style="333" customWidth="1"/>
    <col min="5870" max="5870" width="8.75" style="333" bestFit="1" customWidth="1"/>
    <col min="5871" max="5871" width="6.5" style="333" customWidth="1"/>
    <col min="5872" max="5872" width="78.875" style="333" customWidth="1"/>
    <col min="5873" max="5873" width="23.75" style="333" customWidth="1"/>
    <col min="5874" max="5874" width="6.375" style="333" customWidth="1"/>
    <col min="5875" max="5875" width="8.25" style="333" customWidth="1"/>
    <col min="5876" max="6072" width="8.25" style="333"/>
    <col min="6073" max="6073" width="3.875" style="333" customWidth="1"/>
    <col min="6074" max="6074" width="32.75" style="333" customWidth="1"/>
    <col min="6075" max="6083" width="4.25" style="333" customWidth="1"/>
    <col min="6084" max="6084" width="4.125" style="333" customWidth="1"/>
    <col min="6085" max="6086" width="4.25" style="333" customWidth="1"/>
    <col min="6087" max="6087" width="4.125" style="333" customWidth="1"/>
    <col min="6088" max="6095" width="4.25" style="333" customWidth="1"/>
    <col min="6096" max="6096" width="6.75" style="333" customWidth="1"/>
    <col min="6097" max="6120" width="4.25" style="333" customWidth="1"/>
    <col min="6121" max="6121" width="7.625" style="333" customWidth="1"/>
    <col min="6122" max="6122" width="4.5" style="333" customWidth="1"/>
    <col min="6123" max="6123" width="6.5" style="333" customWidth="1"/>
    <col min="6124" max="6125" width="4.25" style="333" customWidth="1"/>
    <col min="6126" max="6126" width="8.75" style="333" bestFit="1" customWidth="1"/>
    <col min="6127" max="6127" width="6.5" style="333" customWidth="1"/>
    <col min="6128" max="6128" width="78.875" style="333" customWidth="1"/>
    <col min="6129" max="6129" width="23.75" style="333" customWidth="1"/>
    <col min="6130" max="6130" width="6.375" style="333" customWidth="1"/>
    <col min="6131" max="6131" width="8.25" style="333" customWidth="1"/>
    <col min="6132" max="6328" width="8.25" style="333"/>
    <col min="6329" max="6329" width="3.875" style="333" customWidth="1"/>
    <col min="6330" max="6330" width="32.75" style="333" customWidth="1"/>
    <col min="6331" max="6339" width="4.25" style="333" customWidth="1"/>
    <col min="6340" max="6340" width="4.125" style="333" customWidth="1"/>
    <col min="6341" max="6342" width="4.25" style="333" customWidth="1"/>
    <col min="6343" max="6343" width="4.125" style="333" customWidth="1"/>
    <col min="6344" max="6351" width="4.25" style="333" customWidth="1"/>
    <col min="6352" max="6352" width="6.75" style="333" customWidth="1"/>
    <col min="6353" max="6376" width="4.25" style="333" customWidth="1"/>
    <col min="6377" max="6377" width="7.625" style="333" customWidth="1"/>
    <col min="6378" max="6378" width="4.5" style="333" customWidth="1"/>
    <col min="6379" max="6379" width="6.5" style="333" customWidth="1"/>
    <col min="6380" max="6381" width="4.25" style="333" customWidth="1"/>
    <col min="6382" max="6382" width="8.75" style="333" bestFit="1" customWidth="1"/>
    <col min="6383" max="6383" width="6.5" style="333" customWidth="1"/>
    <col min="6384" max="6384" width="78.875" style="333" customWidth="1"/>
    <col min="6385" max="6385" width="23.75" style="333" customWidth="1"/>
    <col min="6386" max="6386" width="6.375" style="333" customWidth="1"/>
    <col min="6387" max="6387" width="8.25" style="333" customWidth="1"/>
    <col min="6388" max="6584" width="8.25" style="333"/>
    <col min="6585" max="6585" width="3.875" style="333" customWidth="1"/>
    <col min="6586" max="6586" width="32.75" style="333" customWidth="1"/>
    <col min="6587" max="6595" width="4.25" style="333" customWidth="1"/>
    <col min="6596" max="6596" width="4.125" style="333" customWidth="1"/>
    <col min="6597" max="6598" width="4.25" style="333" customWidth="1"/>
    <col min="6599" max="6599" width="4.125" style="333" customWidth="1"/>
    <col min="6600" max="6607" width="4.25" style="333" customWidth="1"/>
    <col min="6608" max="6608" width="6.75" style="333" customWidth="1"/>
    <col min="6609" max="6632" width="4.25" style="333" customWidth="1"/>
    <col min="6633" max="6633" width="7.625" style="333" customWidth="1"/>
    <col min="6634" max="6634" width="4.5" style="333" customWidth="1"/>
    <col min="6635" max="6635" width="6.5" style="333" customWidth="1"/>
    <col min="6636" max="6637" width="4.25" style="333" customWidth="1"/>
    <col min="6638" max="6638" width="8.75" style="333" bestFit="1" customWidth="1"/>
    <col min="6639" max="6639" width="6.5" style="333" customWidth="1"/>
    <col min="6640" max="6640" width="78.875" style="333" customWidth="1"/>
    <col min="6641" max="6641" width="23.75" style="333" customWidth="1"/>
    <col min="6642" max="6642" width="6.375" style="333" customWidth="1"/>
    <col min="6643" max="6643" width="8.25" style="333" customWidth="1"/>
    <col min="6644" max="6840" width="8.25" style="333"/>
    <col min="6841" max="6841" width="3.875" style="333" customWidth="1"/>
    <col min="6842" max="6842" width="32.75" style="333" customWidth="1"/>
    <col min="6843" max="6851" width="4.25" style="333" customWidth="1"/>
    <col min="6852" max="6852" width="4.125" style="333" customWidth="1"/>
    <col min="6853" max="6854" width="4.25" style="333" customWidth="1"/>
    <col min="6855" max="6855" width="4.125" style="333" customWidth="1"/>
    <col min="6856" max="6863" width="4.25" style="333" customWidth="1"/>
    <col min="6864" max="6864" width="6.75" style="333" customWidth="1"/>
    <col min="6865" max="6888" width="4.25" style="333" customWidth="1"/>
    <col min="6889" max="6889" width="7.625" style="333" customWidth="1"/>
    <col min="6890" max="6890" width="4.5" style="333" customWidth="1"/>
    <col min="6891" max="6891" width="6.5" style="333" customWidth="1"/>
    <col min="6892" max="6893" width="4.25" style="333" customWidth="1"/>
    <col min="6894" max="6894" width="8.75" style="333" bestFit="1" customWidth="1"/>
    <col min="6895" max="6895" width="6.5" style="333" customWidth="1"/>
    <col min="6896" max="6896" width="78.875" style="333" customWidth="1"/>
    <col min="6897" max="6897" width="23.75" style="333" customWidth="1"/>
    <col min="6898" max="6898" width="6.375" style="333" customWidth="1"/>
    <col min="6899" max="6899" width="8.25" style="333" customWidth="1"/>
    <col min="6900" max="7096" width="8.25" style="333"/>
    <col min="7097" max="7097" width="3.875" style="333" customWidth="1"/>
    <col min="7098" max="7098" width="32.75" style="333" customWidth="1"/>
    <col min="7099" max="7107" width="4.25" style="333" customWidth="1"/>
    <col min="7108" max="7108" width="4.125" style="333" customWidth="1"/>
    <col min="7109" max="7110" width="4.25" style="333" customWidth="1"/>
    <col min="7111" max="7111" width="4.125" style="333" customWidth="1"/>
    <col min="7112" max="7119" width="4.25" style="333" customWidth="1"/>
    <col min="7120" max="7120" width="6.75" style="333" customWidth="1"/>
    <col min="7121" max="7144" width="4.25" style="333" customWidth="1"/>
    <col min="7145" max="7145" width="7.625" style="333" customWidth="1"/>
    <col min="7146" max="7146" width="4.5" style="333" customWidth="1"/>
    <col min="7147" max="7147" width="6.5" style="333" customWidth="1"/>
    <col min="7148" max="7149" width="4.25" style="333" customWidth="1"/>
    <col min="7150" max="7150" width="8.75" style="333" bestFit="1" customWidth="1"/>
    <col min="7151" max="7151" width="6.5" style="333" customWidth="1"/>
    <col min="7152" max="7152" width="78.875" style="333" customWidth="1"/>
    <col min="7153" max="7153" width="23.75" style="333" customWidth="1"/>
    <col min="7154" max="7154" width="6.375" style="333" customWidth="1"/>
    <col min="7155" max="7155" width="8.25" style="333" customWidth="1"/>
    <col min="7156" max="7352" width="8.25" style="333"/>
    <col min="7353" max="7353" width="3.875" style="333" customWidth="1"/>
    <col min="7354" max="7354" width="32.75" style="333" customWidth="1"/>
    <col min="7355" max="7363" width="4.25" style="333" customWidth="1"/>
    <col min="7364" max="7364" width="4.125" style="333" customWidth="1"/>
    <col min="7365" max="7366" width="4.25" style="333" customWidth="1"/>
    <col min="7367" max="7367" width="4.125" style="333" customWidth="1"/>
    <col min="7368" max="7375" width="4.25" style="333" customWidth="1"/>
    <col min="7376" max="7376" width="6.75" style="333" customWidth="1"/>
    <col min="7377" max="7400" width="4.25" style="333" customWidth="1"/>
    <col min="7401" max="7401" width="7.625" style="333" customWidth="1"/>
    <col min="7402" max="7402" width="4.5" style="333" customWidth="1"/>
    <col min="7403" max="7403" width="6.5" style="333" customWidth="1"/>
    <col min="7404" max="7405" width="4.25" style="333" customWidth="1"/>
    <col min="7406" max="7406" width="8.75" style="333" bestFit="1" customWidth="1"/>
    <col min="7407" max="7407" width="6.5" style="333" customWidth="1"/>
    <col min="7408" max="7408" width="78.875" style="333" customWidth="1"/>
    <col min="7409" max="7409" width="23.75" style="333" customWidth="1"/>
    <col min="7410" max="7410" width="6.375" style="333" customWidth="1"/>
    <col min="7411" max="7411" width="8.25" style="333" customWidth="1"/>
    <col min="7412" max="7608" width="8.25" style="333"/>
    <col min="7609" max="7609" width="3.875" style="333" customWidth="1"/>
    <col min="7610" max="7610" width="32.75" style="333" customWidth="1"/>
    <col min="7611" max="7619" width="4.25" style="333" customWidth="1"/>
    <col min="7620" max="7620" width="4.125" style="333" customWidth="1"/>
    <col min="7621" max="7622" width="4.25" style="333" customWidth="1"/>
    <col min="7623" max="7623" width="4.125" style="333" customWidth="1"/>
    <col min="7624" max="7631" width="4.25" style="333" customWidth="1"/>
    <col min="7632" max="7632" width="6.75" style="333" customWidth="1"/>
    <col min="7633" max="7656" width="4.25" style="333" customWidth="1"/>
    <col min="7657" max="7657" width="7.625" style="333" customWidth="1"/>
    <col min="7658" max="7658" width="4.5" style="333" customWidth="1"/>
    <col min="7659" max="7659" width="6.5" style="333" customWidth="1"/>
    <col min="7660" max="7661" width="4.25" style="333" customWidth="1"/>
    <col min="7662" max="7662" width="8.75" style="333" bestFit="1" customWidth="1"/>
    <col min="7663" max="7663" width="6.5" style="333" customWidth="1"/>
    <col min="7664" max="7664" width="78.875" style="333" customWidth="1"/>
    <col min="7665" max="7665" width="23.75" style="333" customWidth="1"/>
    <col min="7666" max="7666" width="6.375" style="333" customWidth="1"/>
    <col min="7667" max="7667" width="8.25" style="333" customWidth="1"/>
    <col min="7668" max="7864" width="8.25" style="333"/>
    <col min="7865" max="7865" width="3.875" style="333" customWidth="1"/>
    <col min="7866" max="7866" width="32.75" style="333" customWidth="1"/>
    <col min="7867" max="7875" width="4.25" style="333" customWidth="1"/>
    <col min="7876" max="7876" width="4.125" style="333" customWidth="1"/>
    <col min="7877" max="7878" width="4.25" style="333" customWidth="1"/>
    <col min="7879" max="7879" width="4.125" style="333" customWidth="1"/>
    <col min="7880" max="7887" width="4.25" style="333" customWidth="1"/>
    <col min="7888" max="7888" width="6.75" style="333" customWidth="1"/>
    <col min="7889" max="7912" width="4.25" style="333" customWidth="1"/>
    <col min="7913" max="7913" width="7.625" style="333" customWidth="1"/>
    <col min="7914" max="7914" width="4.5" style="333" customWidth="1"/>
    <col min="7915" max="7915" width="6.5" style="333" customWidth="1"/>
    <col min="7916" max="7917" width="4.25" style="333" customWidth="1"/>
    <col min="7918" max="7918" width="8.75" style="333" bestFit="1" customWidth="1"/>
    <col min="7919" max="7919" width="6.5" style="333" customWidth="1"/>
    <col min="7920" max="7920" width="78.875" style="333" customWidth="1"/>
    <col min="7921" max="7921" width="23.75" style="333" customWidth="1"/>
    <col min="7922" max="7922" width="6.375" style="333" customWidth="1"/>
    <col min="7923" max="7923" width="8.25" style="333" customWidth="1"/>
    <col min="7924" max="8120" width="8.25" style="333"/>
    <col min="8121" max="8121" width="3.875" style="333" customWidth="1"/>
    <col min="8122" max="8122" width="32.75" style="333" customWidth="1"/>
    <col min="8123" max="8131" width="4.25" style="333" customWidth="1"/>
    <col min="8132" max="8132" width="4.125" style="333" customWidth="1"/>
    <col min="8133" max="8134" width="4.25" style="333" customWidth="1"/>
    <col min="8135" max="8135" width="4.125" style="333" customWidth="1"/>
    <col min="8136" max="8143" width="4.25" style="333" customWidth="1"/>
    <col min="8144" max="8144" width="6.75" style="333" customWidth="1"/>
    <col min="8145" max="8168" width="4.25" style="333" customWidth="1"/>
    <col min="8169" max="8169" width="7.625" style="333" customWidth="1"/>
    <col min="8170" max="8170" width="4.5" style="333" customWidth="1"/>
    <col min="8171" max="8171" width="6.5" style="333" customWidth="1"/>
    <col min="8172" max="8173" width="4.25" style="333" customWidth="1"/>
    <col min="8174" max="8174" width="8.75" style="333" bestFit="1" customWidth="1"/>
    <col min="8175" max="8175" width="6.5" style="333" customWidth="1"/>
    <col min="8176" max="8176" width="78.875" style="333" customWidth="1"/>
    <col min="8177" max="8177" width="23.75" style="333" customWidth="1"/>
    <col min="8178" max="8178" width="6.375" style="333" customWidth="1"/>
    <col min="8179" max="8179" width="8.25" style="333" customWidth="1"/>
    <col min="8180" max="8376" width="8.25" style="333"/>
    <col min="8377" max="8377" width="3.875" style="333" customWidth="1"/>
    <col min="8378" max="8378" width="32.75" style="333" customWidth="1"/>
    <col min="8379" max="8387" width="4.25" style="333" customWidth="1"/>
    <col min="8388" max="8388" width="4.125" style="333" customWidth="1"/>
    <col min="8389" max="8390" width="4.25" style="333" customWidth="1"/>
    <col min="8391" max="8391" width="4.125" style="333" customWidth="1"/>
    <col min="8392" max="8399" width="4.25" style="333" customWidth="1"/>
    <col min="8400" max="8400" width="6.75" style="333" customWidth="1"/>
    <col min="8401" max="8424" width="4.25" style="333" customWidth="1"/>
    <col min="8425" max="8425" width="7.625" style="333" customWidth="1"/>
    <col min="8426" max="8426" width="4.5" style="333" customWidth="1"/>
    <col min="8427" max="8427" width="6.5" style="333" customWidth="1"/>
    <col min="8428" max="8429" width="4.25" style="333" customWidth="1"/>
    <col min="8430" max="8430" width="8.75" style="333" bestFit="1" customWidth="1"/>
    <col min="8431" max="8431" width="6.5" style="333" customWidth="1"/>
    <col min="8432" max="8432" width="78.875" style="333" customWidth="1"/>
    <col min="8433" max="8433" width="23.75" style="333" customWidth="1"/>
    <col min="8434" max="8434" width="6.375" style="333" customWidth="1"/>
    <col min="8435" max="8435" width="8.25" style="333" customWidth="1"/>
    <col min="8436" max="8632" width="8.25" style="333"/>
    <col min="8633" max="8633" width="3.875" style="333" customWidth="1"/>
    <col min="8634" max="8634" width="32.75" style="333" customWidth="1"/>
    <col min="8635" max="8643" width="4.25" style="333" customWidth="1"/>
    <col min="8644" max="8644" width="4.125" style="333" customWidth="1"/>
    <col min="8645" max="8646" width="4.25" style="333" customWidth="1"/>
    <col min="8647" max="8647" width="4.125" style="333" customWidth="1"/>
    <col min="8648" max="8655" width="4.25" style="333" customWidth="1"/>
    <col min="8656" max="8656" width="6.75" style="333" customWidth="1"/>
    <col min="8657" max="8680" width="4.25" style="333" customWidth="1"/>
    <col min="8681" max="8681" width="7.625" style="333" customWidth="1"/>
    <col min="8682" max="8682" width="4.5" style="333" customWidth="1"/>
    <col min="8683" max="8683" width="6.5" style="333" customWidth="1"/>
    <col min="8684" max="8685" width="4.25" style="333" customWidth="1"/>
    <col min="8686" max="8686" width="8.75" style="333" bestFit="1" customWidth="1"/>
    <col min="8687" max="8687" width="6.5" style="333" customWidth="1"/>
    <col min="8688" max="8688" width="78.875" style="333" customWidth="1"/>
    <col min="8689" max="8689" width="23.75" style="333" customWidth="1"/>
    <col min="8690" max="8690" width="6.375" style="333" customWidth="1"/>
    <col min="8691" max="8691" width="8.25" style="333" customWidth="1"/>
    <col min="8692" max="8888" width="8.25" style="333"/>
    <col min="8889" max="8889" width="3.875" style="333" customWidth="1"/>
    <col min="8890" max="8890" width="32.75" style="333" customWidth="1"/>
    <col min="8891" max="8899" width="4.25" style="333" customWidth="1"/>
    <col min="8900" max="8900" width="4.125" style="333" customWidth="1"/>
    <col min="8901" max="8902" width="4.25" style="333" customWidth="1"/>
    <col min="8903" max="8903" width="4.125" style="333" customWidth="1"/>
    <col min="8904" max="8911" width="4.25" style="333" customWidth="1"/>
    <col min="8912" max="8912" width="6.75" style="333" customWidth="1"/>
    <col min="8913" max="8936" width="4.25" style="333" customWidth="1"/>
    <col min="8937" max="8937" width="7.625" style="333" customWidth="1"/>
    <col min="8938" max="8938" width="4.5" style="333" customWidth="1"/>
    <col min="8939" max="8939" width="6.5" style="333" customWidth="1"/>
    <col min="8940" max="8941" width="4.25" style="333" customWidth="1"/>
    <col min="8942" max="8942" width="8.75" style="333" bestFit="1" customWidth="1"/>
    <col min="8943" max="8943" width="6.5" style="333" customWidth="1"/>
    <col min="8944" max="8944" width="78.875" style="333" customWidth="1"/>
    <col min="8945" max="8945" width="23.75" style="333" customWidth="1"/>
    <col min="8946" max="8946" width="6.375" style="333" customWidth="1"/>
    <col min="8947" max="8947" width="8.25" style="333" customWidth="1"/>
    <col min="8948" max="9144" width="8.25" style="333"/>
    <col min="9145" max="9145" width="3.875" style="333" customWidth="1"/>
    <col min="9146" max="9146" width="32.75" style="333" customWidth="1"/>
    <col min="9147" max="9155" width="4.25" style="333" customWidth="1"/>
    <col min="9156" max="9156" width="4.125" style="333" customWidth="1"/>
    <col min="9157" max="9158" width="4.25" style="333" customWidth="1"/>
    <col min="9159" max="9159" width="4.125" style="333" customWidth="1"/>
    <col min="9160" max="9167" width="4.25" style="333" customWidth="1"/>
    <col min="9168" max="9168" width="6.75" style="333" customWidth="1"/>
    <col min="9169" max="9192" width="4.25" style="333" customWidth="1"/>
    <col min="9193" max="9193" width="7.625" style="333" customWidth="1"/>
    <col min="9194" max="9194" width="4.5" style="333" customWidth="1"/>
    <col min="9195" max="9195" width="6.5" style="333" customWidth="1"/>
    <col min="9196" max="9197" width="4.25" style="333" customWidth="1"/>
    <col min="9198" max="9198" width="8.75" style="333" bestFit="1" customWidth="1"/>
    <col min="9199" max="9199" width="6.5" style="333" customWidth="1"/>
    <col min="9200" max="9200" width="78.875" style="333" customWidth="1"/>
    <col min="9201" max="9201" width="23.75" style="333" customWidth="1"/>
    <col min="9202" max="9202" width="6.375" style="333" customWidth="1"/>
    <col min="9203" max="9203" width="8.25" style="333" customWidth="1"/>
    <col min="9204" max="9400" width="8.25" style="333"/>
    <col min="9401" max="9401" width="3.875" style="333" customWidth="1"/>
    <col min="9402" max="9402" width="32.75" style="333" customWidth="1"/>
    <col min="9403" max="9411" width="4.25" style="333" customWidth="1"/>
    <col min="9412" max="9412" width="4.125" style="333" customWidth="1"/>
    <col min="9413" max="9414" width="4.25" style="333" customWidth="1"/>
    <col min="9415" max="9415" width="4.125" style="333" customWidth="1"/>
    <col min="9416" max="9423" width="4.25" style="333" customWidth="1"/>
    <col min="9424" max="9424" width="6.75" style="333" customWidth="1"/>
    <col min="9425" max="9448" width="4.25" style="333" customWidth="1"/>
    <col min="9449" max="9449" width="7.625" style="333" customWidth="1"/>
    <col min="9450" max="9450" width="4.5" style="333" customWidth="1"/>
    <col min="9451" max="9451" width="6.5" style="333" customWidth="1"/>
    <col min="9452" max="9453" width="4.25" style="333" customWidth="1"/>
    <col min="9454" max="9454" width="8.75" style="333" bestFit="1" customWidth="1"/>
    <col min="9455" max="9455" width="6.5" style="333" customWidth="1"/>
    <col min="9456" max="9456" width="78.875" style="333" customWidth="1"/>
    <col min="9457" max="9457" width="23.75" style="333" customWidth="1"/>
    <col min="9458" max="9458" width="6.375" style="333" customWidth="1"/>
    <col min="9459" max="9459" width="8.25" style="333" customWidth="1"/>
    <col min="9460" max="9656" width="8.25" style="333"/>
    <col min="9657" max="9657" width="3.875" style="333" customWidth="1"/>
    <col min="9658" max="9658" width="32.75" style="333" customWidth="1"/>
    <col min="9659" max="9667" width="4.25" style="333" customWidth="1"/>
    <col min="9668" max="9668" width="4.125" style="333" customWidth="1"/>
    <col min="9669" max="9670" width="4.25" style="333" customWidth="1"/>
    <col min="9671" max="9671" width="4.125" style="333" customWidth="1"/>
    <col min="9672" max="9679" width="4.25" style="333" customWidth="1"/>
    <col min="9680" max="9680" width="6.75" style="333" customWidth="1"/>
    <col min="9681" max="9704" width="4.25" style="333" customWidth="1"/>
    <col min="9705" max="9705" width="7.625" style="333" customWidth="1"/>
    <col min="9706" max="9706" width="4.5" style="333" customWidth="1"/>
    <col min="9707" max="9707" width="6.5" style="333" customWidth="1"/>
    <col min="9708" max="9709" width="4.25" style="333" customWidth="1"/>
    <col min="9710" max="9710" width="8.75" style="333" bestFit="1" customWidth="1"/>
    <col min="9711" max="9711" width="6.5" style="333" customWidth="1"/>
    <col min="9712" max="9712" width="78.875" style="333" customWidth="1"/>
    <col min="9713" max="9713" width="23.75" style="333" customWidth="1"/>
    <col min="9714" max="9714" width="6.375" style="333" customWidth="1"/>
    <col min="9715" max="9715" width="8.25" style="333" customWidth="1"/>
    <col min="9716" max="9912" width="8.25" style="333"/>
    <col min="9913" max="9913" width="3.875" style="333" customWidth="1"/>
    <col min="9914" max="9914" width="32.75" style="333" customWidth="1"/>
    <col min="9915" max="9923" width="4.25" style="333" customWidth="1"/>
    <col min="9924" max="9924" width="4.125" style="333" customWidth="1"/>
    <col min="9925" max="9926" width="4.25" style="333" customWidth="1"/>
    <col min="9927" max="9927" width="4.125" style="333" customWidth="1"/>
    <col min="9928" max="9935" width="4.25" style="333" customWidth="1"/>
    <col min="9936" max="9936" width="6.75" style="333" customWidth="1"/>
    <col min="9937" max="9960" width="4.25" style="333" customWidth="1"/>
    <col min="9961" max="9961" width="7.625" style="333" customWidth="1"/>
    <col min="9962" max="9962" width="4.5" style="333" customWidth="1"/>
    <col min="9963" max="9963" width="6.5" style="333" customWidth="1"/>
    <col min="9964" max="9965" width="4.25" style="333" customWidth="1"/>
    <col min="9966" max="9966" width="8.75" style="333" bestFit="1" customWidth="1"/>
    <col min="9967" max="9967" width="6.5" style="333" customWidth="1"/>
    <col min="9968" max="9968" width="78.875" style="333" customWidth="1"/>
    <col min="9969" max="9969" width="23.75" style="333" customWidth="1"/>
    <col min="9970" max="9970" width="6.375" style="333" customWidth="1"/>
    <col min="9971" max="9971" width="8.25" style="333" customWidth="1"/>
    <col min="9972" max="10168" width="8.25" style="333"/>
    <col min="10169" max="10169" width="3.875" style="333" customWidth="1"/>
    <col min="10170" max="10170" width="32.75" style="333" customWidth="1"/>
    <col min="10171" max="10179" width="4.25" style="333" customWidth="1"/>
    <col min="10180" max="10180" width="4.125" style="333" customWidth="1"/>
    <col min="10181" max="10182" width="4.25" style="333" customWidth="1"/>
    <col min="10183" max="10183" width="4.125" style="333" customWidth="1"/>
    <col min="10184" max="10191" width="4.25" style="333" customWidth="1"/>
    <col min="10192" max="10192" width="6.75" style="333" customWidth="1"/>
    <col min="10193" max="10216" width="4.25" style="333" customWidth="1"/>
    <col min="10217" max="10217" width="7.625" style="333" customWidth="1"/>
    <col min="10218" max="10218" width="4.5" style="333" customWidth="1"/>
    <col min="10219" max="10219" width="6.5" style="333" customWidth="1"/>
    <col min="10220" max="10221" width="4.25" style="333" customWidth="1"/>
    <col min="10222" max="10222" width="8.75" style="333" bestFit="1" customWidth="1"/>
    <col min="10223" max="10223" width="6.5" style="333" customWidth="1"/>
    <col min="10224" max="10224" width="78.875" style="333" customWidth="1"/>
    <col min="10225" max="10225" width="23.75" style="333" customWidth="1"/>
    <col min="10226" max="10226" width="6.375" style="333" customWidth="1"/>
    <col min="10227" max="10227" width="8.25" style="333" customWidth="1"/>
    <col min="10228" max="10424" width="8.25" style="333"/>
    <col min="10425" max="10425" width="3.875" style="333" customWidth="1"/>
    <col min="10426" max="10426" width="32.75" style="333" customWidth="1"/>
    <col min="10427" max="10435" width="4.25" style="333" customWidth="1"/>
    <col min="10436" max="10436" width="4.125" style="333" customWidth="1"/>
    <col min="10437" max="10438" width="4.25" style="333" customWidth="1"/>
    <col min="10439" max="10439" width="4.125" style="333" customWidth="1"/>
    <col min="10440" max="10447" width="4.25" style="333" customWidth="1"/>
    <col min="10448" max="10448" width="6.75" style="333" customWidth="1"/>
    <col min="10449" max="10472" width="4.25" style="333" customWidth="1"/>
    <col min="10473" max="10473" width="7.625" style="333" customWidth="1"/>
    <col min="10474" max="10474" width="4.5" style="333" customWidth="1"/>
    <col min="10475" max="10475" width="6.5" style="333" customWidth="1"/>
    <col min="10476" max="10477" width="4.25" style="333" customWidth="1"/>
    <col min="10478" max="10478" width="8.75" style="333" bestFit="1" customWidth="1"/>
    <col min="10479" max="10479" width="6.5" style="333" customWidth="1"/>
    <col min="10480" max="10480" width="78.875" style="333" customWidth="1"/>
    <col min="10481" max="10481" width="23.75" style="333" customWidth="1"/>
    <col min="10482" max="10482" width="6.375" style="333" customWidth="1"/>
    <col min="10483" max="10483" width="8.25" style="333" customWidth="1"/>
    <col min="10484" max="10680" width="8.25" style="333"/>
    <col min="10681" max="10681" width="3.875" style="333" customWidth="1"/>
    <col min="10682" max="10682" width="32.75" style="333" customWidth="1"/>
    <col min="10683" max="10691" width="4.25" style="333" customWidth="1"/>
    <col min="10692" max="10692" width="4.125" style="333" customWidth="1"/>
    <col min="10693" max="10694" width="4.25" style="333" customWidth="1"/>
    <col min="10695" max="10695" width="4.125" style="333" customWidth="1"/>
    <col min="10696" max="10703" width="4.25" style="333" customWidth="1"/>
    <col min="10704" max="10704" width="6.75" style="333" customWidth="1"/>
    <col min="10705" max="10728" width="4.25" style="333" customWidth="1"/>
    <col min="10729" max="10729" width="7.625" style="333" customWidth="1"/>
    <col min="10730" max="10730" width="4.5" style="333" customWidth="1"/>
    <col min="10731" max="10731" width="6.5" style="333" customWidth="1"/>
    <col min="10732" max="10733" width="4.25" style="333" customWidth="1"/>
    <col min="10734" max="10734" width="8.75" style="333" bestFit="1" customWidth="1"/>
    <col min="10735" max="10735" width="6.5" style="333" customWidth="1"/>
    <col min="10736" max="10736" width="78.875" style="333" customWidth="1"/>
    <col min="10737" max="10737" width="23.75" style="333" customWidth="1"/>
    <col min="10738" max="10738" width="6.375" style="333" customWidth="1"/>
    <col min="10739" max="10739" width="8.25" style="333" customWidth="1"/>
    <col min="10740" max="10936" width="8.25" style="333"/>
    <col min="10937" max="10937" width="3.875" style="333" customWidth="1"/>
    <col min="10938" max="10938" width="32.75" style="333" customWidth="1"/>
    <col min="10939" max="10947" width="4.25" style="333" customWidth="1"/>
    <col min="10948" max="10948" width="4.125" style="333" customWidth="1"/>
    <col min="10949" max="10950" width="4.25" style="333" customWidth="1"/>
    <col min="10951" max="10951" width="4.125" style="333" customWidth="1"/>
    <col min="10952" max="10959" width="4.25" style="333" customWidth="1"/>
    <col min="10960" max="10960" width="6.75" style="333" customWidth="1"/>
    <col min="10961" max="10984" width="4.25" style="333" customWidth="1"/>
    <col min="10985" max="10985" width="7.625" style="333" customWidth="1"/>
    <col min="10986" max="10986" width="4.5" style="333" customWidth="1"/>
    <col min="10987" max="10987" width="6.5" style="333" customWidth="1"/>
    <col min="10988" max="10989" width="4.25" style="333" customWidth="1"/>
    <col min="10990" max="10990" width="8.75" style="333" bestFit="1" customWidth="1"/>
    <col min="10991" max="10991" width="6.5" style="333" customWidth="1"/>
    <col min="10992" max="10992" width="78.875" style="333" customWidth="1"/>
    <col min="10993" max="10993" width="23.75" style="333" customWidth="1"/>
    <col min="10994" max="10994" width="6.375" style="333" customWidth="1"/>
    <col min="10995" max="10995" width="8.25" style="333" customWidth="1"/>
    <col min="10996" max="11192" width="8.25" style="333"/>
    <col min="11193" max="11193" width="3.875" style="333" customWidth="1"/>
    <col min="11194" max="11194" width="32.75" style="333" customWidth="1"/>
    <col min="11195" max="11203" width="4.25" style="333" customWidth="1"/>
    <col min="11204" max="11204" width="4.125" style="333" customWidth="1"/>
    <col min="11205" max="11206" width="4.25" style="333" customWidth="1"/>
    <col min="11207" max="11207" width="4.125" style="333" customWidth="1"/>
    <col min="11208" max="11215" width="4.25" style="333" customWidth="1"/>
    <col min="11216" max="11216" width="6.75" style="333" customWidth="1"/>
    <col min="11217" max="11240" width="4.25" style="333" customWidth="1"/>
    <col min="11241" max="11241" width="7.625" style="333" customWidth="1"/>
    <col min="11242" max="11242" width="4.5" style="333" customWidth="1"/>
    <col min="11243" max="11243" width="6.5" style="333" customWidth="1"/>
    <col min="11244" max="11245" width="4.25" style="333" customWidth="1"/>
    <col min="11246" max="11246" width="8.75" style="333" bestFit="1" customWidth="1"/>
    <col min="11247" max="11247" width="6.5" style="333" customWidth="1"/>
    <col min="11248" max="11248" width="78.875" style="333" customWidth="1"/>
    <col min="11249" max="11249" width="23.75" style="333" customWidth="1"/>
    <col min="11250" max="11250" width="6.375" style="333" customWidth="1"/>
    <col min="11251" max="11251" width="8.25" style="333" customWidth="1"/>
    <col min="11252" max="11448" width="8.25" style="333"/>
    <col min="11449" max="11449" width="3.875" style="333" customWidth="1"/>
    <col min="11450" max="11450" width="32.75" style="333" customWidth="1"/>
    <col min="11451" max="11459" width="4.25" style="333" customWidth="1"/>
    <col min="11460" max="11460" width="4.125" style="333" customWidth="1"/>
    <col min="11461" max="11462" width="4.25" style="333" customWidth="1"/>
    <col min="11463" max="11463" width="4.125" style="333" customWidth="1"/>
    <col min="11464" max="11471" width="4.25" style="333" customWidth="1"/>
    <col min="11472" max="11472" width="6.75" style="333" customWidth="1"/>
    <col min="11473" max="11496" width="4.25" style="333" customWidth="1"/>
    <col min="11497" max="11497" width="7.625" style="333" customWidth="1"/>
    <col min="11498" max="11498" width="4.5" style="333" customWidth="1"/>
    <col min="11499" max="11499" width="6.5" style="333" customWidth="1"/>
    <col min="11500" max="11501" width="4.25" style="333" customWidth="1"/>
    <col min="11502" max="11502" width="8.75" style="333" bestFit="1" customWidth="1"/>
    <col min="11503" max="11503" width="6.5" style="333" customWidth="1"/>
    <col min="11504" max="11504" width="78.875" style="333" customWidth="1"/>
    <col min="11505" max="11505" width="23.75" style="333" customWidth="1"/>
    <col min="11506" max="11506" width="6.375" style="333" customWidth="1"/>
    <col min="11507" max="11507" width="8.25" style="333" customWidth="1"/>
    <col min="11508" max="11704" width="8.25" style="333"/>
    <col min="11705" max="11705" width="3.875" style="333" customWidth="1"/>
    <col min="11706" max="11706" width="32.75" style="333" customWidth="1"/>
    <col min="11707" max="11715" width="4.25" style="333" customWidth="1"/>
    <col min="11716" max="11716" width="4.125" style="333" customWidth="1"/>
    <col min="11717" max="11718" width="4.25" style="333" customWidth="1"/>
    <col min="11719" max="11719" width="4.125" style="333" customWidth="1"/>
    <col min="11720" max="11727" width="4.25" style="333" customWidth="1"/>
    <col min="11728" max="11728" width="6.75" style="333" customWidth="1"/>
    <col min="11729" max="11752" width="4.25" style="333" customWidth="1"/>
    <col min="11753" max="11753" width="7.625" style="333" customWidth="1"/>
    <col min="11754" max="11754" width="4.5" style="333" customWidth="1"/>
    <col min="11755" max="11755" width="6.5" style="333" customWidth="1"/>
    <col min="11756" max="11757" width="4.25" style="333" customWidth="1"/>
    <col min="11758" max="11758" width="8.75" style="333" bestFit="1" customWidth="1"/>
    <col min="11759" max="11759" width="6.5" style="333" customWidth="1"/>
    <col min="11760" max="11760" width="78.875" style="333" customWidth="1"/>
    <col min="11761" max="11761" width="23.75" style="333" customWidth="1"/>
    <col min="11762" max="11762" width="6.375" style="333" customWidth="1"/>
    <col min="11763" max="11763" width="8.25" style="333" customWidth="1"/>
    <col min="11764" max="11960" width="8.25" style="333"/>
    <col min="11961" max="11961" width="3.875" style="333" customWidth="1"/>
    <col min="11962" max="11962" width="32.75" style="333" customWidth="1"/>
    <col min="11963" max="11971" width="4.25" style="333" customWidth="1"/>
    <col min="11972" max="11972" width="4.125" style="333" customWidth="1"/>
    <col min="11973" max="11974" width="4.25" style="333" customWidth="1"/>
    <col min="11975" max="11975" width="4.125" style="333" customWidth="1"/>
    <col min="11976" max="11983" width="4.25" style="333" customWidth="1"/>
    <col min="11984" max="11984" width="6.75" style="333" customWidth="1"/>
    <col min="11985" max="12008" width="4.25" style="333" customWidth="1"/>
    <col min="12009" max="12009" width="7.625" style="333" customWidth="1"/>
    <col min="12010" max="12010" width="4.5" style="333" customWidth="1"/>
    <col min="12011" max="12011" width="6.5" style="333" customWidth="1"/>
    <col min="12012" max="12013" width="4.25" style="333" customWidth="1"/>
    <col min="12014" max="12014" width="8.75" style="333" bestFit="1" customWidth="1"/>
    <col min="12015" max="12015" width="6.5" style="333" customWidth="1"/>
    <col min="12016" max="12016" width="78.875" style="333" customWidth="1"/>
    <col min="12017" max="12017" width="23.75" style="333" customWidth="1"/>
    <col min="12018" max="12018" width="6.375" style="333" customWidth="1"/>
    <col min="12019" max="12019" width="8.25" style="333" customWidth="1"/>
    <col min="12020" max="12216" width="8.25" style="333"/>
    <col min="12217" max="12217" width="3.875" style="333" customWidth="1"/>
    <col min="12218" max="12218" width="32.75" style="333" customWidth="1"/>
    <col min="12219" max="12227" width="4.25" style="333" customWidth="1"/>
    <col min="12228" max="12228" width="4.125" style="333" customWidth="1"/>
    <col min="12229" max="12230" width="4.25" style="333" customWidth="1"/>
    <col min="12231" max="12231" width="4.125" style="333" customWidth="1"/>
    <col min="12232" max="12239" width="4.25" style="333" customWidth="1"/>
    <col min="12240" max="12240" width="6.75" style="333" customWidth="1"/>
    <col min="12241" max="12264" width="4.25" style="333" customWidth="1"/>
    <col min="12265" max="12265" width="7.625" style="333" customWidth="1"/>
    <col min="12266" max="12266" width="4.5" style="333" customWidth="1"/>
    <col min="12267" max="12267" width="6.5" style="333" customWidth="1"/>
    <col min="12268" max="12269" width="4.25" style="333" customWidth="1"/>
    <col min="12270" max="12270" width="8.75" style="333" bestFit="1" customWidth="1"/>
    <col min="12271" max="12271" width="6.5" style="333" customWidth="1"/>
    <col min="12272" max="12272" width="78.875" style="333" customWidth="1"/>
    <col min="12273" max="12273" width="23.75" style="333" customWidth="1"/>
    <col min="12274" max="12274" width="6.375" style="333" customWidth="1"/>
    <col min="12275" max="12275" width="8.25" style="333" customWidth="1"/>
    <col min="12276" max="12472" width="8.25" style="333"/>
    <col min="12473" max="12473" width="3.875" style="333" customWidth="1"/>
    <col min="12474" max="12474" width="32.75" style="333" customWidth="1"/>
    <col min="12475" max="12483" width="4.25" style="333" customWidth="1"/>
    <col min="12484" max="12484" width="4.125" style="333" customWidth="1"/>
    <col min="12485" max="12486" width="4.25" style="333" customWidth="1"/>
    <col min="12487" max="12487" width="4.125" style="333" customWidth="1"/>
    <col min="12488" max="12495" width="4.25" style="333" customWidth="1"/>
    <col min="12496" max="12496" width="6.75" style="333" customWidth="1"/>
    <col min="12497" max="12520" width="4.25" style="333" customWidth="1"/>
    <col min="12521" max="12521" width="7.625" style="333" customWidth="1"/>
    <col min="12522" max="12522" width="4.5" style="333" customWidth="1"/>
    <col min="12523" max="12523" width="6.5" style="333" customWidth="1"/>
    <col min="12524" max="12525" width="4.25" style="333" customWidth="1"/>
    <col min="12526" max="12526" width="8.75" style="333" bestFit="1" customWidth="1"/>
    <col min="12527" max="12527" width="6.5" style="333" customWidth="1"/>
    <col min="12528" max="12528" width="78.875" style="333" customWidth="1"/>
    <col min="12529" max="12529" width="23.75" style="333" customWidth="1"/>
    <col min="12530" max="12530" width="6.375" style="333" customWidth="1"/>
    <col min="12531" max="12531" width="8.25" style="333" customWidth="1"/>
    <col min="12532" max="12728" width="8.25" style="333"/>
    <col min="12729" max="12729" width="3.875" style="333" customWidth="1"/>
    <col min="12730" max="12730" width="32.75" style="333" customWidth="1"/>
    <col min="12731" max="12739" width="4.25" style="333" customWidth="1"/>
    <col min="12740" max="12740" width="4.125" style="333" customWidth="1"/>
    <col min="12741" max="12742" width="4.25" style="333" customWidth="1"/>
    <col min="12743" max="12743" width="4.125" style="333" customWidth="1"/>
    <col min="12744" max="12751" width="4.25" style="333" customWidth="1"/>
    <col min="12752" max="12752" width="6.75" style="333" customWidth="1"/>
    <col min="12753" max="12776" width="4.25" style="333" customWidth="1"/>
    <col min="12777" max="12777" width="7.625" style="333" customWidth="1"/>
    <col min="12778" max="12778" width="4.5" style="333" customWidth="1"/>
    <col min="12779" max="12779" width="6.5" style="333" customWidth="1"/>
    <col min="12780" max="12781" width="4.25" style="333" customWidth="1"/>
    <col min="12782" max="12782" width="8.75" style="333" bestFit="1" customWidth="1"/>
    <col min="12783" max="12783" width="6.5" style="333" customWidth="1"/>
    <col min="12784" max="12784" width="78.875" style="333" customWidth="1"/>
    <col min="12785" max="12785" width="23.75" style="333" customWidth="1"/>
    <col min="12786" max="12786" width="6.375" style="333" customWidth="1"/>
    <col min="12787" max="12787" width="8.25" style="333" customWidth="1"/>
    <col min="12788" max="12984" width="8.25" style="333"/>
    <col min="12985" max="12985" width="3.875" style="333" customWidth="1"/>
    <col min="12986" max="12986" width="32.75" style="333" customWidth="1"/>
    <col min="12987" max="12995" width="4.25" style="333" customWidth="1"/>
    <col min="12996" max="12996" width="4.125" style="333" customWidth="1"/>
    <col min="12997" max="12998" width="4.25" style="333" customWidth="1"/>
    <col min="12999" max="12999" width="4.125" style="333" customWidth="1"/>
    <col min="13000" max="13007" width="4.25" style="333" customWidth="1"/>
    <col min="13008" max="13008" width="6.75" style="333" customWidth="1"/>
    <col min="13009" max="13032" width="4.25" style="333" customWidth="1"/>
    <col min="13033" max="13033" width="7.625" style="333" customWidth="1"/>
    <col min="13034" max="13034" width="4.5" style="333" customWidth="1"/>
    <col min="13035" max="13035" width="6.5" style="333" customWidth="1"/>
    <col min="13036" max="13037" width="4.25" style="333" customWidth="1"/>
    <col min="13038" max="13038" width="8.75" style="333" bestFit="1" customWidth="1"/>
    <col min="13039" max="13039" width="6.5" style="333" customWidth="1"/>
    <col min="13040" max="13040" width="78.875" style="333" customWidth="1"/>
    <col min="13041" max="13041" width="23.75" style="333" customWidth="1"/>
    <col min="13042" max="13042" width="6.375" style="333" customWidth="1"/>
    <col min="13043" max="13043" width="8.25" style="333" customWidth="1"/>
    <col min="13044" max="13240" width="8.25" style="333"/>
    <col min="13241" max="13241" width="3.875" style="333" customWidth="1"/>
    <col min="13242" max="13242" width="32.75" style="333" customWidth="1"/>
    <col min="13243" max="13251" width="4.25" style="333" customWidth="1"/>
    <col min="13252" max="13252" width="4.125" style="333" customWidth="1"/>
    <col min="13253" max="13254" width="4.25" style="333" customWidth="1"/>
    <col min="13255" max="13255" width="4.125" style="333" customWidth="1"/>
    <col min="13256" max="13263" width="4.25" style="333" customWidth="1"/>
    <col min="13264" max="13264" width="6.75" style="333" customWidth="1"/>
    <col min="13265" max="13288" width="4.25" style="333" customWidth="1"/>
    <col min="13289" max="13289" width="7.625" style="333" customWidth="1"/>
    <col min="13290" max="13290" width="4.5" style="333" customWidth="1"/>
    <col min="13291" max="13291" width="6.5" style="333" customWidth="1"/>
    <col min="13292" max="13293" width="4.25" style="333" customWidth="1"/>
    <col min="13294" max="13294" width="8.75" style="333" bestFit="1" customWidth="1"/>
    <col min="13295" max="13295" width="6.5" style="333" customWidth="1"/>
    <col min="13296" max="13296" width="78.875" style="333" customWidth="1"/>
    <col min="13297" max="13297" width="23.75" style="333" customWidth="1"/>
    <col min="13298" max="13298" width="6.375" style="333" customWidth="1"/>
    <col min="13299" max="13299" width="8.25" style="333" customWidth="1"/>
    <col min="13300" max="13496" width="8.25" style="333"/>
    <col min="13497" max="13497" width="3.875" style="333" customWidth="1"/>
    <col min="13498" max="13498" width="32.75" style="333" customWidth="1"/>
    <col min="13499" max="13507" width="4.25" style="333" customWidth="1"/>
    <col min="13508" max="13508" width="4.125" style="333" customWidth="1"/>
    <col min="13509" max="13510" width="4.25" style="333" customWidth="1"/>
    <col min="13511" max="13511" width="4.125" style="333" customWidth="1"/>
    <col min="13512" max="13519" width="4.25" style="333" customWidth="1"/>
    <col min="13520" max="13520" width="6.75" style="333" customWidth="1"/>
    <col min="13521" max="13544" width="4.25" style="333" customWidth="1"/>
    <col min="13545" max="13545" width="7.625" style="333" customWidth="1"/>
    <col min="13546" max="13546" width="4.5" style="333" customWidth="1"/>
    <col min="13547" max="13547" width="6.5" style="333" customWidth="1"/>
    <col min="13548" max="13549" width="4.25" style="333" customWidth="1"/>
    <col min="13550" max="13550" width="8.75" style="333" bestFit="1" customWidth="1"/>
    <col min="13551" max="13551" width="6.5" style="333" customWidth="1"/>
    <col min="13552" max="13552" width="78.875" style="333" customWidth="1"/>
    <col min="13553" max="13553" width="23.75" style="333" customWidth="1"/>
    <col min="13554" max="13554" width="6.375" style="333" customWidth="1"/>
    <col min="13555" max="13555" width="8.25" style="333" customWidth="1"/>
    <col min="13556" max="13752" width="8.25" style="333"/>
    <col min="13753" max="13753" width="3.875" style="333" customWidth="1"/>
    <col min="13754" max="13754" width="32.75" style="333" customWidth="1"/>
    <col min="13755" max="13763" width="4.25" style="333" customWidth="1"/>
    <col min="13764" max="13764" width="4.125" style="333" customWidth="1"/>
    <col min="13765" max="13766" width="4.25" style="333" customWidth="1"/>
    <col min="13767" max="13767" width="4.125" style="333" customWidth="1"/>
    <col min="13768" max="13775" width="4.25" style="333" customWidth="1"/>
    <col min="13776" max="13776" width="6.75" style="333" customWidth="1"/>
    <col min="13777" max="13800" width="4.25" style="333" customWidth="1"/>
    <col min="13801" max="13801" width="7.625" style="333" customWidth="1"/>
    <col min="13802" max="13802" width="4.5" style="333" customWidth="1"/>
    <col min="13803" max="13803" width="6.5" style="333" customWidth="1"/>
    <col min="13804" max="13805" width="4.25" style="333" customWidth="1"/>
    <col min="13806" max="13806" width="8.75" style="333" bestFit="1" customWidth="1"/>
    <col min="13807" max="13807" width="6.5" style="333" customWidth="1"/>
    <col min="13808" max="13808" width="78.875" style="333" customWidth="1"/>
    <col min="13809" max="13809" width="23.75" style="333" customWidth="1"/>
    <col min="13810" max="13810" width="6.375" style="333" customWidth="1"/>
    <col min="13811" max="13811" width="8.25" style="333" customWidth="1"/>
    <col min="13812" max="14008" width="8.25" style="333"/>
    <col min="14009" max="14009" width="3.875" style="333" customWidth="1"/>
    <col min="14010" max="14010" width="32.75" style="333" customWidth="1"/>
    <col min="14011" max="14019" width="4.25" style="333" customWidth="1"/>
    <col min="14020" max="14020" width="4.125" style="333" customWidth="1"/>
    <col min="14021" max="14022" width="4.25" style="333" customWidth="1"/>
    <col min="14023" max="14023" width="4.125" style="333" customWidth="1"/>
    <col min="14024" max="14031" width="4.25" style="333" customWidth="1"/>
    <col min="14032" max="14032" width="6.75" style="333" customWidth="1"/>
    <col min="14033" max="14056" width="4.25" style="333" customWidth="1"/>
    <col min="14057" max="14057" width="7.625" style="333" customWidth="1"/>
    <col min="14058" max="14058" width="4.5" style="333" customWidth="1"/>
    <col min="14059" max="14059" width="6.5" style="333" customWidth="1"/>
    <col min="14060" max="14061" width="4.25" style="333" customWidth="1"/>
    <col min="14062" max="14062" width="8.75" style="333" bestFit="1" customWidth="1"/>
    <col min="14063" max="14063" width="6.5" style="333" customWidth="1"/>
    <col min="14064" max="14064" width="78.875" style="333" customWidth="1"/>
    <col min="14065" max="14065" width="23.75" style="333" customWidth="1"/>
    <col min="14066" max="14066" width="6.375" style="333" customWidth="1"/>
    <col min="14067" max="14067" width="8.25" style="333" customWidth="1"/>
    <col min="14068" max="14264" width="8.25" style="333"/>
    <col min="14265" max="14265" width="3.875" style="333" customWidth="1"/>
    <col min="14266" max="14266" width="32.75" style="333" customWidth="1"/>
    <col min="14267" max="14275" width="4.25" style="333" customWidth="1"/>
    <col min="14276" max="14276" width="4.125" style="333" customWidth="1"/>
    <col min="14277" max="14278" width="4.25" style="333" customWidth="1"/>
    <col min="14279" max="14279" width="4.125" style="333" customWidth="1"/>
    <col min="14280" max="14287" width="4.25" style="333" customWidth="1"/>
    <col min="14288" max="14288" width="6.75" style="333" customWidth="1"/>
    <col min="14289" max="14312" width="4.25" style="333" customWidth="1"/>
    <col min="14313" max="14313" width="7.625" style="333" customWidth="1"/>
    <col min="14314" max="14314" width="4.5" style="333" customWidth="1"/>
    <col min="14315" max="14315" width="6.5" style="333" customWidth="1"/>
    <col min="14316" max="14317" width="4.25" style="333" customWidth="1"/>
    <col min="14318" max="14318" width="8.75" style="333" bestFit="1" customWidth="1"/>
    <col min="14319" max="14319" width="6.5" style="333" customWidth="1"/>
    <col min="14320" max="14320" width="78.875" style="333" customWidth="1"/>
    <col min="14321" max="14321" width="23.75" style="333" customWidth="1"/>
    <col min="14322" max="14322" width="6.375" style="333" customWidth="1"/>
    <col min="14323" max="14323" width="8.25" style="333" customWidth="1"/>
    <col min="14324" max="14520" width="8.25" style="333"/>
    <col min="14521" max="14521" width="3.875" style="333" customWidth="1"/>
    <col min="14522" max="14522" width="32.75" style="333" customWidth="1"/>
    <col min="14523" max="14531" width="4.25" style="333" customWidth="1"/>
    <col min="14532" max="14532" width="4.125" style="333" customWidth="1"/>
    <col min="14533" max="14534" width="4.25" style="333" customWidth="1"/>
    <col min="14535" max="14535" width="4.125" style="333" customWidth="1"/>
    <col min="14536" max="14543" width="4.25" style="333" customWidth="1"/>
    <col min="14544" max="14544" width="6.75" style="333" customWidth="1"/>
    <col min="14545" max="14568" width="4.25" style="333" customWidth="1"/>
    <col min="14569" max="14569" width="7.625" style="333" customWidth="1"/>
    <col min="14570" max="14570" width="4.5" style="333" customWidth="1"/>
    <col min="14571" max="14571" width="6.5" style="333" customWidth="1"/>
    <col min="14572" max="14573" width="4.25" style="333" customWidth="1"/>
    <col min="14574" max="14574" width="8.75" style="333" bestFit="1" customWidth="1"/>
    <col min="14575" max="14575" width="6.5" style="333" customWidth="1"/>
    <col min="14576" max="14576" width="78.875" style="333" customWidth="1"/>
    <col min="14577" max="14577" width="23.75" style="333" customWidth="1"/>
    <col min="14578" max="14578" width="6.375" style="333" customWidth="1"/>
    <col min="14579" max="14579" width="8.25" style="333" customWidth="1"/>
    <col min="14580" max="14776" width="8.25" style="333"/>
    <col min="14777" max="14777" width="3.875" style="333" customWidth="1"/>
    <col min="14778" max="14778" width="32.75" style="333" customWidth="1"/>
    <col min="14779" max="14787" width="4.25" style="333" customWidth="1"/>
    <col min="14788" max="14788" width="4.125" style="333" customWidth="1"/>
    <col min="14789" max="14790" width="4.25" style="333" customWidth="1"/>
    <col min="14791" max="14791" width="4.125" style="333" customWidth="1"/>
    <col min="14792" max="14799" width="4.25" style="333" customWidth="1"/>
    <col min="14800" max="14800" width="6.75" style="333" customWidth="1"/>
    <col min="14801" max="14824" width="4.25" style="333" customWidth="1"/>
    <col min="14825" max="14825" width="7.625" style="333" customWidth="1"/>
    <col min="14826" max="14826" width="4.5" style="333" customWidth="1"/>
    <col min="14827" max="14827" width="6.5" style="333" customWidth="1"/>
    <col min="14828" max="14829" width="4.25" style="333" customWidth="1"/>
    <col min="14830" max="14830" width="8.75" style="333" bestFit="1" customWidth="1"/>
    <col min="14831" max="14831" width="6.5" style="333" customWidth="1"/>
    <col min="14832" max="14832" width="78.875" style="333" customWidth="1"/>
    <col min="14833" max="14833" width="23.75" style="333" customWidth="1"/>
    <col min="14834" max="14834" width="6.375" style="333" customWidth="1"/>
    <col min="14835" max="14835" width="8.25" style="333" customWidth="1"/>
    <col min="14836" max="15032" width="8.25" style="333"/>
    <col min="15033" max="15033" width="3.875" style="333" customWidth="1"/>
    <col min="15034" max="15034" width="32.75" style="333" customWidth="1"/>
    <col min="15035" max="15043" width="4.25" style="333" customWidth="1"/>
    <col min="15044" max="15044" width="4.125" style="333" customWidth="1"/>
    <col min="15045" max="15046" width="4.25" style="333" customWidth="1"/>
    <col min="15047" max="15047" width="4.125" style="333" customWidth="1"/>
    <col min="15048" max="15055" width="4.25" style="333" customWidth="1"/>
    <col min="15056" max="15056" width="6.75" style="333" customWidth="1"/>
    <col min="15057" max="15080" width="4.25" style="333" customWidth="1"/>
    <col min="15081" max="15081" width="7.625" style="333" customWidth="1"/>
    <col min="15082" max="15082" width="4.5" style="333" customWidth="1"/>
    <col min="15083" max="15083" width="6.5" style="333" customWidth="1"/>
    <col min="15084" max="15085" width="4.25" style="333" customWidth="1"/>
    <col min="15086" max="15086" width="8.75" style="333" bestFit="1" customWidth="1"/>
    <col min="15087" max="15087" width="6.5" style="333" customWidth="1"/>
    <col min="15088" max="15088" width="78.875" style="333" customWidth="1"/>
    <col min="15089" max="15089" width="23.75" style="333" customWidth="1"/>
    <col min="15090" max="15090" width="6.375" style="333" customWidth="1"/>
    <col min="15091" max="15091" width="8.25" style="333" customWidth="1"/>
    <col min="15092" max="15288" width="8.25" style="333"/>
    <col min="15289" max="15289" width="3.875" style="333" customWidth="1"/>
    <col min="15290" max="15290" width="32.75" style="333" customWidth="1"/>
    <col min="15291" max="15299" width="4.25" style="333" customWidth="1"/>
    <col min="15300" max="15300" width="4.125" style="333" customWidth="1"/>
    <col min="15301" max="15302" width="4.25" style="333" customWidth="1"/>
    <col min="15303" max="15303" width="4.125" style="333" customWidth="1"/>
    <col min="15304" max="15311" width="4.25" style="333" customWidth="1"/>
    <col min="15312" max="15312" width="6.75" style="333" customWidth="1"/>
    <col min="15313" max="15336" width="4.25" style="333" customWidth="1"/>
    <col min="15337" max="15337" width="7.625" style="333" customWidth="1"/>
    <col min="15338" max="15338" width="4.5" style="333" customWidth="1"/>
    <col min="15339" max="15339" width="6.5" style="333" customWidth="1"/>
    <col min="15340" max="15341" width="4.25" style="333" customWidth="1"/>
    <col min="15342" max="15342" width="8.75" style="333" bestFit="1" customWidth="1"/>
    <col min="15343" max="15343" width="6.5" style="333" customWidth="1"/>
    <col min="15344" max="15344" width="78.875" style="333" customWidth="1"/>
    <col min="15345" max="15345" width="23.75" style="333" customWidth="1"/>
    <col min="15346" max="15346" width="6.375" style="333" customWidth="1"/>
    <col min="15347" max="15347" width="8.25" style="333" customWidth="1"/>
    <col min="15348" max="15544" width="8.25" style="333"/>
    <col min="15545" max="15545" width="3.875" style="333" customWidth="1"/>
    <col min="15546" max="15546" width="32.75" style="333" customWidth="1"/>
    <col min="15547" max="15555" width="4.25" style="333" customWidth="1"/>
    <col min="15556" max="15556" width="4.125" style="333" customWidth="1"/>
    <col min="15557" max="15558" width="4.25" style="333" customWidth="1"/>
    <col min="15559" max="15559" width="4.125" style="333" customWidth="1"/>
    <col min="15560" max="15567" width="4.25" style="333" customWidth="1"/>
    <col min="15568" max="15568" width="6.75" style="333" customWidth="1"/>
    <col min="15569" max="15592" width="4.25" style="333" customWidth="1"/>
    <col min="15593" max="15593" width="7.625" style="333" customWidth="1"/>
    <col min="15594" max="15594" width="4.5" style="333" customWidth="1"/>
    <col min="15595" max="15595" width="6.5" style="333" customWidth="1"/>
    <col min="15596" max="15597" width="4.25" style="333" customWidth="1"/>
    <col min="15598" max="15598" width="8.75" style="333" bestFit="1" customWidth="1"/>
    <col min="15599" max="15599" width="6.5" style="333" customWidth="1"/>
    <col min="15600" max="15600" width="78.875" style="333" customWidth="1"/>
    <col min="15601" max="15601" width="23.75" style="333" customWidth="1"/>
    <col min="15602" max="15602" width="6.375" style="333" customWidth="1"/>
    <col min="15603" max="15603" width="8.25" style="333" customWidth="1"/>
    <col min="15604" max="15800" width="8.25" style="333"/>
    <col min="15801" max="15801" width="3.875" style="333" customWidth="1"/>
    <col min="15802" max="15802" width="32.75" style="333" customWidth="1"/>
    <col min="15803" max="15811" width="4.25" style="333" customWidth="1"/>
    <col min="15812" max="15812" width="4.125" style="333" customWidth="1"/>
    <col min="15813" max="15814" width="4.25" style="333" customWidth="1"/>
    <col min="15815" max="15815" width="4.125" style="333" customWidth="1"/>
    <col min="15816" max="15823" width="4.25" style="333" customWidth="1"/>
    <col min="15824" max="15824" width="6.75" style="333" customWidth="1"/>
    <col min="15825" max="15848" width="4.25" style="333" customWidth="1"/>
    <col min="15849" max="15849" width="7.625" style="333" customWidth="1"/>
    <col min="15850" max="15850" width="4.5" style="333" customWidth="1"/>
    <col min="15851" max="15851" width="6.5" style="333" customWidth="1"/>
    <col min="15852" max="15853" width="4.25" style="333" customWidth="1"/>
    <col min="15854" max="15854" width="8.75" style="333" bestFit="1" customWidth="1"/>
    <col min="15855" max="15855" width="6.5" style="333" customWidth="1"/>
    <col min="15856" max="15856" width="78.875" style="333" customWidth="1"/>
    <col min="15857" max="15857" width="23.75" style="333" customWidth="1"/>
    <col min="15858" max="15858" width="6.375" style="333" customWidth="1"/>
    <col min="15859" max="15859" width="8.25" style="333" customWidth="1"/>
    <col min="15860" max="16056" width="8.25" style="333"/>
    <col min="16057" max="16057" width="3.875" style="333" customWidth="1"/>
    <col min="16058" max="16058" width="32.75" style="333" customWidth="1"/>
    <col min="16059" max="16067" width="4.25" style="333" customWidth="1"/>
    <col min="16068" max="16068" width="4.125" style="333" customWidth="1"/>
    <col min="16069" max="16070" width="4.25" style="333" customWidth="1"/>
    <col min="16071" max="16071" width="4.125" style="333" customWidth="1"/>
    <col min="16072" max="16079" width="4.25" style="333" customWidth="1"/>
    <col min="16080" max="16080" width="6.75" style="333" customWidth="1"/>
    <col min="16081" max="16104" width="4.25" style="333" customWidth="1"/>
    <col min="16105" max="16105" width="7.625" style="333" customWidth="1"/>
    <col min="16106" max="16106" width="4.5" style="333" customWidth="1"/>
    <col min="16107" max="16107" width="6.5" style="333" customWidth="1"/>
    <col min="16108" max="16109" width="4.25" style="333" customWidth="1"/>
    <col min="16110" max="16110" width="8.75" style="333" bestFit="1" customWidth="1"/>
    <col min="16111" max="16111" width="6.5" style="333" customWidth="1"/>
    <col min="16112" max="16112" width="78.875" style="333" customWidth="1"/>
    <col min="16113" max="16113" width="23.75" style="333" customWidth="1"/>
    <col min="16114" max="16114" width="6.375" style="333" customWidth="1"/>
    <col min="16115" max="16115" width="8.25" style="333" customWidth="1"/>
    <col min="16116" max="16384" width="8.25" style="333"/>
  </cols>
  <sheetData>
    <row r="1" spans="1:25" s="339" customFormat="1" ht="57" thickTop="1">
      <c r="A1" s="392" t="s">
        <v>1348</v>
      </c>
      <c r="B1" s="392" t="s">
        <v>3</v>
      </c>
      <c r="C1" s="306" t="s">
        <v>1359</v>
      </c>
      <c r="D1" s="306" t="s">
        <v>1360</v>
      </c>
      <c r="E1" s="946" t="s">
        <v>4</v>
      </c>
      <c r="F1" s="947"/>
      <c r="G1" s="947"/>
      <c r="H1" s="948"/>
      <c r="I1" s="307" t="s">
        <v>5</v>
      </c>
      <c r="J1" s="393" t="s">
        <v>6</v>
      </c>
      <c r="K1" s="394"/>
      <c r="L1" s="394"/>
      <c r="M1" s="394"/>
      <c r="N1" s="394"/>
      <c r="O1" s="394"/>
      <c r="P1" s="394"/>
      <c r="Q1" s="395"/>
      <c r="R1" s="396" t="s">
        <v>7</v>
      </c>
      <c r="S1" s="397"/>
      <c r="T1" s="397"/>
      <c r="U1" s="397"/>
      <c r="V1" s="397"/>
      <c r="W1" s="397"/>
      <c r="X1" s="397"/>
      <c r="Y1" s="398"/>
    </row>
    <row r="2" spans="1:25" s="339" customFormat="1" ht="12.75">
      <c r="A2" s="343">
        <v>1</v>
      </c>
      <c r="B2" s="381" t="s">
        <v>26</v>
      </c>
      <c r="C2" s="343" t="s">
        <v>1361</v>
      </c>
      <c r="D2" s="343" t="s">
        <v>1361</v>
      </c>
      <c r="E2" s="318">
        <v>0</v>
      </c>
      <c r="F2" s="319">
        <v>0</v>
      </c>
      <c r="G2" s="319">
        <v>0</v>
      </c>
      <c r="H2" s="319">
        <v>0</v>
      </c>
      <c r="I2" s="308">
        <f t="shared" ref="I2:I14" si="0">E2+F2+G2+H2</f>
        <v>0</v>
      </c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19"/>
      <c r="W2" s="319"/>
      <c r="X2" s="319"/>
      <c r="Y2" s="319"/>
    </row>
    <row r="3" spans="1:25" s="339" customFormat="1" ht="12.75">
      <c r="A3" s="343">
        <v>2</v>
      </c>
      <c r="B3" s="381" t="s">
        <v>27</v>
      </c>
      <c r="C3" s="343" t="s">
        <v>1361</v>
      </c>
      <c r="D3" s="343" t="s">
        <v>1361</v>
      </c>
      <c r="E3" s="318">
        <v>1</v>
      </c>
      <c r="F3" s="319">
        <v>0</v>
      </c>
      <c r="G3" s="319">
        <v>0</v>
      </c>
      <c r="H3" s="319">
        <v>0</v>
      </c>
      <c r="I3" s="308">
        <f t="shared" si="0"/>
        <v>1</v>
      </c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  <c r="W3" s="308"/>
      <c r="X3" s="308"/>
      <c r="Y3" s="308"/>
    </row>
    <row r="4" spans="1:25" s="339" customFormat="1" ht="12.75">
      <c r="A4" s="343">
        <v>3</v>
      </c>
      <c r="B4" s="381" t="s">
        <v>29</v>
      </c>
      <c r="C4" s="343" t="s">
        <v>1361</v>
      </c>
      <c r="D4" s="343" t="s">
        <v>1361</v>
      </c>
      <c r="E4" s="318">
        <v>3</v>
      </c>
      <c r="F4" s="319">
        <v>0</v>
      </c>
      <c r="G4" s="319">
        <v>0</v>
      </c>
      <c r="H4" s="319">
        <v>0</v>
      </c>
      <c r="I4" s="308">
        <f t="shared" si="0"/>
        <v>3</v>
      </c>
      <c r="J4" s="308"/>
      <c r="K4" s="308"/>
      <c r="L4" s="308"/>
      <c r="M4" s="308"/>
      <c r="N4" s="308"/>
      <c r="O4" s="308"/>
      <c r="P4" s="308"/>
      <c r="Q4" s="308"/>
      <c r="R4" s="308"/>
      <c r="S4" s="308"/>
      <c r="T4" s="308"/>
      <c r="U4" s="308"/>
      <c r="V4" s="308"/>
      <c r="W4" s="308"/>
      <c r="X4" s="308"/>
      <c r="Y4" s="308"/>
    </row>
    <row r="5" spans="1:25" s="339" customFormat="1" ht="12.75">
      <c r="A5" s="343">
        <v>4</v>
      </c>
      <c r="B5" s="381" t="s">
        <v>31</v>
      </c>
      <c r="C5" s="343" t="s">
        <v>1361</v>
      </c>
      <c r="D5" s="343" t="s">
        <v>1361</v>
      </c>
      <c r="E5" s="318">
        <v>0</v>
      </c>
      <c r="F5" s="319">
        <v>4</v>
      </c>
      <c r="G5" s="319">
        <v>0</v>
      </c>
      <c r="H5" s="319">
        <v>0</v>
      </c>
      <c r="I5" s="308">
        <f t="shared" si="0"/>
        <v>4</v>
      </c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  <c r="W5" s="309"/>
      <c r="X5" s="309"/>
      <c r="Y5" s="309"/>
    </row>
    <row r="6" spans="1:25" s="339" customFormat="1" ht="12.75">
      <c r="A6" s="343">
        <v>5</v>
      </c>
      <c r="B6" s="381" t="s">
        <v>33</v>
      </c>
      <c r="C6" s="343" t="s">
        <v>1361</v>
      </c>
      <c r="D6" s="343" t="s">
        <v>1361</v>
      </c>
      <c r="E6" s="318">
        <v>3</v>
      </c>
      <c r="F6" s="319">
        <v>0</v>
      </c>
      <c r="G6" s="319">
        <v>0</v>
      </c>
      <c r="H6" s="319">
        <v>0</v>
      </c>
      <c r="I6" s="308">
        <f t="shared" si="0"/>
        <v>3</v>
      </c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</row>
    <row r="7" spans="1:25" s="339" customFormat="1" ht="12.75">
      <c r="A7" s="343">
        <v>6</v>
      </c>
      <c r="B7" s="381" t="s">
        <v>35</v>
      </c>
      <c r="C7" s="343" t="s">
        <v>1361</v>
      </c>
      <c r="D7" s="343" t="s">
        <v>1361</v>
      </c>
      <c r="E7" s="318">
        <v>0</v>
      </c>
      <c r="F7" s="319">
        <v>14</v>
      </c>
      <c r="G7" s="319">
        <v>0</v>
      </c>
      <c r="H7" s="319">
        <v>0</v>
      </c>
      <c r="I7" s="308">
        <f t="shared" si="0"/>
        <v>14</v>
      </c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</row>
    <row r="8" spans="1:25" s="339" customFormat="1" ht="12.75">
      <c r="A8" s="343">
        <v>7</v>
      </c>
      <c r="B8" s="381" t="s">
        <v>37</v>
      </c>
      <c r="C8" s="343" t="s">
        <v>1361</v>
      </c>
      <c r="D8" s="343" t="s">
        <v>1361</v>
      </c>
      <c r="E8" s="318">
        <v>1</v>
      </c>
      <c r="F8" s="319">
        <v>1</v>
      </c>
      <c r="G8" s="319">
        <v>0</v>
      </c>
      <c r="H8" s="319">
        <v>0</v>
      </c>
      <c r="I8" s="308">
        <f t="shared" si="0"/>
        <v>2</v>
      </c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</row>
    <row r="9" spans="1:25" s="339" customFormat="1" ht="12.75">
      <c r="A9" s="343">
        <v>8</v>
      </c>
      <c r="B9" s="381" t="s">
        <v>39</v>
      </c>
      <c r="C9" s="343" t="s">
        <v>1361</v>
      </c>
      <c r="D9" s="343" t="s">
        <v>1361</v>
      </c>
      <c r="E9" s="318">
        <v>2</v>
      </c>
      <c r="F9" s="319">
        <v>0</v>
      </c>
      <c r="G9" s="319">
        <v>0</v>
      </c>
      <c r="H9" s="319">
        <v>0</v>
      </c>
      <c r="I9" s="308">
        <f t="shared" si="0"/>
        <v>2</v>
      </c>
      <c r="J9" s="309"/>
      <c r="K9" s="309"/>
      <c r="L9" s="309"/>
      <c r="M9" s="309"/>
      <c r="N9" s="309"/>
      <c r="O9" s="309"/>
      <c r="P9" s="309"/>
      <c r="Q9" s="309"/>
      <c r="R9" s="309"/>
      <c r="S9" s="309"/>
      <c r="T9" s="309"/>
      <c r="U9" s="309"/>
      <c r="V9" s="309"/>
      <c r="W9" s="309"/>
      <c r="X9" s="309"/>
      <c r="Y9" s="309"/>
    </row>
    <row r="10" spans="1:25" s="339" customFormat="1" ht="12.75">
      <c r="A10" s="343">
        <v>9</v>
      </c>
      <c r="B10" s="381" t="s">
        <v>41</v>
      </c>
      <c r="C10" s="343" t="s">
        <v>1361</v>
      </c>
      <c r="D10" s="343" t="s">
        <v>1361</v>
      </c>
      <c r="E10" s="318">
        <v>2</v>
      </c>
      <c r="F10" s="319">
        <v>2</v>
      </c>
      <c r="G10" s="319">
        <v>0</v>
      </c>
      <c r="H10" s="319">
        <v>0</v>
      </c>
      <c r="I10" s="308">
        <f t="shared" si="0"/>
        <v>4</v>
      </c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09"/>
      <c r="V10" s="309"/>
      <c r="W10" s="309"/>
      <c r="X10" s="309"/>
      <c r="Y10" s="309"/>
    </row>
    <row r="11" spans="1:25" s="339" customFormat="1" ht="12.75">
      <c r="A11" s="343">
        <v>10</v>
      </c>
      <c r="B11" s="381" t="s">
        <v>42</v>
      </c>
      <c r="C11" s="343" t="s">
        <v>1361</v>
      </c>
      <c r="D11" s="343" t="s">
        <v>1361</v>
      </c>
      <c r="E11" s="318">
        <v>3</v>
      </c>
      <c r="F11" s="319">
        <v>0</v>
      </c>
      <c r="G11" s="319">
        <v>0</v>
      </c>
      <c r="H11" s="319">
        <v>0</v>
      </c>
      <c r="I11" s="308">
        <f t="shared" si="0"/>
        <v>3</v>
      </c>
      <c r="J11" s="309"/>
      <c r="K11" s="309"/>
      <c r="L11" s="309"/>
      <c r="M11" s="309"/>
      <c r="N11" s="309"/>
      <c r="O11" s="309"/>
      <c r="P11" s="309"/>
      <c r="Q11" s="309"/>
      <c r="R11" s="309"/>
      <c r="S11" s="309"/>
      <c r="T11" s="309"/>
      <c r="U11" s="309"/>
      <c r="V11" s="309"/>
      <c r="W11" s="309"/>
      <c r="X11" s="309"/>
      <c r="Y11" s="309"/>
    </row>
    <row r="12" spans="1:25" s="339" customFormat="1" ht="12.75">
      <c r="A12" s="343">
        <v>11</v>
      </c>
      <c r="B12" s="381" t="s">
        <v>44</v>
      </c>
      <c r="C12" s="343" t="s">
        <v>1361</v>
      </c>
      <c r="D12" s="343" t="s">
        <v>1361</v>
      </c>
      <c r="E12" s="318">
        <v>1</v>
      </c>
      <c r="F12" s="319">
        <v>0</v>
      </c>
      <c r="G12" s="319">
        <v>0</v>
      </c>
      <c r="H12" s="319">
        <v>0</v>
      </c>
      <c r="I12" s="308">
        <f t="shared" si="0"/>
        <v>1</v>
      </c>
      <c r="J12" s="309"/>
      <c r="K12" s="309"/>
      <c r="L12" s="309"/>
      <c r="M12" s="309"/>
      <c r="N12" s="309"/>
      <c r="O12" s="309"/>
      <c r="P12" s="309"/>
      <c r="Q12" s="309"/>
      <c r="R12" s="309"/>
      <c r="S12" s="309"/>
      <c r="T12" s="309"/>
      <c r="U12" s="309"/>
      <c r="V12" s="309"/>
      <c r="W12" s="309"/>
      <c r="X12" s="309"/>
      <c r="Y12" s="309"/>
    </row>
    <row r="13" spans="1:25" s="339" customFormat="1" ht="12.75">
      <c r="A13" s="343">
        <v>12</v>
      </c>
      <c r="B13" s="381" t="s">
        <v>46</v>
      </c>
      <c r="C13" s="343" t="s">
        <v>1361</v>
      </c>
      <c r="D13" s="343" t="s">
        <v>1361</v>
      </c>
      <c r="E13" s="318">
        <v>0</v>
      </c>
      <c r="F13" s="319">
        <v>0</v>
      </c>
      <c r="G13" s="319">
        <v>0</v>
      </c>
      <c r="H13" s="319">
        <v>0</v>
      </c>
      <c r="I13" s="308">
        <f t="shared" si="0"/>
        <v>0</v>
      </c>
      <c r="J13" s="309"/>
      <c r="K13" s="309"/>
      <c r="L13" s="309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309"/>
      <c r="Y13" s="309"/>
    </row>
    <row r="14" spans="1:25" s="339" customFormat="1" ht="12.75">
      <c r="A14" s="343"/>
      <c r="B14" s="381"/>
      <c r="C14" s="343" t="s">
        <v>1361</v>
      </c>
      <c r="D14" s="343" t="s">
        <v>1361</v>
      </c>
      <c r="E14" s="318">
        <v>0</v>
      </c>
      <c r="F14" s="319">
        <v>0</v>
      </c>
      <c r="G14" s="319">
        <v>0</v>
      </c>
      <c r="H14" s="319">
        <v>0</v>
      </c>
      <c r="I14" s="308">
        <f t="shared" si="0"/>
        <v>0</v>
      </c>
      <c r="J14" s="309"/>
      <c r="K14" s="309"/>
      <c r="L14" s="309"/>
      <c r="M14" s="309"/>
      <c r="N14" s="309"/>
      <c r="O14" s="309"/>
      <c r="P14" s="309"/>
      <c r="Q14" s="309"/>
      <c r="R14" s="309"/>
      <c r="S14" s="309"/>
      <c r="T14" s="309"/>
      <c r="U14" s="309"/>
      <c r="V14" s="309"/>
      <c r="W14" s="309"/>
      <c r="X14" s="309"/>
      <c r="Y14" s="309"/>
    </row>
    <row r="15" spans="1:25" s="339" customFormat="1" ht="12.75">
      <c r="A15" s="351" t="s">
        <v>48</v>
      </c>
      <c r="B15" s="382" t="s">
        <v>49</v>
      </c>
      <c r="C15" s="343"/>
      <c r="D15" s="343"/>
      <c r="E15" s="320"/>
      <c r="F15" s="48"/>
      <c r="G15" s="48"/>
      <c r="H15" s="48"/>
      <c r="I15" s="48"/>
      <c r="J15" s="346"/>
      <c r="K15" s="346"/>
      <c r="L15" s="346"/>
      <c r="M15" s="350"/>
      <c r="N15" s="346"/>
      <c r="O15" s="346"/>
      <c r="P15" s="346"/>
      <c r="Q15" s="346"/>
      <c r="R15" s="346"/>
      <c r="S15" s="346"/>
      <c r="T15" s="346"/>
      <c r="U15" s="346"/>
      <c r="V15" s="346"/>
      <c r="W15" s="346"/>
      <c r="X15" s="346"/>
      <c r="Y15" s="346"/>
    </row>
    <row r="16" spans="1:25" s="339" customFormat="1" ht="12.75">
      <c r="A16" s="343">
        <v>1</v>
      </c>
      <c r="B16" s="381" t="s">
        <v>50</v>
      </c>
      <c r="C16" s="351"/>
      <c r="D16" s="343" t="s">
        <v>1349</v>
      </c>
      <c r="E16" s="321"/>
      <c r="F16" s="34"/>
      <c r="G16" s="34"/>
      <c r="H16" s="34"/>
      <c r="I16" s="345">
        <f t="shared" ref="I16:I36" si="1">E16+F16+G16+H16</f>
        <v>0</v>
      </c>
      <c r="J16" s="346"/>
      <c r="K16" s="346"/>
      <c r="L16" s="346"/>
      <c r="M16" s="346"/>
      <c r="N16" s="346"/>
      <c r="O16" s="346"/>
      <c r="P16" s="346"/>
      <c r="Q16" s="346"/>
      <c r="R16" s="347"/>
      <c r="S16" s="347"/>
      <c r="T16" s="347"/>
      <c r="U16" s="347"/>
      <c r="V16" s="347"/>
      <c r="W16" s="347"/>
      <c r="X16" s="347"/>
      <c r="Y16" s="347"/>
    </row>
    <row r="17" spans="1:25" s="339" customFormat="1" ht="12.75">
      <c r="A17" s="343">
        <v>2</v>
      </c>
      <c r="B17" s="543" t="s">
        <v>53</v>
      </c>
      <c r="C17" s="343" t="s">
        <v>1361</v>
      </c>
      <c r="D17" s="343" t="s">
        <v>1349</v>
      </c>
      <c r="E17" s="321">
        <v>2</v>
      </c>
      <c r="F17" s="34">
        <v>4</v>
      </c>
      <c r="G17" s="34">
        <v>0</v>
      </c>
      <c r="H17" s="34">
        <v>0</v>
      </c>
      <c r="I17" s="345">
        <f t="shared" si="1"/>
        <v>6</v>
      </c>
      <c r="J17" s="346"/>
      <c r="K17" s="346"/>
      <c r="L17" s="346"/>
      <c r="M17" s="346"/>
      <c r="N17" s="346"/>
      <c r="O17" s="346"/>
      <c r="P17" s="346"/>
      <c r="Q17" s="346"/>
      <c r="R17" s="347"/>
      <c r="S17" s="347"/>
      <c r="T17" s="347"/>
      <c r="U17" s="347"/>
      <c r="V17" s="347"/>
      <c r="W17" s="347"/>
      <c r="X17" s="347"/>
      <c r="Y17" s="347"/>
    </row>
    <row r="18" spans="1:25" s="576" customFormat="1" ht="12.75">
      <c r="A18" s="578">
        <v>3</v>
      </c>
      <c r="B18" s="543" t="s">
        <v>1509</v>
      </c>
      <c r="C18" s="543" t="s">
        <v>1361</v>
      </c>
      <c r="D18" s="543" t="s">
        <v>478</v>
      </c>
      <c r="E18" s="551"/>
      <c r="F18" s="546"/>
      <c r="G18" s="546"/>
      <c r="H18" s="546"/>
      <c r="I18" s="580"/>
      <c r="J18" s="581"/>
      <c r="K18" s="581"/>
      <c r="L18" s="581"/>
      <c r="M18" s="581"/>
      <c r="N18" s="581"/>
      <c r="O18" s="581"/>
      <c r="P18" s="581"/>
      <c r="Q18" s="581"/>
      <c r="R18" s="582"/>
      <c r="S18" s="582"/>
      <c r="T18" s="582"/>
      <c r="U18" s="582"/>
      <c r="V18" s="582"/>
      <c r="W18" s="582"/>
      <c r="X18" s="582"/>
      <c r="Y18" s="582"/>
    </row>
    <row r="19" spans="1:25" s="576" customFormat="1" ht="12.75">
      <c r="A19" s="578">
        <v>4</v>
      </c>
      <c r="B19" s="543" t="s">
        <v>1510</v>
      </c>
      <c r="C19" s="543" t="s">
        <v>1361</v>
      </c>
      <c r="D19" s="543" t="s">
        <v>480</v>
      </c>
      <c r="E19" s="551"/>
      <c r="F19" s="546"/>
      <c r="G19" s="546"/>
      <c r="H19" s="546"/>
      <c r="I19" s="580"/>
      <c r="J19" s="581"/>
      <c r="K19" s="581"/>
      <c r="L19" s="581"/>
      <c r="M19" s="581"/>
      <c r="N19" s="581"/>
      <c r="O19" s="581"/>
      <c r="P19" s="581"/>
      <c r="Q19" s="581"/>
      <c r="R19" s="582"/>
      <c r="S19" s="582"/>
      <c r="T19" s="582"/>
      <c r="U19" s="582"/>
      <c r="V19" s="582"/>
      <c r="W19" s="582"/>
      <c r="X19" s="582"/>
      <c r="Y19" s="582"/>
    </row>
    <row r="20" spans="1:25" s="576" customFormat="1" ht="12.75">
      <c r="A20" s="578">
        <v>5</v>
      </c>
      <c r="B20" s="543" t="s">
        <v>1511</v>
      </c>
      <c r="C20" s="543" t="s">
        <v>1361</v>
      </c>
      <c r="D20" s="543" t="s">
        <v>481</v>
      </c>
      <c r="E20" s="551"/>
      <c r="F20" s="546"/>
      <c r="G20" s="546"/>
      <c r="H20" s="546"/>
      <c r="I20" s="580"/>
      <c r="J20" s="581"/>
      <c r="K20" s="581"/>
      <c r="L20" s="581"/>
      <c r="M20" s="581"/>
      <c r="N20" s="581"/>
      <c r="O20" s="581"/>
      <c r="P20" s="581"/>
      <c r="Q20" s="581"/>
      <c r="R20" s="582"/>
      <c r="S20" s="582"/>
      <c r="T20" s="582"/>
      <c r="U20" s="582"/>
      <c r="V20" s="582"/>
      <c r="W20" s="582"/>
      <c r="X20" s="582"/>
      <c r="Y20" s="582"/>
    </row>
    <row r="21" spans="1:25" s="576" customFormat="1" ht="12.75">
      <c r="A21" s="578">
        <v>6</v>
      </c>
      <c r="B21" s="543" t="s">
        <v>1512</v>
      </c>
      <c r="C21" s="543" t="s">
        <v>1361</v>
      </c>
      <c r="D21" s="543" t="s">
        <v>485</v>
      </c>
      <c r="E21" s="551"/>
      <c r="F21" s="546"/>
      <c r="G21" s="546"/>
      <c r="H21" s="546"/>
      <c r="I21" s="580"/>
      <c r="J21" s="581"/>
      <c r="K21" s="581"/>
      <c r="L21" s="581"/>
      <c r="M21" s="581"/>
      <c r="N21" s="581"/>
      <c r="O21" s="581"/>
      <c r="P21" s="581"/>
      <c r="Q21" s="581"/>
      <c r="R21" s="582"/>
      <c r="S21" s="582"/>
      <c r="T21" s="582"/>
      <c r="U21" s="582"/>
      <c r="V21" s="582"/>
      <c r="W21" s="582"/>
      <c r="X21" s="582"/>
      <c r="Y21" s="582"/>
    </row>
    <row r="22" spans="1:25" s="576" customFormat="1" ht="12.75">
      <c r="A22" s="578">
        <v>7</v>
      </c>
      <c r="B22" s="543" t="s">
        <v>1513</v>
      </c>
      <c r="C22" s="543" t="s">
        <v>1361</v>
      </c>
      <c r="D22" s="543" t="s">
        <v>482</v>
      </c>
      <c r="E22" s="551"/>
      <c r="F22" s="546"/>
      <c r="G22" s="546"/>
      <c r="H22" s="546"/>
      <c r="I22" s="580"/>
      <c r="J22" s="581"/>
      <c r="K22" s="581"/>
      <c r="L22" s="581"/>
      <c r="M22" s="581"/>
      <c r="N22" s="581"/>
      <c r="O22" s="581"/>
      <c r="P22" s="581"/>
      <c r="Q22" s="581"/>
      <c r="R22" s="582"/>
      <c r="S22" s="582"/>
      <c r="T22" s="582"/>
      <c r="U22" s="582"/>
      <c r="V22" s="582"/>
      <c r="W22" s="582"/>
      <c r="X22" s="582"/>
      <c r="Y22" s="582"/>
    </row>
    <row r="23" spans="1:25" s="339" customFormat="1" ht="12.75">
      <c r="A23" s="578">
        <v>8</v>
      </c>
      <c r="B23" s="381" t="s">
        <v>54</v>
      </c>
      <c r="C23" s="343" t="s">
        <v>1361</v>
      </c>
      <c r="D23" s="343" t="s">
        <v>1349</v>
      </c>
      <c r="E23" s="321">
        <v>0</v>
      </c>
      <c r="F23" s="34">
        <v>0</v>
      </c>
      <c r="G23" s="34">
        <v>1</v>
      </c>
      <c r="H23" s="34">
        <v>2</v>
      </c>
      <c r="I23" s="345">
        <f t="shared" si="1"/>
        <v>3</v>
      </c>
      <c r="J23" s="346"/>
      <c r="K23" s="346"/>
      <c r="L23" s="346"/>
      <c r="M23" s="346"/>
      <c r="N23" s="346"/>
      <c r="O23" s="346"/>
      <c r="P23" s="346"/>
      <c r="Q23" s="346"/>
      <c r="R23" s="347"/>
      <c r="S23" s="347"/>
      <c r="T23" s="347"/>
      <c r="U23" s="347"/>
      <c r="V23" s="347"/>
      <c r="W23" s="347"/>
      <c r="X23" s="347"/>
      <c r="Y23" s="347"/>
    </row>
    <row r="24" spans="1:25" s="339" customFormat="1" ht="12.75">
      <c r="A24" s="578">
        <v>9</v>
      </c>
      <c r="B24" s="543" t="s">
        <v>1482</v>
      </c>
      <c r="C24" s="343" t="s">
        <v>1361</v>
      </c>
      <c r="D24" s="543" t="s">
        <v>1349</v>
      </c>
      <c r="E24" s="321">
        <v>2</v>
      </c>
      <c r="F24" s="34">
        <v>4</v>
      </c>
      <c r="G24" s="34">
        <v>0</v>
      </c>
      <c r="H24" s="34">
        <v>3</v>
      </c>
      <c r="I24" s="345">
        <f t="shared" si="1"/>
        <v>9</v>
      </c>
      <c r="J24" s="346"/>
      <c r="K24" s="346"/>
      <c r="L24" s="346"/>
      <c r="M24" s="346"/>
      <c r="N24" s="346"/>
      <c r="O24" s="346"/>
      <c r="P24" s="346"/>
      <c r="Q24" s="346"/>
      <c r="R24" s="347"/>
      <c r="S24" s="347"/>
      <c r="T24" s="347"/>
      <c r="U24" s="347"/>
      <c r="V24" s="347"/>
      <c r="W24" s="347"/>
      <c r="X24" s="347"/>
      <c r="Y24" s="347"/>
    </row>
    <row r="25" spans="1:25" s="576" customFormat="1" ht="12.75">
      <c r="A25" s="578">
        <v>10</v>
      </c>
      <c r="B25" s="543" t="s">
        <v>1485</v>
      </c>
      <c r="C25" s="578" t="s">
        <v>1361</v>
      </c>
      <c r="D25" s="543" t="s">
        <v>1349</v>
      </c>
      <c r="E25" s="551"/>
      <c r="F25" s="546"/>
      <c r="G25" s="546"/>
      <c r="H25" s="546"/>
      <c r="I25" s="580"/>
      <c r="J25" s="581"/>
      <c r="K25" s="581"/>
      <c r="L25" s="581"/>
      <c r="M25" s="581"/>
      <c r="N25" s="581"/>
      <c r="O25" s="581"/>
      <c r="P25" s="581"/>
      <c r="Q25" s="581"/>
      <c r="R25" s="582"/>
      <c r="S25" s="582"/>
      <c r="T25" s="582"/>
      <c r="U25" s="582"/>
      <c r="V25" s="582"/>
      <c r="W25" s="582"/>
      <c r="X25" s="582"/>
      <c r="Y25" s="582"/>
    </row>
    <row r="26" spans="1:25" s="576" customFormat="1" ht="12.75">
      <c r="A26" s="578">
        <v>11</v>
      </c>
      <c r="B26" s="703" t="s">
        <v>1519</v>
      </c>
      <c r="C26" s="578" t="s">
        <v>1361</v>
      </c>
      <c r="D26" s="543" t="s">
        <v>1349</v>
      </c>
      <c r="E26" s="551"/>
      <c r="F26" s="546"/>
      <c r="G26" s="546"/>
      <c r="H26" s="546"/>
      <c r="I26" s="580"/>
      <c r="J26" s="581"/>
      <c r="K26" s="581"/>
      <c r="L26" s="581"/>
      <c r="M26" s="581"/>
      <c r="N26" s="581"/>
      <c r="O26" s="581"/>
      <c r="P26" s="581"/>
      <c r="Q26" s="581"/>
      <c r="R26" s="582"/>
      <c r="S26" s="582"/>
      <c r="T26" s="582"/>
      <c r="U26" s="582"/>
      <c r="V26" s="582"/>
      <c r="W26" s="582"/>
      <c r="X26" s="582"/>
      <c r="Y26" s="582"/>
    </row>
    <row r="27" spans="1:25" s="576" customFormat="1" ht="12.75">
      <c r="A27" s="578">
        <v>12</v>
      </c>
      <c r="B27" s="703" t="s">
        <v>1523</v>
      </c>
      <c r="C27" s="578"/>
      <c r="D27" s="543" t="s">
        <v>1349</v>
      </c>
      <c r="E27" s="551"/>
      <c r="F27" s="546"/>
      <c r="G27" s="546"/>
      <c r="H27" s="546"/>
      <c r="I27" s="580"/>
      <c r="J27" s="581"/>
      <c r="K27" s="581"/>
      <c r="L27" s="581"/>
      <c r="M27" s="581"/>
      <c r="N27" s="581"/>
      <c r="O27" s="581"/>
      <c r="P27" s="581"/>
      <c r="Q27" s="581"/>
      <c r="R27" s="582"/>
      <c r="S27" s="582"/>
      <c r="T27" s="582"/>
      <c r="U27" s="582"/>
      <c r="V27" s="582"/>
      <c r="W27" s="582"/>
      <c r="X27" s="582"/>
      <c r="Y27" s="582"/>
    </row>
    <row r="28" spans="1:25" s="576" customFormat="1" ht="12.75">
      <c r="A28" s="578">
        <v>13</v>
      </c>
      <c r="B28" s="543" t="s">
        <v>1516</v>
      </c>
      <c r="C28" s="578"/>
      <c r="D28" s="543" t="s">
        <v>1349</v>
      </c>
      <c r="E28" s="551"/>
      <c r="F28" s="546"/>
      <c r="G28" s="546"/>
      <c r="H28" s="546"/>
      <c r="I28" s="580"/>
      <c r="J28" s="581"/>
      <c r="K28" s="581"/>
      <c r="L28" s="581"/>
      <c r="M28" s="581"/>
      <c r="N28" s="581"/>
      <c r="O28" s="581"/>
      <c r="P28" s="581"/>
      <c r="Q28" s="581"/>
      <c r="R28" s="582"/>
      <c r="S28" s="582"/>
      <c r="T28" s="582"/>
      <c r="U28" s="582"/>
      <c r="V28" s="582"/>
      <c r="W28" s="582"/>
      <c r="X28" s="582"/>
      <c r="Y28" s="582"/>
    </row>
    <row r="29" spans="1:25" s="576" customFormat="1" ht="12.75">
      <c r="A29" s="578">
        <v>14</v>
      </c>
      <c r="B29" s="543" t="s">
        <v>1517</v>
      </c>
      <c r="C29" s="578"/>
      <c r="D29" s="543" t="s">
        <v>1349</v>
      </c>
      <c r="E29" s="551"/>
      <c r="F29" s="546"/>
      <c r="G29" s="546"/>
      <c r="H29" s="546"/>
      <c r="I29" s="580"/>
      <c r="J29" s="581"/>
      <c r="K29" s="581"/>
      <c r="L29" s="581"/>
      <c r="M29" s="581"/>
      <c r="N29" s="581"/>
      <c r="O29" s="581"/>
      <c r="P29" s="581"/>
      <c r="Q29" s="581"/>
      <c r="R29" s="582"/>
      <c r="S29" s="582"/>
      <c r="T29" s="582"/>
      <c r="U29" s="582"/>
      <c r="V29" s="582"/>
      <c r="W29" s="582"/>
      <c r="X29" s="582"/>
      <c r="Y29" s="582"/>
    </row>
    <row r="30" spans="1:25" s="576" customFormat="1" ht="12.75">
      <c r="A30" s="578">
        <v>15</v>
      </c>
      <c r="B30" s="543" t="s">
        <v>1486</v>
      </c>
      <c r="C30" s="578" t="s">
        <v>1361</v>
      </c>
      <c r="D30" s="543" t="s">
        <v>1349</v>
      </c>
      <c r="E30" s="551"/>
      <c r="F30" s="546"/>
      <c r="G30" s="546"/>
      <c r="H30" s="546"/>
      <c r="I30" s="580"/>
      <c r="J30" s="581"/>
      <c r="K30" s="581"/>
      <c r="L30" s="581"/>
      <c r="M30" s="581"/>
      <c r="N30" s="581"/>
      <c r="O30" s="581"/>
      <c r="P30" s="581"/>
      <c r="Q30" s="581"/>
      <c r="R30" s="582"/>
      <c r="S30" s="582"/>
      <c r="T30" s="582"/>
      <c r="U30" s="582"/>
      <c r="V30" s="582"/>
      <c r="W30" s="582"/>
      <c r="X30" s="582"/>
      <c r="Y30" s="582"/>
    </row>
    <row r="31" spans="1:25" s="576" customFormat="1" ht="12.75">
      <c r="A31" s="578">
        <v>16</v>
      </c>
      <c r="B31" s="543" t="s">
        <v>1488</v>
      </c>
      <c r="C31" s="578"/>
      <c r="D31" s="543" t="s">
        <v>1349</v>
      </c>
      <c r="E31" s="551"/>
      <c r="F31" s="546"/>
      <c r="G31" s="546"/>
      <c r="H31" s="546"/>
      <c r="I31" s="580"/>
      <c r="J31" s="581"/>
      <c r="K31" s="581"/>
      <c r="L31" s="581"/>
      <c r="M31" s="581"/>
      <c r="N31" s="581"/>
      <c r="O31" s="581"/>
      <c r="P31" s="581"/>
      <c r="Q31" s="581"/>
      <c r="R31" s="582"/>
      <c r="S31" s="582"/>
      <c r="T31" s="582"/>
      <c r="U31" s="582"/>
      <c r="V31" s="582"/>
      <c r="W31" s="582"/>
      <c r="X31" s="582"/>
      <c r="Y31" s="582"/>
    </row>
    <row r="32" spans="1:25" s="339" customFormat="1" ht="12.75">
      <c r="A32" s="578">
        <v>17</v>
      </c>
      <c r="B32" s="381" t="s">
        <v>58</v>
      </c>
      <c r="C32" s="343" t="s">
        <v>1361</v>
      </c>
      <c r="D32" s="343" t="s">
        <v>1349</v>
      </c>
      <c r="E32" s="321">
        <v>2</v>
      </c>
      <c r="F32" s="34">
        <v>1</v>
      </c>
      <c r="G32" s="34">
        <v>1</v>
      </c>
      <c r="H32" s="34">
        <v>7</v>
      </c>
      <c r="I32" s="345">
        <f t="shared" si="1"/>
        <v>11</v>
      </c>
      <c r="J32" s="346"/>
      <c r="K32" s="346"/>
      <c r="L32" s="346"/>
      <c r="M32" s="346"/>
      <c r="N32" s="346"/>
      <c r="O32" s="346"/>
      <c r="P32" s="346"/>
      <c r="Q32" s="346"/>
      <c r="R32" s="347"/>
      <c r="S32" s="347"/>
      <c r="T32" s="347"/>
      <c r="U32" s="347"/>
      <c r="V32" s="347"/>
      <c r="W32" s="347"/>
      <c r="X32" s="347"/>
      <c r="Y32" s="347"/>
    </row>
    <row r="33" spans="1:27" s="339" customFormat="1" ht="12.75">
      <c r="A33" s="578">
        <v>18</v>
      </c>
      <c r="B33" s="381" t="s">
        <v>59</v>
      </c>
      <c r="C33" s="343" t="s">
        <v>1361</v>
      </c>
      <c r="D33" s="343" t="s">
        <v>1349</v>
      </c>
      <c r="E33" s="321">
        <v>0</v>
      </c>
      <c r="F33" s="34">
        <v>2</v>
      </c>
      <c r="G33" s="34">
        <v>0</v>
      </c>
      <c r="H33" s="34">
        <v>0</v>
      </c>
      <c r="I33" s="345">
        <f t="shared" si="1"/>
        <v>2</v>
      </c>
      <c r="J33" s="346"/>
      <c r="K33" s="346"/>
      <c r="L33" s="346"/>
      <c r="M33" s="346"/>
      <c r="N33" s="346"/>
      <c r="O33" s="346"/>
      <c r="P33" s="346"/>
      <c r="Q33" s="346"/>
      <c r="R33" s="347"/>
      <c r="S33" s="347"/>
      <c r="T33" s="347"/>
      <c r="U33" s="347"/>
      <c r="V33" s="347"/>
      <c r="W33" s="347"/>
      <c r="X33" s="347"/>
      <c r="Y33" s="347"/>
    </row>
    <row r="34" spans="1:27" s="339" customFormat="1" ht="12.75">
      <c r="A34" s="578">
        <v>19</v>
      </c>
      <c r="B34" s="381" t="s">
        <v>60</v>
      </c>
      <c r="C34" s="343" t="s">
        <v>1361</v>
      </c>
      <c r="D34" s="343" t="s">
        <v>1349</v>
      </c>
      <c r="E34" s="321">
        <v>0</v>
      </c>
      <c r="F34" s="34">
        <v>0</v>
      </c>
      <c r="G34" s="34">
        <v>5</v>
      </c>
      <c r="H34" s="34">
        <v>0</v>
      </c>
      <c r="I34" s="345">
        <f t="shared" si="1"/>
        <v>5</v>
      </c>
      <c r="J34" s="346"/>
      <c r="K34" s="346"/>
      <c r="L34" s="346"/>
      <c r="M34" s="346"/>
      <c r="N34" s="346"/>
      <c r="O34" s="346"/>
      <c r="P34" s="346"/>
      <c r="Q34" s="346"/>
      <c r="R34" s="347"/>
      <c r="S34" s="347"/>
      <c r="T34" s="347"/>
      <c r="U34" s="347"/>
      <c r="V34" s="347"/>
      <c r="W34" s="347"/>
      <c r="X34" s="347"/>
      <c r="Y34" s="347"/>
    </row>
    <row r="35" spans="1:27" s="339" customFormat="1" ht="12.75">
      <c r="A35" s="578">
        <v>20</v>
      </c>
      <c r="B35" s="381" t="s">
        <v>1480</v>
      </c>
      <c r="C35" s="343" t="s">
        <v>1361</v>
      </c>
      <c r="D35" s="578" t="s">
        <v>1349</v>
      </c>
      <c r="E35" s="321">
        <v>0</v>
      </c>
      <c r="F35" s="34">
        <v>0</v>
      </c>
      <c r="G35" s="34">
        <v>0</v>
      </c>
      <c r="H35" s="34">
        <v>1</v>
      </c>
      <c r="I35" s="345">
        <f t="shared" si="1"/>
        <v>1</v>
      </c>
      <c r="J35" s="346"/>
      <c r="K35" s="346"/>
      <c r="L35" s="346"/>
      <c r="M35" s="346"/>
      <c r="N35" s="346"/>
      <c r="O35" s="346"/>
      <c r="P35" s="346"/>
      <c r="Q35" s="346"/>
      <c r="R35" s="347"/>
      <c r="S35" s="347"/>
      <c r="T35" s="347"/>
      <c r="U35" s="347"/>
      <c r="V35" s="347"/>
      <c r="W35" s="347"/>
      <c r="X35" s="347"/>
      <c r="Y35" s="347"/>
    </row>
    <row r="36" spans="1:27" s="339" customFormat="1" ht="12.75">
      <c r="A36" s="343"/>
      <c r="B36" s="381"/>
      <c r="C36" s="343"/>
      <c r="D36" s="343"/>
      <c r="E36" s="321">
        <v>0</v>
      </c>
      <c r="F36" s="34">
        <v>0</v>
      </c>
      <c r="G36" s="34">
        <v>0</v>
      </c>
      <c r="H36" s="34">
        <v>0</v>
      </c>
      <c r="I36" s="344">
        <f t="shared" si="1"/>
        <v>0</v>
      </c>
      <c r="J36" s="348"/>
      <c r="K36" s="348"/>
      <c r="L36" s="348"/>
      <c r="M36" s="348"/>
      <c r="N36" s="348"/>
      <c r="O36" s="348"/>
      <c r="P36" s="348"/>
      <c r="Q36" s="348"/>
      <c r="R36" s="348"/>
      <c r="S36" s="348"/>
      <c r="T36" s="348"/>
      <c r="U36" s="348"/>
      <c r="V36" s="348"/>
      <c r="W36" s="348"/>
      <c r="X36" s="348"/>
      <c r="Y36" s="348"/>
    </row>
    <row r="37" spans="1:27" s="339" customFormat="1" ht="13.5" thickBot="1">
      <c r="A37" s="376"/>
      <c r="B37" s="383" t="s">
        <v>62</v>
      </c>
      <c r="C37" s="343"/>
      <c r="D37" s="343"/>
      <c r="E37" s="322"/>
      <c r="F37" s="61"/>
      <c r="G37" s="61"/>
      <c r="H37" s="61"/>
      <c r="I37" s="367"/>
      <c r="J37" s="348"/>
      <c r="K37" s="348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</row>
    <row r="38" spans="1:27" s="339" customFormat="1" ht="13.5" thickBot="1">
      <c r="A38" s="355" t="s">
        <v>63</v>
      </c>
      <c r="B38" s="377" t="s">
        <v>64</v>
      </c>
      <c r="C38" s="343"/>
      <c r="D38" s="343"/>
      <c r="E38" s="321">
        <v>22</v>
      </c>
      <c r="F38" s="34">
        <v>32</v>
      </c>
      <c r="G38" s="34">
        <v>7</v>
      </c>
      <c r="H38" s="34">
        <v>13</v>
      </c>
      <c r="I38" s="34">
        <f>SUM(I2:I36)</f>
        <v>74</v>
      </c>
      <c r="J38" s="67">
        <v>0</v>
      </c>
      <c r="K38" s="67">
        <v>0</v>
      </c>
      <c r="L38" s="67">
        <v>0</v>
      </c>
      <c r="M38" s="67">
        <v>0</v>
      </c>
      <c r="N38" s="67">
        <v>0</v>
      </c>
      <c r="O38" s="67">
        <v>0</v>
      </c>
      <c r="P38" s="67">
        <v>0</v>
      </c>
      <c r="Q38" s="67">
        <v>0</v>
      </c>
      <c r="R38" s="67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</row>
    <row r="39" spans="1:27" s="339" customFormat="1" ht="12.75">
      <c r="A39" s="584">
        <v>1</v>
      </c>
      <c r="B39" s="381" t="s">
        <v>65</v>
      </c>
      <c r="C39" s="351"/>
      <c r="D39" s="343" t="s">
        <v>1349</v>
      </c>
      <c r="E39" s="320"/>
      <c r="F39" s="48"/>
      <c r="G39" s="48"/>
      <c r="H39" s="48"/>
      <c r="I39" s="344"/>
      <c r="J39" s="344"/>
      <c r="K39" s="344"/>
      <c r="L39" s="344"/>
      <c r="M39" s="344"/>
      <c r="N39" s="344"/>
      <c r="O39" s="344"/>
      <c r="P39" s="344"/>
      <c r="Q39" s="344"/>
      <c r="R39" s="344"/>
      <c r="S39" s="344"/>
      <c r="T39" s="344"/>
      <c r="U39" s="344"/>
      <c r="V39" s="344"/>
      <c r="W39" s="344"/>
      <c r="X39" s="344"/>
      <c r="Y39" s="344"/>
    </row>
    <row r="40" spans="1:27" s="339" customFormat="1">
      <c r="A40" s="584">
        <v>2</v>
      </c>
      <c r="B40" s="499" t="s">
        <v>67</v>
      </c>
      <c r="C40" s="502" t="s">
        <v>1350</v>
      </c>
      <c r="D40" s="499" t="s">
        <v>1349</v>
      </c>
      <c r="E40" s="321">
        <v>13</v>
      </c>
      <c r="F40" s="34">
        <v>19</v>
      </c>
      <c r="G40" s="34">
        <v>9</v>
      </c>
      <c r="H40" s="34">
        <v>21</v>
      </c>
      <c r="I40" s="345">
        <f t="shared" ref="I40:I144" si="2">E40+F40+G40+H40</f>
        <v>62</v>
      </c>
      <c r="J40" s="346"/>
      <c r="K40" s="346"/>
      <c r="L40" s="346"/>
      <c r="M40" s="346"/>
      <c r="N40" s="346"/>
      <c r="O40" s="346"/>
      <c r="P40" s="346"/>
      <c r="Q40" s="346"/>
      <c r="R40" s="347"/>
      <c r="S40" s="347"/>
      <c r="T40" s="347"/>
      <c r="U40" s="347"/>
      <c r="V40" s="347"/>
      <c r="W40" s="347"/>
      <c r="X40" s="347"/>
      <c r="Y40" s="347"/>
    </row>
    <row r="41" spans="1:27" s="339" customFormat="1">
      <c r="A41" s="584">
        <v>3</v>
      </c>
      <c r="B41" s="499" t="s">
        <v>68</v>
      </c>
      <c r="C41" s="502" t="s">
        <v>1350</v>
      </c>
      <c r="D41" s="499" t="s">
        <v>1349</v>
      </c>
      <c r="E41" s="321">
        <v>0</v>
      </c>
      <c r="F41" s="34">
        <v>0</v>
      </c>
      <c r="G41" s="34">
        <v>15</v>
      </c>
      <c r="H41" s="34">
        <v>122</v>
      </c>
      <c r="I41" s="345">
        <f t="shared" si="2"/>
        <v>137</v>
      </c>
      <c r="J41" s="346"/>
      <c r="K41" s="346"/>
      <c r="L41" s="346"/>
      <c r="M41" s="346"/>
      <c r="N41" s="346"/>
      <c r="O41" s="346"/>
      <c r="P41" s="346"/>
      <c r="Q41" s="346"/>
      <c r="R41" s="347"/>
      <c r="S41" s="347"/>
      <c r="T41" s="347"/>
      <c r="U41" s="347"/>
      <c r="V41" s="347"/>
      <c r="W41" s="347"/>
      <c r="X41" s="347"/>
      <c r="Y41" s="347"/>
    </row>
    <row r="42" spans="1:27" s="339" customFormat="1">
      <c r="A42" s="584">
        <v>4</v>
      </c>
      <c r="B42" s="543" t="s">
        <v>66</v>
      </c>
      <c r="C42" s="337" t="s">
        <v>1350</v>
      </c>
      <c r="D42" s="543" t="s">
        <v>478</v>
      </c>
      <c r="E42" s="321">
        <v>3</v>
      </c>
      <c r="F42" s="34">
        <v>0</v>
      </c>
      <c r="G42" s="34">
        <v>0</v>
      </c>
      <c r="H42" s="34">
        <v>0</v>
      </c>
      <c r="I42" s="345">
        <f t="shared" si="2"/>
        <v>3</v>
      </c>
      <c r="J42" s="346"/>
      <c r="K42" s="346"/>
      <c r="L42" s="346"/>
      <c r="M42" s="346"/>
      <c r="N42" s="346"/>
      <c r="O42" s="346"/>
      <c r="P42" s="346"/>
      <c r="Q42" s="346"/>
      <c r="R42" s="347"/>
      <c r="S42" s="347"/>
      <c r="T42" s="347"/>
      <c r="U42" s="347"/>
      <c r="V42" s="347"/>
      <c r="W42" s="347"/>
      <c r="X42" s="347"/>
      <c r="Y42" s="347"/>
      <c r="AA42" s="700">
        <v>45582</v>
      </c>
    </row>
    <row r="43" spans="1:27" s="434" customFormat="1">
      <c r="A43" s="584">
        <v>5</v>
      </c>
      <c r="B43" s="589" t="s">
        <v>1401</v>
      </c>
      <c r="C43" s="613" t="s">
        <v>1350</v>
      </c>
      <c r="D43" s="589" t="s">
        <v>480</v>
      </c>
      <c r="E43" s="439"/>
      <c r="F43" s="435"/>
      <c r="G43" s="435"/>
      <c r="H43" s="435"/>
      <c r="I43" s="436"/>
      <c r="J43" s="437"/>
      <c r="K43" s="437"/>
      <c r="L43" s="437"/>
      <c r="M43" s="437"/>
      <c r="N43" s="437"/>
      <c r="O43" s="437"/>
      <c r="P43" s="437"/>
      <c r="Q43" s="437"/>
      <c r="R43" s="438"/>
      <c r="S43" s="438"/>
      <c r="T43" s="438"/>
      <c r="U43" s="438"/>
      <c r="V43" s="438"/>
      <c r="W43" s="438"/>
      <c r="X43" s="438"/>
      <c r="Y43" s="438"/>
    </row>
    <row r="44" spans="1:27" s="506" customFormat="1">
      <c r="A44" s="584">
        <v>6</v>
      </c>
      <c r="B44" s="505" t="s">
        <v>1433</v>
      </c>
      <c r="C44" s="501" t="s">
        <v>1350</v>
      </c>
      <c r="D44" s="505" t="s">
        <v>480</v>
      </c>
      <c r="E44" s="512"/>
      <c r="F44" s="508"/>
      <c r="G44" s="508"/>
      <c r="H44" s="508"/>
      <c r="I44" s="500"/>
      <c r="J44" s="503"/>
      <c r="K44" s="503"/>
      <c r="L44" s="503"/>
      <c r="M44" s="503"/>
      <c r="N44" s="503"/>
      <c r="O44" s="503"/>
      <c r="P44" s="503"/>
      <c r="Q44" s="503"/>
      <c r="R44" s="497"/>
      <c r="S44" s="497"/>
      <c r="T44" s="497"/>
      <c r="U44" s="497"/>
      <c r="V44" s="497"/>
      <c r="W44" s="497"/>
      <c r="X44" s="497"/>
      <c r="Y44" s="497"/>
    </row>
    <row r="45" spans="1:27" s="434" customFormat="1">
      <c r="A45" s="584">
        <v>7</v>
      </c>
      <c r="B45" s="505" t="s">
        <v>1402</v>
      </c>
      <c r="C45" s="501" t="s">
        <v>1350</v>
      </c>
      <c r="D45" s="505" t="s">
        <v>480</v>
      </c>
      <c r="E45" s="439"/>
      <c r="F45" s="435"/>
      <c r="G45" s="435"/>
      <c r="H45" s="435"/>
      <c r="I45" s="436"/>
      <c r="J45" s="437"/>
      <c r="K45" s="437"/>
      <c r="L45" s="437"/>
      <c r="M45" s="437"/>
      <c r="N45" s="437"/>
      <c r="O45" s="437"/>
      <c r="P45" s="437"/>
      <c r="Q45" s="437"/>
      <c r="R45" s="438"/>
      <c r="S45" s="438"/>
      <c r="T45" s="438"/>
      <c r="U45" s="438"/>
      <c r="V45" s="438"/>
      <c r="W45" s="438"/>
      <c r="X45" s="438"/>
      <c r="Y45" s="438"/>
      <c r="AA45" s="699" t="s">
        <v>1507</v>
      </c>
    </row>
    <row r="46" spans="1:27" s="420" customFormat="1">
      <c r="A46" s="584">
        <v>8</v>
      </c>
      <c r="B46" s="589" t="s">
        <v>1397</v>
      </c>
      <c r="C46" s="613" t="s">
        <v>1350</v>
      </c>
      <c r="D46" s="589" t="s">
        <v>1506</v>
      </c>
      <c r="E46" s="321"/>
      <c r="F46" s="411"/>
      <c r="G46" s="411"/>
      <c r="H46" s="411"/>
      <c r="I46" s="421"/>
      <c r="J46" s="422"/>
      <c r="K46" s="422"/>
      <c r="L46" s="422"/>
      <c r="M46" s="422"/>
      <c r="N46" s="422"/>
      <c r="O46" s="422"/>
      <c r="P46" s="422"/>
      <c r="Q46" s="422"/>
      <c r="R46" s="423"/>
      <c r="S46" s="423"/>
      <c r="T46" s="423"/>
      <c r="U46" s="423"/>
      <c r="V46" s="423"/>
      <c r="W46" s="423"/>
      <c r="X46" s="423"/>
      <c r="Y46" s="423"/>
    </row>
    <row r="47" spans="1:27" s="420" customFormat="1">
      <c r="A47" s="584">
        <v>9</v>
      </c>
      <c r="B47" s="498" t="s">
        <v>1398</v>
      </c>
      <c r="C47" s="504" t="s">
        <v>1350</v>
      </c>
      <c r="D47" s="498" t="s">
        <v>481</v>
      </c>
      <c r="E47" s="321"/>
      <c r="F47" s="411"/>
      <c r="G47" s="411"/>
      <c r="H47" s="411"/>
      <c r="I47" s="421"/>
      <c r="J47" s="422"/>
      <c r="K47" s="422"/>
      <c r="L47" s="422"/>
      <c r="M47" s="422"/>
      <c r="N47" s="422"/>
      <c r="O47" s="422"/>
      <c r="P47" s="422"/>
      <c r="Q47" s="422"/>
      <c r="R47" s="423"/>
      <c r="S47" s="423"/>
      <c r="T47" s="423"/>
      <c r="U47" s="423"/>
      <c r="V47" s="423"/>
      <c r="W47" s="423"/>
      <c r="X47" s="423"/>
      <c r="Y47" s="423"/>
    </row>
    <row r="48" spans="1:27" s="339" customFormat="1">
      <c r="A48" s="584">
        <v>10</v>
      </c>
      <c r="B48" s="543" t="s">
        <v>1508</v>
      </c>
      <c r="C48" s="337" t="s">
        <v>1350</v>
      </c>
      <c r="D48" s="543" t="s">
        <v>482</v>
      </c>
      <c r="E48" s="321">
        <v>2</v>
      </c>
      <c r="F48" s="34">
        <v>0</v>
      </c>
      <c r="G48" s="34">
        <v>3</v>
      </c>
      <c r="H48" s="34">
        <v>0</v>
      </c>
      <c r="I48" s="345">
        <f t="shared" si="2"/>
        <v>5</v>
      </c>
      <c r="J48" s="346"/>
      <c r="K48" s="346"/>
      <c r="L48" s="346"/>
      <c r="M48" s="346"/>
      <c r="N48" s="346"/>
      <c r="O48" s="346"/>
      <c r="P48" s="346"/>
      <c r="Q48" s="346"/>
      <c r="R48" s="347"/>
      <c r="S48" s="347"/>
      <c r="T48" s="347"/>
      <c r="U48" s="347"/>
      <c r="V48" s="347"/>
      <c r="W48" s="347"/>
      <c r="X48" s="347"/>
      <c r="Y48" s="347"/>
      <c r="AA48" s="700">
        <v>45582</v>
      </c>
    </row>
    <row r="49" spans="1:29" s="339" customFormat="1">
      <c r="A49" s="584">
        <v>11</v>
      </c>
      <c r="B49" s="381" t="s">
        <v>69</v>
      </c>
      <c r="C49" s="323" t="s">
        <v>1350</v>
      </c>
      <c r="D49" s="343" t="s">
        <v>478</v>
      </c>
      <c r="E49" s="321"/>
      <c r="F49" s="34"/>
      <c r="G49" s="34"/>
      <c r="H49" s="34"/>
      <c r="I49" s="345"/>
      <c r="J49" s="346"/>
      <c r="K49" s="346"/>
      <c r="L49" s="346"/>
      <c r="M49" s="346"/>
      <c r="N49" s="346"/>
      <c r="O49" s="346"/>
      <c r="P49" s="346"/>
      <c r="Q49" s="346"/>
      <c r="R49" s="347"/>
      <c r="S49" s="347"/>
      <c r="T49" s="347"/>
      <c r="U49" s="347"/>
      <c r="V49" s="347"/>
      <c r="W49" s="347"/>
      <c r="X49" s="347"/>
      <c r="Y49" s="347"/>
    </row>
    <row r="50" spans="1:29" s="339" customFormat="1">
      <c r="A50" s="584">
        <v>12</v>
      </c>
      <c r="B50" s="273" t="s">
        <v>1425</v>
      </c>
      <c r="C50" s="337" t="s">
        <v>1350</v>
      </c>
      <c r="D50" s="273" t="s">
        <v>478</v>
      </c>
      <c r="E50" s="321"/>
      <c r="F50" s="34"/>
      <c r="G50" s="34"/>
      <c r="H50" s="34"/>
      <c r="I50" s="345"/>
      <c r="J50" s="346"/>
      <c r="K50" s="346"/>
      <c r="L50" s="346"/>
      <c r="M50" s="346"/>
      <c r="N50" s="346"/>
      <c r="O50" s="346"/>
      <c r="P50" s="346"/>
      <c r="Q50" s="346"/>
      <c r="R50" s="347"/>
      <c r="S50" s="347"/>
      <c r="T50" s="347"/>
      <c r="U50" s="347"/>
      <c r="V50" s="347"/>
      <c r="W50" s="347"/>
      <c r="X50" s="347"/>
      <c r="Y50" s="347"/>
    </row>
    <row r="51" spans="1:29" s="339" customFormat="1">
      <c r="A51" s="584">
        <v>13</v>
      </c>
      <c r="B51" s="381" t="s">
        <v>1465</v>
      </c>
      <c r="C51" s="323" t="s">
        <v>1350</v>
      </c>
      <c r="D51" s="343" t="s">
        <v>1349</v>
      </c>
      <c r="E51" s="321">
        <v>0</v>
      </c>
      <c r="F51" s="34">
        <v>0</v>
      </c>
      <c r="G51" s="34">
        <v>3</v>
      </c>
      <c r="H51" s="34">
        <v>6</v>
      </c>
      <c r="I51" s="345">
        <f t="shared" si="2"/>
        <v>9</v>
      </c>
      <c r="J51" s="346"/>
      <c r="K51" s="346"/>
      <c r="L51" s="346"/>
      <c r="M51" s="346"/>
      <c r="N51" s="346"/>
      <c r="O51" s="346"/>
      <c r="P51" s="346"/>
      <c r="Q51" s="346"/>
      <c r="R51" s="347"/>
      <c r="S51" s="347"/>
      <c r="T51" s="347"/>
      <c r="U51" s="347"/>
      <c r="V51" s="347"/>
      <c r="W51" s="347"/>
      <c r="X51" s="347"/>
      <c r="Y51" s="347"/>
    </row>
    <row r="52" spans="1:29" s="517" customFormat="1">
      <c r="A52" s="584">
        <v>14</v>
      </c>
      <c r="B52" s="381" t="s">
        <v>70</v>
      </c>
      <c r="C52" s="323" t="s">
        <v>1350</v>
      </c>
      <c r="D52" s="343" t="s">
        <v>1349</v>
      </c>
      <c r="E52" s="512"/>
      <c r="F52" s="508"/>
      <c r="G52" s="508"/>
      <c r="H52" s="508"/>
      <c r="I52" s="518"/>
      <c r="J52" s="519"/>
      <c r="K52" s="519"/>
      <c r="L52" s="519"/>
      <c r="M52" s="519"/>
      <c r="N52" s="519"/>
      <c r="O52" s="519"/>
      <c r="P52" s="519"/>
      <c r="Q52" s="519"/>
      <c r="R52" s="520"/>
      <c r="S52" s="520"/>
      <c r="T52" s="520"/>
      <c r="U52" s="520"/>
      <c r="V52" s="520"/>
      <c r="W52" s="520"/>
      <c r="X52" s="520"/>
      <c r="Y52" s="520"/>
    </row>
    <row r="53" spans="1:29" s="339" customFormat="1">
      <c r="A53" s="584">
        <v>15</v>
      </c>
      <c r="B53" s="511" t="s">
        <v>1151</v>
      </c>
      <c r="C53" s="337" t="s">
        <v>1350</v>
      </c>
      <c r="D53" s="511" t="s">
        <v>1349</v>
      </c>
      <c r="E53" s="321">
        <v>0</v>
      </c>
      <c r="F53" s="34">
        <v>1</v>
      </c>
      <c r="G53" s="34">
        <v>0</v>
      </c>
      <c r="H53" s="34">
        <v>0</v>
      </c>
      <c r="I53" s="345">
        <f t="shared" si="2"/>
        <v>1</v>
      </c>
      <c r="J53" s="346"/>
      <c r="K53" s="346"/>
      <c r="L53" s="346"/>
      <c r="M53" s="346"/>
      <c r="N53" s="346"/>
      <c r="O53" s="346"/>
      <c r="P53" s="346"/>
      <c r="Q53" s="346"/>
      <c r="R53" s="347"/>
      <c r="S53" s="347"/>
      <c r="T53" s="347"/>
      <c r="U53" s="347"/>
      <c r="V53" s="347"/>
      <c r="W53" s="347"/>
      <c r="X53" s="347"/>
      <c r="Y53" s="347"/>
    </row>
    <row r="54" spans="1:29" s="339" customFormat="1">
      <c r="A54" s="584">
        <v>16</v>
      </c>
      <c r="B54" s="381" t="s">
        <v>71</v>
      </c>
      <c r="C54" s="323" t="s">
        <v>1350</v>
      </c>
      <c r="D54" s="343" t="s">
        <v>1349</v>
      </c>
      <c r="E54" s="321">
        <v>0</v>
      </c>
      <c r="F54" s="34">
        <v>0</v>
      </c>
      <c r="G54" s="34">
        <v>0</v>
      </c>
      <c r="H54" s="34">
        <v>14</v>
      </c>
      <c r="I54" s="345">
        <f t="shared" si="2"/>
        <v>14</v>
      </c>
      <c r="J54" s="346"/>
      <c r="K54" s="346"/>
      <c r="L54" s="346"/>
      <c r="M54" s="346"/>
      <c r="N54" s="346"/>
      <c r="O54" s="346"/>
      <c r="P54" s="346"/>
      <c r="Q54" s="346"/>
      <c r="R54" s="347"/>
      <c r="S54" s="347"/>
      <c r="T54" s="347"/>
      <c r="U54" s="347"/>
      <c r="V54" s="347"/>
      <c r="W54" s="347"/>
      <c r="X54" s="347"/>
      <c r="Y54" s="347"/>
    </row>
    <row r="55" spans="1:29" s="339" customFormat="1">
      <c r="A55" s="584">
        <v>17</v>
      </c>
      <c r="B55" s="378" t="s">
        <v>72</v>
      </c>
      <c r="C55" s="323" t="s">
        <v>1350</v>
      </c>
      <c r="D55" s="343" t="s">
        <v>1362</v>
      </c>
      <c r="E55" s="321">
        <v>0</v>
      </c>
      <c r="F55" s="34">
        <v>0</v>
      </c>
      <c r="G55" s="34">
        <v>15</v>
      </c>
      <c r="H55" s="34">
        <v>109</v>
      </c>
      <c r="I55" s="345">
        <f t="shared" si="2"/>
        <v>124</v>
      </c>
      <c r="J55" s="346"/>
      <c r="K55" s="346"/>
      <c r="L55" s="346"/>
      <c r="M55" s="346"/>
      <c r="N55" s="346"/>
      <c r="O55" s="346"/>
      <c r="P55" s="346"/>
      <c r="Q55" s="346"/>
      <c r="R55" s="347"/>
      <c r="S55" s="347"/>
      <c r="T55" s="347"/>
      <c r="U55" s="347"/>
      <c r="V55" s="347"/>
      <c r="W55" s="347"/>
      <c r="X55" s="347"/>
      <c r="Y55" s="347"/>
    </row>
    <row r="56" spans="1:29" s="339" customFormat="1">
      <c r="A56" s="584">
        <v>18</v>
      </c>
      <c r="B56" s="378" t="s">
        <v>73</v>
      </c>
      <c r="C56" s="323" t="s">
        <v>1350</v>
      </c>
      <c r="D56" s="343" t="s">
        <v>1362</v>
      </c>
      <c r="E56" s="321"/>
      <c r="F56" s="34"/>
      <c r="G56" s="34"/>
      <c r="H56" s="34"/>
      <c r="I56" s="345"/>
      <c r="J56" s="346"/>
      <c r="K56" s="346"/>
      <c r="L56" s="346"/>
      <c r="M56" s="346"/>
      <c r="N56" s="346"/>
      <c r="O56" s="346"/>
      <c r="P56" s="346"/>
      <c r="Q56" s="346"/>
      <c r="R56" s="347"/>
      <c r="S56" s="347"/>
      <c r="T56" s="347"/>
      <c r="U56" s="347"/>
      <c r="V56" s="347"/>
      <c r="W56" s="347"/>
      <c r="X56" s="347"/>
      <c r="Y56" s="347"/>
    </row>
    <row r="57" spans="1:29" s="339" customFormat="1">
      <c r="A57" s="584">
        <v>19</v>
      </c>
      <c r="B57" s="378" t="s">
        <v>74</v>
      </c>
      <c r="C57" s="323" t="s">
        <v>1350</v>
      </c>
      <c r="D57" s="343" t="s">
        <v>1362</v>
      </c>
      <c r="E57" s="321"/>
      <c r="F57" s="34"/>
      <c r="G57" s="34"/>
      <c r="H57" s="34"/>
      <c r="I57" s="345"/>
      <c r="J57" s="346"/>
      <c r="K57" s="346"/>
      <c r="L57" s="346"/>
      <c r="M57" s="346"/>
      <c r="N57" s="346"/>
      <c r="O57" s="346"/>
      <c r="P57" s="346"/>
      <c r="Q57" s="346"/>
      <c r="R57" s="347"/>
      <c r="S57" s="347"/>
      <c r="T57" s="347"/>
      <c r="U57" s="347"/>
      <c r="V57" s="347"/>
      <c r="W57" s="347"/>
      <c r="X57" s="347"/>
      <c r="Y57" s="347"/>
    </row>
    <row r="58" spans="1:29" s="339" customFormat="1">
      <c r="A58" s="584">
        <v>20</v>
      </c>
      <c r="B58" s="378" t="s">
        <v>75</v>
      </c>
      <c r="C58" s="323" t="s">
        <v>1350</v>
      </c>
      <c r="D58" s="343" t="s">
        <v>1362</v>
      </c>
      <c r="E58" s="321"/>
      <c r="F58" s="34"/>
      <c r="G58" s="34"/>
      <c r="H58" s="34"/>
      <c r="I58" s="345"/>
      <c r="J58" s="346"/>
      <c r="K58" s="346"/>
      <c r="L58" s="346"/>
      <c r="M58" s="346"/>
      <c r="N58" s="346"/>
      <c r="O58" s="346"/>
      <c r="P58" s="346"/>
      <c r="Q58" s="346"/>
      <c r="R58" s="347"/>
      <c r="S58" s="347"/>
      <c r="T58" s="347"/>
      <c r="U58" s="347"/>
      <c r="V58" s="347"/>
      <c r="W58" s="347"/>
      <c r="X58" s="347"/>
      <c r="Y58" s="347"/>
    </row>
    <row r="59" spans="1:29" s="339" customFormat="1">
      <c r="A59" s="584">
        <v>21</v>
      </c>
      <c r="B59" s="273" t="s">
        <v>1386</v>
      </c>
      <c r="C59" s="337" t="s">
        <v>1350</v>
      </c>
      <c r="D59" s="273" t="s">
        <v>480</v>
      </c>
      <c r="E59" s="321"/>
      <c r="F59" s="34"/>
      <c r="G59" s="34"/>
      <c r="H59" s="34"/>
      <c r="I59" s="345"/>
      <c r="J59" s="346"/>
      <c r="K59" s="346"/>
      <c r="L59" s="346"/>
      <c r="M59" s="346"/>
      <c r="N59" s="346"/>
      <c r="O59" s="346"/>
      <c r="P59" s="346"/>
      <c r="Q59" s="346"/>
      <c r="R59" s="347"/>
      <c r="S59" s="347"/>
      <c r="T59" s="347"/>
      <c r="U59" s="347"/>
      <c r="V59" s="347"/>
      <c r="W59" s="347"/>
      <c r="X59" s="347"/>
      <c r="Y59" s="347"/>
    </row>
    <row r="60" spans="1:29" s="339" customFormat="1">
      <c r="A60" s="584">
        <v>22</v>
      </c>
      <c r="B60" s="357" t="s">
        <v>76</v>
      </c>
      <c r="C60" s="323" t="s">
        <v>1350</v>
      </c>
      <c r="D60" s="343" t="s">
        <v>480</v>
      </c>
      <c r="E60" s="321"/>
      <c r="F60" s="34"/>
      <c r="G60" s="34"/>
      <c r="H60" s="34"/>
      <c r="I60" s="345"/>
      <c r="J60" s="346"/>
      <c r="K60" s="346"/>
      <c r="L60" s="346"/>
      <c r="M60" s="346"/>
      <c r="N60" s="346"/>
      <c r="O60" s="346"/>
      <c r="P60" s="346"/>
      <c r="Q60" s="346"/>
      <c r="R60" s="347"/>
      <c r="S60" s="347"/>
      <c r="T60" s="347"/>
      <c r="U60" s="347"/>
      <c r="V60" s="347"/>
      <c r="W60" s="347"/>
      <c r="X60" s="347"/>
      <c r="Y60" s="347"/>
    </row>
    <row r="61" spans="1:29" s="339" customFormat="1">
      <c r="A61" s="584">
        <v>23</v>
      </c>
      <c r="B61" s="357" t="s">
        <v>77</v>
      </c>
      <c r="C61" s="323" t="s">
        <v>1350</v>
      </c>
      <c r="D61" s="343" t="s">
        <v>480</v>
      </c>
      <c r="E61" s="321"/>
      <c r="F61" s="34"/>
      <c r="G61" s="34"/>
      <c r="H61" s="34"/>
      <c r="I61" s="345"/>
      <c r="J61" s="346"/>
      <c r="K61" s="346"/>
      <c r="L61" s="346"/>
      <c r="M61" s="346"/>
      <c r="N61" s="346"/>
      <c r="O61" s="346"/>
      <c r="P61" s="346"/>
      <c r="Q61" s="346"/>
      <c r="R61" s="347"/>
      <c r="S61" s="347"/>
      <c r="T61" s="347"/>
      <c r="U61" s="347"/>
      <c r="V61" s="347"/>
      <c r="W61" s="347"/>
      <c r="X61" s="347"/>
      <c r="Y61" s="347"/>
    </row>
    <row r="62" spans="1:29" s="339" customFormat="1">
      <c r="A62" s="584">
        <v>24</v>
      </c>
      <c r="B62" s="357" t="s">
        <v>1352</v>
      </c>
      <c r="C62" s="323" t="s">
        <v>1350</v>
      </c>
      <c r="D62" s="343" t="s">
        <v>480</v>
      </c>
      <c r="E62" s="321"/>
      <c r="F62" s="34"/>
      <c r="G62" s="34"/>
      <c r="H62" s="34"/>
      <c r="I62" s="345"/>
      <c r="J62" s="346"/>
      <c r="K62" s="346"/>
      <c r="L62" s="346"/>
      <c r="M62" s="346"/>
      <c r="N62" s="346"/>
      <c r="O62" s="346"/>
      <c r="P62" s="346"/>
      <c r="Q62" s="346"/>
      <c r="R62" s="347"/>
      <c r="S62" s="347"/>
      <c r="T62" s="347"/>
      <c r="U62" s="347"/>
      <c r="V62" s="347"/>
      <c r="W62" s="347"/>
      <c r="X62" s="347"/>
      <c r="Y62" s="347"/>
    </row>
    <row r="63" spans="1:29" s="339" customFormat="1">
      <c r="A63" s="584">
        <v>25</v>
      </c>
      <c r="B63" s="363" t="s">
        <v>78</v>
      </c>
      <c r="C63" s="323" t="s">
        <v>1350</v>
      </c>
      <c r="D63" s="343" t="s">
        <v>481</v>
      </c>
      <c r="E63" s="321"/>
      <c r="F63" s="34"/>
      <c r="G63" s="34"/>
      <c r="H63" s="34"/>
      <c r="I63" s="345"/>
      <c r="J63" s="346"/>
      <c r="K63" s="346"/>
      <c r="L63" s="346"/>
      <c r="M63" s="346"/>
      <c r="N63" s="346"/>
      <c r="O63" s="346"/>
      <c r="P63" s="346"/>
      <c r="Q63" s="346"/>
      <c r="R63" s="347"/>
      <c r="S63" s="347"/>
      <c r="T63" s="347"/>
      <c r="U63" s="347"/>
      <c r="V63" s="347"/>
      <c r="W63" s="347"/>
      <c r="X63" s="347"/>
      <c r="Y63" s="347"/>
    </row>
    <row r="64" spans="1:29" s="339" customFormat="1">
      <c r="A64" s="584">
        <v>26</v>
      </c>
      <c r="B64" s="475" t="s">
        <v>1432</v>
      </c>
      <c r="C64" s="337" t="s">
        <v>1350</v>
      </c>
      <c r="D64" s="273" t="s">
        <v>481</v>
      </c>
      <c r="E64" s="321">
        <v>0</v>
      </c>
      <c r="F64" s="34">
        <v>0</v>
      </c>
      <c r="G64" s="34">
        <v>0</v>
      </c>
      <c r="H64" s="34">
        <v>1</v>
      </c>
      <c r="I64" s="345">
        <f t="shared" si="2"/>
        <v>1</v>
      </c>
      <c r="J64" s="346"/>
      <c r="K64" s="346"/>
      <c r="L64" s="346"/>
      <c r="M64" s="346"/>
      <c r="N64" s="346"/>
      <c r="O64" s="346"/>
      <c r="P64" s="346"/>
      <c r="Q64" s="346"/>
      <c r="R64" s="347"/>
      <c r="S64" s="347"/>
      <c r="T64" s="347"/>
      <c r="U64" s="347"/>
      <c r="V64" s="347"/>
      <c r="W64" s="347"/>
      <c r="X64" s="347"/>
      <c r="Y64" s="347"/>
      <c r="AC64" s="324"/>
    </row>
    <row r="65" spans="1:16383" s="339" customFormat="1">
      <c r="A65" s="584">
        <v>27</v>
      </c>
      <c r="B65" s="363" t="s">
        <v>79</v>
      </c>
      <c r="C65" s="323" t="s">
        <v>1350</v>
      </c>
      <c r="D65" s="343" t="s">
        <v>481</v>
      </c>
      <c r="E65" s="321">
        <v>3</v>
      </c>
      <c r="F65" s="34">
        <v>3</v>
      </c>
      <c r="G65" s="34">
        <v>1</v>
      </c>
      <c r="H65" s="34">
        <v>0</v>
      </c>
      <c r="I65" s="345">
        <f t="shared" si="2"/>
        <v>7</v>
      </c>
      <c r="J65" s="346"/>
      <c r="K65" s="346"/>
      <c r="L65" s="346"/>
      <c r="M65" s="346"/>
      <c r="N65" s="346"/>
      <c r="O65" s="346"/>
      <c r="P65" s="346"/>
      <c r="Q65" s="346"/>
      <c r="R65" s="347"/>
      <c r="S65" s="347"/>
      <c r="T65" s="347"/>
      <c r="U65" s="347"/>
      <c r="V65" s="347"/>
      <c r="W65" s="347"/>
      <c r="X65" s="347"/>
      <c r="Y65" s="347"/>
      <c r="AC65" s="324"/>
    </row>
    <row r="66" spans="1:16383" s="339" customFormat="1">
      <c r="A66" s="584">
        <v>28</v>
      </c>
      <c r="B66" s="379" t="s">
        <v>1363</v>
      </c>
      <c r="C66" s="323" t="s">
        <v>1350</v>
      </c>
      <c r="D66" s="343" t="s">
        <v>485</v>
      </c>
      <c r="E66" s="321">
        <v>0</v>
      </c>
      <c r="F66" s="34">
        <v>0</v>
      </c>
      <c r="G66" s="34">
        <v>7</v>
      </c>
      <c r="H66" s="34">
        <v>18</v>
      </c>
      <c r="I66" s="345">
        <f t="shared" si="2"/>
        <v>25</v>
      </c>
      <c r="J66" s="346"/>
      <c r="K66" s="346"/>
      <c r="L66" s="346"/>
      <c r="M66" s="346"/>
      <c r="N66" s="346"/>
      <c r="O66" s="346"/>
      <c r="P66" s="346"/>
      <c r="Q66" s="346"/>
      <c r="R66" s="347"/>
      <c r="S66" s="347"/>
      <c r="T66" s="347"/>
      <c r="U66" s="347"/>
      <c r="V66" s="347"/>
      <c r="W66" s="347"/>
      <c r="X66" s="347"/>
      <c r="Y66" s="347"/>
      <c r="AC66" s="324"/>
    </row>
    <row r="67" spans="1:16383" s="339" customFormat="1">
      <c r="A67" s="584">
        <v>29</v>
      </c>
      <c r="B67" s="273" t="s">
        <v>1166</v>
      </c>
      <c r="C67" s="323" t="s">
        <v>1350</v>
      </c>
      <c r="D67" s="343" t="s">
        <v>485</v>
      </c>
      <c r="E67" s="321"/>
      <c r="F67" s="34"/>
      <c r="G67" s="34"/>
      <c r="H67" s="34"/>
      <c r="I67" s="345"/>
      <c r="J67" s="346"/>
      <c r="K67" s="346"/>
      <c r="L67" s="346"/>
      <c r="M67" s="346"/>
      <c r="N67" s="346"/>
      <c r="O67" s="346"/>
      <c r="P67" s="346"/>
      <c r="Q67" s="346"/>
      <c r="R67" s="347"/>
      <c r="S67" s="347"/>
      <c r="T67" s="347"/>
      <c r="U67" s="347"/>
      <c r="V67" s="347"/>
      <c r="W67" s="347"/>
      <c r="X67" s="347"/>
      <c r="Y67" s="347"/>
      <c r="AC67" s="324"/>
    </row>
    <row r="68" spans="1:16383" s="339" customFormat="1">
      <c r="A68" s="584">
        <v>30</v>
      </c>
      <c r="B68" s="379" t="s">
        <v>81</v>
      </c>
      <c r="C68" s="323" t="s">
        <v>1350</v>
      </c>
      <c r="D68" s="343" t="s">
        <v>485</v>
      </c>
      <c r="E68" s="321"/>
      <c r="F68" s="34"/>
      <c r="G68" s="34"/>
      <c r="H68" s="34"/>
      <c r="I68" s="345"/>
      <c r="J68" s="346"/>
      <c r="K68" s="346"/>
      <c r="L68" s="346"/>
      <c r="M68" s="346"/>
      <c r="N68" s="346"/>
      <c r="O68" s="346"/>
      <c r="P68" s="346"/>
      <c r="Q68" s="346"/>
      <c r="R68" s="347"/>
      <c r="S68" s="347"/>
      <c r="T68" s="347"/>
      <c r="U68" s="347"/>
      <c r="V68" s="347"/>
      <c r="W68" s="347"/>
      <c r="X68" s="347"/>
      <c r="Y68" s="347"/>
      <c r="AC68" s="324"/>
    </row>
    <row r="69" spans="1:16383" s="339" customFormat="1">
      <c r="A69" s="584">
        <v>31</v>
      </c>
      <c r="B69" s="387" t="s">
        <v>82</v>
      </c>
      <c r="C69" s="323" t="s">
        <v>1350</v>
      </c>
      <c r="D69" s="343" t="s">
        <v>482</v>
      </c>
      <c r="E69" s="321"/>
      <c r="F69" s="34"/>
      <c r="G69" s="34"/>
      <c r="H69" s="34"/>
      <c r="I69" s="345"/>
      <c r="J69" s="346"/>
      <c r="K69" s="346"/>
      <c r="L69" s="346"/>
      <c r="M69" s="346"/>
      <c r="N69" s="346"/>
      <c r="O69" s="346"/>
      <c r="P69" s="346"/>
      <c r="Q69" s="346"/>
      <c r="R69" s="347"/>
      <c r="S69" s="347"/>
      <c r="T69" s="347"/>
      <c r="U69" s="347"/>
      <c r="V69" s="347"/>
      <c r="W69" s="347"/>
      <c r="X69" s="347"/>
      <c r="Y69" s="347"/>
      <c r="AC69" s="324"/>
    </row>
    <row r="70" spans="1:16383" s="339" customFormat="1">
      <c r="A70" s="584">
        <v>32</v>
      </c>
      <c r="B70" s="273" t="s">
        <v>1399</v>
      </c>
      <c r="C70" s="337" t="s">
        <v>1350</v>
      </c>
      <c r="D70" s="273" t="s">
        <v>482</v>
      </c>
      <c r="E70" s="321">
        <v>0</v>
      </c>
      <c r="F70" s="34">
        <v>0</v>
      </c>
      <c r="G70" s="34">
        <v>2</v>
      </c>
      <c r="H70" s="34">
        <v>0</v>
      </c>
      <c r="I70" s="345">
        <f t="shared" si="2"/>
        <v>2</v>
      </c>
      <c r="J70" s="346"/>
      <c r="K70" s="346"/>
      <c r="L70" s="346"/>
      <c r="M70" s="346"/>
      <c r="N70" s="346"/>
      <c r="O70" s="346"/>
      <c r="P70" s="346"/>
      <c r="Q70" s="346"/>
      <c r="R70" s="347"/>
      <c r="S70" s="347"/>
      <c r="T70" s="347"/>
      <c r="U70" s="347"/>
      <c r="V70" s="347"/>
      <c r="W70" s="347"/>
      <c r="X70" s="347"/>
      <c r="Y70" s="347"/>
      <c r="AC70" s="324"/>
    </row>
    <row r="71" spans="1:16383" s="339" customFormat="1">
      <c r="A71" s="584">
        <v>33</v>
      </c>
      <c r="B71" s="387" t="s">
        <v>84</v>
      </c>
      <c r="C71" s="323" t="s">
        <v>1350</v>
      </c>
      <c r="D71" s="343" t="s">
        <v>482</v>
      </c>
      <c r="E71" s="321">
        <v>0</v>
      </c>
      <c r="F71" s="34">
        <v>1</v>
      </c>
      <c r="G71" s="34">
        <v>10</v>
      </c>
      <c r="H71" s="34">
        <v>17</v>
      </c>
      <c r="I71" s="345">
        <f t="shared" si="2"/>
        <v>28</v>
      </c>
      <c r="J71" s="346"/>
      <c r="K71" s="346"/>
      <c r="L71" s="346"/>
      <c r="M71" s="346"/>
      <c r="N71" s="346"/>
      <c r="O71" s="346"/>
      <c r="P71" s="346"/>
      <c r="Q71" s="346"/>
      <c r="R71" s="347"/>
      <c r="S71" s="347"/>
      <c r="T71" s="347"/>
      <c r="U71" s="347"/>
      <c r="V71" s="347"/>
      <c r="W71" s="347"/>
      <c r="X71" s="347"/>
      <c r="Y71" s="347"/>
    </row>
    <row r="72" spans="1:16383" s="339" customFormat="1">
      <c r="A72" s="584">
        <v>34</v>
      </c>
      <c r="B72" s="378" t="s">
        <v>85</v>
      </c>
      <c r="C72" s="323" t="s">
        <v>1351</v>
      </c>
      <c r="D72" s="343" t="s">
        <v>1362</v>
      </c>
      <c r="E72" s="321">
        <v>2</v>
      </c>
      <c r="F72" s="34">
        <v>0</v>
      </c>
      <c r="G72" s="34">
        <v>0</v>
      </c>
      <c r="H72" s="34">
        <v>0</v>
      </c>
      <c r="I72" s="345">
        <f t="shared" si="2"/>
        <v>2</v>
      </c>
      <c r="J72" s="346"/>
      <c r="K72" s="346"/>
      <c r="L72" s="346"/>
      <c r="M72" s="346"/>
      <c r="N72" s="346"/>
      <c r="O72" s="346"/>
      <c r="P72" s="346"/>
      <c r="Q72" s="346"/>
      <c r="R72" s="347"/>
      <c r="S72" s="347"/>
      <c r="T72" s="347"/>
      <c r="U72" s="347"/>
      <c r="V72" s="347"/>
      <c r="W72" s="347"/>
      <c r="X72" s="347"/>
      <c r="Y72" s="347"/>
    </row>
    <row r="73" spans="1:16383" s="339" customFormat="1">
      <c r="A73" s="584">
        <v>35</v>
      </c>
      <c r="B73" s="378" t="s">
        <v>86</v>
      </c>
      <c r="C73" s="323" t="s">
        <v>1351</v>
      </c>
      <c r="D73" s="343" t="s">
        <v>1362</v>
      </c>
      <c r="E73" s="321"/>
      <c r="F73" s="34"/>
      <c r="G73" s="34"/>
      <c r="H73" s="34"/>
      <c r="I73" s="345"/>
      <c r="J73" s="346"/>
      <c r="K73" s="346"/>
      <c r="L73" s="346"/>
      <c r="M73" s="346"/>
      <c r="N73" s="346"/>
      <c r="O73" s="346"/>
      <c r="P73" s="346"/>
      <c r="Q73" s="346"/>
      <c r="R73" s="347"/>
      <c r="S73" s="347"/>
      <c r="T73" s="347"/>
      <c r="U73" s="347"/>
      <c r="V73" s="347"/>
      <c r="W73" s="347"/>
      <c r="X73" s="347"/>
      <c r="Y73" s="347"/>
    </row>
    <row r="74" spans="1:16383" s="339" customFormat="1">
      <c r="A74" s="584">
        <v>36</v>
      </c>
      <c r="B74" s="378" t="s">
        <v>1364</v>
      </c>
      <c r="C74" s="323" t="s">
        <v>1351</v>
      </c>
      <c r="D74" s="343" t="s">
        <v>1362</v>
      </c>
      <c r="E74" s="321"/>
      <c r="F74" s="34"/>
      <c r="G74" s="34"/>
      <c r="H74" s="34"/>
      <c r="I74" s="345"/>
      <c r="J74" s="346"/>
      <c r="K74" s="346"/>
      <c r="L74" s="346"/>
      <c r="M74" s="346"/>
      <c r="N74" s="346"/>
      <c r="O74" s="346"/>
      <c r="P74" s="346"/>
      <c r="Q74" s="346"/>
      <c r="R74" s="347"/>
      <c r="S74" s="347"/>
      <c r="T74" s="347"/>
      <c r="U74" s="347"/>
      <c r="V74" s="347"/>
      <c r="W74" s="347"/>
      <c r="X74" s="347"/>
      <c r="Y74" s="347"/>
    </row>
    <row r="75" spans="1:16383" s="339" customFormat="1">
      <c r="A75" s="584">
        <v>37</v>
      </c>
      <c r="B75" s="357" t="s">
        <v>1365</v>
      </c>
      <c r="C75" s="323" t="s">
        <v>1351</v>
      </c>
      <c r="D75" s="343" t="s">
        <v>480</v>
      </c>
      <c r="E75" s="243"/>
      <c r="F75" s="243"/>
      <c r="G75" s="243"/>
      <c r="H75" s="243"/>
      <c r="I75" s="243"/>
      <c r="J75" s="243"/>
      <c r="K75" s="243"/>
      <c r="L75" s="243"/>
      <c r="M75" s="243"/>
      <c r="N75" s="243"/>
      <c r="O75" s="243"/>
      <c r="P75" s="243"/>
      <c r="Q75" s="243"/>
      <c r="R75" s="243"/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  <c r="AM75" s="243"/>
      <c r="AN75" s="243"/>
      <c r="AO75" s="243"/>
      <c r="AP75" s="243"/>
      <c r="AQ75" s="243"/>
      <c r="AR75" s="243"/>
      <c r="AS75" s="243"/>
      <c r="AT75" s="243"/>
      <c r="AU75" s="243"/>
      <c r="AV75" s="243"/>
      <c r="AW75" s="243"/>
      <c r="AX75" s="243"/>
      <c r="AY75" s="243"/>
      <c r="AZ75" s="243"/>
      <c r="BA75" s="243"/>
      <c r="BB75" s="243"/>
      <c r="BC75" s="243"/>
      <c r="BD75" s="243"/>
      <c r="BE75" s="243"/>
      <c r="BF75" s="243"/>
      <c r="BG75" s="243"/>
      <c r="BH75" s="243"/>
      <c r="BI75" s="243"/>
      <c r="BJ75" s="243"/>
      <c r="BK75" s="243"/>
      <c r="BL75" s="243"/>
      <c r="BM75" s="243"/>
      <c r="BN75" s="243"/>
      <c r="BO75" s="243"/>
      <c r="BP75" s="243"/>
      <c r="BQ75" s="243"/>
      <c r="BR75" s="243"/>
      <c r="BS75" s="243"/>
      <c r="BT75" s="243"/>
      <c r="BU75" s="243"/>
      <c r="BV75" s="243"/>
      <c r="BW75" s="243"/>
      <c r="BX75" s="243"/>
      <c r="BY75" s="243"/>
      <c r="BZ75" s="243"/>
      <c r="CA75" s="243"/>
      <c r="CB75" s="243"/>
      <c r="CC75" s="243"/>
      <c r="CD75" s="243"/>
      <c r="CE75" s="243"/>
      <c r="CF75" s="243"/>
      <c r="CG75" s="243"/>
      <c r="CH75" s="243"/>
      <c r="CI75" s="243"/>
      <c r="CJ75" s="243"/>
      <c r="CK75" s="243"/>
      <c r="CL75" s="243"/>
      <c r="CM75" s="243"/>
      <c r="CN75" s="243"/>
      <c r="CO75" s="243"/>
      <c r="CP75" s="243"/>
      <c r="CQ75" s="243"/>
      <c r="CR75" s="243"/>
      <c r="CS75" s="243"/>
      <c r="CT75" s="243"/>
      <c r="CU75" s="243"/>
      <c r="CV75" s="243"/>
      <c r="CW75" s="243"/>
      <c r="CX75" s="243"/>
      <c r="CY75" s="243"/>
      <c r="CZ75" s="243"/>
      <c r="DA75" s="243"/>
      <c r="DB75" s="243"/>
      <c r="DC75" s="243"/>
      <c r="DD75" s="243"/>
      <c r="DE75" s="243"/>
      <c r="DF75" s="243"/>
      <c r="DG75" s="243"/>
      <c r="DH75" s="243"/>
      <c r="DI75" s="243"/>
      <c r="DJ75" s="243"/>
      <c r="DK75" s="243"/>
      <c r="DL75" s="243"/>
      <c r="DM75" s="243"/>
      <c r="DN75" s="243"/>
      <c r="DO75" s="243"/>
      <c r="DP75" s="243"/>
      <c r="DQ75" s="243"/>
      <c r="DR75" s="243"/>
      <c r="DS75" s="243"/>
      <c r="DT75" s="243"/>
      <c r="DU75" s="243"/>
      <c r="DV75" s="243"/>
      <c r="DW75" s="243"/>
      <c r="DX75" s="243"/>
      <c r="DY75" s="243"/>
      <c r="DZ75" s="243"/>
      <c r="EA75" s="243"/>
      <c r="EB75" s="243"/>
      <c r="EC75" s="243"/>
      <c r="ED75" s="243"/>
      <c r="EE75" s="243"/>
      <c r="EF75" s="243"/>
      <c r="EG75" s="243"/>
      <c r="EH75" s="243"/>
      <c r="EI75" s="243"/>
      <c r="EJ75" s="243"/>
      <c r="EK75" s="243"/>
      <c r="EL75" s="243"/>
      <c r="EM75" s="243"/>
      <c r="EN75" s="243"/>
      <c r="EO75" s="243"/>
      <c r="EP75" s="243"/>
      <c r="EQ75" s="243"/>
      <c r="ER75" s="243"/>
      <c r="ES75" s="243"/>
      <c r="ET75" s="243"/>
      <c r="EU75" s="243"/>
      <c r="EV75" s="243"/>
      <c r="EW75" s="243"/>
      <c r="EX75" s="243"/>
      <c r="EY75" s="243"/>
      <c r="EZ75" s="243"/>
      <c r="FA75" s="243"/>
      <c r="FB75" s="243"/>
      <c r="FC75" s="243"/>
      <c r="FD75" s="243"/>
      <c r="FE75" s="243"/>
      <c r="FF75" s="243"/>
      <c r="FG75" s="243"/>
      <c r="FH75" s="243"/>
      <c r="FI75" s="243"/>
      <c r="FJ75" s="243"/>
      <c r="FK75" s="243"/>
      <c r="FL75" s="243"/>
      <c r="FM75" s="243"/>
      <c r="FN75" s="243"/>
      <c r="FO75" s="243"/>
      <c r="FP75" s="243"/>
      <c r="FQ75" s="243"/>
      <c r="FR75" s="243"/>
      <c r="FS75" s="243"/>
      <c r="FT75" s="243"/>
      <c r="FU75" s="243"/>
      <c r="FV75" s="243"/>
      <c r="FW75" s="243"/>
      <c r="FX75" s="243"/>
      <c r="FY75" s="243"/>
      <c r="FZ75" s="243"/>
      <c r="GA75" s="243"/>
      <c r="GB75" s="243"/>
      <c r="GC75" s="243"/>
      <c r="GD75" s="243"/>
      <c r="GE75" s="243"/>
      <c r="GF75" s="243"/>
      <c r="GG75" s="243"/>
      <c r="GH75" s="243"/>
      <c r="GI75" s="243"/>
      <c r="GJ75" s="243"/>
      <c r="GK75" s="243"/>
      <c r="GL75" s="243"/>
      <c r="GM75" s="243"/>
      <c r="GN75" s="243"/>
      <c r="GO75" s="243"/>
      <c r="GP75" s="243"/>
      <c r="GQ75" s="243"/>
      <c r="GR75" s="243"/>
      <c r="GS75" s="243"/>
      <c r="GT75" s="243"/>
      <c r="GU75" s="243"/>
      <c r="GV75" s="243"/>
      <c r="GW75" s="243"/>
      <c r="GX75" s="243"/>
      <c r="GY75" s="243"/>
      <c r="GZ75" s="243"/>
      <c r="HA75" s="243"/>
      <c r="HB75" s="243"/>
      <c r="HC75" s="243"/>
      <c r="HD75" s="243"/>
      <c r="HE75" s="243"/>
      <c r="HF75" s="243"/>
      <c r="HG75" s="243"/>
      <c r="HH75" s="243"/>
      <c r="HI75" s="243"/>
      <c r="HJ75" s="243"/>
      <c r="HK75" s="243"/>
      <c r="HL75" s="243"/>
      <c r="HM75" s="243"/>
      <c r="HN75" s="243"/>
      <c r="HO75" s="243"/>
      <c r="HP75" s="243"/>
      <c r="HQ75" s="243"/>
      <c r="HR75" s="243"/>
      <c r="HS75" s="243"/>
      <c r="HT75" s="243"/>
      <c r="HU75" s="243"/>
      <c r="HV75" s="243"/>
      <c r="HW75" s="243"/>
      <c r="HX75" s="243"/>
      <c r="HY75" s="243"/>
      <c r="HZ75" s="243"/>
      <c r="IA75" s="243"/>
      <c r="IB75" s="243"/>
      <c r="IC75" s="243"/>
      <c r="ID75" s="243"/>
      <c r="IE75" s="243"/>
      <c r="IF75" s="243"/>
      <c r="IG75" s="243"/>
      <c r="IH75" s="243"/>
      <c r="II75" s="243"/>
      <c r="IJ75" s="243"/>
      <c r="IK75" s="243"/>
      <c r="IL75" s="243"/>
      <c r="IM75" s="243"/>
      <c r="IN75" s="243"/>
      <c r="IO75" s="243"/>
      <c r="IP75" s="243"/>
      <c r="IQ75" s="243"/>
      <c r="IR75" s="243"/>
      <c r="IS75" s="243"/>
      <c r="IT75" s="243"/>
      <c r="IU75" s="243"/>
      <c r="IV75" s="243"/>
      <c r="IW75" s="243"/>
      <c r="IX75" s="243"/>
      <c r="IY75" s="243"/>
      <c r="IZ75" s="243"/>
      <c r="JA75" s="243"/>
      <c r="JB75" s="243"/>
      <c r="JC75" s="243"/>
      <c r="JD75" s="243"/>
      <c r="JE75" s="243"/>
      <c r="JF75" s="243"/>
      <c r="JG75" s="243"/>
      <c r="JH75" s="243"/>
      <c r="JI75" s="243"/>
      <c r="JJ75" s="243"/>
      <c r="JK75" s="243"/>
      <c r="JL75" s="243"/>
      <c r="JM75" s="243"/>
      <c r="JN75" s="243"/>
      <c r="JO75" s="243"/>
      <c r="JP75" s="243"/>
      <c r="JQ75" s="243"/>
      <c r="JR75" s="243"/>
      <c r="JS75" s="243"/>
      <c r="JT75" s="243"/>
      <c r="JU75" s="243"/>
      <c r="JV75" s="243"/>
      <c r="JW75" s="243"/>
      <c r="JX75" s="243"/>
      <c r="JY75" s="243"/>
      <c r="JZ75" s="243"/>
      <c r="KA75" s="243"/>
      <c r="KB75" s="243"/>
      <c r="KC75" s="243"/>
      <c r="KD75" s="243"/>
      <c r="KE75" s="243"/>
      <c r="KF75" s="243"/>
      <c r="KG75" s="243"/>
      <c r="KH75" s="243"/>
      <c r="KI75" s="243"/>
      <c r="KJ75" s="243"/>
      <c r="KK75" s="243"/>
      <c r="KL75" s="243"/>
      <c r="KM75" s="243"/>
      <c r="KN75" s="243"/>
      <c r="KO75" s="243"/>
      <c r="KP75" s="243"/>
      <c r="KQ75" s="243"/>
      <c r="KR75" s="243"/>
      <c r="KS75" s="243"/>
      <c r="KT75" s="243"/>
      <c r="KU75" s="243"/>
      <c r="KV75" s="243"/>
      <c r="KW75" s="243"/>
      <c r="KX75" s="243"/>
      <c r="KY75" s="243"/>
      <c r="KZ75" s="243"/>
      <c r="LA75" s="243"/>
      <c r="LB75" s="243"/>
      <c r="LC75" s="243"/>
      <c r="LD75" s="243"/>
      <c r="LE75" s="243"/>
      <c r="LF75" s="243"/>
      <c r="LG75" s="243"/>
      <c r="LH75" s="243"/>
      <c r="LI75" s="243"/>
      <c r="LJ75" s="243"/>
      <c r="LK75" s="243"/>
      <c r="LL75" s="243"/>
      <c r="LM75" s="243"/>
      <c r="LN75" s="243"/>
      <c r="LO75" s="243"/>
      <c r="LP75" s="243"/>
      <c r="LQ75" s="243"/>
      <c r="LR75" s="243"/>
      <c r="LS75" s="243"/>
      <c r="LT75" s="243"/>
      <c r="LU75" s="243"/>
      <c r="LV75" s="243"/>
      <c r="LW75" s="243"/>
      <c r="LX75" s="243"/>
      <c r="LY75" s="243"/>
      <c r="LZ75" s="243"/>
      <c r="MA75" s="243"/>
      <c r="MB75" s="243"/>
      <c r="MC75" s="243"/>
      <c r="MD75" s="243"/>
      <c r="ME75" s="243"/>
      <c r="MF75" s="243"/>
      <c r="MG75" s="243"/>
      <c r="MH75" s="243"/>
      <c r="MI75" s="243"/>
      <c r="MJ75" s="243"/>
      <c r="MK75" s="243"/>
      <c r="ML75" s="243"/>
      <c r="MM75" s="243"/>
      <c r="MN75" s="243"/>
      <c r="MO75" s="243"/>
      <c r="MP75" s="243"/>
      <c r="MQ75" s="243"/>
      <c r="MR75" s="243"/>
      <c r="MS75" s="243"/>
      <c r="MT75" s="243"/>
      <c r="MU75" s="243"/>
      <c r="MV75" s="243"/>
      <c r="MW75" s="243"/>
      <c r="MX75" s="243"/>
      <c r="MY75" s="243"/>
      <c r="MZ75" s="243"/>
      <c r="NA75" s="243"/>
      <c r="NB75" s="243"/>
      <c r="NC75" s="243"/>
      <c r="ND75" s="243"/>
      <c r="NE75" s="243"/>
      <c r="NF75" s="243"/>
      <c r="NG75" s="243"/>
      <c r="NH75" s="243"/>
      <c r="NI75" s="243"/>
      <c r="NJ75" s="243"/>
      <c r="NK75" s="243"/>
      <c r="NL75" s="243"/>
      <c r="NM75" s="243"/>
      <c r="NN75" s="243"/>
      <c r="NO75" s="243"/>
      <c r="NP75" s="243"/>
      <c r="NQ75" s="243"/>
      <c r="NR75" s="243"/>
      <c r="NS75" s="243"/>
      <c r="NT75" s="243"/>
      <c r="NU75" s="243"/>
      <c r="NV75" s="243"/>
      <c r="NW75" s="243"/>
      <c r="NX75" s="243"/>
      <c r="NY75" s="243"/>
      <c r="NZ75" s="243"/>
      <c r="OA75" s="243"/>
      <c r="OB75" s="243"/>
      <c r="OC75" s="243"/>
      <c r="OD75" s="243"/>
      <c r="OE75" s="243"/>
      <c r="OF75" s="243"/>
      <c r="OG75" s="243"/>
      <c r="OH75" s="243"/>
      <c r="OI75" s="243"/>
      <c r="OJ75" s="243"/>
      <c r="OK75" s="243"/>
      <c r="OL75" s="243"/>
      <c r="OM75" s="243"/>
      <c r="ON75" s="243"/>
      <c r="OO75" s="243"/>
      <c r="OP75" s="243"/>
      <c r="OQ75" s="243"/>
      <c r="OR75" s="243"/>
      <c r="OS75" s="243"/>
      <c r="OT75" s="243"/>
      <c r="OU75" s="243"/>
      <c r="OV75" s="243"/>
      <c r="OW75" s="243"/>
      <c r="OX75" s="243"/>
      <c r="OY75" s="243"/>
      <c r="OZ75" s="243"/>
      <c r="PA75" s="243"/>
      <c r="PB75" s="243"/>
      <c r="PC75" s="243"/>
      <c r="PD75" s="243"/>
      <c r="PE75" s="243"/>
      <c r="PF75" s="243"/>
      <c r="PG75" s="243"/>
      <c r="PH75" s="243"/>
      <c r="PI75" s="243"/>
      <c r="PJ75" s="243"/>
      <c r="PK75" s="243"/>
      <c r="PL75" s="243"/>
      <c r="PM75" s="243"/>
      <c r="PN75" s="243"/>
      <c r="PO75" s="243"/>
      <c r="PP75" s="243"/>
      <c r="PQ75" s="243"/>
      <c r="PR75" s="243"/>
      <c r="PS75" s="243"/>
      <c r="PT75" s="243"/>
      <c r="PU75" s="243"/>
      <c r="PV75" s="243"/>
      <c r="PW75" s="243"/>
      <c r="PX75" s="243"/>
      <c r="PY75" s="243"/>
      <c r="PZ75" s="243"/>
      <c r="QA75" s="243"/>
      <c r="QB75" s="243"/>
      <c r="QC75" s="243"/>
      <c r="QD75" s="243"/>
      <c r="QE75" s="243"/>
      <c r="QF75" s="243"/>
      <c r="QG75" s="243"/>
      <c r="QH75" s="243"/>
      <c r="QI75" s="243"/>
      <c r="QJ75" s="243"/>
      <c r="QK75" s="243"/>
      <c r="QL75" s="243"/>
      <c r="QM75" s="243"/>
      <c r="QN75" s="243"/>
      <c r="QO75" s="243"/>
      <c r="QP75" s="243"/>
      <c r="QQ75" s="243"/>
      <c r="QR75" s="243"/>
      <c r="QS75" s="243"/>
      <c r="QT75" s="243"/>
      <c r="QU75" s="243"/>
      <c r="QV75" s="243"/>
      <c r="QW75" s="243"/>
      <c r="QX75" s="243"/>
      <c r="QY75" s="243"/>
      <c r="QZ75" s="243"/>
      <c r="RA75" s="243"/>
      <c r="RB75" s="243"/>
      <c r="RC75" s="243"/>
      <c r="RD75" s="243"/>
      <c r="RE75" s="243"/>
      <c r="RF75" s="243"/>
      <c r="RG75" s="243"/>
      <c r="RH75" s="243"/>
      <c r="RI75" s="243"/>
      <c r="RJ75" s="243"/>
      <c r="RK75" s="243"/>
      <c r="RL75" s="243"/>
      <c r="RM75" s="243"/>
      <c r="RN75" s="243"/>
      <c r="RO75" s="243"/>
      <c r="RP75" s="243"/>
      <c r="RQ75" s="243"/>
      <c r="RR75" s="243"/>
      <c r="RS75" s="243"/>
      <c r="RT75" s="243"/>
      <c r="RU75" s="243"/>
      <c r="RV75" s="243"/>
      <c r="RW75" s="243"/>
      <c r="RX75" s="243"/>
      <c r="RY75" s="243"/>
      <c r="RZ75" s="243"/>
      <c r="SA75" s="243"/>
      <c r="SB75" s="243"/>
      <c r="SC75" s="243"/>
      <c r="SD75" s="243"/>
      <c r="SE75" s="243"/>
      <c r="SF75" s="243"/>
      <c r="SG75" s="243"/>
      <c r="SH75" s="243"/>
      <c r="SI75" s="243"/>
      <c r="SJ75" s="243"/>
      <c r="SK75" s="243"/>
      <c r="SL75" s="243"/>
      <c r="SM75" s="243"/>
      <c r="SN75" s="243"/>
      <c r="SO75" s="243"/>
      <c r="SP75" s="243"/>
      <c r="SQ75" s="243"/>
      <c r="SR75" s="243"/>
      <c r="SS75" s="243"/>
      <c r="ST75" s="243"/>
      <c r="SU75" s="243"/>
      <c r="SV75" s="243"/>
      <c r="SW75" s="243"/>
      <c r="SX75" s="243"/>
      <c r="SY75" s="243"/>
      <c r="SZ75" s="243"/>
      <c r="TA75" s="243"/>
      <c r="TB75" s="243"/>
      <c r="TC75" s="243"/>
      <c r="TD75" s="243"/>
      <c r="TE75" s="243"/>
      <c r="TF75" s="243"/>
      <c r="TG75" s="243"/>
      <c r="TH75" s="243"/>
      <c r="TI75" s="243"/>
      <c r="TJ75" s="243"/>
      <c r="TK75" s="243"/>
      <c r="TL75" s="243"/>
      <c r="TM75" s="243"/>
      <c r="TN75" s="243"/>
      <c r="TO75" s="243"/>
      <c r="TP75" s="243"/>
      <c r="TQ75" s="243"/>
      <c r="TR75" s="243"/>
      <c r="TS75" s="243"/>
      <c r="TT75" s="243"/>
      <c r="TU75" s="243"/>
      <c r="TV75" s="243"/>
      <c r="TW75" s="243"/>
      <c r="TX75" s="243"/>
      <c r="TY75" s="243"/>
      <c r="TZ75" s="243"/>
      <c r="UA75" s="243"/>
      <c r="UB75" s="243"/>
      <c r="UC75" s="243"/>
      <c r="UD75" s="243"/>
      <c r="UE75" s="243"/>
      <c r="UF75" s="243"/>
      <c r="UG75" s="243"/>
      <c r="UH75" s="243"/>
      <c r="UI75" s="243"/>
      <c r="UJ75" s="243"/>
      <c r="UK75" s="243"/>
      <c r="UL75" s="243"/>
      <c r="UM75" s="243"/>
      <c r="UN75" s="243"/>
      <c r="UO75" s="243"/>
      <c r="UP75" s="243"/>
      <c r="UQ75" s="243"/>
      <c r="UR75" s="243"/>
      <c r="US75" s="243"/>
      <c r="UT75" s="243"/>
      <c r="UU75" s="243"/>
      <c r="UV75" s="243"/>
      <c r="UW75" s="243"/>
      <c r="UX75" s="243"/>
      <c r="UY75" s="243"/>
      <c r="UZ75" s="243"/>
      <c r="VA75" s="243"/>
      <c r="VB75" s="243"/>
      <c r="VC75" s="243"/>
      <c r="VD75" s="243"/>
      <c r="VE75" s="243"/>
      <c r="VF75" s="243"/>
      <c r="VG75" s="243"/>
      <c r="VH75" s="243"/>
      <c r="VI75" s="243"/>
      <c r="VJ75" s="243"/>
      <c r="VK75" s="243"/>
      <c r="VL75" s="243"/>
      <c r="VM75" s="243"/>
      <c r="VN75" s="243"/>
      <c r="VO75" s="243"/>
      <c r="VP75" s="243"/>
      <c r="VQ75" s="243"/>
      <c r="VR75" s="243"/>
      <c r="VS75" s="243"/>
      <c r="VT75" s="243"/>
      <c r="VU75" s="243"/>
      <c r="VV75" s="243"/>
      <c r="VW75" s="243"/>
      <c r="VX75" s="243"/>
      <c r="VY75" s="243"/>
      <c r="VZ75" s="243"/>
      <c r="WA75" s="243"/>
      <c r="WB75" s="243"/>
      <c r="WC75" s="243"/>
      <c r="WD75" s="243"/>
      <c r="WE75" s="243"/>
      <c r="WF75" s="243"/>
      <c r="WG75" s="243"/>
      <c r="WH75" s="243"/>
      <c r="WI75" s="243"/>
      <c r="WJ75" s="243"/>
      <c r="WK75" s="243"/>
      <c r="WL75" s="243"/>
      <c r="WM75" s="243"/>
      <c r="WN75" s="243"/>
      <c r="WO75" s="243"/>
      <c r="WP75" s="243"/>
      <c r="WQ75" s="243"/>
      <c r="WR75" s="243"/>
      <c r="WS75" s="243"/>
      <c r="WT75" s="243"/>
      <c r="WU75" s="243"/>
      <c r="WV75" s="243"/>
      <c r="WW75" s="243"/>
      <c r="WX75" s="243"/>
      <c r="WY75" s="243"/>
      <c r="WZ75" s="243"/>
      <c r="XA75" s="243"/>
      <c r="XB75" s="243"/>
      <c r="XC75" s="243"/>
      <c r="XD75" s="243"/>
      <c r="XE75" s="243"/>
      <c r="XF75" s="243"/>
      <c r="XG75" s="243"/>
      <c r="XH75" s="243"/>
      <c r="XI75" s="243"/>
      <c r="XJ75" s="243"/>
      <c r="XK75" s="243"/>
      <c r="XL75" s="243"/>
      <c r="XM75" s="243"/>
      <c r="XN75" s="243"/>
      <c r="XO75" s="243"/>
      <c r="XP75" s="243"/>
      <c r="XQ75" s="243"/>
      <c r="XR75" s="243"/>
      <c r="XS75" s="243"/>
      <c r="XT75" s="243"/>
      <c r="XU75" s="243"/>
      <c r="XV75" s="243"/>
      <c r="XW75" s="243"/>
      <c r="XX75" s="243"/>
      <c r="XY75" s="243"/>
      <c r="XZ75" s="243"/>
      <c r="YA75" s="243"/>
      <c r="YB75" s="243"/>
      <c r="YC75" s="243"/>
      <c r="YD75" s="243"/>
      <c r="YE75" s="243"/>
      <c r="YF75" s="243"/>
      <c r="YG75" s="243"/>
      <c r="YH75" s="243"/>
      <c r="YI75" s="243"/>
      <c r="YJ75" s="243"/>
      <c r="YK75" s="243"/>
      <c r="YL75" s="243"/>
      <c r="YM75" s="243"/>
      <c r="YN75" s="243"/>
      <c r="YO75" s="243"/>
      <c r="YP75" s="243"/>
      <c r="YQ75" s="243"/>
      <c r="YR75" s="243"/>
      <c r="YS75" s="243"/>
      <c r="YT75" s="243"/>
      <c r="YU75" s="243"/>
      <c r="YV75" s="243"/>
      <c r="YW75" s="243"/>
      <c r="YX75" s="243"/>
      <c r="YY75" s="243"/>
      <c r="YZ75" s="243"/>
      <c r="ZA75" s="243"/>
      <c r="ZB75" s="243"/>
      <c r="ZC75" s="243"/>
      <c r="ZD75" s="243"/>
      <c r="ZE75" s="243"/>
      <c r="ZF75" s="243"/>
      <c r="ZG75" s="243"/>
      <c r="ZH75" s="243"/>
      <c r="ZI75" s="243"/>
      <c r="ZJ75" s="243"/>
      <c r="ZK75" s="243"/>
      <c r="ZL75" s="243"/>
      <c r="ZM75" s="243"/>
      <c r="ZN75" s="243"/>
      <c r="ZO75" s="243"/>
      <c r="ZP75" s="243"/>
      <c r="ZQ75" s="243"/>
      <c r="ZR75" s="243"/>
      <c r="ZS75" s="243"/>
      <c r="ZT75" s="243"/>
      <c r="ZU75" s="243"/>
      <c r="ZV75" s="243"/>
      <c r="ZW75" s="243"/>
      <c r="ZX75" s="243"/>
      <c r="ZY75" s="243"/>
      <c r="ZZ75" s="243"/>
      <c r="AAA75" s="243"/>
      <c r="AAB75" s="243"/>
      <c r="AAC75" s="243"/>
      <c r="AAD75" s="243"/>
      <c r="AAE75" s="243"/>
      <c r="AAF75" s="243"/>
      <c r="AAG75" s="243"/>
      <c r="AAH75" s="243"/>
      <c r="AAI75" s="243"/>
      <c r="AAJ75" s="243"/>
      <c r="AAK75" s="243"/>
      <c r="AAL75" s="243"/>
      <c r="AAM75" s="243"/>
      <c r="AAN75" s="243"/>
      <c r="AAO75" s="243"/>
      <c r="AAP75" s="243"/>
      <c r="AAQ75" s="243"/>
      <c r="AAR75" s="243"/>
      <c r="AAS75" s="243"/>
      <c r="AAT75" s="243"/>
      <c r="AAU75" s="243"/>
      <c r="AAV75" s="243"/>
      <c r="AAW75" s="243"/>
      <c r="AAX75" s="243"/>
      <c r="AAY75" s="243"/>
      <c r="AAZ75" s="243"/>
      <c r="ABA75" s="243"/>
      <c r="ABB75" s="243"/>
      <c r="ABC75" s="243"/>
      <c r="ABD75" s="243"/>
      <c r="ABE75" s="243"/>
      <c r="ABF75" s="243"/>
      <c r="ABG75" s="243"/>
      <c r="ABH75" s="243"/>
      <c r="ABI75" s="243"/>
      <c r="ABJ75" s="243"/>
      <c r="ABK75" s="243"/>
      <c r="ABL75" s="243"/>
      <c r="ABM75" s="243"/>
      <c r="ABN75" s="243"/>
      <c r="ABO75" s="243"/>
      <c r="ABP75" s="243"/>
      <c r="ABQ75" s="243"/>
      <c r="ABR75" s="243"/>
      <c r="ABS75" s="243"/>
      <c r="ABT75" s="243"/>
      <c r="ABU75" s="243"/>
      <c r="ABV75" s="243"/>
      <c r="ABW75" s="243"/>
      <c r="ABX75" s="243"/>
      <c r="ABY75" s="243"/>
      <c r="ABZ75" s="243"/>
      <c r="ACA75" s="243"/>
      <c r="ACB75" s="243"/>
      <c r="ACC75" s="243"/>
      <c r="ACD75" s="243"/>
      <c r="ACE75" s="243"/>
      <c r="ACF75" s="243"/>
      <c r="ACG75" s="243"/>
      <c r="ACH75" s="243"/>
      <c r="ACI75" s="243"/>
      <c r="ACJ75" s="243"/>
      <c r="ACK75" s="243"/>
      <c r="ACL75" s="243"/>
      <c r="ACM75" s="243"/>
      <c r="ACN75" s="243"/>
      <c r="ACO75" s="243"/>
      <c r="ACP75" s="243"/>
      <c r="ACQ75" s="243"/>
      <c r="ACR75" s="243"/>
      <c r="ACS75" s="243"/>
      <c r="ACT75" s="243"/>
      <c r="ACU75" s="243"/>
      <c r="ACV75" s="243"/>
      <c r="ACW75" s="243"/>
      <c r="ACX75" s="243"/>
      <c r="ACY75" s="243"/>
      <c r="ACZ75" s="243"/>
      <c r="ADA75" s="243"/>
      <c r="ADB75" s="243"/>
      <c r="ADC75" s="243"/>
      <c r="ADD75" s="243"/>
      <c r="ADE75" s="243"/>
      <c r="ADF75" s="243"/>
      <c r="ADG75" s="243"/>
      <c r="ADH75" s="243"/>
      <c r="ADI75" s="243"/>
      <c r="ADJ75" s="243"/>
      <c r="ADK75" s="243"/>
      <c r="ADL75" s="243"/>
      <c r="ADM75" s="243"/>
      <c r="ADN75" s="243"/>
      <c r="ADO75" s="243"/>
      <c r="ADP75" s="243"/>
      <c r="ADQ75" s="243"/>
      <c r="ADR75" s="243"/>
      <c r="ADS75" s="243"/>
      <c r="ADT75" s="243"/>
      <c r="ADU75" s="243"/>
      <c r="ADV75" s="243"/>
      <c r="ADW75" s="243"/>
      <c r="ADX75" s="243"/>
      <c r="ADY75" s="243"/>
      <c r="ADZ75" s="243"/>
      <c r="AEA75" s="243"/>
      <c r="AEB75" s="243"/>
      <c r="AEC75" s="243"/>
      <c r="AED75" s="243"/>
      <c r="AEE75" s="243"/>
      <c r="AEF75" s="243"/>
      <c r="AEG75" s="243"/>
      <c r="AEH75" s="243"/>
      <c r="AEI75" s="243"/>
      <c r="AEJ75" s="243"/>
      <c r="AEK75" s="243"/>
      <c r="AEL75" s="243"/>
      <c r="AEM75" s="243"/>
      <c r="AEN75" s="243"/>
      <c r="AEO75" s="243"/>
      <c r="AEP75" s="243"/>
      <c r="AEQ75" s="243"/>
      <c r="AER75" s="243"/>
      <c r="AES75" s="243"/>
      <c r="AET75" s="243"/>
      <c r="AEU75" s="243"/>
      <c r="AEV75" s="243"/>
      <c r="AEW75" s="243"/>
      <c r="AEX75" s="243"/>
      <c r="AEY75" s="243"/>
      <c r="AEZ75" s="243"/>
      <c r="AFA75" s="243"/>
      <c r="AFB75" s="243"/>
      <c r="AFC75" s="243"/>
      <c r="AFD75" s="243"/>
      <c r="AFE75" s="243"/>
      <c r="AFF75" s="243"/>
      <c r="AFG75" s="243"/>
      <c r="AFH75" s="243"/>
      <c r="AFI75" s="243"/>
      <c r="AFJ75" s="243"/>
      <c r="AFK75" s="243"/>
      <c r="AFL75" s="243"/>
      <c r="AFM75" s="243"/>
      <c r="AFN75" s="243"/>
      <c r="AFO75" s="243"/>
      <c r="AFP75" s="243"/>
      <c r="AFQ75" s="243"/>
      <c r="AFR75" s="243"/>
      <c r="AFS75" s="243"/>
      <c r="AFT75" s="243"/>
      <c r="AFU75" s="243"/>
      <c r="AFV75" s="243"/>
      <c r="AFW75" s="243"/>
      <c r="AFX75" s="243"/>
      <c r="AFY75" s="243"/>
      <c r="AFZ75" s="243"/>
      <c r="AGA75" s="243"/>
      <c r="AGB75" s="243"/>
      <c r="AGC75" s="243"/>
      <c r="AGD75" s="243"/>
      <c r="AGE75" s="243"/>
      <c r="AGF75" s="243"/>
      <c r="AGG75" s="243"/>
      <c r="AGH75" s="243"/>
      <c r="AGI75" s="243"/>
      <c r="AGJ75" s="243"/>
      <c r="AGK75" s="243"/>
      <c r="AGL75" s="243"/>
      <c r="AGM75" s="243"/>
      <c r="AGN75" s="243"/>
      <c r="AGO75" s="243"/>
      <c r="AGP75" s="243"/>
      <c r="AGQ75" s="243"/>
      <c r="AGR75" s="243"/>
      <c r="AGS75" s="243"/>
      <c r="AGT75" s="243"/>
      <c r="AGU75" s="243"/>
      <c r="AGV75" s="243"/>
      <c r="AGW75" s="243"/>
      <c r="AGX75" s="243"/>
      <c r="AGY75" s="243"/>
      <c r="AGZ75" s="243"/>
      <c r="AHA75" s="243"/>
      <c r="AHB75" s="243"/>
      <c r="AHC75" s="243"/>
      <c r="AHD75" s="243"/>
      <c r="AHE75" s="243"/>
      <c r="AHF75" s="243"/>
      <c r="AHG75" s="243"/>
      <c r="AHH75" s="243"/>
      <c r="AHI75" s="243"/>
      <c r="AHJ75" s="243"/>
      <c r="AHK75" s="243"/>
      <c r="AHL75" s="243"/>
      <c r="AHM75" s="243"/>
      <c r="AHN75" s="243"/>
      <c r="AHO75" s="243"/>
      <c r="AHP75" s="243"/>
      <c r="AHQ75" s="243"/>
      <c r="AHR75" s="243"/>
      <c r="AHS75" s="243"/>
      <c r="AHT75" s="243"/>
      <c r="AHU75" s="243"/>
      <c r="AHV75" s="243"/>
      <c r="AHW75" s="243"/>
      <c r="AHX75" s="243"/>
      <c r="AHY75" s="243"/>
      <c r="AHZ75" s="243"/>
      <c r="AIA75" s="243"/>
      <c r="AIB75" s="243"/>
      <c r="AIC75" s="243"/>
      <c r="AID75" s="243"/>
      <c r="AIE75" s="243"/>
      <c r="AIF75" s="243"/>
      <c r="AIG75" s="243"/>
      <c r="AIH75" s="243"/>
      <c r="AII75" s="243"/>
      <c r="AIJ75" s="243"/>
      <c r="AIK75" s="243"/>
      <c r="AIL75" s="243"/>
      <c r="AIM75" s="243"/>
      <c r="AIN75" s="243"/>
      <c r="AIO75" s="243"/>
      <c r="AIP75" s="243"/>
      <c r="AIQ75" s="243"/>
      <c r="AIR75" s="243"/>
      <c r="AIS75" s="243"/>
      <c r="AIT75" s="243"/>
      <c r="AIU75" s="243"/>
      <c r="AIV75" s="243"/>
      <c r="AIW75" s="243"/>
      <c r="AIX75" s="243"/>
      <c r="AIY75" s="243"/>
      <c r="AIZ75" s="243"/>
      <c r="AJA75" s="243"/>
      <c r="AJB75" s="243"/>
      <c r="AJC75" s="243"/>
      <c r="AJD75" s="243"/>
      <c r="AJE75" s="243"/>
      <c r="AJF75" s="243"/>
      <c r="AJG75" s="243"/>
      <c r="AJH75" s="243"/>
      <c r="AJI75" s="243"/>
      <c r="AJJ75" s="243"/>
      <c r="AJK75" s="243"/>
      <c r="AJL75" s="243"/>
      <c r="AJM75" s="243"/>
      <c r="AJN75" s="243"/>
      <c r="AJO75" s="243"/>
      <c r="AJP75" s="243"/>
      <c r="AJQ75" s="243"/>
      <c r="AJR75" s="243"/>
      <c r="AJS75" s="243"/>
      <c r="AJT75" s="243"/>
      <c r="AJU75" s="243"/>
      <c r="AJV75" s="243"/>
      <c r="AJW75" s="243"/>
      <c r="AJX75" s="243"/>
      <c r="AJY75" s="243"/>
      <c r="AJZ75" s="243"/>
      <c r="AKA75" s="243"/>
      <c r="AKB75" s="243"/>
      <c r="AKC75" s="243"/>
      <c r="AKD75" s="243"/>
      <c r="AKE75" s="243"/>
      <c r="AKF75" s="243"/>
      <c r="AKG75" s="243"/>
      <c r="AKH75" s="243"/>
      <c r="AKI75" s="243"/>
      <c r="AKJ75" s="243"/>
      <c r="AKK75" s="243"/>
      <c r="AKL75" s="243"/>
      <c r="AKM75" s="243"/>
      <c r="AKN75" s="243"/>
      <c r="AKO75" s="243"/>
      <c r="AKP75" s="243"/>
      <c r="AKQ75" s="243"/>
      <c r="AKR75" s="243"/>
      <c r="AKS75" s="243"/>
      <c r="AKT75" s="243"/>
      <c r="AKU75" s="243"/>
      <c r="AKV75" s="243"/>
      <c r="AKW75" s="243"/>
      <c r="AKX75" s="243"/>
      <c r="AKY75" s="243"/>
      <c r="AKZ75" s="243"/>
      <c r="ALA75" s="243"/>
      <c r="ALB75" s="243"/>
      <c r="ALC75" s="243"/>
      <c r="ALD75" s="243"/>
      <c r="ALE75" s="243"/>
      <c r="ALF75" s="243"/>
      <c r="ALG75" s="243"/>
      <c r="ALH75" s="243"/>
      <c r="ALI75" s="243"/>
      <c r="ALJ75" s="243"/>
      <c r="ALK75" s="243"/>
      <c r="ALL75" s="243"/>
      <c r="ALM75" s="243"/>
      <c r="ALN75" s="243"/>
      <c r="ALO75" s="243"/>
      <c r="ALP75" s="243"/>
      <c r="ALQ75" s="243"/>
      <c r="ALR75" s="243"/>
      <c r="ALS75" s="243"/>
      <c r="ALT75" s="243"/>
      <c r="ALU75" s="243"/>
      <c r="ALV75" s="243"/>
      <c r="ALW75" s="243"/>
      <c r="ALX75" s="243"/>
      <c r="ALY75" s="243"/>
      <c r="ALZ75" s="243"/>
      <c r="AMA75" s="243"/>
      <c r="AMB75" s="243"/>
      <c r="AMC75" s="243"/>
      <c r="AMD75" s="243"/>
      <c r="AME75" s="243"/>
      <c r="AMF75" s="243"/>
      <c r="AMG75" s="243"/>
      <c r="AMH75" s="243"/>
      <c r="AMI75" s="243"/>
      <c r="AMJ75" s="243"/>
      <c r="AMK75" s="243"/>
      <c r="AML75" s="243"/>
      <c r="AMM75" s="243"/>
      <c r="AMN75" s="243"/>
      <c r="AMO75" s="243"/>
      <c r="AMP75" s="243"/>
      <c r="AMQ75" s="243"/>
      <c r="AMR75" s="243"/>
      <c r="AMS75" s="243"/>
      <c r="AMT75" s="243"/>
      <c r="AMU75" s="243"/>
      <c r="AMV75" s="243"/>
      <c r="AMW75" s="243"/>
      <c r="AMX75" s="243"/>
      <c r="AMY75" s="243"/>
      <c r="AMZ75" s="243"/>
      <c r="ANA75" s="243"/>
      <c r="ANB75" s="243"/>
      <c r="ANC75" s="243"/>
      <c r="AND75" s="243"/>
      <c r="ANE75" s="243"/>
      <c r="ANF75" s="243"/>
      <c r="ANG75" s="243"/>
      <c r="ANH75" s="243"/>
      <c r="ANI75" s="243"/>
      <c r="ANJ75" s="243"/>
      <c r="ANK75" s="243"/>
      <c r="ANL75" s="243"/>
      <c r="ANM75" s="243"/>
      <c r="ANN75" s="243"/>
      <c r="ANO75" s="243"/>
      <c r="ANP75" s="243"/>
      <c r="ANQ75" s="243"/>
      <c r="ANR75" s="243"/>
      <c r="ANS75" s="243"/>
      <c r="ANT75" s="243"/>
      <c r="ANU75" s="243"/>
      <c r="ANV75" s="243"/>
      <c r="ANW75" s="243"/>
      <c r="ANX75" s="243"/>
      <c r="ANY75" s="243"/>
      <c r="ANZ75" s="243"/>
      <c r="AOA75" s="243"/>
      <c r="AOB75" s="243"/>
      <c r="AOC75" s="243"/>
      <c r="AOD75" s="243"/>
      <c r="AOE75" s="243"/>
      <c r="AOF75" s="243"/>
      <c r="AOG75" s="243"/>
      <c r="AOH75" s="243"/>
      <c r="AOI75" s="243"/>
      <c r="AOJ75" s="243"/>
      <c r="AOK75" s="243"/>
      <c r="AOL75" s="243"/>
      <c r="AOM75" s="243"/>
      <c r="AON75" s="243"/>
      <c r="AOO75" s="243"/>
      <c r="AOP75" s="243"/>
      <c r="AOQ75" s="243"/>
      <c r="AOR75" s="243"/>
      <c r="AOS75" s="243"/>
      <c r="AOT75" s="243"/>
      <c r="AOU75" s="243"/>
      <c r="AOV75" s="243"/>
      <c r="AOW75" s="243"/>
      <c r="AOX75" s="243"/>
      <c r="AOY75" s="243"/>
      <c r="AOZ75" s="243"/>
      <c r="APA75" s="243"/>
      <c r="APB75" s="243"/>
      <c r="APC75" s="243"/>
      <c r="APD75" s="243"/>
      <c r="APE75" s="243"/>
      <c r="APF75" s="243"/>
      <c r="APG75" s="243"/>
      <c r="APH75" s="243"/>
      <c r="API75" s="243"/>
      <c r="APJ75" s="243"/>
      <c r="APK75" s="243"/>
      <c r="APL75" s="243"/>
      <c r="APM75" s="243"/>
      <c r="APN75" s="243"/>
      <c r="APO75" s="243"/>
      <c r="APP75" s="243"/>
      <c r="APQ75" s="243"/>
      <c r="APR75" s="243"/>
      <c r="APS75" s="243"/>
      <c r="APT75" s="243"/>
      <c r="APU75" s="243"/>
      <c r="APV75" s="243"/>
      <c r="APW75" s="243"/>
      <c r="APX75" s="243"/>
      <c r="APY75" s="243"/>
      <c r="APZ75" s="243"/>
      <c r="AQA75" s="243"/>
      <c r="AQB75" s="243"/>
      <c r="AQC75" s="243"/>
      <c r="AQD75" s="243"/>
      <c r="AQE75" s="243"/>
      <c r="AQF75" s="243"/>
      <c r="AQG75" s="243"/>
      <c r="AQH75" s="243"/>
      <c r="AQI75" s="243"/>
      <c r="AQJ75" s="243"/>
      <c r="AQK75" s="243"/>
      <c r="AQL75" s="243"/>
      <c r="AQM75" s="243"/>
      <c r="AQN75" s="243"/>
      <c r="AQO75" s="243"/>
      <c r="AQP75" s="243"/>
      <c r="AQQ75" s="243"/>
      <c r="AQR75" s="243"/>
      <c r="AQS75" s="243"/>
      <c r="AQT75" s="243"/>
      <c r="AQU75" s="243"/>
      <c r="AQV75" s="243"/>
      <c r="AQW75" s="243"/>
      <c r="AQX75" s="243"/>
      <c r="AQY75" s="243"/>
      <c r="AQZ75" s="243"/>
      <c r="ARA75" s="243"/>
      <c r="ARB75" s="243"/>
      <c r="ARC75" s="243"/>
      <c r="ARD75" s="243"/>
      <c r="ARE75" s="243"/>
      <c r="ARF75" s="243"/>
      <c r="ARG75" s="243"/>
      <c r="ARH75" s="243"/>
      <c r="ARI75" s="243"/>
      <c r="ARJ75" s="243"/>
      <c r="ARK75" s="243"/>
      <c r="ARL75" s="243"/>
      <c r="ARM75" s="243"/>
      <c r="ARN75" s="243"/>
      <c r="ARO75" s="243"/>
      <c r="ARP75" s="243"/>
      <c r="ARQ75" s="243"/>
      <c r="ARR75" s="243"/>
      <c r="ARS75" s="243"/>
      <c r="ART75" s="243"/>
      <c r="ARU75" s="243"/>
      <c r="ARV75" s="243"/>
      <c r="ARW75" s="243"/>
      <c r="ARX75" s="243"/>
      <c r="ARY75" s="243"/>
      <c r="ARZ75" s="243"/>
      <c r="ASA75" s="243"/>
      <c r="ASB75" s="243"/>
      <c r="ASC75" s="243"/>
      <c r="ASD75" s="243"/>
      <c r="ASE75" s="243"/>
      <c r="ASF75" s="243"/>
      <c r="ASG75" s="243"/>
      <c r="ASH75" s="243"/>
      <c r="ASI75" s="243"/>
      <c r="ASJ75" s="243"/>
      <c r="ASK75" s="243"/>
      <c r="ASL75" s="243"/>
      <c r="ASM75" s="243"/>
      <c r="ASN75" s="243"/>
      <c r="ASO75" s="243"/>
      <c r="ASP75" s="243"/>
      <c r="ASQ75" s="243"/>
      <c r="ASR75" s="243"/>
      <c r="ASS75" s="243"/>
      <c r="AST75" s="243"/>
      <c r="ASU75" s="243"/>
      <c r="ASV75" s="243"/>
      <c r="ASW75" s="243"/>
      <c r="ASX75" s="243"/>
      <c r="ASY75" s="243"/>
      <c r="ASZ75" s="243"/>
      <c r="ATA75" s="243"/>
      <c r="ATB75" s="243"/>
      <c r="ATC75" s="243"/>
      <c r="ATD75" s="243"/>
      <c r="ATE75" s="243"/>
      <c r="ATF75" s="243"/>
      <c r="ATG75" s="243"/>
      <c r="ATH75" s="243"/>
      <c r="ATI75" s="243"/>
      <c r="ATJ75" s="243"/>
      <c r="ATK75" s="243"/>
      <c r="ATL75" s="243"/>
      <c r="ATM75" s="243"/>
      <c r="ATN75" s="243"/>
      <c r="ATO75" s="243"/>
      <c r="ATP75" s="243"/>
      <c r="ATQ75" s="243"/>
      <c r="ATR75" s="243"/>
      <c r="ATS75" s="243"/>
      <c r="ATT75" s="243"/>
      <c r="ATU75" s="243"/>
      <c r="ATV75" s="243"/>
      <c r="ATW75" s="243"/>
      <c r="ATX75" s="243"/>
      <c r="ATY75" s="243"/>
      <c r="ATZ75" s="243"/>
      <c r="AUA75" s="243"/>
      <c r="AUB75" s="243"/>
      <c r="AUC75" s="243"/>
      <c r="AUD75" s="243"/>
      <c r="AUE75" s="243"/>
      <c r="AUF75" s="243"/>
      <c r="AUG75" s="243"/>
      <c r="AUH75" s="243"/>
      <c r="AUI75" s="243"/>
      <c r="AUJ75" s="243"/>
      <c r="AUK75" s="243"/>
      <c r="AUL75" s="243"/>
      <c r="AUM75" s="243"/>
      <c r="AUN75" s="243"/>
      <c r="AUO75" s="243"/>
      <c r="AUP75" s="243"/>
      <c r="AUQ75" s="243"/>
      <c r="AUR75" s="243"/>
      <c r="AUS75" s="243"/>
      <c r="AUT75" s="243"/>
      <c r="AUU75" s="243"/>
      <c r="AUV75" s="243"/>
      <c r="AUW75" s="243"/>
      <c r="AUX75" s="243"/>
      <c r="AUY75" s="243"/>
      <c r="AUZ75" s="243"/>
      <c r="AVA75" s="243"/>
      <c r="AVB75" s="243"/>
      <c r="AVC75" s="243"/>
      <c r="AVD75" s="243"/>
      <c r="AVE75" s="243"/>
      <c r="AVF75" s="243"/>
      <c r="AVG75" s="243"/>
      <c r="AVH75" s="243"/>
      <c r="AVI75" s="243"/>
      <c r="AVJ75" s="243"/>
      <c r="AVK75" s="243"/>
      <c r="AVL75" s="243"/>
      <c r="AVM75" s="243"/>
      <c r="AVN75" s="243"/>
      <c r="AVO75" s="243"/>
      <c r="AVP75" s="243"/>
      <c r="AVQ75" s="243"/>
      <c r="AVR75" s="243"/>
      <c r="AVS75" s="243"/>
      <c r="AVT75" s="243"/>
      <c r="AVU75" s="243"/>
      <c r="AVV75" s="243"/>
      <c r="AVW75" s="243"/>
      <c r="AVX75" s="243"/>
      <c r="AVY75" s="243"/>
      <c r="AVZ75" s="243"/>
      <c r="AWA75" s="243"/>
      <c r="AWB75" s="243"/>
      <c r="AWC75" s="243"/>
      <c r="AWD75" s="243"/>
      <c r="AWE75" s="243"/>
      <c r="AWF75" s="243"/>
      <c r="AWG75" s="243"/>
      <c r="AWH75" s="243"/>
      <c r="AWI75" s="243"/>
      <c r="AWJ75" s="243"/>
      <c r="AWK75" s="243"/>
      <c r="AWL75" s="243"/>
      <c r="AWM75" s="243"/>
      <c r="AWN75" s="243"/>
      <c r="AWO75" s="243"/>
      <c r="AWP75" s="243"/>
      <c r="AWQ75" s="243"/>
      <c r="AWR75" s="243"/>
      <c r="AWS75" s="243"/>
      <c r="AWT75" s="243"/>
      <c r="AWU75" s="243"/>
      <c r="AWV75" s="243"/>
      <c r="AWW75" s="243"/>
      <c r="AWX75" s="243"/>
      <c r="AWY75" s="243"/>
      <c r="AWZ75" s="243"/>
      <c r="AXA75" s="243"/>
      <c r="AXB75" s="243"/>
      <c r="AXC75" s="243"/>
      <c r="AXD75" s="243"/>
      <c r="AXE75" s="243"/>
      <c r="AXF75" s="243"/>
      <c r="AXG75" s="243"/>
      <c r="AXH75" s="243"/>
      <c r="AXI75" s="243"/>
      <c r="AXJ75" s="243"/>
      <c r="AXK75" s="243"/>
      <c r="AXL75" s="243"/>
      <c r="AXM75" s="243"/>
      <c r="AXN75" s="243"/>
      <c r="AXO75" s="243"/>
      <c r="AXP75" s="243"/>
      <c r="AXQ75" s="243"/>
      <c r="AXR75" s="243"/>
      <c r="AXS75" s="243"/>
      <c r="AXT75" s="243"/>
      <c r="AXU75" s="243"/>
      <c r="AXV75" s="243"/>
      <c r="AXW75" s="243"/>
      <c r="AXX75" s="243"/>
      <c r="AXY75" s="243"/>
      <c r="AXZ75" s="243"/>
      <c r="AYA75" s="243"/>
      <c r="AYB75" s="243"/>
      <c r="AYC75" s="243"/>
      <c r="AYD75" s="243"/>
      <c r="AYE75" s="243"/>
      <c r="AYF75" s="243"/>
      <c r="AYG75" s="243"/>
      <c r="AYH75" s="243"/>
      <c r="AYI75" s="243"/>
      <c r="AYJ75" s="243"/>
      <c r="AYK75" s="243"/>
      <c r="AYL75" s="243"/>
      <c r="AYM75" s="243"/>
      <c r="AYN75" s="243"/>
      <c r="AYO75" s="243"/>
      <c r="AYP75" s="243"/>
      <c r="AYQ75" s="243"/>
      <c r="AYR75" s="243"/>
      <c r="AYS75" s="243"/>
      <c r="AYT75" s="243"/>
      <c r="AYU75" s="243"/>
      <c r="AYV75" s="243"/>
      <c r="AYW75" s="243"/>
      <c r="AYX75" s="243"/>
      <c r="AYY75" s="243"/>
      <c r="AYZ75" s="243"/>
      <c r="AZA75" s="243"/>
      <c r="AZB75" s="243"/>
      <c r="AZC75" s="243"/>
      <c r="AZD75" s="243"/>
      <c r="AZE75" s="243"/>
      <c r="AZF75" s="243"/>
      <c r="AZG75" s="243"/>
      <c r="AZH75" s="243"/>
      <c r="AZI75" s="243"/>
      <c r="AZJ75" s="243"/>
      <c r="AZK75" s="243"/>
      <c r="AZL75" s="243"/>
      <c r="AZM75" s="243"/>
      <c r="AZN75" s="243"/>
      <c r="AZO75" s="243"/>
      <c r="AZP75" s="243"/>
      <c r="AZQ75" s="243"/>
      <c r="AZR75" s="243"/>
      <c r="AZS75" s="243"/>
      <c r="AZT75" s="243"/>
      <c r="AZU75" s="243"/>
      <c r="AZV75" s="243"/>
      <c r="AZW75" s="243"/>
      <c r="AZX75" s="243"/>
      <c r="AZY75" s="243"/>
      <c r="AZZ75" s="243"/>
      <c r="BAA75" s="243"/>
      <c r="BAB75" s="243"/>
      <c r="BAC75" s="243"/>
      <c r="BAD75" s="243"/>
      <c r="BAE75" s="243"/>
      <c r="BAF75" s="243"/>
      <c r="BAG75" s="243"/>
      <c r="BAH75" s="243"/>
      <c r="BAI75" s="243"/>
      <c r="BAJ75" s="243"/>
      <c r="BAK75" s="243"/>
      <c r="BAL75" s="243"/>
      <c r="BAM75" s="243"/>
      <c r="BAN75" s="243"/>
      <c r="BAO75" s="243"/>
      <c r="BAP75" s="243"/>
      <c r="BAQ75" s="243"/>
      <c r="BAR75" s="243"/>
      <c r="BAS75" s="243"/>
      <c r="BAT75" s="243"/>
      <c r="BAU75" s="243"/>
      <c r="BAV75" s="243"/>
      <c r="BAW75" s="243"/>
      <c r="BAX75" s="243"/>
      <c r="BAY75" s="243"/>
      <c r="BAZ75" s="243"/>
      <c r="BBA75" s="243"/>
      <c r="BBB75" s="243"/>
      <c r="BBC75" s="243"/>
      <c r="BBD75" s="243"/>
      <c r="BBE75" s="243"/>
      <c r="BBF75" s="243"/>
      <c r="BBG75" s="243"/>
      <c r="BBH75" s="243"/>
      <c r="BBI75" s="243"/>
      <c r="BBJ75" s="243"/>
      <c r="BBK75" s="243"/>
      <c r="BBL75" s="243"/>
      <c r="BBM75" s="243"/>
      <c r="BBN75" s="243"/>
      <c r="BBO75" s="243"/>
      <c r="BBP75" s="243"/>
      <c r="BBQ75" s="243"/>
      <c r="BBR75" s="243"/>
      <c r="BBS75" s="243"/>
      <c r="BBT75" s="243"/>
      <c r="BBU75" s="243"/>
      <c r="BBV75" s="243"/>
      <c r="BBW75" s="243"/>
      <c r="BBX75" s="243"/>
      <c r="BBY75" s="243"/>
      <c r="BBZ75" s="243"/>
      <c r="BCA75" s="243"/>
      <c r="BCB75" s="243"/>
      <c r="BCC75" s="243"/>
      <c r="BCD75" s="243"/>
      <c r="BCE75" s="243"/>
      <c r="BCF75" s="243"/>
      <c r="BCG75" s="243"/>
      <c r="BCH75" s="243"/>
      <c r="BCI75" s="243"/>
      <c r="BCJ75" s="243"/>
      <c r="BCK75" s="243"/>
      <c r="BCL75" s="243"/>
      <c r="BCM75" s="243"/>
      <c r="BCN75" s="243"/>
      <c r="BCO75" s="243"/>
      <c r="BCP75" s="243"/>
      <c r="BCQ75" s="243"/>
      <c r="BCR75" s="243"/>
      <c r="BCS75" s="243"/>
      <c r="BCT75" s="243"/>
      <c r="BCU75" s="243"/>
      <c r="BCV75" s="243"/>
      <c r="BCW75" s="243"/>
      <c r="BCX75" s="243"/>
      <c r="BCY75" s="243"/>
      <c r="BCZ75" s="243"/>
      <c r="BDA75" s="243"/>
      <c r="BDB75" s="243"/>
      <c r="BDC75" s="243"/>
      <c r="BDD75" s="243"/>
      <c r="BDE75" s="243"/>
      <c r="BDF75" s="243"/>
      <c r="BDG75" s="243"/>
      <c r="BDH75" s="243"/>
      <c r="BDI75" s="243"/>
      <c r="BDJ75" s="243"/>
      <c r="BDK75" s="243"/>
      <c r="BDL75" s="243"/>
      <c r="BDM75" s="243"/>
      <c r="BDN75" s="243"/>
      <c r="BDO75" s="243"/>
      <c r="BDP75" s="243"/>
      <c r="BDQ75" s="243"/>
      <c r="BDR75" s="243"/>
      <c r="BDS75" s="243"/>
      <c r="BDT75" s="243"/>
      <c r="BDU75" s="243"/>
      <c r="BDV75" s="243"/>
      <c r="BDW75" s="243"/>
      <c r="BDX75" s="243"/>
      <c r="BDY75" s="243"/>
      <c r="BDZ75" s="243"/>
      <c r="BEA75" s="243"/>
      <c r="BEB75" s="243"/>
      <c r="BEC75" s="243"/>
      <c r="BED75" s="243"/>
      <c r="BEE75" s="243"/>
      <c r="BEF75" s="243"/>
      <c r="BEG75" s="243"/>
      <c r="BEH75" s="243"/>
      <c r="BEI75" s="243"/>
      <c r="BEJ75" s="243"/>
      <c r="BEK75" s="243"/>
      <c r="BEL75" s="243"/>
      <c r="BEM75" s="243"/>
      <c r="BEN75" s="243"/>
      <c r="BEO75" s="243"/>
      <c r="BEP75" s="243"/>
      <c r="BEQ75" s="243"/>
      <c r="BER75" s="243"/>
      <c r="BES75" s="243"/>
      <c r="BET75" s="243"/>
      <c r="BEU75" s="243"/>
      <c r="BEV75" s="243"/>
      <c r="BEW75" s="243"/>
      <c r="BEX75" s="243"/>
      <c r="BEY75" s="243"/>
      <c r="BEZ75" s="243"/>
      <c r="BFA75" s="243"/>
      <c r="BFB75" s="243"/>
      <c r="BFC75" s="243"/>
      <c r="BFD75" s="243"/>
      <c r="BFE75" s="243"/>
      <c r="BFF75" s="243"/>
      <c r="BFG75" s="243"/>
      <c r="BFH75" s="243"/>
      <c r="BFI75" s="243"/>
      <c r="BFJ75" s="243"/>
      <c r="BFK75" s="243"/>
      <c r="BFL75" s="243"/>
      <c r="BFM75" s="243"/>
      <c r="BFN75" s="243"/>
      <c r="BFO75" s="243"/>
      <c r="BFP75" s="243"/>
      <c r="BFQ75" s="243"/>
      <c r="BFR75" s="243"/>
      <c r="BFS75" s="243"/>
      <c r="BFT75" s="243"/>
      <c r="BFU75" s="243"/>
      <c r="BFV75" s="243"/>
      <c r="BFW75" s="243"/>
      <c r="BFX75" s="243"/>
      <c r="BFY75" s="243"/>
      <c r="BFZ75" s="243"/>
      <c r="BGA75" s="243"/>
      <c r="BGB75" s="243"/>
      <c r="BGC75" s="243"/>
      <c r="BGD75" s="243"/>
      <c r="BGE75" s="243"/>
      <c r="BGF75" s="243"/>
      <c r="BGG75" s="243"/>
      <c r="BGH75" s="243"/>
      <c r="BGI75" s="243"/>
      <c r="BGJ75" s="243"/>
      <c r="BGK75" s="243"/>
      <c r="BGL75" s="243"/>
      <c r="BGM75" s="243"/>
      <c r="BGN75" s="243"/>
      <c r="BGO75" s="243"/>
      <c r="BGP75" s="243"/>
      <c r="BGQ75" s="243"/>
      <c r="BGR75" s="243"/>
      <c r="BGS75" s="243"/>
      <c r="BGT75" s="243"/>
      <c r="BGU75" s="243"/>
      <c r="BGV75" s="243"/>
      <c r="BGW75" s="243"/>
      <c r="BGX75" s="243"/>
      <c r="BGY75" s="243"/>
      <c r="BGZ75" s="243"/>
      <c r="BHA75" s="243"/>
      <c r="BHB75" s="243"/>
      <c r="BHC75" s="243"/>
      <c r="BHD75" s="243"/>
      <c r="BHE75" s="243"/>
      <c r="BHF75" s="243"/>
      <c r="BHG75" s="243"/>
      <c r="BHH75" s="243"/>
      <c r="BHI75" s="243"/>
      <c r="BHJ75" s="243"/>
      <c r="BHK75" s="243"/>
      <c r="BHL75" s="243"/>
      <c r="BHM75" s="243"/>
      <c r="BHN75" s="243"/>
      <c r="BHO75" s="243"/>
      <c r="BHP75" s="243"/>
      <c r="BHQ75" s="243"/>
      <c r="BHR75" s="243"/>
      <c r="BHS75" s="243"/>
      <c r="BHT75" s="243"/>
      <c r="BHU75" s="243"/>
      <c r="BHV75" s="243"/>
      <c r="BHW75" s="243"/>
      <c r="BHX75" s="243"/>
      <c r="BHY75" s="243"/>
      <c r="BHZ75" s="243"/>
      <c r="BIA75" s="243"/>
      <c r="BIB75" s="243"/>
      <c r="BIC75" s="243"/>
      <c r="BID75" s="243"/>
      <c r="BIE75" s="243"/>
      <c r="BIF75" s="243"/>
      <c r="BIG75" s="243"/>
      <c r="BIH75" s="243"/>
      <c r="BII75" s="243"/>
      <c r="BIJ75" s="243"/>
      <c r="BIK75" s="243"/>
      <c r="BIL75" s="243"/>
      <c r="BIM75" s="243"/>
      <c r="BIN75" s="243"/>
      <c r="BIO75" s="243"/>
      <c r="BIP75" s="243"/>
      <c r="BIQ75" s="243"/>
      <c r="BIR75" s="243"/>
      <c r="BIS75" s="243"/>
      <c r="BIT75" s="243"/>
      <c r="BIU75" s="243"/>
      <c r="BIV75" s="243"/>
      <c r="BIW75" s="243"/>
      <c r="BIX75" s="243"/>
      <c r="BIY75" s="243"/>
      <c r="BIZ75" s="243"/>
      <c r="BJA75" s="243"/>
      <c r="BJB75" s="243"/>
      <c r="BJC75" s="243"/>
      <c r="BJD75" s="243"/>
      <c r="BJE75" s="243"/>
      <c r="BJF75" s="243"/>
      <c r="BJG75" s="243"/>
      <c r="BJH75" s="243"/>
      <c r="BJI75" s="243"/>
      <c r="BJJ75" s="243"/>
      <c r="BJK75" s="243"/>
      <c r="BJL75" s="243"/>
      <c r="BJM75" s="243"/>
      <c r="BJN75" s="243"/>
      <c r="BJO75" s="243"/>
      <c r="BJP75" s="243"/>
      <c r="BJQ75" s="243"/>
      <c r="BJR75" s="243"/>
      <c r="BJS75" s="243"/>
      <c r="BJT75" s="243"/>
      <c r="BJU75" s="243"/>
      <c r="BJV75" s="243"/>
      <c r="BJW75" s="243"/>
      <c r="BJX75" s="243"/>
      <c r="BJY75" s="243"/>
      <c r="BJZ75" s="243"/>
      <c r="BKA75" s="243"/>
      <c r="BKB75" s="243"/>
      <c r="BKC75" s="243"/>
      <c r="BKD75" s="243"/>
      <c r="BKE75" s="243"/>
      <c r="BKF75" s="243"/>
      <c r="BKG75" s="243"/>
      <c r="BKH75" s="243"/>
      <c r="BKI75" s="243"/>
      <c r="BKJ75" s="243"/>
      <c r="BKK75" s="243"/>
      <c r="BKL75" s="243"/>
      <c r="BKM75" s="243"/>
      <c r="BKN75" s="243"/>
      <c r="BKO75" s="243"/>
      <c r="BKP75" s="243"/>
      <c r="BKQ75" s="243"/>
      <c r="BKR75" s="243"/>
      <c r="BKS75" s="243"/>
      <c r="BKT75" s="243"/>
      <c r="BKU75" s="243"/>
      <c r="BKV75" s="243"/>
      <c r="BKW75" s="243"/>
      <c r="BKX75" s="243"/>
      <c r="BKY75" s="243"/>
      <c r="BKZ75" s="243"/>
      <c r="BLA75" s="243"/>
      <c r="BLB75" s="243"/>
      <c r="BLC75" s="243"/>
      <c r="BLD75" s="243"/>
      <c r="BLE75" s="243"/>
      <c r="BLF75" s="243"/>
      <c r="BLG75" s="243"/>
      <c r="BLH75" s="243"/>
      <c r="BLI75" s="243"/>
      <c r="BLJ75" s="243"/>
      <c r="BLK75" s="243"/>
      <c r="BLL75" s="243"/>
      <c r="BLM75" s="243"/>
      <c r="BLN75" s="243"/>
      <c r="BLO75" s="243"/>
      <c r="BLP75" s="243"/>
      <c r="BLQ75" s="243"/>
      <c r="BLR75" s="243"/>
      <c r="BLS75" s="243"/>
      <c r="BLT75" s="243"/>
      <c r="BLU75" s="243"/>
      <c r="BLV75" s="243"/>
      <c r="BLW75" s="243"/>
      <c r="BLX75" s="243"/>
      <c r="BLY75" s="243"/>
      <c r="BLZ75" s="243"/>
      <c r="BMA75" s="243"/>
      <c r="BMB75" s="243"/>
      <c r="BMC75" s="243"/>
      <c r="BMD75" s="243"/>
      <c r="BME75" s="243"/>
      <c r="BMF75" s="243"/>
      <c r="BMG75" s="243"/>
      <c r="BMH75" s="243"/>
      <c r="BMI75" s="243"/>
      <c r="BMJ75" s="243"/>
      <c r="BMK75" s="243"/>
      <c r="BML75" s="243"/>
      <c r="BMM75" s="243"/>
      <c r="BMN75" s="243"/>
      <c r="BMO75" s="243"/>
      <c r="BMP75" s="243"/>
      <c r="BMQ75" s="243"/>
      <c r="BMR75" s="243"/>
      <c r="BMS75" s="243"/>
      <c r="BMT75" s="243"/>
      <c r="BMU75" s="243"/>
      <c r="BMV75" s="243"/>
      <c r="BMW75" s="243"/>
      <c r="BMX75" s="243"/>
      <c r="BMY75" s="243"/>
      <c r="BMZ75" s="243"/>
      <c r="BNA75" s="243"/>
      <c r="BNB75" s="243"/>
      <c r="BNC75" s="243"/>
      <c r="BND75" s="243"/>
      <c r="BNE75" s="243"/>
      <c r="BNF75" s="243"/>
      <c r="BNG75" s="243"/>
      <c r="BNH75" s="243"/>
      <c r="BNI75" s="243"/>
      <c r="BNJ75" s="243"/>
      <c r="BNK75" s="243"/>
      <c r="BNL75" s="243"/>
      <c r="BNM75" s="243"/>
      <c r="BNN75" s="243"/>
      <c r="BNO75" s="243"/>
      <c r="BNP75" s="243"/>
      <c r="BNQ75" s="243"/>
      <c r="BNR75" s="243"/>
      <c r="BNS75" s="243"/>
      <c r="BNT75" s="243"/>
      <c r="BNU75" s="243"/>
      <c r="BNV75" s="243"/>
      <c r="BNW75" s="243"/>
      <c r="BNX75" s="243"/>
      <c r="BNY75" s="243"/>
      <c r="BNZ75" s="243"/>
      <c r="BOA75" s="243"/>
      <c r="BOB75" s="243"/>
      <c r="BOC75" s="243"/>
      <c r="BOD75" s="243"/>
      <c r="BOE75" s="243"/>
      <c r="BOF75" s="243"/>
      <c r="BOG75" s="243"/>
      <c r="BOH75" s="243"/>
      <c r="BOI75" s="243"/>
      <c r="BOJ75" s="243"/>
      <c r="BOK75" s="243"/>
      <c r="BOL75" s="243"/>
      <c r="BOM75" s="243"/>
      <c r="BON75" s="243"/>
      <c r="BOO75" s="243"/>
      <c r="BOP75" s="243"/>
      <c r="BOQ75" s="243"/>
      <c r="BOR75" s="243"/>
      <c r="BOS75" s="243"/>
      <c r="BOT75" s="243"/>
      <c r="BOU75" s="243"/>
      <c r="BOV75" s="243"/>
      <c r="BOW75" s="243"/>
      <c r="BOX75" s="243"/>
      <c r="BOY75" s="243"/>
      <c r="BOZ75" s="243"/>
      <c r="BPA75" s="243"/>
      <c r="BPB75" s="243"/>
      <c r="BPC75" s="243"/>
      <c r="BPD75" s="243"/>
      <c r="BPE75" s="243"/>
      <c r="BPF75" s="243"/>
      <c r="BPG75" s="243"/>
      <c r="BPH75" s="243"/>
      <c r="BPI75" s="243"/>
      <c r="BPJ75" s="243"/>
      <c r="BPK75" s="243"/>
      <c r="BPL75" s="243"/>
      <c r="BPM75" s="243"/>
      <c r="BPN75" s="243"/>
      <c r="BPO75" s="243"/>
      <c r="BPP75" s="243"/>
      <c r="BPQ75" s="243"/>
      <c r="BPR75" s="243"/>
      <c r="BPS75" s="243"/>
      <c r="BPT75" s="243"/>
      <c r="BPU75" s="243"/>
      <c r="BPV75" s="243"/>
      <c r="BPW75" s="243"/>
      <c r="BPX75" s="243"/>
      <c r="BPY75" s="243"/>
      <c r="BPZ75" s="243"/>
      <c r="BQA75" s="243"/>
      <c r="BQB75" s="243"/>
      <c r="BQC75" s="243"/>
      <c r="BQD75" s="243"/>
      <c r="BQE75" s="243"/>
      <c r="BQF75" s="243"/>
      <c r="BQG75" s="243"/>
      <c r="BQH75" s="243"/>
      <c r="BQI75" s="243"/>
      <c r="BQJ75" s="243"/>
      <c r="BQK75" s="243"/>
      <c r="BQL75" s="243"/>
      <c r="BQM75" s="243"/>
      <c r="BQN75" s="243"/>
      <c r="BQO75" s="243"/>
      <c r="BQP75" s="243"/>
      <c r="BQQ75" s="243"/>
      <c r="BQR75" s="243"/>
      <c r="BQS75" s="243"/>
      <c r="BQT75" s="243"/>
      <c r="BQU75" s="243"/>
      <c r="BQV75" s="243"/>
      <c r="BQW75" s="243"/>
      <c r="BQX75" s="243"/>
      <c r="BQY75" s="243"/>
      <c r="BQZ75" s="243"/>
      <c r="BRA75" s="243"/>
      <c r="BRB75" s="243"/>
      <c r="BRC75" s="243"/>
      <c r="BRD75" s="243"/>
      <c r="BRE75" s="243"/>
      <c r="BRF75" s="243"/>
      <c r="BRG75" s="243"/>
      <c r="BRH75" s="243"/>
      <c r="BRI75" s="243"/>
      <c r="BRJ75" s="243"/>
      <c r="BRK75" s="243"/>
      <c r="BRL75" s="243"/>
      <c r="BRM75" s="243"/>
      <c r="BRN75" s="243"/>
      <c r="BRO75" s="243"/>
      <c r="BRP75" s="243"/>
      <c r="BRQ75" s="243"/>
      <c r="BRR75" s="243"/>
      <c r="BRS75" s="243"/>
      <c r="BRT75" s="243"/>
      <c r="BRU75" s="243"/>
      <c r="BRV75" s="243"/>
      <c r="BRW75" s="243"/>
      <c r="BRX75" s="243"/>
      <c r="BRY75" s="243"/>
      <c r="BRZ75" s="243"/>
      <c r="BSA75" s="243"/>
      <c r="BSB75" s="243"/>
      <c r="BSC75" s="243"/>
      <c r="BSD75" s="243"/>
      <c r="BSE75" s="243"/>
      <c r="BSF75" s="243"/>
      <c r="BSG75" s="243"/>
      <c r="BSH75" s="243"/>
      <c r="BSI75" s="243"/>
      <c r="BSJ75" s="243"/>
      <c r="BSK75" s="243"/>
      <c r="BSL75" s="243"/>
      <c r="BSM75" s="243"/>
      <c r="BSN75" s="243"/>
      <c r="BSO75" s="243"/>
      <c r="BSP75" s="243"/>
      <c r="BSQ75" s="243"/>
      <c r="BSR75" s="243"/>
      <c r="BSS75" s="243"/>
      <c r="BST75" s="243"/>
      <c r="BSU75" s="243"/>
      <c r="BSV75" s="243"/>
      <c r="BSW75" s="243"/>
      <c r="BSX75" s="243"/>
      <c r="BSY75" s="243"/>
      <c r="BSZ75" s="243"/>
      <c r="BTA75" s="243"/>
      <c r="BTB75" s="243"/>
      <c r="BTC75" s="243"/>
      <c r="BTD75" s="243"/>
      <c r="BTE75" s="243"/>
      <c r="BTF75" s="243"/>
      <c r="BTG75" s="243"/>
      <c r="BTH75" s="243"/>
      <c r="BTI75" s="243"/>
      <c r="BTJ75" s="243"/>
      <c r="BTK75" s="243"/>
      <c r="BTL75" s="243"/>
      <c r="BTM75" s="243"/>
      <c r="BTN75" s="243"/>
      <c r="BTO75" s="243"/>
      <c r="BTP75" s="243"/>
      <c r="BTQ75" s="243"/>
      <c r="BTR75" s="243"/>
      <c r="BTS75" s="243"/>
      <c r="BTT75" s="243"/>
      <c r="BTU75" s="243"/>
      <c r="BTV75" s="243"/>
      <c r="BTW75" s="243"/>
      <c r="BTX75" s="243"/>
      <c r="BTY75" s="243"/>
      <c r="BTZ75" s="243"/>
      <c r="BUA75" s="243"/>
      <c r="BUB75" s="243"/>
      <c r="BUC75" s="243"/>
      <c r="BUD75" s="243"/>
      <c r="BUE75" s="243"/>
      <c r="BUF75" s="243"/>
      <c r="BUG75" s="243"/>
      <c r="BUH75" s="243"/>
      <c r="BUI75" s="243"/>
      <c r="BUJ75" s="243"/>
      <c r="BUK75" s="243"/>
      <c r="BUL75" s="243"/>
      <c r="BUM75" s="243"/>
      <c r="BUN75" s="243"/>
      <c r="BUO75" s="243"/>
      <c r="BUP75" s="243"/>
      <c r="BUQ75" s="243"/>
      <c r="BUR75" s="243"/>
      <c r="BUS75" s="243"/>
      <c r="BUT75" s="243"/>
      <c r="BUU75" s="243"/>
      <c r="BUV75" s="243"/>
      <c r="BUW75" s="243"/>
      <c r="BUX75" s="243"/>
      <c r="BUY75" s="243"/>
      <c r="BUZ75" s="243"/>
      <c r="BVA75" s="243"/>
      <c r="BVB75" s="243"/>
      <c r="BVC75" s="243"/>
      <c r="BVD75" s="243"/>
      <c r="BVE75" s="243"/>
      <c r="BVF75" s="243"/>
      <c r="BVG75" s="243"/>
      <c r="BVH75" s="243"/>
      <c r="BVI75" s="243"/>
      <c r="BVJ75" s="243"/>
      <c r="BVK75" s="243"/>
      <c r="BVL75" s="243"/>
      <c r="BVM75" s="243"/>
      <c r="BVN75" s="243"/>
      <c r="BVO75" s="243"/>
      <c r="BVP75" s="243"/>
      <c r="BVQ75" s="243"/>
      <c r="BVR75" s="243"/>
      <c r="BVS75" s="243"/>
      <c r="BVT75" s="243"/>
      <c r="BVU75" s="243"/>
      <c r="BVV75" s="243"/>
      <c r="BVW75" s="243"/>
      <c r="BVX75" s="243"/>
      <c r="BVY75" s="243"/>
      <c r="BVZ75" s="243"/>
      <c r="BWA75" s="243"/>
      <c r="BWB75" s="243"/>
      <c r="BWC75" s="243"/>
      <c r="BWD75" s="243"/>
      <c r="BWE75" s="243"/>
      <c r="BWF75" s="243"/>
      <c r="BWG75" s="243"/>
      <c r="BWH75" s="243"/>
      <c r="BWI75" s="243"/>
      <c r="BWJ75" s="243"/>
      <c r="BWK75" s="243"/>
      <c r="BWL75" s="243"/>
      <c r="BWM75" s="243"/>
      <c r="BWN75" s="243"/>
      <c r="BWO75" s="243"/>
      <c r="BWP75" s="243"/>
      <c r="BWQ75" s="243"/>
      <c r="BWR75" s="243"/>
      <c r="BWS75" s="243"/>
      <c r="BWT75" s="243"/>
      <c r="BWU75" s="243"/>
      <c r="BWV75" s="243"/>
      <c r="BWW75" s="243"/>
      <c r="BWX75" s="243"/>
      <c r="BWY75" s="243"/>
      <c r="BWZ75" s="243"/>
      <c r="BXA75" s="243"/>
      <c r="BXB75" s="243"/>
      <c r="BXC75" s="243"/>
      <c r="BXD75" s="243"/>
      <c r="BXE75" s="243"/>
      <c r="BXF75" s="243"/>
      <c r="BXG75" s="243"/>
      <c r="BXH75" s="243"/>
      <c r="BXI75" s="243"/>
      <c r="BXJ75" s="243"/>
      <c r="BXK75" s="243"/>
      <c r="BXL75" s="243"/>
      <c r="BXM75" s="243"/>
      <c r="BXN75" s="243"/>
      <c r="BXO75" s="243"/>
      <c r="BXP75" s="243"/>
      <c r="BXQ75" s="243"/>
      <c r="BXR75" s="243"/>
      <c r="BXS75" s="243"/>
      <c r="BXT75" s="243"/>
      <c r="BXU75" s="243"/>
      <c r="BXV75" s="243"/>
      <c r="BXW75" s="243"/>
      <c r="BXX75" s="243"/>
      <c r="BXY75" s="243"/>
      <c r="BXZ75" s="243"/>
      <c r="BYA75" s="243"/>
      <c r="BYB75" s="243"/>
      <c r="BYC75" s="243"/>
      <c r="BYD75" s="243"/>
      <c r="BYE75" s="243"/>
      <c r="BYF75" s="243"/>
      <c r="BYG75" s="243"/>
      <c r="BYH75" s="243"/>
      <c r="BYI75" s="243"/>
      <c r="BYJ75" s="243"/>
      <c r="BYK75" s="243"/>
      <c r="BYL75" s="243"/>
      <c r="BYM75" s="243"/>
      <c r="BYN75" s="243"/>
      <c r="BYO75" s="243"/>
      <c r="BYP75" s="243"/>
      <c r="BYQ75" s="243"/>
      <c r="BYR75" s="243"/>
      <c r="BYS75" s="243"/>
      <c r="BYT75" s="243"/>
      <c r="BYU75" s="243"/>
      <c r="BYV75" s="243"/>
      <c r="BYW75" s="243"/>
      <c r="BYX75" s="243"/>
      <c r="BYY75" s="243"/>
      <c r="BYZ75" s="243"/>
      <c r="BZA75" s="243"/>
      <c r="BZB75" s="243"/>
      <c r="BZC75" s="243"/>
      <c r="BZD75" s="243"/>
      <c r="BZE75" s="243"/>
      <c r="BZF75" s="243"/>
      <c r="BZG75" s="243"/>
      <c r="BZH75" s="243"/>
      <c r="BZI75" s="243"/>
      <c r="BZJ75" s="243"/>
      <c r="BZK75" s="243"/>
      <c r="BZL75" s="243"/>
      <c r="BZM75" s="243"/>
      <c r="BZN75" s="243"/>
      <c r="BZO75" s="243"/>
      <c r="BZP75" s="243"/>
      <c r="BZQ75" s="243"/>
      <c r="BZR75" s="243"/>
      <c r="BZS75" s="243"/>
      <c r="BZT75" s="243"/>
      <c r="BZU75" s="243"/>
      <c r="BZV75" s="243"/>
      <c r="BZW75" s="243"/>
      <c r="BZX75" s="243"/>
      <c r="BZY75" s="243"/>
      <c r="BZZ75" s="243"/>
      <c r="CAA75" s="243"/>
      <c r="CAB75" s="243"/>
      <c r="CAC75" s="243"/>
      <c r="CAD75" s="243"/>
      <c r="CAE75" s="243"/>
      <c r="CAF75" s="243"/>
      <c r="CAG75" s="243"/>
      <c r="CAH75" s="243"/>
      <c r="CAI75" s="243"/>
      <c r="CAJ75" s="243"/>
      <c r="CAK75" s="243"/>
      <c r="CAL75" s="243"/>
      <c r="CAM75" s="243"/>
      <c r="CAN75" s="243"/>
      <c r="CAO75" s="243"/>
      <c r="CAP75" s="243"/>
      <c r="CAQ75" s="243"/>
      <c r="CAR75" s="243"/>
      <c r="CAS75" s="243"/>
      <c r="CAT75" s="243"/>
      <c r="CAU75" s="243"/>
      <c r="CAV75" s="243"/>
      <c r="CAW75" s="243"/>
      <c r="CAX75" s="243"/>
      <c r="CAY75" s="243"/>
      <c r="CAZ75" s="243"/>
      <c r="CBA75" s="243"/>
      <c r="CBB75" s="243"/>
      <c r="CBC75" s="243"/>
      <c r="CBD75" s="243"/>
      <c r="CBE75" s="243"/>
      <c r="CBF75" s="243"/>
      <c r="CBG75" s="243"/>
      <c r="CBH75" s="243"/>
      <c r="CBI75" s="243"/>
      <c r="CBJ75" s="243"/>
      <c r="CBK75" s="243"/>
      <c r="CBL75" s="243"/>
      <c r="CBM75" s="243"/>
      <c r="CBN75" s="243"/>
      <c r="CBO75" s="243"/>
      <c r="CBP75" s="243"/>
      <c r="CBQ75" s="243"/>
      <c r="CBR75" s="243"/>
      <c r="CBS75" s="243"/>
      <c r="CBT75" s="243"/>
      <c r="CBU75" s="243"/>
      <c r="CBV75" s="243"/>
      <c r="CBW75" s="243"/>
      <c r="CBX75" s="243"/>
      <c r="CBY75" s="243"/>
      <c r="CBZ75" s="243"/>
      <c r="CCA75" s="243"/>
      <c r="CCB75" s="243"/>
      <c r="CCC75" s="243"/>
      <c r="CCD75" s="243"/>
      <c r="CCE75" s="243"/>
      <c r="CCF75" s="243"/>
      <c r="CCG75" s="243"/>
      <c r="CCH75" s="243"/>
      <c r="CCI75" s="243"/>
      <c r="CCJ75" s="243"/>
      <c r="CCK75" s="243"/>
      <c r="CCL75" s="243"/>
      <c r="CCM75" s="243"/>
      <c r="CCN75" s="243"/>
      <c r="CCO75" s="243"/>
      <c r="CCP75" s="243"/>
      <c r="CCQ75" s="243"/>
      <c r="CCR75" s="243"/>
      <c r="CCS75" s="243"/>
      <c r="CCT75" s="243"/>
      <c r="CCU75" s="243"/>
      <c r="CCV75" s="243"/>
      <c r="CCW75" s="243"/>
      <c r="CCX75" s="243"/>
      <c r="CCY75" s="243"/>
      <c r="CCZ75" s="243"/>
      <c r="CDA75" s="243"/>
      <c r="CDB75" s="243"/>
      <c r="CDC75" s="243"/>
      <c r="CDD75" s="243"/>
      <c r="CDE75" s="243"/>
      <c r="CDF75" s="243"/>
      <c r="CDG75" s="243"/>
      <c r="CDH75" s="243"/>
      <c r="CDI75" s="243"/>
      <c r="CDJ75" s="243"/>
      <c r="CDK75" s="243"/>
      <c r="CDL75" s="243"/>
      <c r="CDM75" s="243"/>
      <c r="CDN75" s="243"/>
      <c r="CDO75" s="243"/>
      <c r="CDP75" s="243"/>
      <c r="CDQ75" s="243"/>
      <c r="CDR75" s="243"/>
      <c r="CDS75" s="243"/>
      <c r="CDT75" s="243"/>
      <c r="CDU75" s="243"/>
      <c r="CDV75" s="243"/>
      <c r="CDW75" s="243"/>
      <c r="CDX75" s="243"/>
      <c r="CDY75" s="243"/>
      <c r="CDZ75" s="243"/>
      <c r="CEA75" s="243"/>
      <c r="CEB75" s="243"/>
      <c r="CEC75" s="243"/>
      <c r="CED75" s="243"/>
      <c r="CEE75" s="243"/>
      <c r="CEF75" s="243"/>
      <c r="CEG75" s="243"/>
      <c r="CEH75" s="243"/>
      <c r="CEI75" s="243"/>
      <c r="CEJ75" s="243"/>
      <c r="CEK75" s="243"/>
      <c r="CEL75" s="243"/>
      <c r="CEM75" s="243"/>
      <c r="CEN75" s="243"/>
      <c r="CEO75" s="243"/>
      <c r="CEP75" s="243"/>
      <c r="CEQ75" s="243"/>
      <c r="CER75" s="243"/>
      <c r="CES75" s="243"/>
      <c r="CET75" s="243"/>
      <c r="CEU75" s="243"/>
      <c r="CEV75" s="243"/>
      <c r="CEW75" s="243"/>
      <c r="CEX75" s="243"/>
      <c r="CEY75" s="243"/>
      <c r="CEZ75" s="243"/>
      <c r="CFA75" s="243"/>
      <c r="CFB75" s="243"/>
      <c r="CFC75" s="243"/>
      <c r="CFD75" s="243"/>
      <c r="CFE75" s="243"/>
      <c r="CFF75" s="243"/>
      <c r="CFG75" s="243"/>
      <c r="CFH75" s="243"/>
      <c r="CFI75" s="243"/>
      <c r="CFJ75" s="243"/>
      <c r="CFK75" s="243"/>
      <c r="CFL75" s="243"/>
      <c r="CFM75" s="243"/>
      <c r="CFN75" s="243"/>
      <c r="CFO75" s="243"/>
      <c r="CFP75" s="243"/>
      <c r="CFQ75" s="243"/>
      <c r="CFR75" s="243"/>
      <c r="CFS75" s="243"/>
      <c r="CFT75" s="243"/>
      <c r="CFU75" s="243"/>
      <c r="CFV75" s="243"/>
      <c r="CFW75" s="243"/>
      <c r="CFX75" s="243"/>
      <c r="CFY75" s="243"/>
      <c r="CFZ75" s="243"/>
      <c r="CGA75" s="243"/>
      <c r="CGB75" s="243"/>
      <c r="CGC75" s="243"/>
      <c r="CGD75" s="243"/>
      <c r="CGE75" s="243"/>
      <c r="CGF75" s="243"/>
      <c r="CGG75" s="243"/>
      <c r="CGH75" s="243"/>
      <c r="CGI75" s="243"/>
      <c r="CGJ75" s="243"/>
      <c r="CGK75" s="243"/>
      <c r="CGL75" s="243"/>
      <c r="CGM75" s="243"/>
      <c r="CGN75" s="243"/>
      <c r="CGO75" s="243"/>
      <c r="CGP75" s="243"/>
      <c r="CGQ75" s="243"/>
      <c r="CGR75" s="243"/>
      <c r="CGS75" s="243"/>
      <c r="CGT75" s="243"/>
      <c r="CGU75" s="243"/>
      <c r="CGV75" s="243"/>
      <c r="CGW75" s="243"/>
      <c r="CGX75" s="243"/>
      <c r="CGY75" s="243"/>
      <c r="CGZ75" s="243"/>
      <c r="CHA75" s="243"/>
      <c r="CHB75" s="243"/>
      <c r="CHC75" s="243"/>
      <c r="CHD75" s="243"/>
      <c r="CHE75" s="243"/>
      <c r="CHF75" s="243"/>
      <c r="CHG75" s="243"/>
      <c r="CHH75" s="243"/>
      <c r="CHI75" s="243"/>
      <c r="CHJ75" s="243"/>
      <c r="CHK75" s="243"/>
      <c r="CHL75" s="243"/>
      <c r="CHM75" s="243"/>
      <c r="CHN75" s="243"/>
      <c r="CHO75" s="243"/>
      <c r="CHP75" s="243"/>
      <c r="CHQ75" s="243"/>
      <c r="CHR75" s="243"/>
      <c r="CHS75" s="243"/>
      <c r="CHT75" s="243"/>
      <c r="CHU75" s="243"/>
      <c r="CHV75" s="243"/>
      <c r="CHW75" s="243"/>
      <c r="CHX75" s="243"/>
      <c r="CHY75" s="243"/>
      <c r="CHZ75" s="243"/>
      <c r="CIA75" s="243"/>
      <c r="CIB75" s="243"/>
      <c r="CIC75" s="243"/>
      <c r="CID75" s="243"/>
      <c r="CIE75" s="243"/>
      <c r="CIF75" s="243"/>
      <c r="CIG75" s="243"/>
      <c r="CIH75" s="243"/>
      <c r="CII75" s="243"/>
      <c r="CIJ75" s="243"/>
      <c r="CIK75" s="243"/>
      <c r="CIL75" s="243"/>
      <c r="CIM75" s="243"/>
      <c r="CIN75" s="243"/>
      <c r="CIO75" s="243"/>
      <c r="CIP75" s="243"/>
      <c r="CIQ75" s="243"/>
      <c r="CIR75" s="243"/>
      <c r="CIS75" s="243"/>
      <c r="CIT75" s="243"/>
      <c r="CIU75" s="243"/>
      <c r="CIV75" s="243"/>
      <c r="CIW75" s="243"/>
      <c r="CIX75" s="243"/>
      <c r="CIY75" s="243"/>
      <c r="CIZ75" s="243"/>
      <c r="CJA75" s="243"/>
      <c r="CJB75" s="243"/>
      <c r="CJC75" s="243"/>
      <c r="CJD75" s="243"/>
      <c r="CJE75" s="243"/>
      <c r="CJF75" s="243"/>
      <c r="CJG75" s="243"/>
      <c r="CJH75" s="243"/>
      <c r="CJI75" s="243"/>
      <c r="CJJ75" s="243"/>
      <c r="CJK75" s="243"/>
      <c r="CJL75" s="243"/>
      <c r="CJM75" s="243"/>
      <c r="CJN75" s="243"/>
      <c r="CJO75" s="243"/>
      <c r="CJP75" s="243"/>
      <c r="CJQ75" s="243"/>
      <c r="CJR75" s="243"/>
      <c r="CJS75" s="243"/>
      <c r="CJT75" s="243"/>
      <c r="CJU75" s="243"/>
      <c r="CJV75" s="243"/>
      <c r="CJW75" s="243"/>
      <c r="CJX75" s="243"/>
      <c r="CJY75" s="243"/>
      <c r="CJZ75" s="243"/>
      <c r="CKA75" s="243"/>
      <c r="CKB75" s="243"/>
      <c r="CKC75" s="243"/>
      <c r="CKD75" s="243"/>
      <c r="CKE75" s="243"/>
      <c r="CKF75" s="243"/>
      <c r="CKG75" s="243"/>
      <c r="CKH75" s="243"/>
      <c r="CKI75" s="243"/>
      <c r="CKJ75" s="243"/>
      <c r="CKK75" s="243"/>
      <c r="CKL75" s="243"/>
      <c r="CKM75" s="243"/>
      <c r="CKN75" s="243"/>
      <c r="CKO75" s="243"/>
      <c r="CKP75" s="243"/>
      <c r="CKQ75" s="243"/>
      <c r="CKR75" s="243"/>
      <c r="CKS75" s="243"/>
      <c r="CKT75" s="243"/>
      <c r="CKU75" s="243"/>
      <c r="CKV75" s="243"/>
      <c r="CKW75" s="243"/>
      <c r="CKX75" s="243"/>
      <c r="CKY75" s="243"/>
      <c r="CKZ75" s="243"/>
      <c r="CLA75" s="243"/>
      <c r="CLB75" s="243"/>
      <c r="CLC75" s="243"/>
      <c r="CLD75" s="243"/>
      <c r="CLE75" s="243"/>
      <c r="CLF75" s="243"/>
      <c r="CLG75" s="243"/>
      <c r="CLH75" s="243"/>
      <c r="CLI75" s="243"/>
      <c r="CLJ75" s="243"/>
      <c r="CLK75" s="243"/>
      <c r="CLL75" s="243"/>
      <c r="CLM75" s="243"/>
      <c r="CLN75" s="243"/>
      <c r="CLO75" s="243"/>
      <c r="CLP75" s="243"/>
      <c r="CLQ75" s="243"/>
      <c r="CLR75" s="243"/>
      <c r="CLS75" s="243"/>
      <c r="CLT75" s="243"/>
      <c r="CLU75" s="243"/>
      <c r="CLV75" s="243"/>
      <c r="CLW75" s="243"/>
      <c r="CLX75" s="243"/>
      <c r="CLY75" s="243"/>
      <c r="CLZ75" s="243"/>
      <c r="CMA75" s="243"/>
      <c r="CMB75" s="243"/>
      <c r="CMC75" s="243"/>
      <c r="CMD75" s="243"/>
      <c r="CME75" s="243"/>
      <c r="CMF75" s="243"/>
      <c r="CMG75" s="243"/>
      <c r="CMH75" s="243"/>
      <c r="CMI75" s="243"/>
      <c r="CMJ75" s="243"/>
      <c r="CMK75" s="243"/>
      <c r="CML75" s="243"/>
      <c r="CMM75" s="243"/>
      <c r="CMN75" s="243"/>
      <c r="CMO75" s="243"/>
      <c r="CMP75" s="243"/>
      <c r="CMQ75" s="243"/>
      <c r="CMR75" s="243"/>
      <c r="CMS75" s="243"/>
      <c r="CMT75" s="243"/>
      <c r="CMU75" s="243"/>
      <c r="CMV75" s="243"/>
      <c r="CMW75" s="243"/>
      <c r="CMX75" s="243"/>
      <c r="CMY75" s="243"/>
      <c r="CMZ75" s="243"/>
      <c r="CNA75" s="243"/>
      <c r="CNB75" s="243"/>
      <c r="CNC75" s="243"/>
      <c r="CND75" s="243"/>
      <c r="CNE75" s="243"/>
      <c r="CNF75" s="243"/>
      <c r="CNG75" s="243"/>
      <c r="CNH75" s="243"/>
      <c r="CNI75" s="243"/>
      <c r="CNJ75" s="243"/>
      <c r="CNK75" s="243"/>
      <c r="CNL75" s="243"/>
      <c r="CNM75" s="243"/>
      <c r="CNN75" s="243"/>
      <c r="CNO75" s="243"/>
      <c r="CNP75" s="243"/>
      <c r="CNQ75" s="243"/>
      <c r="CNR75" s="243"/>
      <c r="CNS75" s="243"/>
      <c r="CNT75" s="243"/>
      <c r="CNU75" s="243"/>
      <c r="CNV75" s="243"/>
      <c r="CNW75" s="243"/>
      <c r="CNX75" s="243"/>
      <c r="CNY75" s="243"/>
      <c r="CNZ75" s="243"/>
      <c r="COA75" s="243"/>
      <c r="COB75" s="243"/>
      <c r="COC75" s="243"/>
      <c r="COD75" s="243"/>
      <c r="COE75" s="243"/>
      <c r="COF75" s="243"/>
      <c r="COG75" s="243"/>
      <c r="COH75" s="243"/>
      <c r="COI75" s="243"/>
      <c r="COJ75" s="243"/>
      <c r="COK75" s="243"/>
      <c r="COL75" s="243"/>
      <c r="COM75" s="243"/>
      <c r="CON75" s="243"/>
      <c r="COO75" s="243"/>
      <c r="COP75" s="243"/>
      <c r="COQ75" s="243"/>
      <c r="COR75" s="243"/>
      <c r="COS75" s="243"/>
      <c r="COT75" s="243"/>
      <c r="COU75" s="243"/>
      <c r="COV75" s="243"/>
      <c r="COW75" s="243"/>
      <c r="COX75" s="243"/>
      <c r="COY75" s="243"/>
      <c r="COZ75" s="243"/>
      <c r="CPA75" s="243"/>
      <c r="CPB75" s="243"/>
      <c r="CPC75" s="243"/>
      <c r="CPD75" s="243"/>
      <c r="CPE75" s="243"/>
      <c r="CPF75" s="243"/>
      <c r="CPG75" s="243"/>
      <c r="CPH75" s="243"/>
      <c r="CPI75" s="243"/>
      <c r="CPJ75" s="243"/>
      <c r="CPK75" s="243"/>
      <c r="CPL75" s="243"/>
      <c r="CPM75" s="243"/>
      <c r="CPN75" s="243"/>
      <c r="CPO75" s="243"/>
      <c r="CPP75" s="243"/>
      <c r="CPQ75" s="243"/>
      <c r="CPR75" s="243"/>
      <c r="CPS75" s="243"/>
      <c r="CPT75" s="243"/>
      <c r="CPU75" s="243"/>
      <c r="CPV75" s="243"/>
      <c r="CPW75" s="243"/>
      <c r="CPX75" s="243"/>
      <c r="CPY75" s="243"/>
      <c r="CPZ75" s="243"/>
      <c r="CQA75" s="243"/>
      <c r="CQB75" s="243"/>
      <c r="CQC75" s="243"/>
      <c r="CQD75" s="243"/>
      <c r="CQE75" s="243"/>
      <c r="CQF75" s="243"/>
      <c r="CQG75" s="243"/>
      <c r="CQH75" s="243"/>
      <c r="CQI75" s="243"/>
      <c r="CQJ75" s="243"/>
      <c r="CQK75" s="243"/>
      <c r="CQL75" s="243"/>
      <c r="CQM75" s="243"/>
      <c r="CQN75" s="243"/>
      <c r="CQO75" s="243"/>
      <c r="CQP75" s="243"/>
      <c r="CQQ75" s="243"/>
      <c r="CQR75" s="243"/>
      <c r="CQS75" s="243"/>
      <c r="CQT75" s="243"/>
      <c r="CQU75" s="243"/>
      <c r="CQV75" s="243"/>
      <c r="CQW75" s="243"/>
      <c r="CQX75" s="243"/>
      <c r="CQY75" s="243"/>
      <c r="CQZ75" s="243"/>
      <c r="CRA75" s="243"/>
      <c r="CRB75" s="243"/>
      <c r="CRC75" s="243"/>
      <c r="CRD75" s="243"/>
      <c r="CRE75" s="243"/>
      <c r="CRF75" s="243"/>
      <c r="CRG75" s="243"/>
      <c r="CRH75" s="243"/>
      <c r="CRI75" s="243"/>
      <c r="CRJ75" s="243"/>
      <c r="CRK75" s="243"/>
      <c r="CRL75" s="243"/>
      <c r="CRM75" s="243"/>
      <c r="CRN75" s="243"/>
      <c r="CRO75" s="243"/>
      <c r="CRP75" s="243"/>
      <c r="CRQ75" s="243"/>
      <c r="CRR75" s="243"/>
      <c r="CRS75" s="243"/>
      <c r="CRT75" s="243"/>
      <c r="CRU75" s="243"/>
      <c r="CRV75" s="243"/>
      <c r="CRW75" s="243"/>
      <c r="CRX75" s="243"/>
      <c r="CRY75" s="243"/>
      <c r="CRZ75" s="243"/>
      <c r="CSA75" s="243"/>
      <c r="CSB75" s="243"/>
      <c r="CSC75" s="243"/>
      <c r="CSD75" s="243"/>
      <c r="CSE75" s="243"/>
      <c r="CSF75" s="243"/>
      <c r="CSG75" s="243"/>
      <c r="CSH75" s="243"/>
      <c r="CSI75" s="243"/>
      <c r="CSJ75" s="243"/>
      <c r="CSK75" s="243"/>
      <c r="CSL75" s="243"/>
      <c r="CSM75" s="243"/>
      <c r="CSN75" s="243"/>
      <c r="CSO75" s="243"/>
      <c r="CSP75" s="243"/>
      <c r="CSQ75" s="243"/>
      <c r="CSR75" s="243"/>
      <c r="CSS75" s="243"/>
      <c r="CST75" s="243"/>
      <c r="CSU75" s="243"/>
      <c r="CSV75" s="243"/>
      <c r="CSW75" s="243"/>
      <c r="CSX75" s="243"/>
      <c r="CSY75" s="243"/>
      <c r="CSZ75" s="243"/>
      <c r="CTA75" s="243"/>
      <c r="CTB75" s="243"/>
      <c r="CTC75" s="243"/>
      <c r="CTD75" s="243"/>
      <c r="CTE75" s="243"/>
      <c r="CTF75" s="243"/>
      <c r="CTG75" s="243"/>
      <c r="CTH75" s="243"/>
      <c r="CTI75" s="243"/>
      <c r="CTJ75" s="243"/>
      <c r="CTK75" s="243"/>
      <c r="CTL75" s="243"/>
      <c r="CTM75" s="243"/>
      <c r="CTN75" s="243"/>
      <c r="CTO75" s="243"/>
      <c r="CTP75" s="243"/>
      <c r="CTQ75" s="243"/>
      <c r="CTR75" s="243"/>
      <c r="CTS75" s="243"/>
      <c r="CTT75" s="243"/>
      <c r="CTU75" s="243"/>
      <c r="CTV75" s="243"/>
      <c r="CTW75" s="243"/>
      <c r="CTX75" s="243"/>
      <c r="CTY75" s="243"/>
      <c r="CTZ75" s="243"/>
      <c r="CUA75" s="243"/>
      <c r="CUB75" s="243"/>
      <c r="CUC75" s="243"/>
      <c r="CUD75" s="243"/>
      <c r="CUE75" s="243"/>
      <c r="CUF75" s="243"/>
      <c r="CUG75" s="243"/>
      <c r="CUH75" s="243"/>
      <c r="CUI75" s="243"/>
      <c r="CUJ75" s="243"/>
      <c r="CUK75" s="243"/>
      <c r="CUL75" s="243"/>
      <c r="CUM75" s="243"/>
      <c r="CUN75" s="243"/>
      <c r="CUO75" s="243"/>
      <c r="CUP75" s="243"/>
      <c r="CUQ75" s="243"/>
      <c r="CUR75" s="243"/>
      <c r="CUS75" s="243"/>
      <c r="CUT75" s="243"/>
      <c r="CUU75" s="243"/>
      <c r="CUV75" s="243"/>
      <c r="CUW75" s="243"/>
      <c r="CUX75" s="243"/>
      <c r="CUY75" s="243"/>
      <c r="CUZ75" s="243"/>
      <c r="CVA75" s="243"/>
      <c r="CVB75" s="243"/>
      <c r="CVC75" s="243"/>
      <c r="CVD75" s="243"/>
      <c r="CVE75" s="243"/>
      <c r="CVF75" s="243"/>
      <c r="CVG75" s="243"/>
      <c r="CVH75" s="243"/>
      <c r="CVI75" s="243"/>
      <c r="CVJ75" s="243"/>
      <c r="CVK75" s="243"/>
      <c r="CVL75" s="243"/>
      <c r="CVM75" s="243"/>
      <c r="CVN75" s="243"/>
      <c r="CVO75" s="243"/>
      <c r="CVP75" s="243"/>
      <c r="CVQ75" s="243"/>
      <c r="CVR75" s="243"/>
      <c r="CVS75" s="243"/>
      <c r="CVT75" s="243"/>
      <c r="CVU75" s="243"/>
      <c r="CVV75" s="243"/>
      <c r="CVW75" s="243"/>
      <c r="CVX75" s="243"/>
      <c r="CVY75" s="243"/>
      <c r="CVZ75" s="243"/>
      <c r="CWA75" s="243"/>
      <c r="CWB75" s="243"/>
      <c r="CWC75" s="243"/>
      <c r="CWD75" s="243"/>
      <c r="CWE75" s="243"/>
      <c r="CWF75" s="243"/>
      <c r="CWG75" s="243"/>
      <c r="CWH75" s="243"/>
      <c r="CWI75" s="243"/>
      <c r="CWJ75" s="243"/>
      <c r="CWK75" s="243"/>
      <c r="CWL75" s="243"/>
      <c r="CWM75" s="243"/>
      <c r="CWN75" s="243"/>
      <c r="CWO75" s="243"/>
      <c r="CWP75" s="243"/>
      <c r="CWQ75" s="243"/>
      <c r="CWR75" s="243"/>
      <c r="CWS75" s="243"/>
      <c r="CWT75" s="243"/>
      <c r="CWU75" s="243"/>
      <c r="CWV75" s="243"/>
      <c r="CWW75" s="243"/>
      <c r="CWX75" s="243"/>
      <c r="CWY75" s="243"/>
      <c r="CWZ75" s="243"/>
      <c r="CXA75" s="243"/>
      <c r="CXB75" s="243"/>
      <c r="CXC75" s="243"/>
      <c r="CXD75" s="243"/>
      <c r="CXE75" s="243"/>
      <c r="CXF75" s="243"/>
      <c r="CXG75" s="243"/>
      <c r="CXH75" s="243"/>
      <c r="CXI75" s="243"/>
      <c r="CXJ75" s="243"/>
      <c r="CXK75" s="243"/>
      <c r="CXL75" s="243"/>
      <c r="CXM75" s="243"/>
      <c r="CXN75" s="243"/>
      <c r="CXO75" s="243"/>
      <c r="CXP75" s="243"/>
      <c r="CXQ75" s="243"/>
      <c r="CXR75" s="243"/>
      <c r="CXS75" s="243"/>
      <c r="CXT75" s="243"/>
      <c r="CXU75" s="243"/>
      <c r="CXV75" s="243"/>
      <c r="CXW75" s="243"/>
      <c r="CXX75" s="243"/>
      <c r="CXY75" s="243"/>
      <c r="CXZ75" s="243"/>
      <c r="CYA75" s="243"/>
      <c r="CYB75" s="243"/>
      <c r="CYC75" s="243"/>
      <c r="CYD75" s="243"/>
      <c r="CYE75" s="243"/>
      <c r="CYF75" s="243"/>
      <c r="CYG75" s="243"/>
      <c r="CYH75" s="243"/>
      <c r="CYI75" s="243"/>
      <c r="CYJ75" s="243"/>
      <c r="CYK75" s="243"/>
      <c r="CYL75" s="243"/>
      <c r="CYM75" s="243"/>
      <c r="CYN75" s="243"/>
      <c r="CYO75" s="243"/>
      <c r="CYP75" s="243"/>
      <c r="CYQ75" s="243"/>
      <c r="CYR75" s="243"/>
      <c r="CYS75" s="243"/>
      <c r="CYT75" s="243"/>
      <c r="CYU75" s="243"/>
      <c r="CYV75" s="243"/>
      <c r="CYW75" s="243"/>
      <c r="CYX75" s="243"/>
      <c r="CYY75" s="243"/>
      <c r="CYZ75" s="243"/>
      <c r="CZA75" s="243"/>
      <c r="CZB75" s="243"/>
      <c r="CZC75" s="243"/>
      <c r="CZD75" s="243"/>
      <c r="CZE75" s="243"/>
      <c r="CZF75" s="243"/>
      <c r="CZG75" s="243"/>
      <c r="CZH75" s="243"/>
      <c r="CZI75" s="243"/>
      <c r="CZJ75" s="243"/>
      <c r="CZK75" s="243"/>
      <c r="CZL75" s="243"/>
      <c r="CZM75" s="243"/>
      <c r="CZN75" s="243"/>
      <c r="CZO75" s="243"/>
      <c r="CZP75" s="243"/>
      <c r="CZQ75" s="243"/>
      <c r="CZR75" s="243"/>
      <c r="CZS75" s="243"/>
      <c r="CZT75" s="243"/>
      <c r="CZU75" s="243"/>
      <c r="CZV75" s="243"/>
      <c r="CZW75" s="243"/>
      <c r="CZX75" s="243"/>
      <c r="CZY75" s="243"/>
      <c r="CZZ75" s="243"/>
      <c r="DAA75" s="243"/>
      <c r="DAB75" s="243"/>
      <c r="DAC75" s="243"/>
      <c r="DAD75" s="243"/>
      <c r="DAE75" s="243"/>
      <c r="DAF75" s="243"/>
      <c r="DAG75" s="243"/>
      <c r="DAH75" s="243"/>
      <c r="DAI75" s="243"/>
      <c r="DAJ75" s="243"/>
      <c r="DAK75" s="243"/>
      <c r="DAL75" s="243"/>
      <c r="DAM75" s="243"/>
      <c r="DAN75" s="243"/>
      <c r="DAO75" s="243"/>
      <c r="DAP75" s="243"/>
      <c r="DAQ75" s="243"/>
      <c r="DAR75" s="243"/>
      <c r="DAS75" s="243"/>
      <c r="DAT75" s="243"/>
      <c r="DAU75" s="243"/>
      <c r="DAV75" s="243"/>
      <c r="DAW75" s="243"/>
      <c r="DAX75" s="243"/>
      <c r="DAY75" s="243"/>
      <c r="DAZ75" s="243"/>
      <c r="DBA75" s="243"/>
      <c r="DBB75" s="243"/>
      <c r="DBC75" s="243"/>
      <c r="DBD75" s="243"/>
      <c r="DBE75" s="243"/>
      <c r="DBF75" s="243"/>
      <c r="DBG75" s="243"/>
      <c r="DBH75" s="243"/>
      <c r="DBI75" s="243"/>
      <c r="DBJ75" s="243"/>
      <c r="DBK75" s="243"/>
      <c r="DBL75" s="243"/>
      <c r="DBM75" s="243"/>
      <c r="DBN75" s="243"/>
      <c r="DBO75" s="243"/>
      <c r="DBP75" s="243"/>
      <c r="DBQ75" s="243"/>
      <c r="DBR75" s="243"/>
      <c r="DBS75" s="243"/>
      <c r="DBT75" s="243"/>
      <c r="DBU75" s="243"/>
      <c r="DBV75" s="243"/>
      <c r="DBW75" s="243"/>
      <c r="DBX75" s="243"/>
      <c r="DBY75" s="243"/>
      <c r="DBZ75" s="243"/>
      <c r="DCA75" s="243"/>
      <c r="DCB75" s="243"/>
      <c r="DCC75" s="243"/>
      <c r="DCD75" s="243"/>
      <c r="DCE75" s="243"/>
      <c r="DCF75" s="243"/>
      <c r="DCG75" s="243"/>
      <c r="DCH75" s="243"/>
      <c r="DCI75" s="243"/>
      <c r="DCJ75" s="243"/>
      <c r="DCK75" s="243"/>
      <c r="DCL75" s="243"/>
      <c r="DCM75" s="243"/>
      <c r="DCN75" s="243"/>
      <c r="DCO75" s="243"/>
      <c r="DCP75" s="243"/>
      <c r="DCQ75" s="243"/>
      <c r="DCR75" s="243"/>
      <c r="DCS75" s="243"/>
      <c r="DCT75" s="243"/>
      <c r="DCU75" s="243"/>
      <c r="DCV75" s="243"/>
      <c r="DCW75" s="243"/>
      <c r="DCX75" s="243"/>
      <c r="DCY75" s="243"/>
      <c r="DCZ75" s="243"/>
      <c r="DDA75" s="243"/>
      <c r="DDB75" s="243"/>
      <c r="DDC75" s="243"/>
      <c r="DDD75" s="243"/>
      <c r="DDE75" s="243"/>
      <c r="DDF75" s="243"/>
      <c r="DDG75" s="243"/>
      <c r="DDH75" s="243"/>
      <c r="DDI75" s="243"/>
      <c r="DDJ75" s="243"/>
      <c r="DDK75" s="243"/>
      <c r="DDL75" s="243"/>
      <c r="DDM75" s="243"/>
      <c r="DDN75" s="243"/>
      <c r="DDO75" s="243"/>
      <c r="DDP75" s="243"/>
      <c r="DDQ75" s="243"/>
      <c r="DDR75" s="243"/>
      <c r="DDS75" s="243"/>
      <c r="DDT75" s="243"/>
      <c r="DDU75" s="243"/>
      <c r="DDV75" s="243"/>
      <c r="DDW75" s="243"/>
      <c r="DDX75" s="243"/>
      <c r="DDY75" s="243"/>
      <c r="DDZ75" s="243"/>
      <c r="DEA75" s="243"/>
      <c r="DEB75" s="243"/>
      <c r="DEC75" s="243"/>
      <c r="DED75" s="243"/>
      <c r="DEE75" s="243"/>
      <c r="DEF75" s="243"/>
      <c r="DEG75" s="243"/>
      <c r="DEH75" s="243"/>
      <c r="DEI75" s="243"/>
      <c r="DEJ75" s="243"/>
      <c r="DEK75" s="243"/>
      <c r="DEL75" s="243"/>
      <c r="DEM75" s="243"/>
      <c r="DEN75" s="243"/>
      <c r="DEO75" s="243"/>
      <c r="DEP75" s="243"/>
      <c r="DEQ75" s="243"/>
      <c r="DER75" s="243"/>
      <c r="DES75" s="243"/>
      <c r="DET75" s="243"/>
      <c r="DEU75" s="243"/>
      <c r="DEV75" s="243"/>
      <c r="DEW75" s="243"/>
      <c r="DEX75" s="243"/>
      <c r="DEY75" s="243"/>
      <c r="DEZ75" s="243"/>
      <c r="DFA75" s="243"/>
      <c r="DFB75" s="243"/>
      <c r="DFC75" s="243"/>
      <c r="DFD75" s="243"/>
      <c r="DFE75" s="243"/>
      <c r="DFF75" s="243"/>
      <c r="DFG75" s="243"/>
      <c r="DFH75" s="243"/>
      <c r="DFI75" s="243"/>
      <c r="DFJ75" s="243"/>
      <c r="DFK75" s="243"/>
      <c r="DFL75" s="243"/>
      <c r="DFM75" s="243"/>
      <c r="DFN75" s="243"/>
      <c r="DFO75" s="243"/>
      <c r="DFP75" s="243"/>
      <c r="DFQ75" s="243"/>
      <c r="DFR75" s="243"/>
      <c r="DFS75" s="243"/>
      <c r="DFT75" s="243"/>
      <c r="DFU75" s="243"/>
      <c r="DFV75" s="243"/>
      <c r="DFW75" s="243"/>
      <c r="DFX75" s="243"/>
      <c r="DFY75" s="243"/>
      <c r="DFZ75" s="243"/>
      <c r="DGA75" s="243"/>
      <c r="DGB75" s="243"/>
      <c r="DGC75" s="243"/>
      <c r="DGD75" s="243"/>
      <c r="DGE75" s="243"/>
      <c r="DGF75" s="243"/>
      <c r="DGG75" s="243"/>
      <c r="DGH75" s="243"/>
      <c r="DGI75" s="243"/>
      <c r="DGJ75" s="243"/>
      <c r="DGK75" s="243"/>
      <c r="DGL75" s="243"/>
      <c r="DGM75" s="243"/>
      <c r="DGN75" s="243"/>
      <c r="DGO75" s="243"/>
      <c r="DGP75" s="243"/>
      <c r="DGQ75" s="243"/>
      <c r="DGR75" s="243"/>
      <c r="DGS75" s="243"/>
      <c r="DGT75" s="243"/>
      <c r="DGU75" s="243"/>
      <c r="DGV75" s="243"/>
      <c r="DGW75" s="243"/>
      <c r="DGX75" s="243"/>
      <c r="DGY75" s="243"/>
      <c r="DGZ75" s="243"/>
      <c r="DHA75" s="243"/>
      <c r="DHB75" s="243"/>
      <c r="DHC75" s="243"/>
      <c r="DHD75" s="243"/>
      <c r="DHE75" s="243"/>
      <c r="DHF75" s="243"/>
      <c r="DHG75" s="243"/>
      <c r="DHH75" s="243"/>
      <c r="DHI75" s="243"/>
      <c r="DHJ75" s="243"/>
      <c r="DHK75" s="243"/>
      <c r="DHL75" s="243"/>
      <c r="DHM75" s="243"/>
      <c r="DHN75" s="243"/>
      <c r="DHO75" s="243"/>
      <c r="DHP75" s="243"/>
      <c r="DHQ75" s="243"/>
      <c r="DHR75" s="243"/>
      <c r="DHS75" s="243"/>
      <c r="DHT75" s="243"/>
      <c r="DHU75" s="243"/>
      <c r="DHV75" s="243"/>
      <c r="DHW75" s="243"/>
      <c r="DHX75" s="243"/>
      <c r="DHY75" s="243"/>
      <c r="DHZ75" s="243"/>
      <c r="DIA75" s="243"/>
      <c r="DIB75" s="243"/>
      <c r="DIC75" s="243"/>
      <c r="DID75" s="243"/>
      <c r="DIE75" s="243"/>
      <c r="DIF75" s="243"/>
      <c r="DIG75" s="243"/>
      <c r="DIH75" s="243"/>
      <c r="DII75" s="243"/>
      <c r="DIJ75" s="243"/>
      <c r="DIK75" s="243"/>
      <c r="DIL75" s="243"/>
      <c r="DIM75" s="243"/>
      <c r="DIN75" s="243"/>
      <c r="DIO75" s="243"/>
      <c r="DIP75" s="243"/>
      <c r="DIQ75" s="243"/>
      <c r="DIR75" s="243"/>
      <c r="DIS75" s="243"/>
      <c r="DIT75" s="243"/>
      <c r="DIU75" s="243"/>
      <c r="DIV75" s="243"/>
      <c r="DIW75" s="243"/>
      <c r="DIX75" s="243"/>
      <c r="DIY75" s="243"/>
      <c r="DIZ75" s="243"/>
      <c r="DJA75" s="243"/>
      <c r="DJB75" s="243"/>
      <c r="DJC75" s="243"/>
      <c r="DJD75" s="243"/>
      <c r="DJE75" s="243"/>
      <c r="DJF75" s="243"/>
      <c r="DJG75" s="243"/>
      <c r="DJH75" s="243"/>
      <c r="DJI75" s="243"/>
      <c r="DJJ75" s="243"/>
      <c r="DJK75" s="243"/>
      <c r="DJL75" s="243"/>
      <c r="DJM75" s="243"/>
      <c r="DJN75" s="243"/>
      <c r="DJO75" s="243"/>
      <c r="DJP75" s="243"/>
      <c r="DJQ75" s="243"/>
      <c r="DJR75" s="243"/>
      <c r="DJS75" s="243"/>
      <c r="DJT75" s="243"/>
      <c r="DJU75" s="243"/>
      <c r="DJV75" s="243"/>
      <c r="DJW75" s="243"/>
      <c r="DJX75" s="243"/>
      <c r="DJY75" s="243"/>
      <c r="DJZ75" s="243"/>
      <c r="DKA75" s="243"/>
      <c r="DKB75" s="243"/>
      <c r="DKC75" s="243"/>
      <c r="DKD75" s="243"/>
      <c r="DKE75" s="243"/>
      <c r="DKF75" s="243"/>
      <c r="DKG75" s="243"/>
      <c r="DKH75" s="243"/>
      <c r="DKI75" s="243"/>
      <c r="DKJ75" s="243"/>
      <c r="DKK75" s="243"/>
      <c r="DKL75" s="243"/>
      <c r="DKM75" s="243"/>
      <c r="DKN75" s="243"/>
      <c r="DKO75" s="243"/>
      <c r="DKP75" s="243"/>
      <c r="DKQ75" s="243"/>
      <c r="DKR75" s="243"/>
      <c r="DKS75" s="243"/>
      <c r="DKT75" s="243"/>
      <c r="DKU75" s="243"/>
      <c r="DKV75" s="243"/>
      <c r="DKW75" s="243"/>
      <c r="DKX75" s="243"/>
      <c r="DKY75" s="243"/>
      <c r="DKZ75" s="243"/>
      <c r="DLA75" s="243"/>
      <c r="DLB75" s="243"/>
      <c r="DLC75" s="243"/>
      <c r="DLD75" s="243"/>
      <c r="DLE75" s="243"/>
      <c r="DLF75" s="243"/>
      <c r="DLG75" s="243"/>
      <c r="DLH75" s="243"/>
      <c r="DLI75" s="243"/>
      <c r="DLJ75" s="243"/>
      <c r="DLK75" s="243"/>
      <c r="DLL75" s="243"/>
      <c r="DLM75" s="243"/>
      <c r="DLN75" s="243"/>
      <c r="DLO75" s="243"/>
      <c r="DLP75" s="243"/>
      <c r="DLQ75" s="243"/>
      <c r="DLR75" s="243"/>
      <c r="DLS75" s="243"/>
      <c r="DLT75" s="243"/>
      <c r="DLU75" s="243"/>
      <c r="DLV75" s="243"/>
      <c r="DLW75" s="243"/>
      <c r="DLX75" s="243"/>
      <c r="DLY75" s="243"/>
      <c r="DLZ75" s="243"/>
      <c r="DMA75" s="243"/>
      <c r="DMB75" s="243"/>
      <c r="DMC75" s="243"/>
      <c r="DMD75" s="243"/>
      <c r="DME75" s="243"/>
      <c r="DMF75" s="243"/>
      <c r="DMG75" s="243"/>
      <c r="DMH75" s="243"/>
      <c r="DMI75" s="243"/>
      <c r="DMJ75" s="243"/>
      <c r="DMK75" s="243"/>
      <c r="DML75" s="243"/>
      <c r="DMM75" s="243"/>
      <c r="DMN75" s="243"/>
      <c r="DMO75" s="243"/>
      <c r="DMP75" s="243"/>
      <c r="DMQ75" s="243"/>
      <c r="DMR75" s="243"/>
      <c r="DMS75" s="243"/>
      <c r="DMT75" s="243"/>
      <c r="DMU75" s="243"/>
      <c r="DMV75" s="243"/>
      <c r="DMW75" s="243"/>
      <c r="DMX75" s="243"/>
      <c r="DMY75" s="243"/>
      <c r="DMZ75" s="243"/>
      <c r="DNA75" s="243"/>
      <c r="DNB75" s="243"/>
      <c r="DNC75" s="243"/>
      <c r="DND75" s="243"/>
      <c r="DNE75" s="243"/>
      <c r="DNF75" s="243"/>
      <c r="DNG75" s="243"/>
      <c r="DNH75" s="243"/>
      <c r="DNI75" s="243"/>
      <c r="DNJ75" s="243"/>
      <c r="DNK75" s="243"/>
      <c r="DNL75" s="243"/>
      <c r="DNM75" s="243"/>
      <c r="DNN75" s="243"/>
      <c r="DNO75" s="243"/>
      <c r="DNP75" s="243"/>
      <c r="DNQ75" s="243"/>
      <c r="DNR75" s="243"/>
      <c r="DNS75" s="243"/>
      <c r="DNT75" s="243"/>
      <c r="DNU75" s="243"/>
      <c r="DNV75" s="243"/>
      <c r="DNW75" s="243"/>
      <c r="DNX75" s="243"/>
      <c r="DNY75" s="243"/>
      <c r="DNZ75" s="243"/>
      <c r="DOA75" s="243"/>
      <c r="DOB75" s="243"/>
      <c r="DOC75" s="243"/>
      <c r="DOD75" s="243"/>
      <c r="DOE75" s="243"/>
      <c r="DOF75" s="243"/>
      <c r="DOG75" s="243"/>
      <c r="DOH75" s="243"/>
      <c r="DOI75" s="243"/>
      <c r="DOJ75" s="243"/>
      <c r="DOK75" s="243"/>
      <c r="DOL75" s="243"/>
      <c r="DOM75" s="243"/>
      <c r="DON75" s="243"/>
      <c r="DOO75" s="243"/>
      <c r="DOP75" s="243"/>
      <c r="DOQ75" s="243"/>
      <c r="DOR75" s="243"/>
      <c r="DOS75" s="243"/>
      <c r="DOT75" s="243"/>
      <c r="DOU75" s="243"/>
      <c r="DOV75" s="243"/>
      <c r="DOW75" s="243"/>
      <c r="DOX75" s="243"/>
      <c r="DOY75" s="243"/>
      <c r="DOZ75" s="243"/>
      <c r="DPA75" s="243"/>
      <c r="DPB75" s="243"/>
      <c r="DPC75" s="243"/>
      <c r="DPD75" s="243"/>
      <c r="DPE75" s="243"/>
      <c r="DPF75" s="243"/>
      <c r="DPG75" s="243"/>
      <c r="DPH75" s="243"/>
      <c r="DPI75" s="243"/>
      <c r="DPJ75" s="243"/>
      <c r="DPK75" s="243"/>
      <c r="DPL75" s="243"/>
      <c r="DPM75" s="243"/>
      <c r="DPN75" s="243"/>
      <c r="DPO75" s="243"/>
      <c r="DPP75" s="243"/>
      <c r="DPQ75" s="243"/>
      <c r="DPR75" s="243"/>
      <c r="DPS75" s="243"/>
      <c r="DPT75" s="243"/>
      <c r="DPU75" s="243"/>
      <c r="DPV75" s="243"/>
      <c r="DPW75" s="243"/>
      <c r="DPX75" s="243"/>
      <c r="DPY75" s="243"/>
      <c r="DPZ75" s="243"/>
      <c r="DQA75" s="243"/>
      <c r="DQB75" s="243"/>
      <c r="DQC75" s="243"/>
      <c r="DQD75" s="243"/>
      <c r="DQE75" s="243"/>
      <c r="DQF75" s="243"/>
      <c r="DQG75" s="243"/>
      <c r="DQH75" s="243"/>
      <c r="DQI75" s="243"/>
      <c r="DQJ75" s="243"/>
      <c r="DQK75" s="243"/>
      <c r="DQL75" s="243"/>
      <c r="DQM75" s="243"/>
      <c r="DQN75" s="243"/>
      <c r="DQO75" s="243"/>
      <c r="DQP75" s="243"/>
      <c r="DQQ75" s="243"/>
      <c r="DQR75" s="243"/>
      <c r="DQS75" s="243"/>
      <c r="DQT75" s="243"/>
      <c r="DQU75" s="243"/>
      <c r="DQV75" s="243"/>
      <c r="DQW75" s="243"/>
      <c r="DQX75" s="243"/>
      <c r="DQY75" s="243"/>
      <c r="DQZ75" s="243"/>
      <c r="DRA75" s="243"/>
      <c r="DRB75" s="243"/>
      <c r="DRC75" s="243"/>
      <c r="DRD75" s="243"/>
      <c r="DRE75" s="243"/>
      <c r="DRF75" s="243"/>
      <c r="DRG75" s="243"/>
      <c r="DRH75" s="243"/>
      <c r="DRI75" s="243"/>
      <c r="DRJ75" s="243"/>
      <c r="DRK75" s="243"/>
      <c r="DRL75" s="243"/>
      <c r="DRM75" s="243"/>
      <c r="DRN75" s="243"/>
      <c r="DRO75" s="243"/>
      <c r="DRP75" s="243"/>
      <c r="DRQ75" s="243"/>
      <c r="DRR75" s="243"/>
      <c r="DRS75" s="243"/>
      <c r="DRT75" s="243"/>
      <c r="DRU75" s="243"/>
      <c r="DRV75" s="243"/>
      <c r="DRW75" s="243"/>
      <c r="DRX75" s="243"/>
      <c r="DRY75" s="243"/>
      <c r="DRZ75" s="243"/>
      <c r="DSA75" s="243"/>
      <c r="DSB75" s="243"/>
      <c r="DSC75" s="243"/>
      <c r="DSD75" s="243"/>
      <c r="DSE75" s="243"/>
      <c r="DSF75" s="243"/>
      <c r="DSG75" s="243"/>
      <c r="DSH75" s="243"/>
      <c r="DSI75" s="243"/>
      <c r="DSJ75" s="243"/>
      <c r="DSK75" s="243"/>
      <c r="DSL75" s="243"/>
      <c r="DSM75" s="243"/>
      <c r="DSN75" s="243"/>
      <c r="DSO75" s="243"/>
      <c r="DSP75" s="243"/>
      <c r="DSQ75" s="243"/>
      <c r="DSR75" s="243"/>
      <c r="DSS75" s="243"/>
      <c r="DST75" s="243"/>
      <c r="DSU75" s="243"/>
      <c r="DSV75" s="243"/>
      <c r="DSW75" s="243"/>
      <c r="DSX75" s="243"/>
      <c r="DSY75" s="243"/>
      <c r="DSZ75" s="243"/>
      <c r="DTA75" s="243"/>
      <c r="DTB75" s="243"/>
      <c r="DTC75" s="243"/>
      <c r="DTD75" s="243"/>
      <c r="DTE75" s="243"/>
      <c r="DTF75" s="243"/>
      <c r="DTG75" s="243"/>
      <c r="DTH75" s="243"/>
      <c r="DTI75" s="243"/>
      <c r="DTJ75" s="243"/>
      <c r="DTK75" s="243"/>
      <c r="DTL75" s="243"/>
      <c r="DTM75" s="243"/>
      <c r="DTN75" s="243"/>
      <c r="DTO75" s="243"/>
      <c r="DTP75" s="243"/>
      <c r="DTQ75" s="243"/>
      <c r="DTR75" s="243"/>
      <c r="DTS75" s="243"/>
      <c r="DTT75" s="243"/>
      <c r="DTU75" s="243"/>
      <c r="DTV75" s="243"/>
      <c r="DTW75" s="243"/>
      <c r="DTX75" s="243"/>
      <c r="DTY75" s="243"/>
      <c r="DTZ75" s="243"/>
      <c r="DUA75" s="243"/>
      <c r="DUB75" s="243"/>
      <c r="DUC75" s="243"/>
      <c r="DUD75" s="243"/>
      <c r="DUE75" s="243"/>
      <c r="DUF75" s="243"/>
      <c r="DUG75" s="243"/>
      <c r="DUH75" s="243"/>
      <c r="DUI75" s="243"/>
      <c r="DUJ75" s="243"/>
      <c r="DUK75" s="243"/>
      <c r="DUL75" s="243"/>
      <c r="DUM75" s="243"/>
      <c r="DUN75" s="243"/>
      <c r="DUO75" s="243"/>
      <c r="DUP75" s="243"/>
      <c r="DUQ75" s="243"/>
      <c r="DUR75" s="243"/>
      <c r="DUS75" s="243"/>
      <c r="DUT75" s="243"/>
      <c r="DUU75" s="243"/>
      <c r="DUV75" s="243"/>
      <c r="DUW75" s="243"/>
      <c r="DUX75" s="243"/>
      <c r="DUY75" s="243"/>
      <c r="DUZ75" s="243"/>
      <c r="DVA75" s="243"/>
      <c r="DVB75" s="243"/>
      <c r="DVC75" s="243"/>
      <c r="DVD75" s="243"/>
      <c r="DVE75" s="243"/>
      <c r="DVF75" s="243"/>
      <c r="DVG75" s="243"/>
      <c r="DVH75" s="243"/>
      <c r="DVI75" s="243"/>
      <c r="DVJ75" s="243"/>
      <c r="DVK75" s="243"/>
      <c r="DVL75" s="243"/>
      <c r="DVM75" s="243"/>
      <c r="DVN75" s="243"/>
      <c r="DVO75" s="243"/>
      <c r="DVP75" s="243"/>
      <c r="DVQ75" s="243"/>
      <c r="DVR75" s="243"/>
      <c r="DVS75" s="243"/>
      <c r="DVT75" s="243"/>
      <c r="DVU75" s="243"/>
      <c r="DVV75" s="243"/>
      <c r="DVW75" s="243"/>
      <c r="DVX75" s="243"/>
      <c r="DVY75" s="243"/>
      <c r="DVZ75" s="243"/>
      <c r="DWA75" s="243"/>
      <c r="DWB75" s="243"/>
      <c r="DWC75" s="243"/>
      <c r="DWD75" s="243"/>
      <c r="DWE75" s="243"/>
      <c r="DWF75" s="243"/>
      <c r="DWG75" s="243"/>
      <c r="DWH75" s="243"/>
      <c r="DWI75" s="243"/>
      <c r="DWJ75" s="243"/>
      <c r="DWK75" s="243"/>
      <c r="DWL75" s="243"/>
      <c r="DWM75" s="243"/>
      <c r="DWN75" s="243"/>
      <c r="DWO75" s="243"/>
      <c r="DWP75" s="243"/>
      <c r="DWQ75" s="243"/>
      <c r="DWR75" s="243"/>
      <c r="DWS75" s="243"/>
      <c r="DWT75" s="243"/>
      <c r="DWU75" s="243"/>
      <c r="DWV75" s="243"/>
      <c r="DWW75" s="243"/>
      <c r="DWX75" s="243"/>
      <c r="DWY75" s="243"/>
      <c r="DWZ75" s="243"/>
      <c r="DXA75" s="243"/>
      <c r="DXB75" s="243"/>
      <c r="DXC75" s="243"/>
      <c r="DXD75" s="243"/>
      <c r="DXE75" s="243"/>
      <c r="DXF75" s="243"/>
      <c r="DXG75" s="243"/>
      <c r="DXH75" s="243"/>
      <c r="DXI75" s="243"/>
      <c r="DXJ75" s="243"/>
      <c r="DXK75" s="243"/>
      <c r="DXL75" s="243"/>
      <c r="DXM75" s="243"/>
      <c r="DXN75" s="243"/>
      <c r="DXO75" s="243"/>
      <c r="DXP75" s="243"/>
      <c r="DXQ75" s="243"/>
      <c r="DXR75" s="243"/>
      <c r="DXS75" s="243"/>
      <c r="DXT75" s="243"/>
      <c r="DXU75" s="243"/>
      <c r="DXV75" s="243"/>
      <c r="DXW75" s="243"/>
      <c r="DXX75" s="243"/>
      <c r="DXY75" s="243"/>
      <c r="DXZ75" s="243"/>
      <c r="DYA75" s="243"/>
      <c r="DYB75" s="243"/>
      <c r="DYC75" s="243"/>
      <c r="DYD75" s="243"/>
      <c r="DYE75" s="243"/>
      <c r="DYF75" s="243"/>
      <c r="DYG75" s="243"/>
      <c r="DYH75" s="243"/>
      <c r="DYI75" s="243"/>
      <c r="DYJ75" s="243"/>
      <c r="DYK75" s="243"/>
      <c r="DYL75" s="243"/>
      <c r="DYM75" s="243"/>
      <c r="DYN75" s="243"/>
      <c r="DYO75" s="243"/>
      <c r="DYP75" s="243"/>
      <c r="DYQ75" s="243"/>
      <c r="DYR75" s="243"/>
      <c r="DYS75" s="243"/>
      <c r="DYT75" s="243"/>
      <c r="DYU75" s="243"/>
      <c r="DYV75" s="243"/>
      <c r="DYW75" s="243"/>
      <c r="DYX75" s="243"/>
      <c r="DYY75" s="243"/>
      <c r="DYZ75" s="243"/>
      <c r="DZA75" s="243"/>
      <c r="DZB75" s="243"/>
      <c r="DZC75" s="243"/>
      <c r="DZD75" s="243"/>
      <c r="DZE75" s="243"/>
      <c r="DZF75" s="243"/>
      <c r="DZG75" s="243"/>
      <c r="DZH75" s="243"/>
      <c r="DZI75" s="243"/>
      <c r="DZJ75" s="243"/>
      <c r="DZK75" s="243"/>
      <c r="DZL75" s="243"/>
      <c r="DZM75" s="243"/>
      <c r="DZN75" s="243"/>
      <c r="DZO75" s="243"/>
      <c r="DZP75" s="243"/>
      <c r="DZQ75" s="243"/>
      <c r="DZR75" s="243"/>
      <c r="DZS75" s="243"/>
      <c r="DZT75" s="243"/>
      <c r="DZU75" s="243"/>
      <c r="DZV75" s="243"/>
      <c r="DZW75" s="243"/>
      <c r="DZX75" s="243"/>
      <c r="DZY75" s="243"/>
      <c r="DZZ75" s="243"/>
      <c r="EAA75" s="243"/>
      <c r="EAB75" s="243"/>
      <c r="EAC75" s="243"/>
      <c r="EAD75" s="243"/>
      <c r="EAE75" s="243"/>
      <c r="EAF75" s="243"/>
      <c r="EAG75" s="243"/>
      <c r="EAH75" s="243"/>
      <c r="EAI75" s="243"/>
      <c r="EAJ75" s="243"/>
      <c r="EAK75" s="243"/>
      <c r="EAL75" s="243"/>
      <c r="EAM75" s="243"/>
      <c r="EAN75" s="243"/>
      <c r="EAO75" s="243"/>
      <c r="EAP75" s="243"/>
      <c r="EAQ75" s="243"/>
      <c r="EAR75" s="243"/>
      <c r="EAS75" s="243"/>
      <c r="EAT75" s="243"/>
      <c r="EAU75" s="243"/>
      <c r="EAV75" s="243"/>
      <c r="EAW75" s="243"/>
      <c r="EAX75" s="243"/>
      <c r="EAY75" s="243"/>
      <c r="EAZ75" s="243"/>
      <c r="EBA75" s="243"/>
      <c r="EBB75" s="243"/>
      <c r="EBC75" s="243"/>
      <c r="EBD75" s="243"/>
      <c r="EBE75" s="243"/>
      <c r="EBF75" s="243"/>
      <c r="EBG75" s="243"/>
      <c r="EBH75" s="243"/>
      <c r="EBI75" s="243"/>
      <c r="EBJ75" s="243"/>
      <c r="EBK75" s="243"/>
      <c r="EBL75" s="243"/>
      <c r="EBM75" s="243"/>
      <c r="EBN75" s="243"/>
      <c r="EBO75" s="243"/>
      <c r="EBP75" s="243"/>
      <c r="EBQ75" s="243"/>
      <c r="EBR75" s="243"/>
      <c r="EBS75" s="243"/>
      <c r="EBT75" s="243"/>
      <c r="EBU75" s="243"/>
      <c r="EBV75" s="243"/>
      <c r="EBW75" s="243"/>
      <c r="EBX75" s="243"/>
      <c r="EBY75" s="243"/>
      <c r="EBZ75" s="243"/>
      <c r="ECA75" s="243"/>
      <c r="ECB75" s="243"/>
      <c r="ECC75" s="243"/>
      <c r="ECD75" s="243"/>
      <c r="ECE75" s="243"/>
      <c r="ECF75" s="243"/>
      <c r="ECG75" s="243"/>
      <c r="ECH75" s="243"/>
      <c r="ECI75" s="243"/>
      <c r="ECJ75" s="243"/>
      <c r="ECK75" s="243"/>
      <c r="ECL75" s="243"/>
      <c r="ECM75" s="243"/>
      <c r="ECN75" s="243"/>
      <c r="ECO75" s="243"/>
      <c r="ECP75" s="243"/>
      <c r="ECQ75" s="243"/>
      <c r="ECR75" s="243"/>
      <c r="ECS75" s="243"/>
      <c r="ECT75" s="243"/>
      <c r="ECU75" s="243"/>
      <c r="ECV75" s="243"/>
      <c r="ECW75" s="243"/>
      <c r="ECX75" s="243"/>
      <c r="ECY75" s="243"/>
      <c r="ECZ75" s="243"/>
      <c r="EDA75" s="243"/>
      <c r="EDB75" s="243"/>
      <c r="EDC75" s="243"/>
      <c r="EDD75" s="243"/>
      <c r="EDE75" s="243"/>
      <c r="EDF75" s="243"/>
      <c r="EDG75" s="243"/>
      <c r="EDH75" s="243"/>
      <c r="EDI75" s="243"/>
      <c r="EDJ75" s="243"/>
      <c r="EDK75" s="243"/>
      <c r="EDL75" s="243"/>
      <c r="EDM75" s="243"/>
      <c r="EDN75" s="243"/>
      <c r="EDO75" s="243"/>
      <c r="EDP75" s="243"/>
      <c r="EDQ75" s="243"/>
      <c r="EDR75" s="243"/>
      <c r="EDS75" s="243"/>
      <c r="EDT75" s="243"/>
      <c r="EDU75" s="243"/>
      <c r="EDV75" s="243"/>
      <c r="EDW75" s="243"/>
      <c r="EDX75" s="243"/>
      <c r="EDY75" s="243"/>
      <c r="EDZ75" s="243"/>
      <c r="EEA75" s="243"/>
      <c r="EEB75" s="243"/>
      <c r="EEC75" s="243"/>
      <c r="EED75" s="243"/>
      <c r="EEE75" s="243"/>
      <c r="EEF75" s="243"/>
      <c r="EEG75" s="243"/>
      <c r="EEH75" s="243"/>
      <c r="EEI75" s="243"/>
      <c r="EEJ75" s="243"/>
      <c r="EEK75" s="243"/>
      <c r="EEL75" s="243"/>
      <c r="EEM75" s="243"/>
      <c r="EEN75" s="243"/>
      <c r="EEO75" s="243"/>
      <c r="EEP75" s="243"/>
      <c r="EEQ75" s="243"/>
      <c r="EER75" s="243"/>
      <c r="EES75" s="243"/>
      <c r="EET75" s="243"/>
      <c r="EEU75" s="243"/>
      <c r="EEV75" s="243"/>
      <c r="EEW75" s="243"/>
      <c r="EEX75" s="243"/>
      <c r="EEY75" s="243"/>
      <c r="EEZ75" s="243"/>
      <c r="EFA75" s="243"/>
      <c r="EFB75" s="243"/>
      <c r="EFC75" s="243"/>
      <c r="EFD75" s="243"/>
      <c r="EFE75" s="243"/>
      <c r="EFF75" s="243"/>
      <c r="EFG75" s="243"/>
      <c r="EFH75" s="243"/>
      <c r="EFI75" s="243"/>
      <c r="EFJ75" s="243"/>
      <c r="EFK75" s="243"/>
      <c r="EFL75" s="243"/>
      <c r="EFM75" s="243"/>
      <c r="EFN75" s="243"/>
      <c r="EFO75" s="243"/>
      <c r="EFP75" s="243"/>
      <c r="EFQ75" s="243"/>
      <c r="EFR75" s="243"/>
      <c r="EFS75" s="243"/>
      <c r="EFT75" s="243"/>
      <c r="EFU75" s="243"/>
      <c r="EFV75" s="243"/>
      <c r="EFW75" s="243"/>
      <c r="EFX75" s="243"/>
      <c r="EFY75" s="243"/>
      <c r="EFZ75" s="243"/>
      <c r="EGA75" s="243"/>
      <c r="EGB75" s="243"/>
      <c r="EGC75" s="243"/>
      <c r="EGD75" s="243"/>
      <c r="EGE75" s="243"/>
      <c r="EGF75" s="243"/>
      <c r="EGG75" s="243"/>
      <c r="EGH75" s="243"/>
      <c r="EGI75" s="243"/>
      <c r="EGJ75" s="243"/>
      <c r="EGK75" s="243"/>
      <c r="EGL75" s="243"/>
      <c r="EGM75" s="243"/>
      <c r="EGN75" s="243"/>
      <c r="EGO75" s="243"/>
      <c r="EGP75" s="243"/>
      <c r="EGQ75" s="243"/>
      <c r="EGR75" s="243"/>
      <c r="EGS75" s="243"/>
      <c r="EGT75" s="243"/>
      <c r="EGU75" s="243"/>
      <c r="EGV75" s="243"/>
      <c r="EGW75" s="243"/>
      <c r="EGX75" s="243"/>
      <c r="EGY75" s="243"/>
      <c r="EGZ75" s="243"/>
      <c r="EHA75" s="243"/>
      <c r="EHB75" s="243"/>
      <c r="EHC75" s="243"/>
      <c r="EHD75" s="243"/>
      <c r="EHE75" s="243"/>
      <c r="EHF75" s="243"/>
      <c r="EHG75" s="243"/>
      <c r="EHH75" s="243"/>
      <c r="EHI75" s="243"/>
      <c r="EHJ75" s="243"/>
      <c r="EHK75" s="243"/>
      <c r="EHL75" s="243"/>
      <c r="EHM75" s="243"/>
      <c r="EHN75" s="243"/>
      <c r="EHO75" s="243"/>
      <c r="EHP75" s="243"/>
      <c r="EHQ75" s="243"/>
      <c r="EHR75" s="243"/>
      <c r="EHS75" s="243"/>
      <c r="EHT75" s="243"/>
      <c r="EHU75" s="243"/>
      <c r="EHV75" s="243"/>
      <c r="EHW75" s="243"/>
      <c r="EHX75" s="243"/>
      <c r="EHY75" s="243"/>
      <c r="EHZ75" s="243"/>
      <c r="EIA75" s="243"/>
      <c r="EIB75" s="243"/>
      <c r="EIC75" s="243"/>
      <c r="EID75" s="243"/>
      <c r="EIE75" s="243"/>
      <c r="EIF75" s="243"/>
      <c r="EIG75" s="243"/>
      <c r="EIH75" s="243"/>
      <c r="EII75" s="243"/>
      <c r="EIJ75" s="243"/>
      <c r="EIK75" s="243"/>
      <c r="EIL75" s="243"/>
      <c r="EIM75" s="243"/>
      <c r="EIN75" s="243"/>
      <c r="EIO75" s="243"/>
      <c r="EIP75" s="243"/>
      <c r="EIQ75" s="243"/>
      <c r="EIR75" s="243"/>
      <c r="EIS75" s="243"/>
      <c r="EIT75" s="243"/>
      <c r="EIU75" s="243"/>
      <c r="EIV75" s="243"/>
      <c r="EIW75" s="243"/>
      <c r="EIX75" s="243"/>
      <c r="EIY75" s="243"/>
      <c r="EIZ75" s="243"/>
      <c r="EJA75" s="243"/>
      <c r="EJB75" s="243"/>
      <c r="EJC75" s="243"/>
      <c r="EJD75" s="243"/>
      <c r="EJE75" s="243"/>
      <c r="EJF75" s="243"/>
      <c r="EJG75" s="243"/>
      <c r="EJH75" s="243"/>
      <c r="EJI75" s="243"/>
      <c r="EJJ75" s="243"/>
      <c r="EJK75" s="243"/>
      <c r="EJL75" s="243"/>
      <c r="EJM75" s="243"/>
      <c r="EJN75" s="243"/>
      <c r="EJO75" s="243"/>
      <c r="EJP75" s="243"/>
      <c r="EJQ75" s="243"/>
      <c r="EJR75" s="243"/>
      <c r="EJS75" s="243"/>
      <c r="EJT75" s="243"/>
      <c r="EJU75" s="243"/>
      <c r="EJV75" s="243"/>
      <c r="EJW75" s="243"/>
      <c r="EJX75" s="243"/>
      <c r="EJY75" s="243"/>
      <c r="EJZ75" s="243"/>
      <c r="EKA75" s="243"/>
      <c r="EKB75" s="243"/>
      <c r="EKC75" s="243"/>
      <c r="EKD75" s="243"/>
      <c r="EKE75" s="243"/>
      <c r="EKF75" s="243"/>
      <c r="EKG75" s="243"/>
      <c r="EKH75" s="243"/>
      <c r="EKI75" s="243"/>
      <c r="EKJ75" s="243"/>
      <c r="EKK75" s="243"/>
      <c r="EKL75" s="243"/>
      <c r="EKM75" s="243"/>
      <c r="EKN75" s="243"/>
      <c r="EKO75" s="243"/>
      <c r="EKP75" s="243"/>
      <c r="EKQ75" s="243"/>
      <c r="EKR75" s="243"/>
      <c r="EKS75" s="243"/>
      <c r="EKT75" s="243"/>
      <c r="EKU75" s="243"/>
      <c r="EKV75" s="243"/>
      <c r="EKW75" s="243"/>
      <c r="EKX75" s="243"/>
      <c r="EKY75" s="243"/>
      <c r="EKZ75" s="243"/>
      <c r="ELA75" s="243"/>
      <c r="ELB75" s="243"/>
      <c r="ELC75" s="243"/>
      <c r="ELD75" s="243"/>
      <c r="ELE75" s="243"/>
      <c r="ELF75" s="243"/>
      <c r="ELG75" s="243"/>
      <c r="ELH75" s="243"/>
      <c r="ELI75" s="243"/>
      <c r="ELJ75" s="243"/>
      <c r="ELK75" s="243"/>
      <c r="ELL75" s="243"/>
      <c r="ELM75" s="243"/>
      <c r="ELN75" s="243"/>
      <c r="ELO75" s="243"/>
      <c r="ELP75" s="243"/>
      <c r="ELQ75" s="243"/>
      <c r="ELR75" s="243"/>
      <c r="ELS75" s="243"/>
      <c r="ELT75" s="243"/>
      <c r="ELU75" s="243"/>
      <c r="ELV75" s="243"/>
      <c r="ELW75" s="243"/>
      <c r="ELX75" s="243"/>
      <c r="ELY75" s="243"/>
      <c r="ELZ75" s="243"/>
      <c r="EMA75" s="243"/>
      <c r="EMB75" s="243"/>
      <c r="EMC75" s="243"/>
      <c r="EMD75" s="243"/>
      <c r="EME75" s="243"/>
      <c r="EMF75" s="243"/>
      <c r="EMG75" s="243"/>
      <c r="EMH75" s="243"/>
      <c r="EMI75" s="243"/>
      <c r="EMJ75" s="243"/>
      <c r="EMK75" s="243"/>
      <c r="EML75" s="243"/>
      <c r="EMM75" s="243"/>
      <c r="EMN75" s="243"/>
      <c r="EMO75" s="243"/>
      <c r="EMP75" s="243"/>
      <c r="EMQ75" s="243"/>
      <c r="EMR75" s="243"/>
      <c r="EMS75" s="243"/>
      <c r="EMT75" s="243"/>
      <c r="EMU75" s="243"/>
      <c r="EMV75" s="243"/>
      <c r="EMW75" s="243"/>
      <c r="EMX75" s="243"/>
      <c r="EMY75" s="243"/>
      <c r="EMZ75" s="243"/>
      <c r="ENA75" s="243"/>
      <c r="ENB75" s="243"/>
      <c r="ENC75" s="243"/>
      <c r="END75" s="243"/>
      <c r="ENE75" s="243"/>
      <c r="ENF75" s="243"/>
      <c r="ENG75" s="243"/>
      <c r="ENH75" s="243"/>
      <c r="ENI75" s="243"/>
      <c r="ENJ75" s="243"/>
      <c r="ENK75" s="243"/>
      <c r="ENL75" s="243"/>
      <c r="ENM75" s="243"/>
      <c r="ENN75" s="243"/>
      <c r="ENO75" s="243"/>
      <c r="ENP75" s="243"/>
      <c r="ENQ75" s="243"/>
      <c r="ENR75" s="243"/>
      <c r="ENS75" s="243"/>
      <c r="ENT75" s="243"/>
      <c r="ENU75" s="243"/>
      <c r="ENV75" s="243"/>
      <c r="ENW75" s="243"/>
      <c r="ENX75" s="243"/>
      <c r="ENY75" s="243"/>
      <c r="ENZ75" s="243"/>
      <c r="EOA75" s="243"/>
      <c r="EOB75" s="243"/>
      <c r="EOC75" s="243"/>
      <c r="EOD75" s="243"/>
      <c r="EOE75" s="243"/>
      <c r="EOF75" s="243"/>
      <c r="EOG75" s="243"/>
      <c r="EOH75" s="243"/>
      <c r="EOI75" s="243"/>
      <c r="EOJ75" s="243"/>
      <c r="EOK75" s="243"/>
      <c r="EOL75" s="243"/>
      <c r="EOM75" s="243"/>
      <c r="EON75" s="243"/>
      <c r="EOO75" s="243"/>
      <c r="EOP75" s="243"/>
      <c r="EOQ75" s="243"/>
      <c r="EOR75" s="243"/>
      <c r="EOS75" s="243"/>
      <c r="EOT75" s="243"/>
      <c r="EOU75" s="243"/>
      <c r="EOV75" s="243"/>
      <c r="EOW75" s="243"/>
      <c r="EOX75" s="243"/>
      <c r="EOY75" s="243"/>
      <c r="EOZ75" s="243"/>
      <c r="EPA75" s="243"/>
      <c r="EPB75" s="243"/>
      <c r="EPC75" s="243"/>
      <c r="EPD75" s="243"/>
      <c r="EPE75" s="243"/>
      <c r="EPF75" s="243"/>
      <c r="EPG75" s="243"/>
      <c r="EPH75" s="243"/>
      <c r="EPI75" s="243"/>
      <c r="EPJ75" s="243"/>
      <c r="EPK75" s="243"/>
      <c r="EPL75" s="243"/>
      <c r="EPM75" s="243"/>
      <c r="EPN75" s="243"/>
      <c r="EPO75" s="243"/>
      <c r="EPP75" s="243"/>
      <c r="EPQ75" s="243"/>
      <c r="EPR75" s="243"/>
      <c r="EPS75" s="243"/>
      <c r="EPT75" s="243"/>
      <c r="EPU75" s="243"/>
      <c r="EPV75" s="243"/>
      <c r="EPW75" s="243"/>
      <c r="EPX75" s="243"/>
      <c r="EPY75" s="243"/>
      <c r="EPZ75" s="243"/>
      <c r="EQA75" s="243"/>
      <c r="EQB75" s="243"/>
      <c r="EQC75" s="243"/>
      <c r="EQD75" s="243"/>
      <c r="EQE75" s="243"/>
      <c r="EQF75" s="243"/>
      <c r="EQG75" s="243"/>
      <c r="EQH75" s="243"/>
      <c r="EQI75" s="243"/>
      <c r="EQJ75" s="243"/>
      <c r="EQK75" s="243"/>
      <c r="EQL75" s="243"/>
      <c r="EQM75" s="243"/>
      <c r="EQN75" s="243"/>
      <c r="EQO75" s="243"/>
      <c r="EQP75" s="243"/>
      <c r="EQQ75" s="243"/>
      <c r="EQR75" s="243"/>
      <c r="EQS75" s="243"/>
      <c r="EQT75" s="243"/>
      <c r="EQU75" s="243"/>
      <c r="EQV75" s="243"/>
      <c r="EQW75" s="243"/>
      <c r="EQX75" s="243"/>
      <c r="EQY75" s="243"/>
      <c r="EQZ75" s="243"/>
      <c r="ERA75" s="243"/>
      <c r="ERB75" s="243"/>
      <c r="ERC75" s="243"/>
      <c r="ERD75" s="243"/>
      <c r="ERE75" s="243"/>
      <c r="ERF75" s="243"/>
      <c r="ERG75" s="243"/>
      <c r="ERH75" s="243"/>
      <c r="ERI75" s="243"/>
      <c r="ERJ75" s="243"/>
      <c r="ERK75" s="243"/>
      <c r="ERL75" s="243"/>
      <c r="ERM75" s="243"/>
      <c r="ERN75" s="243"/>
      <c r="ERO75" s="243"/>
      <c r="ERP75" s="243"/>
      <c r="ERQ75" s="243"/>
      <c r="ERR75" s="243"/>
      <c r="ERS75" s="243"/>
      <c r="ERT75" s="243"/>
      <c r="ERU75" s="243"/>
      <c r="ERV75" s="243"/>
      <c r="ERW75" s="243"/>
      <c r="ERX75" s="243"/>
      <c r="ERY75" s="243"/>
      <c r="ERZ75" s="243"/>
      <c r="ESA75" s="243"/>
      <c r="ESB75" s="243"/>
      <c r="ESC75" s="243"/>
      <c r="ESD75" s="243"/>
      <c r="ESE75" s="243"/>
      <c r="ESF75" s="243"/>
      <c r="ESG75" s="243"/>
      <c r="ESH75" s="243"/>
      <c r="ESI75" s="243"/>
      <c r="ESJ75" s="243"/>
      <c r="ESK75" s="243"/>
      <c r="ESL75" s="243"/>
      <c r="ESM75" s="243"/>
      <c r="ESN75" s="243"/>
      <c r="ESO75" s="243"/>
      <c r="ESP75" s="243"/>
      <c r="ESQ75" s="243"/>
      <c r="ESR75" s="243"/>
      <c r="ESS75" s="243"/>
      <c r="EST75" s="243"/>
      <c r="ESU75" s="243"/>
      <c r="ESV75" s="243"/>
      <c r="ESW75" s="243"/>
      <c r="ESX75" s="243"/>
      <c r="ESY75" s="243"/>
      <c r="ESZ75" s="243"/>
      <c r="ETA75" s="243"/>
      <c r="ETB75" s="243"/>
      <c r="ETC75" s="243"/>
      <c r="ETD75" s="243"/>
      <c r="ETE75" s="243"/>
      <c r="ETF75" s="243"/>
      <c r="ETG75" s="243"/>
      <c r="ETH75" s="243"/>
      <c r="ETI75" s="243"/>
      <c r="ETJ75" s="243"/>
      <c r="ETK75" s="243"/>
      <c r="ETL75" s="243"/>
      <c r="ETM75" s="243"/>
      <c r="ETN75" s="243"/>
      <c r="ETO75" s="243"/>
      <c r="ETP75" s="243"/>
      <c r="ETQ75" s="243"/>
      <c r="ETR75" s="243"/>
      <c r="ETS75" s="243"/>
      <c r="ETT75" s="243"/>
      <c r="ETU75" s="243"/>
      <c r="ETV75" s="243"/>
      <c r="ETW75" s="243"/>
      <c r="ETX75" s="243"/>
      <c r="ETY75" s="243"/>
      <c r="ETZ75" s="243"/>
      <c r="EUA75" s="243"/>
      <c r="EUB75" s="243"/>
      <c r="EUC75" s="243"/>
      <c r="EUD75" s="243"/>
      <c r="EUE75" s="243"/>
      <c r="EUF75" s="243"/>
      <c r="EUG75" s="243"/>
      <c r="EUH75" s="243"/>
      <c r="EUI75" s="243"/>
      <c r="EUJ75" s="243"/>
      <c r="EUK75" s="243"/>
      <c r="EUL75" s="243"/>
      <c r="EUM75" s="243"/>
      <c r="EUN75" s="243"/>
      <c r="EUO75" s="243"/>
      <c r="EUP75" s="243"/>
      <c r="EUQ75" s="243"/>
      <c r="EUR75" s="243"/>
      <c r="EUS75" s="243"/>
      <c r="EUT75" s="243"/>
      <c r="EUU75" s="243"/>
      <c r="EUV75" s="243"/>
      <c r="EUW75" s="243"/>
      <c r="EUX75" s="243"/>
      <c r="EUY75" s="243"/>
      <c r="EUZ75" s="243"/>
      <c r="EVA75" s="243"/>
      <c r="EVB75" s="243"/>
      <c r="EVC75" s="243"/>
      <c r="EVD75" s="243"/>
      <c r="EVE75" s="243"/>
      <c r="EVF75" s="243"/>
      <c r="EVG75" s="243"/>
      <c r="EVH75" s="243"/>
      <c r="EVI75" s="243"/>
      <c r="EVJ75" s="243"/>
      <c r="EVK75" s="243"/>
      <c r="EVL75" s="243"/>
      <c r="EVM75" s="243"/>
      <c r="EVN75" s="243"/>
      <c r="EVO75" s="243"/>
      <c r="EVP75" s="243"/>
      <c r="EVQ75" s="243"/>
      <c r="EVR75" s="243"/>
      <c r="EVS75" s="243"/>
      <c r="EVT75" s="243"/>
      <c r="EVU75" s="243"/>
      <c r="EVV75" s="243"/>
      <c r="EVW75" s="243"/>
      <c r="EVX75" s="243"/>
      <c r="EVY75" s="243"/>
      <c r="EVZ75" s="243"/>
      <c r="EWA75" s="243"/>
      <c r="EWB75" s="243"/>
      <c r="EWC75" s="243"/>
      <c r="EWD75" s="243"/>
      <c r="EWE75" s="243"/>
      <c r="EWF75" s="243"/>
      <c r="EWG75" s="243"/>
      <c r="EWH75" s="243"/>
      <c r="EWI75" s="243"/>
      <c r="EWJ75" s="243"/>
      <c r="EWK75" s="243"/>
      <c r="EWL75" s="243"/>
      <c r="EWM75" s="243"/>
      <c r="EWN75" s="243"/>
      <c r="EWO75" s="243"/>
      <c r="EWP75" s="243"/>
      <c r="EWQ75" s="243"/>
      <c r="EWR75" s="243"/>
      <c r="EWS75" s="243"/>
      <c r="EWT75" s="243"/>
      <c r="EWU75" s="243"/>
      <c r="EWV75" s="243"/>
      <c r="EWW75" s="243"/>
      <c r="EWX75" s="243"/>
      <c r="EWY75" s="243"/>
      <c r="EWZ75" s="243"/>
      <c r="EXA75" s="243"/>
      <c r="EXB75" s="243"/>
      <c r="EXC75" s="243"/>
      <c r="EXD75" s="243"/>
      <c r="EXE75" s="243"/>
      <c r="EXF75" s="243"/>
      <c r="EXG75" s="243"/>
      <c r="EXH75" s="243"/>
      <c r="EXI75" s="243"/>
      <c r="EXJ75" s="243"/>
      <c r="EXK75" s="243"/>
      <c r="EXL75" s="243"/>
      <c r="EXM75" s="243"/>
      <c r="EXN75" s="243"/>
      <c r="EXO75" s="243"/>
      <c r="EXP75" s="243"/>
      <c r="EXQ75" s="243"/>
      <c r="EXR75" s="243"/>
      <c r="EXS75" s="243"/>
      <c r="EXT75" s="243"/>
      <c r="EXU75" s="243"/>
      <c r="EXV75" s="243"/>
      <c r="EXW75" s="243"/>
      <c r="EXX75" s="243"/>
      <c r="EXY75" s="243"/>
      <c r="EXZ75" s="243"/>
      <c r="EYA75" s="243"/>
      <c r="EYB75" s="243"/>
      <c r="EYC75" s="243"/>
      <c r="EYD75" s="243"/>
      <c r="EYE75" s="243"/>
      <c r="EYF75" s="243"/>
      <c r="EYG75" s="243"/>
      <c r="EYH75" s="243"/>
      <c r="EYI75" s="243"/>
      <c r="EYJ75" s="243"/>
      <c r="EYK75" s="243"/>
      <c r="EYL75" s="243"/>
      <c r="EYM75" s="243"/>
      <c r="EYN75" s="243"/>
      <c r="EYO75" s="243"/>
      <c r="EYP75" s="243"/>
      <c r="EYQ75" s="243"/>
      <c r="EYR75" s="243"/>
      <c r="EYS75" s="243"/>
      <c r="EYT75" s="243"/>
      <c r="EYU75" s="243"/>
      <c r="EYV75" s="243"/>
      <c r="EYW75" s="243"/>
      <c r="EYX75" s="243"/>
      <c r="EYY75" s="243"/>
      <c r="EYZ75" s="243"/>
      <c r="EZA75" s="243"/>
      <c r="EZB75" s="243"/>
      <c r="EZC75" s="243"/>
      <c r="EZD75" s="243"/>
      <c r="EZE75" s="243"/>
      <c r="EZF75" s="243"/>
      <c r="EZG75" s="243"/>
      <c r="EZH75" s="243"/>
      <c r="EZI75" s="243"/>
      <c r="EZJ75" s="243"/>
      <c r="EZK75" s="243"/>
      <c r="EZL75" s="243"/>
      <c r="EZM75" s="243"/>
      <c r="EZN75" s="243"/>
      <c r="EZO75" s="243"/>
      <c r="EZP75" s="243"/>
      <c r="EZQ75" s="243"/>
      <c r="EZR75" s="243"/>
      <c r="EZS75" s="243"/>
      <c r="EZT75" s="243"/>
      <c r="EZU75" s="243"/>
      <c r="EZV75" s="243"/>
      <c r="EZW75" s="243"/>
      <c r="EZX75" s="243"/>
      <c r="EZY75" s="243"/>
      <c r="EZZ75" s="243"/>
      <c r="FAA75" s="243"/>
      <c r="FAB75" s="243"/>
      <c r="FAC75" s="243"/>
      <c r="FAD75" s="243"/>
      <c r="FAE75" s="243"/>
      <c r="FAF75" s="243"/>
      <c r="FAG75" s="243"/>
      <c r="FAH75" s="243"/>
      <c r="FAI75" s="243"/>
      <c r="FAJ75" s="243"/>
      <c r="FAK75" s="243"/>
      <c r="FAL75" s="243"/>
      <c r="FAM75" s="243"/>
      <c r="FAN75" s="243"/>
      <c r="FAO75" s="243"/>
      <c r="FAP75" s="243"/>
      <c r="FAQ75" s="243"/>
      <c r="FAR75" s="243"/>
      <c r="FAS75" s="243"/>
      <c r="FAT75" s="243"/>
      <c r="FAU75" s="243"/>
      <c r="FAV75" s="243"/>
      <c r="FAW75" s="243"/>
      <c r="FAX75" s="243"/>
      <c r="FAY75" s="243"/>
      <c r="FAZ75" s="243"/>
      <c r="FBA75" s="243"/>
      <c r="FBB75" s="243"/>
      <c r="FBC75" s="243"/>
      <c r="FBD75" s="243"/>
      <c r="FBE75" s="243"/>
      <c r="FBF75" s="243"/>
      <c r="FBG75" s="243"/>
      <c r="FBH75" s="243"/>
      <c r="FBI75" s="243"/>
      <c r="FBJ75" s="243"/>
      <c r="FBK75" s="243"/>
      <c r="FBL75" s="243"/>
      <c r="FBM75" s="243"/>
      <c r="FBN75" s="243"/>
      <c r="FBO75" s="243"/>
      <c r="FBP75" s="243"/>
      <c r="FBQ75" s="243"/>
      <c r="FBR75" s="243"/>
      <c r="FBS75" s="243"/>
      <c r="FBT75" s="243"/>
      <c r="FBU75" s="243"/>
      <c r="FBV75" s="243"/>
      <c r="FBW75" s="243"/>
      <c r="FBX75" s="243"/>
      <c r="FBY75" s="243"/>
      <c r="FBZ75" s="243"/>
      <c r="FCA75" s="243"/>
      <c r="FCB75" s="243"/>
      <c r="FCC75" s="243"/>
      <c r="FCD75" s="243"/>
      <c r="FCE75" s="243"/>
      <c r="FCF75" s="243"/>
      <c r="FCG75" s="243"/>
      <c r="FCH75" s="243"/>
      <c r="FCI75" s="243"/>
      <c r="FCJ75" s="243"/>
      <c r="FCK75" s="243"/>
      <c r="FCL75" s="243"/>
      <c r="FCM75" s="243"/>
      <c r="FCN75" s="243"/>
      <c r="FCO75" s="243"/>
      <c r="FCP75" s="243"/>
      <c r="FCQ75" s="243"/>
      <c r="FCR75" s="243"/>
      <c r="FCS75" s="243"/>
      <c r="FCT75" s="243"/>
      <c r="FCU75" s="243"/>
      <c r="FCV75" s="243"/>
      <c r="FCW75" s="243"/>
      <c r="FCX75" s="243"/>
      <c r="FCY75" s="243"/>
      <c r="FCZ75" s="243"/>
      <c r="FDA75" s="243"/>
      <c r="FDB75" s="243"/>
      <c r="FDC75" s="243"/>
      <c r="FDD75" s="243"/>
      <c r="FDE75" s="243"/>
      <c r="FDF75" s="243"/>
      <c r="FDG75" s="243"/>
      <c r="FDH75" s="243"/>
      <c r="FDI75" s="243"/>
      <c r="FDJ75" s="243"/>
      <c r="FDK75" s="243"/>
      <c r="FDL75" s="243"/>
      <c r="FDM75" s="243"/>
      <c r="FDN75" s="243"/>
      <c r="FDO75" s="243"/>
      <c r="FDP75" s="243"/>
      <c r="FDQ75" s="243"/>
      <c r="FDR75" s="243"/>
      <c r="FDS75" s="243"/>
      <c r="FDT75" s="243"/>
      <c r="FDU75" s="243"/>
      <c r="FDV75" s="243"/>
      <c r="FDW75" s="243"/>
      <c r="FDX75" s="243"/>
      <c r="FDY75" s="243"/>
      <c r="FDZ75" s="243"/>
      <c r="FEA75" s="243"/>
      <c r="FEB75" s="243"/>
      <c r="FEC75" s="243"/>
      <c r="FED75" s="243"/>
      <c r="FEE75" s="243"/>
      <c r="FEF75" s="243"/>
      <c r="FEG75" s="243"/>
      <c r="FEH75" s="243"/>
      <c r="FEI75" s="243"/>
      <c r="FEJ75" s="243"/>
      <c r="FEK75" s="243"/>
      <c r="FEL75" s="243"/>
      <c r="FEM75" s="243"/>
      <c r="FEN75" s="243"/>
      <c r="FEO75" s="243"/>
      <c r="FEP75" s="243"/>
      <c r="FEQ75" s="243"/>
      <c r="FER75" s="243"/>
      <c r="FES75" s="243"/>
      <c r="FET75" s="243"/>
      <c r="FEU75" s="243"/>
      <c r="FEV75" s="243"/>
      <c r="FEW75" s="243"/>
      <c r="FEX75" s="243"/>
      <c r="FEY75" s="243"/>
      <c r="FEZ75" s="243"/>
      <c r="FFA75" s="243"/>
      <c r="FFB75" s="243"/>
      <c r="FFC75" s="243"/>
      <c r="FFD75" s="243"/>
      <c r="FFE75" s="243"/>
      <c r="FFF75" s="243"/>
      <c r="FFG75" s="243"/>
      <c r="FFH75" s="243"/>
      <c r="FFI75" s="243"/>
      <c r="FFJ75" s="243"/>
      <c r="FFK75" s="243"/>
      <c r="FFL75" s="243"/>
      <c r="FFM75" s="243"/>
      <c r="FFN75" s="243"/>
      <c r="FFO75" s="243"/>
      <c r="FFP75" s="243"/>
      <c r="FFQ75" s="243"/>
      <c r="FFR75" s="243"/>
      <c r="FFS75" s="243"/>
      <c r="FFT75" s="243"/>
      <c r="FFU75" s="243"/>
      <c r="FFV75" s="243"/>
      <c r="FFW75" s="243"/>
      <c r="FFX75" s="243"/>
      <c r="FFY75" s="243"/>
      <c r="FFZ75" s="243"/>
      <c r="FGA75" s="243"/>
      <c r="FGB75" s="243"/>
      <c r="FGC75" s="243"/>
      <c r="FGD75" s="243"/>
      <c r="FGE75" s="243"/>
      <c r="FGF75" s="243"/>
      <c r="FGG75" s="243"/>
      <c r="FGH75" s="243"/>
      <c r="FGI75" s="243"/>
      <c r="FGJ75" s="243"/>
      <c r="FGK75" s="243"/>
      <c r="FGL75" s="243"/>
      <c r="FGM75" s="243"/>
      <c r="FGN75" s="243"/>
      <c r="FGO75" s="243"/>
      <c r="FGP75" s="243"/>
      <c r="FGQ75" s="243"/>
      <c r="FGR75" s="243"/>
      <c r="FGS75" s="243"/>
      <c r="FGT75" s="243"/>
      <c r="FGU75" s="243"/>
      <c r="FGV75" s="243"/>
      <c r="FGW75" s="243"/>
      <c r="FGX75" s="243"/>
      <c r="FGY75" s="243"/>
      <c r="FGZ75" s="243"/>
      <c r="FHA75" s="243"/>
      <c r="FHB75" s="243"/>
      <c r="FHC75" s="243"/>
      <c r="FHD75" s="243"/>
      <c r="FHE75" s="243"/>
      <c r="FHF75" s="243"/>
      <c r="FHG75" s="243"/>
      <c r="FHH75" s="243"/>
      <c r="FHI75" s="243"/>
      <c r="FHJ75" s="243"/>
      <c r="FHK75" s="243"/>
      <c r="FHL75" s="243"/>
      <c r="FHM75" s="243"/>
      <c r="FHN75" s="243"/>
      <c r="FHO75" s="243"/>
      <c r="FHP75" s="243"/>
      <c r="FHQ75" s="243"/>
      <c r="FHR75" s="243"/>
      <c r="FHS75" s="243"/>
      <c r="FHT75" s="243"/>
      <c r="FHU75" s="243"/>
      <c r="FHV75" s="243"/>
      <c r="FHW75" s="243"/>
      <c r="FHX75" s="243"/>
      <c r="FHY75" s="243"/>
      <c r="FHZ75" s="243"/>
      <c r="FIA75" s="243"/>
      <c r="FIB75" s="243"/>
      <c r="FIC75" s="243"/>
      <c r="FID75" s="243"/>
      <c r="FIE75" s="243"/>
      <c r="FIF75" s="243"/>
      <c r="FIG75" s="243"/>
      <c r="FIH75" s="243"/>
      <c r="FII75" s="243"/>
      <c r="FIJ75" s="243"/>
      <c r="FIK75" s="243"/>
      <c r="FIL75" s="243"/>
      <c r="FIM75" s="243"/>
      <c r="FIN75" s="243"/>
      <c r="FIO75" s="243"/>
      <c r="FIP75" s="243"/>
      <c r="FIQ75" s="243"/>
      <c r="FIR75" s="243"/>
      <c r="FIS75" s="243"/>
      <c r="FIT75" s="243"/>
      <c r="FIU75" s="243"/>
      <c r="FIV75" s="243"/>
      <c r="FIW75" s="243"/>
      <c r="FIX75" s="243"/>
      <c r="FIY75" s="243"/>
      <c r="FIZ75" s="243"/>
      <c r="FJA75" s="243"/>
      <c r="FJB75" s="243"/>
      <c r="FJC75" s="243"/>
      <c r="FJD75" s="243"/>
      <c r="FJE75" s="243"/>
      <c r="FJF75" s="243"/>
      <c r="FJG75" s="243"/>
      <c r="FJH75" s="243"/>
      <c r="FJI75" s="243"/>
      <c r="FJJ75" s="243"/>
      <c r="FJK75" s="243"/>
      <c r="FJL75" s="243"/>
      <c r="FJM75" s="243"/>
      <c r="FJN75" s="243"/>
      <c r="FJO75" s="243"/>
      <c r="FJP75" s="243"/>
      <c r="FJQ75" s="243"/>
      <c r="FJR75" s="243"/>
      <c r="FJS75" s="243"/>
      <c r="FJT75" s="243"/>
      <c r="FJU75" s="243"/>
      <c r="FJV75" s="243"/>
      <c r="FJW75" s="243"/>
      <c r="FJX75" s="243"/>
      <c r="FJY75" s="243"/>
      <c r="FJZ75" s="243"/>
      <c r="FKA75" s="243"/>
      <c r="FKB75" s="243"/>
      <c r="FKC75" s="243"/>
      <c r="FKD75" s="243"/>
      <c r="FKE75" s="243"/>
      <c r="FKF75" s="243"/>
      <c r="FKG75" s="243"/>
      <c r="FKH75" s="243"/>
      <c r="FKI75" s="243"/>
      <c r="FKJ75" s="243"/>
      <c r="FKK75" s="243"/>
      <c r="FKL75" s="243"/>
      <c r="FKM75" s="243"/>
      <c r="FKN75" s="243"/>
      <c r="FKO75" s="243"/>
      <c r="FKP75" s="243"/>
      <c r="FKQ75" s="243"/>
      <c r="FKR75" s="243"/>
      <c r="FKS75" s="243"/>
      <c r="FKT75" s="243"/>
      <c r="FKU75" s="243"/>
      <c r="FKV75" s="243"/>
      <c r="FKW75" s="243"/>
      <c r="FKX75" s="243"/>
      <c r="FKY75" s="243"/>
      <c r="FKZ75" s="243"/>
      <c r="FLA75" s="243"/>
      <c r="FLB75" s="243"/>
      <c r="FLC75" s="243"/>
      <c r="FLD75" s="243"/>
      <c r="FLE75" s="243"/>
      <c r="FLF75" s="243"/>
      <c r="FLG75" s="243"/>
      <c r="FLH75" s="243"/>
      <c r="FLI75" s="243"/>
      <c r="FLJ75" s="243"/>
      <c r="FLK75" s="243"/>
      <c r="FLL75" s="243"/>
      <c r="FLM75" s="243"/>
      <c r="FLN75" s="243"/>
      <c r="FLO75" s="243"/>
      <c r="FLP75" s="243"/>
      <c r="FLQ75" s="243"/>
      <c r="FLR75" s="243"/>
      <c r="FLS75" s="243"/>
      <c r="FLT75" s="243"/>
      <c r="FLU75" s="243"/>
      <c r="FLV75" s="243"/>
      <c r="FLW75" s="243"/>
      <c r="FLX75" s="243"/>
      <c r="FLY75" s="243"/>
      <c r="FLZ75" s="243"/>
      <c r="FMA75" s="243"/>
      <c r="FMB75" s="243"/>
      <c r="FMC75" s="243"/>
      <c r="FMD75" s="243"/>
      <c r="FME75" s="243"/>
      <c r="FMF75" s="243"/>
      <c r="FMG75" s="243"/>
      <c r="FMH75" s="243"/>
      <c r="FMI75" s="243"/>
      <c r="FMJ75" s="243"/>
      <c r="FMK75" s="243"/>
      <c r="FML75" s="243"/>
      <c r="FMM75" s="243"/>
      <c r="FMN75" s="243"/>
      <c r="FMO75" s="243"/>
      <c r="FMP75" s="243"/>
      <c r="FMQ75" s="243"/>
      <c r="FMR75" s="243"/>
      <c r="FMS75" s="243"/>
      <c r="FMT75" s="243"/>
      <c r="FMU75" s="243"/>
      <c r="FMV75" s="243"/>
      <c r="FMW75" s="243"/>
      <c r="FMX75" s="243"/>
      <c r="FMY75" s="243"/>
      <c r="FMZ75" s="243"/>
      <c r="FNA75" s="243"/>
      <c r="FNB75" s="243"/>
      <c r="FNC75" s="243"/>
      <c r="FND75" s="243"/>
      <c r="FNE75" s="243"/>
      <c r="FNF75" s="243"/>
      <c r="FNG75" s="243"/>
      <c r="FNH75" s="243"/>
      <c r="FNI75" s="243"/>
      <c r="FNJ75" s="243"/>
      <c r="FNK75" s="243"/>
      <c r="FNL75" s="243"/>
      <c r="FNM75" s="243"/>
      <c r="FNN75" s="243"/>
      <c r="FNO75" s="243"/>
      <c r="FNP75" s="243"/>
      <c r="FNQ75" s="243"/>
      <c r="FNR75" s="243"/>
      <c r="FNS75" s="243"/>
      <c r="FNT75" s="243"/>
      <c r="FNU75" s="243"/>
      <c r="FNV75" s="243"/>
      <c r="FNW75" s="243"/>
      <c r="FNX75" s="243"/>
      <c r="FNY75" s="243"/>
      <c r="FNZ75" s="243"/>
      <c r="FOA75" s="243"/>
      <c r="FOB75" s="243"/>
      <c r="FOC75" s="243"/>
      <c r="FOD75" s="243"/>
      <c r="FOE75" s="243"/>
      <c r="FOF75" s="243"/>
      <c r="FOG75" s="243"/>
      <c r="FOH75" s="243"/>
      <c r="FOI75" s="243"/>
      <c r="FOJ75" s="243"/>
      <c r="FOK75" s="243"/>
      <c r="FOL75" s="243"/>
      <c r="FOM75" s="243"/>
      <c r="FON75" s="243"/>
      <c r="FOO75" s="243"/>
      <c r="FOP75" s="243"/>
      <c r="FOQ75" s="243"/>
      <c r="FOR75" s="243"/>
      <c r="FOS75" s="243"/>
      <c r="FOT75" s="243"/>
      <c r="FOU75" s="243"/>
      <c r="FOV75" s="243"/>
      <c r="FOW75" s="243"/>
      <c r="FOX75" s="243"/>
      <c r="FOY75" s="243"/>
      <c r="FOZ75" s="243"/>
      <c r="FPA75" s="243"/>
      <c r="FPB75" s="243"/>
      <c r="FPC75" s="243"/>
      <c r="FPD75" s="243"/>
      <c r="FPE75" s="243"/>
      <c r="FPF75" s="243"/>
      <c r="FPG75" s="243"/>
      <c r="FPH75" s="243"/>
      <c r="FPI75" s="243"/>
      <c r="FPJ75" s="243"/>
      <c r="FPK75" s="243"/>
      <c r="FPL75" s="243"/>
      <c r="FPM75" s="243"/>
      <c r="FPN75" s="243"/>
      <c r="FPO75" s="243"/>
      <c r="FPP75" s="243"/>
      <c r="FPQ75" s="243"/>
      <c r="FPR75" s="243"/>
      <c r="FPS75" s="243"/>
      <c r="FPT75" s="243"/>
      <c r="FPU75" s="243"/>
      <c r="FPV75" s="243"/>
      <c r="FPW75" s="243"/>
      <c r="FPX75" s="243"/>
      <c r="FPY75" s="243"/>
      <c r="FPZ75" s="243"/>
      <c r="FQA75" s="243"/>
      <c r="FQB75" s="243"/>
      <c r="FQC75" s="243"/>
      <c r="FQD75" s="243"/>
      <c r="FQE75" s="243"/>
      <c r="FQF75" s="243"/>
      <c r="FQG75" s="243"/>
      <c r="FQH75" s="243"/>
      <c r="FQI75" s="243"/>
      <c r="FQJ75" s="243"/>
      <c r="FQK75" s="243"/>
      <c r="FQL75" s="243"/>
      <c r="FQM75" s="243"/>
      <c r="FQN75" s="243"/>
      <c r="FQO75" s="243"/>
      <c r="FQP75" s="243"/>
      <c r="FQQ75" s="243"/>
      <c r="FQR75" s="243"/>
      <c r="FQS75" s="243"/>
      <c r="FQT75" s="243"/>
      <c r="FQU75" s="243"/>
      <c r="FQV75" s="243"/>
      <c r="FQW75" s="243"/>
      <c r="FQX75" s="243"/>
      <c r="FQY75" s="243"/>
      <c r="FQZ75" s="243"/>
      <c r="FRA75" s="243"/>
      <c r="FRB75" s="243"/>
      <c r="FRC75" s="243"/>
      <c r="FRD75" s="243"/>
      <c r="FRE75" s="243"/>
      <c r="FRF75" s="243"/>
      <c r="FRG75" s="243"/>
      <c r="FRH75" s="243"/>
      <c r="FRI75" s="243"/>
      <c r="FRJ75" s="243"/>
      <c r="FRK75" s="243"/>
      <c r="FRL75" s="243"/>
      <c r="FRM75" s="243"/>
      <c r="FRN75" s="243"/>
      <c r="FRO75" s="243"/>
      <c r="FRP75" s="243"/>
      <c r="FRQ75" s="243"/>
      <c r="FRR75" s="243"/>
      <c r="FRS75" s="243"/>
      <c r="FRT75" s="243"/>
      <c r="FRU75" s="243"/>
      <c r="FRV75" s="243"/>
      <c r="FRW75" s="243"/>
      <c r="FRX75" s="243"/>
      <c r="FRY75" s="243"/>
      <c r="FRZ75" s="243"/>
      <c r="FSA75" s="243"/>
      <c r="FSB75" s="243"/>
      <c r="FSC75" s="243"/>
      <c r="FSD75" s="243"/>
      <c r="FSE75" s="243"/>
      <c r="FSF75" s="243"/>
      <c r="FSG75" s="243"/>
      <c r="FSH75" s="243"/>
      <c r="FSI75" s="243"/>
      <c r="FSJ75" s="243"/>
      <c r="FSK75" s="243"/>
      <c r="FSL75" s="243"/>
      <c r="FSM75" s="243"/>
      <c r="FSN75" s="243"/>
      <c r="FSO75" s="243"/>
      <c r="FSP75" s="243"/>
      <c r="FSQ75" s="243"/>
      <c r="FSR75" s="243"/>
      <c r="FSS75" s="243"/>
      <c r="FST75" s="243"/>
      <c r="FSU75" s="243"/>
      <c r="FSV75" s="243"/>
      <c r="FSW75" s="243"/>
      <c r="FSX75" s="243"/>
      <c r="FSY75" s="243"/>
      <c r="FSZ75" s="243"/>
      <c r="FTA75" s="243"/>
      <c r="FTB75" s="243"/>
      <c r="FTC75" s="243"/>
      <c r="FTD75" s="243"/>
      <c r="FTE75" s="243"/>
      <c r="FTF75" s="243"/>
      <c r="FTG75" s="243"/>
      <c r="FTH75" s="243"/>
      <c r="FTI75" s="243"/>
      <c r="FTJ75" s="243"/>
      <c r="FTK75" s="243"/>
      <c r="FTL75" s="243"/>
      <c r="FTM75" s="243"/>
      <c r="FTN75" s="243"/>
      <c r="FTO75" s="243"/>
      <c r="FTP75" s="243"/>
      <c r="FTQ75" s="243"/>
      <c r="FTR75" s="243"/>
      <c r="FTS75" s="243"/>
      <c r="FTT75" s="243"/>
      <c r="FTU75" s="243"/>
      <c r="FTV75" s="243"/>
      <c r="FTW75" s="243"/>
      <c r="FTX75" s="243"/>
      <c r="FTY75" s="243"/>
      <c r="FTZ75" s="243"/>
      <c r="FUA75" s="243"/>
      <c r="FUB75" s="243"/>
      <c r="FUC75" s="243"/>
      <c r="FUD75" s="243"/>
      <c r="FUE75" s="243"/>
      <c r="FUF75" s="243"/>
      <c r="FUG75" s="243"/>
      <c r="FUH75" s="243"/>
      <c r="FUI75" s="243"/>
      <c r="FUJ75" s="243"/>
      <c r="FUK75" s="243"/>
      <c r="FUL75" s="243"/>
      <c r="FUM75" s="243"/>
      <c r="FUN75" s="243"/>
      <c r="FUO75" s="243"/>
      <c r="FUP75" s="243"/>
      <c r="FUQ75" s="243"/>
      <c r="FUR75" s="243"/>
      <c r="FUS75" s="243"/>
      <c r="FUT75" s="243"/>
      <c r="FUU75" s="243"/>
      <c r="FUV75" s="243"/>
      <c r="FUW75" s="243"/>
      <c r="FUX75" s="243"/>
      <c r="FUY75" s="243"/>
      <c r="FUZ75" s="243"/>
      <c r="FVA75" s="243"/>
      <c r="FVB75" s="243"/>
      <c r="FVC75" s="243"/>
      <c r="FVD75" s="243"/>
      <c r="FVE75" s="243"/>
      <c r="FVF75" s="243"/>
      <c r="FVG75" s="243"/>
      <c r="FVH75" s="243"/>
      <c r="FVI75" s="243"/>
      <c r="FVJ75" s="243"/>
      <c r="FVK75" s="243"/>
      <c r="FVL75" s="243"/>
      <c r="FVM75" s="243"/>
      <c r="FVN75" s="243"/>
      <c r="FVO75" s="243"/>
      <c r="FVP75" s="243"/>
      <c r="FVQ75" s="243"/>
      <c r="FVR75" s="243"/>
      <c r="FVS75" s="243"/>
      <c r="FVT75" s="243"/>
      <c r="FVU75" s="243"/>
      <c r="FVV75" s="243"/>
      <c r="FVW75" s="243"/>
      <c r="FVX75" s="243"/>
      <c r="FVY75" s="243"/>
      <c r="FVZ75" s="243"/>
      <c r="FWA75" s="243"/>
      <c r="FWB75" s="243"/>
      <c r="FWC75" s="243"/>
      <c r="FWD75" s="243"/>
      <c r="FWE75" s="243"/>
      <c r="FWF75" s="243"/>
      <c r="FWG75" s="243"/>
      <c r="FWH75" s="243"/>
      <c r="FWI75" s="243"/>
      <c r="FWJ75" s="243"/>
      <c r="FWK75" s="243"/>
      <c r="FWL75" s="243"/>
      <c r="FWM75" s="243"/>
      <c r="FWN75" s="243"/>
      <c r="FWO75" s="243"/>
      <c r="FWP75" s="243"/>
      <c r="FWQ75" s="243"/>
      <c r="FWR75" s="243"/>
      <c r="FWS75" s="243"/>
      <c r="FWT75" s="243"/>
      <c r="FWU75" s="243"/>
      <c r="FWV75" s="243"/>
      <c r="FWW75" s="243"/>
      <c r="FWX75" s="243"/>
      <c r="FWY75" s="243"/>
      <c r="FWZ75" s="243"/>
      <c r="FXA75" s="243"/>
      <c r="FXB75" s="243"/>
      <c r="FXC75" s="243"/>
      <c r="FXD75" s="243"/>
      <c r="FXE75" s="243"/>
      <c r="FXF75" s="243"/>
      <c r="FXG75" s="243"/>
      <c r="FXH75" s="243"/>
      <c r="FXI75" s="243"/>
      <c r="FXJ75" s="243"/>
      <c r="FXK75" s="243"/>
      <c r="FXL75" s="243"/>
      <c r="FXM75" s="243"/>
      <c r="FXN75" s="243"/>
      <c r="FXO75" s="243"/>
      <c r="FXP75" s="243"/>
      <c r="FXQ75" s="243"/>
      <c r="FXR75" s="243"/>
      <c r="FXS75" s="243"/>
      <c r="FXT75" s="243"/>
      <c r="FXU75" s="243"/>
      <c r="FXV75" s="243"/>
      <c r="FXW75" s="243"/>
      <c r="FXX75" s="243"/>
      <c r="FXY75" s="243"/>
      <c r="FXZ75" s="243"/>
      <c r="FYA75" s="243"/>
      <c r="FYB75" s="243"/>
      <c r="FYC75" s="243"/>
      <c r="FYD75" s="243"/>
      <c r="FYE75" s="243"/>
      <c r="FYF75" s="243"/>
      <c r="FYG75" s="243"/>
      <c r="FYH75" s="243"/>
      <c r="FYI75" s="243"/>
      <c r="FYJ75" s="243"/>
      <c r="FYK75" s="243"/>
      <c r="FYL75" s="243"/>
      <c r="FYM75" s="243"/>
      <c r="FYN75" s="243"/>
      <c r="FYO75" s="243"/>
      <c r="FYP75" s="243"/>
      <c r="FYQ75" s="243"/>
      <c r="FYR75" s="243"/>
      <c r="FYS75" s="243"/>
      <c r="FYT75" s="243"/>
      <c r="FYU75" s="243"/>
      <c r="FYV75" s="243"/>
      <c r="FYW75" s="243"/>
      <c r="FYX75" s="243"/>
      <c r="FYY75" s="243"/>
      <c r="FYZ75" s="243"/>
      <c r="FZA75" s="243"/>
      <c r="FZB75" s="243"/>
      <c r="FZC75" s="243"/>
      <c r="FZD75" s="243"/>
      <c r="FZE75" s="243"/>
      <c r="FZF75" s="243"/>
      <c r="FZG75" s="243"/>
      <c r="FZH75" s="243"/>
      <c r="FZI75" s="243"/>
      <c r="FZJ75" s="243"/>
      <c r="FZK75" s="243"/>
      <c r="FZL75" s="243"/>
      <c r="FZM75" s="243"/>
      <c r="FZN75" s="243"/>
      <c r="FZO75" s="243"/>
      <c r="FZP75" s="243"/>
      <c r="FZQ75" s="243"/>
      <c r="FZR75" s="243"/>
      <c r="FZS75" s="243"/>
      <c r="FZT75" s="243"/>
      <c r="FZU75" s="243"/>
      <c r="FZV75" s="243"/>
      <c r="FZW75" s="243"/>
      <c r="FZX75" s="243"/>
      <c r="FZY75" s="243"/>
      <c r="FZZ75" s="243"/>
      <c r="GAA75" s="243"/>
      <c r="GAB75" s="243"/>
      <c r="GAC75" s="243"/>
      <c r="GAD75" s="243"/>
      <c r="GAE75" s="243"/>
      <c r="GAF75" s="243"/>
      <c r="GAG75" s="243"/>
      <c r="GAH75" s="243"/>
      <c r="GAI75" s="243"/>
      <c r="GAJ75" s="243"/>
      <c r="GAK75" s="243"/>
      <c r="GAL75" s="243"/>
      <c r="GAM75" s="243"/>
      <c r="GAN75" s="243"/>
      <c r="GAO75" s="243"/>
      <c r="GAP75" s="243"/>
      <c r="GAQ75" s="243"/>
      <c r="GAR75" s="243"/>
      <c r="GAS75" s="243"/>
      <c r="GAT75" s="243"/>
      <c r="GAU75" s="243"/>
      <c r="GAV75" s="243"/>
      <c r="GAW75" s="243"/>
      <c r="GAX75" s="243"/>
      <c r="GAY75" s="243"/>
      <c r="GAZ75" s="243"/>
      <c r="GBA75" s="243"/>
      <c r="GBB75" s="243"/>
      <c r="GBC75" s="243"/>
      <c r="GBD75" s="243"/>
      <c r="GBE75" s="243"/>
      <c r="GBF75" s="243"/>
      <c r="GBG75" s="243"/>
      <c r="GBH75" s="243"/>
      <c r="GBI75" s="243"/>
      <c r="GBJ75" s="243"/>
      <c r="GBK75" s="243"/>
      <c r="GBL75" s="243"/>
      <c r="GBM75" s="243"/>
      <c r="GBN75" s="243"/>
      <c r="GBO75" s="243"/>
      <c r="GBP75" s="243"/>
      <c r="GBQ75" s="243"/>
      <c r="GBR75" s="243"/>
      <c r="GBS75" s="243"/>
      <c r="GBT75" s="243"/>
      <c r="GBU75" s="243"/>
      <c r="GBV75" s="243"/>
      <c r="GBW75" s="243"/>
      <c r="GBX75" s="243"/>
      <c r="GBY75" s="243"/>
      <c r="GBZ75" s="243"/>
      <c r="GCA75" s="243"/>
      <c r="GCB75" s="243"/>
      <c r="GCC75" s="243"/>
      <c r="GCD75" s="243"/>
      <c r="GCE75" s="243"/>
      <c r="GCF75" s="243"/>
      <c r="GCG75" s="243"/>
      <c r="GCH75" s="243"/>
      <c r="GCI75" s="243"/>
      <c r="GCJ75" s="243"/>
      <c r="GCK75" s="243"/>
      <c r="GCL75" s="243"/>
      <c r="GCM75" s="243"/>
      <c r="GCN75" s="243"/>
      <c r="GCO75" s="243"/>
      <c r="GCP75" s="243"/>
      <c r="GCQ75" s="243"/>
      <c r="GCR75" s="243"/>
      <c r="GCS75" s="243"/>
      <c r="GCT75" s="243"/>
      <c r="GCU75" s="243"/>
      <c r="GCV75" s="243"/>
      <c r="GCW75" s="243"/>
      <c r="GCX75" s="243"/>
      <c r="GCY75" s="243"/>
      <c r="GCZ75" s="243"/>
      <c r="GDA75" s="243"/>
      <c r="GDB75" s="243"/>
      <c r="GDC75" s="243"/>
      <c r="GDD75" s="243"/>
      <c r="GDE75" s="243"/>
      <c r="GDF75" s="243"/>
      <c r="GDG75" s="243"/>
      <c r="GDH75" s="243"/>
      <c r="GDI75" s="243"/>
      <c r="GDJ75" s="243"/>
      <c r="GDK75" s="243"/>
      <c r="GDL75" s="243"/>
      <c r="GDM75" s="243"/>
      <c r="GDN75" s="243"/>
      <c r="GDO75" s="243"/>
      <c r="GDP75" s="243"/>
      <c r="GDQ75" s="243"/>
      <c r="GDR75" s="243"/>
      <c r="GDS75" s="243"/>
      <c r="GDT75" s="243"/>
      <c r="GDU75" s="243"/>
      <c r="GDV75" s="243"/>
      <c r="GDW75" s="243"/>
      <c r="GDX75" s="243"/>
      <c r="GDY75" s="243"/>
      <c r="GDZ75" s="243"/>
      <c r="GEA75" s="243"/>
      <c r="GEB75" s="243"/>
      <c r="GEC75" s="243"/>
      <c r="GED75" s="243"/>
      <c r="GEE75" s="243"/>
      <c r="GEF75" s="243"/>
      <c r="GEG75" s="243"/>
      <c r="GEH75" s="243"/>
      <c r="GEI75" s="243"/>
      <c r="GEJ75" s="243"/>
      <c r="GEK75" s="243"/>
      <c r="GEL75" s="243"/>
      <c r="GEM75" s="243"/>
      <c r="GEN75" s="243"/>
      <c r="GEO75" s="243"/>
      <c r="GEP75" s="243"/>
      <c r="GEQ75" s="243"/>
      <c r="GER75" s="243"/>
      <c r="GES75" s="243"/>
      <c r="GET75" s="243"/>
      <c r="GEU75" s="243"/>
      <c r="GEV75" s="243"/>
      <c r="GEW75" s="243"/>
      <c r="GEX75" s="243"/>
      <c r="GEY75" s="243"/>
      <c r="GEZ75" s="243"/>
      <c r="GFA75" s="243"/>
      <c r="GFB75" s="243"/>
      <c r="GFC75" s="243"/>
      <c r="GFD75" s="243"/>
      <c r="GFE75" s="243"/>
      <c r="GFF75" s="243"/>
      <c r="GFG75" s="243"/>
      <c r="GFH75" s="243"/>
      <c r="GFI75" s="243"/>
      <c r="GFJ75" s="243"/>
      <c r="GFK75" s="243"/>
      <c r="GFL75" s="243"/>
      <c r="GFM75" s="243"/>
      <c r="GFN75" s="243"/>
      <c r="GFO75" s="243"/>
      <c r="GFP75" s="243"/>
      <c r="GFQ75" s="243"/>
      <c r="GFR75" s="243"/>
      <c r="GFS75" s="243"/>
      <c r="GFT75" s="243"/>
      <c r="GFU75" s="243"/>
      <c r="GFV75" s="243"/>
      <c r="GFW75" s="243"/>
      <c r="GFX75" s="243"/>
      <c r="GFY75" s="243"/>
      <c r="GFZ75" s="243"/>
      <c r="GGA75" s="243"/>
      <c r="GGB75" s="243"/>
      <c r="GGC75" s="243"/>
      <c r="GGD75" s="243"/>
      <c r="GGE75" s="243"/>
      <c r="GGF75" s="243"/>
      <c r="GGG75" s="243"/>
      <c r="GGH75" s="243"/>
      <c r="GGI75" s="243"/>
      <c r="GGJ75" s="243"/>
      <c r="GGK75" s="243"/>
      <c r="GGL75" s="243"/>
      <c r="GGM75" s="243"/>
      <c r="GGN75" s="243"/>
      <c r="GGO75" s="243"/>
      <c r="GGP75" s="243"/>
      <c r="GGQ75" s="243"/>
      <c r="GGR75" s="243"/>
      <c r="GGS75" s="243"/>
      <c r="GGT75" s="243"/>
      <c r="GGU75" s="243"/>
      <c r="GGV75" s="243"/>
      <c r="GGW75" s="243"/>
      <c r="GGX75" s="243"/>
      <c r="GGY75" s="243"/>
      <c r="GGZ75" s="243"/>
      <c r="GHA75" s="243"/>
      <c r="GHB75" s="243"/>
      <c r="GHC75" s="243"/>
      <c r="GHD75" s="243"/>
      <c r="GHE75" s="243"/>
      <c r="GHF75" s="243"/>
      <c r="GHG75" s="243"/>
      <c r="GHH75" s="243"/>
      <c r="GHI75" s="243"/>
      <c r="GHJ75" s="243"/>
      <c r="GHK75" s="243"/>
      <c r="GHL75" s="243"/>
      <c r="GHM75" s="243"/>
      <c r="GHN75" s="243"/>
      <c r="GHO75" s="243"/>
      <c r="GHP75" s="243"/>
      <c r="GHQ75" s="243"/>
      <c r="GHR75" s="243"/>
      <c r="GHS75" s="243"/>
      <c r="GHT75" s="243"/>
      <c r="GHU75" s="243"/>
      <c r="GHV75" s="243"/>
      <c r="GHW75" s="243"/>
      <c r="GHX75" s="243"/>
      <c r="GHY75" s="243"/>
      <c r="GHZ75" s="243"/>
      <c r="GIA75" s="243"/>
      <c r="GIB75" s="243"/>
      <c r="GIC75" s="243"/>
      <c r="GID75" s="243"/>
      <c r="GIE75" s="243"/>
      <c r="GIF75" s="243"/>
      <c r="GIG75" s="243"/>
      <c r="GIH75" s="243"/>
      <c r="GII75" s="243"/>
      <c r="GIJ75" s="243"/>
      <c r="GIK75" s="243"/>
      <c r="GIL75" s="243"/>
      <c r="GIM75" s="243"/>
      <c r="GIN75" s="243"/>
      <c r="GIO75" s="243"/>
      <c r="GIP75" s="243"/>
      <c r="GIQ75" s="243"/>
      <c r="GIR75" s="243"/>
      <c r="GIS75" s="243"/>
      <c r="GIT75" s="243"/>
      <c r="GIU75" s="243"/>
      <c r="GIV75" s="243"/>
      <c r="GIW75" s="243"/>
      <c r="GIX75" s="243"/>
      <c r="GIY75" s="243"/>
      <c r="GIZ75" s="243"/>
      <c r="GJA75" s="243"/>
      <c r="GJB75" s="243"/>
      <c r="GJC75" s="243"/>
      <c r="GJD75" s="243"/>
      <c r="GJE75" s="243"/>
      <c r="GJF75" s="243"/>
      <c r="GJG75" s="243"/>
      <c r="GJH75" s="243"/>
      <c r="GJI75" s="243"/>
      <c r="GJJ75" s="243"/>
      <c r="GJK75" s="243"/>
      <c r="GJL75" s="243"/>
      <c r="GJM75" s="243"/>
      <c r="GJN75" s="243"/>
      <c r="GJO75" s="243"/>
      <c r="GJP75" s="243"/>
      <c r="GJQ75" s="243"/>
      <c r="GJR75" s="243"/>
      <c r="GJS75" s="243"/>
      <c r="GJT75" s="243"/>
      <c r="GJU75" s="243"/>
      <c r="GJV75" s="243"/>
      <c r="GJW75" s="243"/>
      <c r="GJX75" s="243"/>
      <c r="GJY75" s="243"/>
      <c r="GJZ75" s="243"/>
      <c r="GKA75" s="243"/>
      <c r="GKB75" s="243"/>
      <c r="GKC75" s="243"/>
      <c r="GKD75" s="243"/>
      <c r="GKE75" s="243"/>
      <c r="GKF75" s="243"/>
      <c r="GKG75" s="243"/>
      <c r="GKH75" s="243"/>
      <c r="GKI75" s="243"/>
      <c r="GKJ75" s="243"/>
      <c r="GKK75" s="243"/>
      <c r="GKL75" s="243"/>
      <c r="GKM75" s="243"/>
      <c r="GKN75" s="243"/>
      <c r="GKO75" s="243"/>
      <c r="GKP75" s="243"/>
      <c r="GKQ75" s="243"/>
      <c r="GKR75" s="243"/>
      <c r="GKS75" s="243"/>
      <c r="GKT75" s="243"/>
      <c r="GKU75" s="243"/>
      <c r="GKV75" s="243"/>
      <c r="GKW75" s="243"/>
      <c r="GKX75" s="243"/>
      <c r="GKY75" s="243"/>
      <c r="GKZ75" s="243"/>
      <c r="GLA75" s="243"/>
      <c r="GLB75" s="243"/>
      <c r="GLC75" s="243"/>
      <c r="GLD75" s="243"/>
      <c r="GLE75" s="243"/>
      <c r="GLF75" s="243"/>
      <c r="GLG75" s="243"/>
      <c r="GLH75" s="243"/>
      <c r="GLI75" s="243"/>
      <c r="GLJ75" s="243"/>
      <c r="GLK75" s="243"/>
      <c r="GLL75" s="243"/>
      <c r="GLM75" s="243"/>
      <c r="GLN75" s="243"/>
      <c r="GLO75" s="243"/>
      <c r="GLP75" s="243"/>
      <c r="GLQ75" s="243"/>
      <c r="GLR75" s="243"/>
      <c r="GLS75" s="243"/>
      <c r="GLT75" s="243"/>
      <c r="GLU75" s="243"/>
      <c r="GLV75" s="243"/>
      <c r="GLW75" s="243"/>
      <c r="GLX75" s="243"/>
      <c r="GLY75" s="243"/>
      <c r="GLZ75" s="243"/>
      <c r="GMA75" s="243"/>
      <c r="GMB75" s="243"/>
      <c r="GMC75" s="243"/>
      <c r="GMD75" s="243"/>
      <c r="GME75" s="243"/>
      <c r="GMF75" s="243"/>
      <c r="GMG75" s="243"/>
      <c r="GMH75" s="243"/>
      <c r="GMI75" s="243"/>
      <c r="GMJ75" s="243"/>
      <c r="GMK75" s="243"/>
      <c r="GML75" s="243"/>
      <c r="GMM75" s="243"/>
      <c r="GMN75" s="243"/>
      <c r="GMO75" s="243"/>
      <c r="GMP75" s="243"/>
      <c r="GMQ75" s="243"/>
      <c r="GMR75" s="243"/>
      <c r="GMS75" s="243"/>
      <c r="GMT75" s="243"/>
      <c r="GMU75" s="243"/>
      <c r="GMV75" s="243"/>
      <c r="GMW75" s="243"/>
      <c r="GMX75" s="243"/>
      <c r="GMY75" s="243"/>
      <c r="GMZ75" s="243"/>
      <c r="GNA75" s="243"/>
      <c r="GNB75" s="243"/>
      <c r="GNC75" s="243"/>
      <c r="GND75" s="243"/>
      <c r="GNE75" s="243"/>
      <c r="GNF75" s="243"/>
      <c r="GNG75" s="243"/>
      <c r="GNH75" s="243"/>
      <c r="GNI75" s="243"/>
      <c r="GNJ75" s="243"/>
      <c r="GNK75" s="243"/>
      <c r="GNL75" s="243"/>
      <c r="GNM75" s="243"/>
      <c r="GNN75" s="243"/>
      <c r="GNO75" s="243"/>
      <c r="GNP75" s="243"/>
      <c r="GNQ75" s="243"/>
      <c r="GNR75" s="243"/>
      <c r="GNS75" s="243"/>
      <c r="GNT75" s="243"/>
      <c r="GNU75" s="243"/>
      <c r="GNV75" s="243"/>
      <c r="GNW75" s="243"/>
      <c r="GNX75" s="243"/>
      <c r="GNY75" s="243"/>
      <c r="GNZ75" s="243"/>
      <c r="GOA75" s="243"/>
      <c r="GOB75" s="243"/>
      <c r="GOC75" s="243"/>
      <c r="GOD75" s="243"/>
      <c r="GOE75" s="243"/>
      <c r="GOF75" s="243"/>
      <c r="GOG75" s="243"/>
      <c r="GOH75" s="243"/>
      <c r="GOI75" s="243"/>
      <c r="GOJ75" s="243"/>
      <c r="GOK75" s="243"/>
      <c r="GOL75" s="243"/>
      <c r="GOM75" s="243"/>
      <c r="GON75" s="243"/>
      <c r="GOO75" s="243"/>
      <c r="GOP75" s="243"/>
      <c r="GOQ75" s="243"/>
      <c r="GOR75" s="243"/>
      <c r="GOS75" s="243"/>
      <c r="GOT75" s="243"/>
      <c r="GOU75" s="243"/>
      <c r="GOV75" s="243"/>
      <c r="GOW75" s="243"/>
      <c r="GOX75" s="243"/>
      <c r="GOY75" s="243"/>
      <c r="GOZ75" s="243"/>
      <c r="GPA75" s="243"/>
      <c r="GPB75" s="243"/>
      <c r="GPC75" s="243"/>
      <c r="GPD75" s="243"/>
      <c r="GPE75" s="243"/>
      <c r="GPF75" s="243"/>
      <c r="GPG75" s="243"/>
      <c r="GPH75" s="243"/>
      <c r="GPI75" s="243"/>
      <c r="GPJ75" s="243"/>
      <c r="GPK75" s="243"/>
      <c r="GPL75" s="243"/>
      <c r="GPM75" s="243"/>
      <c r="GPN75" s="243"/>
      <c r="GPO75" s="243"/>
      <c r="GPP75" s="243"/>
      <c r="GPQ75" s="243"/>
      <c r="GPR75" s="243"/>
      <c r="GPS75" s="243"/>
      <c r="GPT75" s="243"/>
      <c r="GPU75" s="243"/>
      <c r="GPV75" s="243"/>
      <c r="GPW75" s="243"/>
      <c r="GPX75" s="243"/>
      <c r="GPY75" s="243"/>
      <c r="GPZ75" s="243"/>
      <c r="GQA75" s="243"/>
      <c r="GQB75" s="243"/>
      <c r="GQC75" s="243"/>
      <c r="GQD75" s="243"/>
      <c r="GQE75" s="243"/>
      <c r="GQF75" s="243"/>
      <c r="GQG75" s="243"/>
      <c r="GQH75" s="243"/>
      <c r="GQI75" s="243"/>
      <c r="GQJ75" s="243"/>
      <c r="GQK75" s="243"/>
      <c r="GQL75" s="243"/>
      <c r="GQM75" s="243"/>
      <c r="GQN75" s="243"/>
      <c r="GQO75" s="243"/>
      <c r="GQP75" s="243"/>
      <c r="GQQ75" s="243"/>
      <c r="GQR75" s="243"/>
      <c r="GQS75" s="243"/>
      <c r="GQT75" s="243"/>
      <c r="GQU75" s="243"/>
      <c r="GQV75" s="243"/>
      <c r="GQW75" s="243"/>
      <c r="GQX75" s="243"/>
      <c r="GQY75" s="243"/>
      <c r="GQZ75" s="243"/>
      <c r="GRA75" s="243"/>
      <c r="GRB75" s="243"/>
      <c r="GRC75" s="243"/>
      <c r="GRD75" s="243"/>
      <c r="GRE75" s="243"/>
      <c r="GRF75" s="243"/>
      <c r="GRG75" s="243"/>
      <c r="GRH75" s="243"/>
      <c r="GRI75" s="243"/>
      <c r="GRJ75" s="243"/>
      <c r="GRK75" s="243"/>
      <c r="GRL75" s="243"/>
      <c r="GRM75" s="243"/>
      <c r="GRN75" s="243"/>
      <c r="GRO75" s="243"/>
      <c r="GRP75" s="243"/>
      <c r="GRQ75" s="243"/>
      <c r="GRR75" s="243"/>
      <c r="GRS75" s="243"/>
      <c r="GRT75" s="243"/>
      <c r="GRU75" s="243"/>
      <c r="GRV75" s="243"/>
      <c r="GRW75" s="243"/>
      <c r="GRX75" s="243"/>
      <c r="GRY75" s="243"/>
      <c r="GRZ75" s="243"/>
      <c r="GSA75" s="243"/>
      <c r="GSB75" s="243"/>
      <c r="GSC75" s="243"/>
      <c r="GSD75" s="243"/>
      <c r="GSE75" s="243"/>
      <c r="GSF75" s="243"/>
      <c r="GSG75" s="243"/>
      <c r="GSH75" s="243"/>
      <c r="GSI75" s="243"/>
      <c r="GSJ75" s="243"/>
      <c r="GSK75" s="243"/>
      <c r="GSL75" s="243"/>
      <c r="GSM75" s="243"/>
      <c r="GSN75" s="243"/>
      <c r="GSO75" s="243"/>
      <c r="GSP75" s="243"/>
      <c r="GSQ75" s="243"/>
      <c r="GSR75" s="243"/>
      <c r="GSS75" s="243"/>
      <c r="GST75" s="243"/>
      <c r="GSU75" s="243"/>
      <c r="GSV75" s="243"/>
      <c r="GSW75" s="243"/>
      <c r="GSX75" s="243"/>
      <c r="GSY75" s="243"/>
      <c r="GSZ75" s="243"/>
      <c r="GTA75" s="243"/>
      <c r="GTB75" s="243"/>
      <c r="GTC75" s="243"/>
      <c r="GTD75" s="243"/>
      <c r="GTE75" s="243"/>
      <c r="GTF75" s="243"/>
      <c r="GTG75" s="243"/>
      <c r="GTH75" s="243"/>
      <c r="GTI75" s="243"/>
      <c r="GTJ75" s="243"/>
      <c r="GTK75" s="243"/>
      <c r="GTL75" s="243"/>
      <c r="GTM75" s="243"/>
      <c r="GTN75" s="243"/>
      <c r="GTO75" s="243"/>
      <c r="GTP75" s="243"/>
      <c r="GTQ75" s="243"/>
      <c r="GTR75" s="243"/>
      <c r="GTS75" s="243"/>
      <c r="GTT75" s="243"/>
      <c r="GTU75" s="243"/>
      <c r="GTV75" s="243"/>
      <c r="GTW75" s="243"/>
      <c r="GTX75" s="243"/>
      <c r="GTY75" s="243"/>
      <c r="GTZ75" s="243"/>
      <c r="GUA75" s="243"/>
      <c r="GUB75" s="243"/>
      <c r="GUC75" s="243"/>
      <c r="GUD75" s="243"/>
      <c r="GUE75" s="243"/>
      <c r="GUF75" s="243"/>
      <c r="GUG75" s="243"/>
      <c r="GUH75" s="243"/>
      <c r="GUI75" s="243"/>
      <c r="GUJ75" s="243"/>
      <c r="GUK75" s="243"/>
      <c r="GUL75" s="243"/>
      <c r="GUM75" s="243"/>
      <c r="GUN75" s="243"/>
      <c r="GUO75" s="243"/>
      <c r="GUP75" s="243"/>
      <c r="GUQ75" s="243"/>
      <c r="GUR75" s="243"/>
      <c r="GUS75" s="243"/>
      <c r="GUT75" s="243"/>
      <c r="GUU75" s="243"/>
      <c r="GUV75" s="243"/>
      <c r="GUW75" s="243"/>
      <c r="GUX75" s="243"/>
      <c r="GUY75" s="243"/>
      <c r="GUZ75" s="243"/>
      <c r="GVA75" s="243"/>
      <c r="GVB75" s="243"/>
      <c r="GVC75" s="243"/>
      <c r="GVD75" s="243"/>
      <c r="GVE75" s="243"/>
      <c r="GVF75" s="243"/>
      <c r="GVG75" s="243"/>
      <c r="GVH75" s="243"/>
      <c r="GVI75" s="243"/>
      <c r="GVJ75" s="243"/>
      <c r="GVK75" s="243"/>
      <c r="GVL75" s="243"/>
      <c r="GVM75" s="243"/>
      <c r="GVN75" s="243"/>
      <c r="GVO75" s="243"/>
      <c r="GVP75" s="243"/>
      <c r="GVQ75" s="243"/>
      <c r="GVR75" s="243"/>
      <c r="GVS75" s="243"/>
      <c r="GVT75" s="243"/>
      <c r="GVU75" s="243"/>
      <c r="GVV75" s="243"/>
      <c r="GVW75" s="243"/>
      <c r="GVX75" s="243"/>
      <c r="GVY75" s="243"/>
      <c r="GVZ75" s="243"/>
      <c r="GWA75" s="243"/>
      <c r="GWB75" s="243"/>
      <c r="GWC75" s="243"/>
      <c r="GWD75" s="243"/>
      <c r="GWE75" s="243"/>
      <c r="GWF75" s="243"/>
      <c r="GWG75" s="243"/>
      <c r="GWH75" s="243"/>
      <c r="GWI75" s="243"/>
      <c r="GWJ75" s="243"/>
      <c r="GWK75" s="243"/>
      <c r="GWL75" s="243"/>
      <c r="GWM75" s="243"/>
      <c r="GWN75" s="243"/>
      <c r="GWO75" s="243"/>
      <c r="GWP75" s="243"/>
      <c r="GWQ75" s="243"/>
      <c r="GWR75" s="243"/>
      <c r="GWS75" s="243"/>
      <c r="GWT75" s="243"/>
      <c r="GWU75" s="243"/>
      <c r="GWV75" s="243"/>
      <c r="GWW75" s="243"/>
      <c r="GWX75" s="243"/>
      <c r="GWY75" s="243"/>
      <c r="GWZ75" s="243"/>
      <c r="GXA75" s="243"/>
      <c r="GXB75" s="243"/>
      <c r="GXC75" s="243"/>
      <c r="GXD75" s="243"/>
      <c r="GXE75" s="243"/>
      <c r="GXF75" s="243"/>
      <c r="GXG75" s="243"/>
      <c r="GXH75" s="243"/>
      <c r="GXI75" s="243"/>
      <c r="GXJ75" s="243"/>
      <c r="GXK75" s="243"/>
      <c r="GXL75" s="243"/>
      <c r="GXM75" s="243"/>
      <c r="GXN75" s="243"/>
      <c r="GXO75" s="243"/>
      <c r="GXP75" s="243"/>
      <c r="GXQ75" s="243"/>
      <c r="GXR75" s="243"/>
      <c r="GXS75" s="243"/>
      <c r="GXT75" s="243"/>
      <c r="GXU75" s="243"/>
      <c r="GXV75" s="243"/>
      <c r="GXW75" s="243"/>
      <c r="GXX75" s="243"/>
      <c r="GXY75" s="243"/>
      <c r="GXZ75" s="243"/>
      <c r="GYA75" s="243"/>
      <c r="GYB75" s="243"/>
      <c r="GYC75" s="243"/>
      <c r="GYD75" s="243"/>
      <c r="GYE75" s="243"/>
      <c r="GYF75" s="243"/>
      <c r="GYG75" s="243"/>
      <c r="GYH75" s="243"/>
      <c r="GYI75" s="243"/>
      <c r="GYJ75" s="243"/>
      <c r="GYK75" s="243"/>
      <c r="GYL75" s="243"/>
      <c r="GYM75" s="243"/>
      <c r="GYN75" s="243"/>
      <c r="GYO75" s="243"/>
      <c r="GYP75" s="243"/>
      <c r="GYQ75" s="243"/>
      <c r="GYR75" s="243"/>
      <c r="GYS75" s="243"/>
      <c r="GYT75" s="243"/>
      <c r="GYU75" s="243"/>
      <c r="GYV75" s="243"/>
      <c r="GYW75" s="243"/>
      <c r="GYX75" s="243"/>
      <c r="GYY75" s="243"/>
      <c r="GYZ75" s="243"/>
      <c r="GZA75" s="243"/>
      <c r="GZB75" s="243"/>
      <c r="GZC75" s="243"/>
      <c r="GZD75" s="243"/>
      <c r="GZE75" s="243"/>
      <c r="GZF75" s="243"/>
      <c r="GZG75" s="243"/>
      <c r="GZH75" s="243"/>
      <c r="GZI75" s="243"/>
      <c r="GZJ75" s="243"/>
      <c r="GZK75" s="243"/>
      <c r="GZL75" s="243"/>
      <c r="GZM75" s="243"/>
      <c r="GZN75" s="243"/>
      <c r="GZO75" s="243"/>
      <c r="GZP75" s="243"/>
      <c r="GZQ75" s="243"/>
      <c r="GZR75" s="243"/>
      <c r="GZS75" s="243"/>
      <c r="GZT75" s="243"/>
      <c r="GZU75" s="243"/>
      <c r="GZV75" s="243"/>
      <c r="GZW75" s="243"/>
      <c r="GZX75" s="243"/>
      <c r="GZY75" s="243"/>
      <c r="GZZ75" s="243"/>
      <c r="HAA75" s="243"/>
      <c r="HAB75" s="243"/>
      <c r="HAC75" s="243"/>
      <c r="HAD75" s="243"/>
      <c r="HAE75" s="243"/>
      <c r="HAF75" s="243"/>
      <c r="HAG75" s="243"/>
      <c r="HAH75" s="243"/>
      <c r="HAI75" s="243"/>
      <c r="HAJ75" s="243"/>
      <c r="HAK75" s="243"/>
      <c r="HAL75" s="243"/>
      <c r="HAM75" s="243"/>
      <c r="HAN75" s="243"/>
      <c r="HAO75" s="243"/>
      <c r="HAP75" s="243"/>
      <c r="HAQ75" s="243"/>
      <c r="HAR75" s="243"/>
      <c r="HAS75" s="243"/>
      <c r="HAT75" s="243"/>
      <c r="HAU75" s="243"/>
      <c r="HAV75" s="243"/>
      <c r="HAW75" s="243"/>
      <c r="HAX75" s="243"/>
      <c r="HAY75" s="243"/>
      <c r="HAZ75" s="243"/>
      <c r="HBA75" s="243"/>
      <c r="HBB75" s="243"/>
      <c r="HBC75" s="243"/>
      <c r="HBD75" s="243"/>
      <c r="HBE75" s="243"/>
      <c r="HBF75" s="243"/>
      <c r="HBG75" s="243"/>
      <c r="HBH75" s="243"/>
      <c r="HBI75" s="243"/>
      <c r="HBJ75" s="243"/>
      <c r="HBK75" s="243"/>
      <c r="HBL75" s="243"/>
      <c r="HBM75" s="243"/>
      <c r="HBN75" s="243"/>
      <c r="HBO75" s="243"/>
      <c r="HBP75" s="243"/>
      <c r="HBQ75" s="243"/>
      <c r="HBR75" s="243"/>
      <c r="HBS75" s="243"/>
      <c r="HBT75" s="243"/>
      <c r="HBU75" s="243"/>
      <c r="HBV75" s="243"/>
      <c r="HBW75" s="243"/>
      <c r="HBX75" s="243"/>
      <c r="HBY75" s="243"/>
      <c r="HBZ75" s="243"/>
      <c r="HCA75" s="243"/>
      <c r="HCB75" s="243"/>
      <c r="HCC75" s="243"/>
      <c r="HCD75" s="243"/>
      <c r="HCE75" s="243"/>
      <c r="HCF75" s="243"/>
      <c r="HCG75" s="243"/>
      <c r="HCH75" s="243"/>
      <c r="HCI75" s="243"/>
      <c r="HCJ75" s="243"/>
      <c r="HCK75" s="243"/>
      <c r="HCL75" s="243"/>
      <c r="HCM75" s="243"/>
      <c r="HCN75" s="243"/>
      <c r="HCO75" s="243"/>
      <c r="HCP75" s="243"/>
      <c r="HCQ75" s="243"/>
      <c r="HCR75" s="243"/>
      <c r="HCS75" s="243"/>
      <c r="HCT75" s="243"/>
      <c r="HCU75" s="243"/>
      <c r="HCV75" s="243"/>
      <c r="HCW75" s="243"/>
      <c r="HCX75" s="243"/>
      <c r="HCY75" s="243"/>
      <c r="HCZ75" s="243"/>
      <c r="HDA75" s="243"/>
      <c r="HDB75" s="243"/>
      <c r="HDC75" s="243"/>
      <c r="HDD75" s="243"/>
      <c r="HDE75" s="243"/>
      <c r="HDF75" s="243"/>
      <c r="HDG75" s="243"/>
      <c r="HDH75" s="243"/>
      <c r="HDI75" s="243"/>
      <c r="HDJ75" s="243"/>
      <c r="HDK75" s="243"/>
      <c r="HDL75" s="243"/>
      <c r="HDM75" s="243"/>
      <c r="HDN75" s="243"/>
      <c r="HDO75" s="243"/>
      <c r="HDP75" s="243"/>
      <c r="HDQ75" s="243"/>
      <c r="HDR75" s="243"/>
      <c r="HDS75" s="243"/>
      <c r="HDT75" s="243"/>
      <c r="HDU75" s="243"/>
      <c r="HDV75" s="243"/>
      <c r="HDW75" s="243"/>
      <c r="HDX75" s="243"/>
      <c r="HDY75" s="243"/>
      <c r="HDZ75" s="243"/>
      <c r="HEA75" s="243"/>
      <c r="HEB75" s="243"/>
      <c r="HEC75" s="243"/>
      <c r="HED75" s="243"/>
      <c r="HEE75" s="243"/>
      <c r="HEF75" s="243"/>
      <c r="HEG75" s="243"/>
      <c r="HEH75" s="243"/>
      <c r="HEI75" s="243"/>
      <c r="HEJ75" s="243"/>
      <c r="HEK75" s="243"/>
      <c r="HEL75" s="243"/>
      <c r="HEM75" s="243"/>
      <c r="HEN75" s="243"/>
      <c r="HEO75" s="243"/>
      <c r="HEP75" s="243"/>
      <c r="HEQ75" s="243"/>
      <c r="HER75" s="243"/>
      <c r="HES75" s="243"/>
      <c r="HET75" s="243"/>
      <c r="HEU75" s="243"/>
      <c r="HEV75" s="243"/>
      <c r="HEW75" s="243"/>
      <c r="HEX75" s="243"/>
      <c r="HEY75" s="243"/>
      <c r="HEZ75" s="243"/>
      <c r="HFA75" s="243"/>
      <c r="HFB75" s="243"/>
      <c r="HFC75" s="243"/>
      <c r="HFD75" s="243"/>
      <c r="HFE75" s="243"/>
      <c r="HFF75" s="243"/>
      <c r="HFG75" s="243"/>
      <c r="HFH75" s="243"/>
      <c r="HFI75" s="243"/>
      <c r="HFJ75" s="243"/>
      <c r="HFK75" s="243"/>
      <c r="HFL75" s="243"/>
      <c r="HFM75" s="243"/>
      <c r="HFN75" s="243"/>
      <c r="HFO75" s="243"/>
      <c r="HFP75" s="243"/>
      <c r="HFQ75" s="243"/>
      <c r="HFR75" s="243"/>
      <c r="HFS75" s="243"/>
      <c r="HFT75" s="243"/>
      <c r="HFU75" s="243"/>
      <c r="HFV75" s="243"/>
      <c r="HFW75" s="243"/>
      <c r="HFX75" s="243"/>
      <c r="HFY75" s="243"/>
      <c r="HFZ75" s="243"/>
      <c r="HGA75" s="243"/>
      <c r="HGB75" s="243"/>
      <c r="HGC75" s="243"/>
      <c r="HGD75" s="243"/>
      <c r="HGE75" s="243"/>
      <c r="HGF75" s="243"/>
      <c r="HGG75" s="243"/>
      <c r="HGH75" s="243"/>
      <c r="HGI75" s="243"/>
      <c r="HGJ75" s="243"/>
      <c r="HGK75" s="243"/>
      <c r="HGL75" s="243"/>
      <c r="HGM75" s="243"/>
      <c r="HGN75" s="243"/>
      <c r="HGO75" s="243"/>
      <c r="HGP75" s="243"/>
      <c r="HGQ75" s="243"/>
      <c r="HGR75" s="243"/>
      <c r="HGS75" s="243"/>
      <c r="HGT75" s="243"/>
      <c r="HGU75" s="243"/>
      <c r="HGV75" s="243"/>
      <c r="HGW75" s="243"/>
      <c r="HGX75" s="243"/>
      <c r="HGY75" s="243"/>
      <c r="HGZ75" s="243"/>
      <c r="HHA75" s="243"/>
      <c r="HHB75" s="243"/>
      <c r="HHC75" s="243"/>
      <c r="HHD75" s="243"/>
      <c r="HHE75" s="243"/>
      <c r="HHF75" s="243"/>
      <c r="HHG75" s="243"/>
      <c r="HHH75" s="243"/>
      <c r="HHI75" s="243"/>
      <c r="HHJ75" s="243"/>
      <c r="HHK75" s="243"/>
      <c r="HHL75" s="243"/>
      <c r="HHM75" s="243"/>
      <c r="HHN75" s="243"/>
      <c r="HHO75" s="243"/>
      <c r="HHP75" s="243"/>
      <c r="HHQ75" s="243"/>
      <c r="HHR75" s="243"/>
      <c r="HHS75" s="243"/>
      <c r="HHT75" s="243"/>
      <c r="HHU75" s="243"/>
      <c r="HHV75" s="243"/>
      <c r="HHW75" s="243"/>
      <c r="HHX75" s="243"/>
      <c r="HHY75" s="243"/>
      <c r="HHZ75" s="243"/>
      <c r="HIA75" s="243"/>
      <c r="HIB75" s="243"/>
      <c r="HIC75" s="243"/>
      <c r="HID75" s="243"/>
      <c r="HIE75" s="243"/>
      <c r="HIF75" s="243"/>
      <c r="HIG75" s="243"/>
      <c r="HIH75" s="243"/>
      <c r="HII75" s="243"/>
      <c r="HIJ75" s="243"/>
      <c r="HIK75" s="243"/>
      <c r="HIL75" s="243"/>
      <c r="HIM75" s="243"/>
      <c r="HIN75" s="243"/>
      <c r="HIO75" s="243"/>
      <c r="HIP75" s="243"/>
      <c r="HIQ75" s="243"/>
      <c r="HIR75" s="243"/>
      <c r="HIS75" s="243"/>
      <c r="HIT75" s="243"/>
      <c r="HIU75" s="243"/>
      <c r="HIV75" s="243"/>
      <c r="HIW75" s="243"/>
      <c r="HIX75" s="243"/>
      <c r="HIY75" s="243"/>
      <c r="HIZ75" s="243"/>
      <c r="HJA75" s="243"/>
      <c r="HJB75" s="243"/>
      <c r="HJC75" s="243"/>
      <c r="HJD75" s="243"/>
      <c r="HJE75" s="243"/>
      <c r="HJF75" s="243"/>
      <c r="HJG75" s="243"/>
      <c r="HJH75" s="243"/>
      <c r="HJI75" s="243"/>
      <c r="HJJ75" s="243"/>
      <c r="HJK75" s="243"/>
      <c r="HJL75" s="243"/>
      <c r="HJM75" s="243"/>
      <c r="HJN75" s="243"/>
      <c r="HJO75" s="243"/>
      <c r="HJP75" s="243"/>
      <c r="HJQ75" s="243"/>
      <c r="HJR75" s="243"/>
      <c r="HJS75" s="243"/>
      <c r="HJT75" s="243"/>
      <c r="HJU75" s="243"/>
      <c r="HJV75" s="243"/>
      <c r="HJW75" s="243"/>
      <c r="HJX75" s="243"/>
      <c r="HJY75" s="243"/>
      <c r="HJZ75" s="243"/>
      <c r="HKA75" s="243"/>
      <c r="HKB75" s="243"/>
      <c r="HKC75" s="243"/>
      <c r="HKD75" s="243"/>
      <c r="HKE75" s="243"/>
      <c r="HKF75" s="243"/>
      <c r="HKG75" s="243"/>
      <c r="HKH75" s="243"/>
      <c r="HKI75" s="243"/>
      <c r="HKJ75" s="243"/>
      <c r="HKK75" s="243"/>
      <c r="HKL75" s="243"/>
      <c r="HKM75" s="243"/>
      <c r="HKN75" s="243"/>
      <c r="HKO75" s="243"/>
      <c r="HKP75" s="243"/>
      <c r="HKQ75" s="243"/>
      <c r="HKR75" s="243"/>
      <c r="HKS75" s="243"/>
      <c r="HKT75" s="243"/>
      <c r="HKU75" s="243"/>
      <c r="HKV75" s="243"/>
      <c r="HKW75" s="243"/>
      <c r="HKX75" s="243"/>
      <c r="HKY75" s="243"/>
      <c r="HKZ75" s="243"/>
      <c r="HLA75" s="243"/>
      <c r="HLB75" s="243"/>
      <c r="HLC75" s="243"/>
      <c r="HLD75" s="243"/>
      <c r="HLE75" s="243"/>
      <c r="HLF75" s="243"/>
      <c r="HLG75" s="243"/>
      <c r="HLH75" s="243"/>
      <c r="HLI75" s="243"/>
      <c r="HLJ75" s="243"/>
      <c r="HLK75" s="243"/>
      <c r="HLL75" s="243"/>
      <c r="HLM75" s="243"/>
      <c r="HLN75" s="243"/>
      <c r="HLO75" s="243"/>
      <c r="HLP75" s="243"/>
      <c r="HLQ75" s="243"/>
      <c r="HLR75" s="243"/>
      <c r="HLS75" s="243"/>
      <c r="HLT75" s="243"/>
      <c r="HLU75" s="243"/>
      <c r="HLV75" s="243"/>
      <c r="HLW75" s="243"/>
      <c r="HLX75" s="243"/>
      <c r="HLY75" s="243"/>
      <c r="HLZ75" s="243"/>
      <c r="HMA75" s="243"/>
      <c r="HMB75" s="243"/>
      <c r="HMC75" s="243"/>
      <c r="HMD75" s="243"/>
      <c r="HME75" s="243"/>
      <c r="HMF75" s="243"/>
      <c r="HMG75" s="243"/>
      <c r="HMH75" s="243"/>
      <c r="HMI75" s="243"/>
      <c r="HMJ75" s="243"/>
      <c r="HMK75" s="243"/>
      <c r="HML75" s="243"/>
      <c r="HMM75" s="243"/>
      <c r="HMN75" s="243"/>
      <c r="HMO75" s="243"/>
      <c r="HMP75" s="243"/>
      <c r="HMQ75" s="243"/>
      <c r="HMR75" s="243"/>
      <c r="HMS75" s="243"/>
      <c r="HMT75" s="243"/>
      <c r="HMU75" s="243"/>
      <c r="HMV75" s="243"/>
      <c r="HMW75" s="243"/>
      <c r="HMX75" s="243"/>
      <c r="HMY75" s="243"/>
      <c r="HMZ75" s="243"/>
      <c r="HNA75" s="243"/>
      <c r="HNB75" s="243"/>
      <c r="HNC75" s="243"/>
      <c r="HND75" s="243"/>
      <c r="HNE75" s="243"/>
      <c r="HNF75" s="243"/>
      <c r="HNG75" s="243"/>
      <c r="HNH75" s="243"/>
      <c r="HNI75" s="243"/>
      <c r="HNJ75" s="243"/>
      <c r="HNK75" s="243"/>
      <c r="HNL75" s="243"/>
      <c r="HNM75" s="243"/>
      <c r="HNN75" s="243"/>
      <c r="HNO75" s="243"/>
      <c r="HNP75" s="243"/>
      <c r="HNQ75" s="243"/>
      <c r="HNR75" s="243"/>
      <c r="HNS75" s="243"/>
      <c r="HNT75" s="243"/>
      <c r="HNU75" s="243"/>
      <c r="HNV75" s="243"/>
      <c r="HNW75" s="243"/>
      <c r="HNX75" s="243"/>
      <c r="HNY75" s="243"/>
      <c r="HNZ75" s="243"/>
      <c r="HOA75" s="243"/>
      <c r="HOB75" s="243"/>
      <c r="HOC75" s="243"/>
      <c r="HOD75" s="243"/>
      <c r="HOE75" s="243"/>
      <c r="HOF75" s="243"/>
      <c r="HOG75" s="243"/>
      <c r="HOH75" s="243"/>
      <c r="HOI75" s="243"/>
      <c r="HOJ75" s="243"/>
      <c r="HOK75" s="243"/>
      <c r="HOL75" s="243"/>
      <c r="HOM75" s="243"/>
      <c r="HON75" s="243"/>
      <c r="HOO75" s="243"/>
      <c r="HOP75" s="243"/>
      <c r="HOQ75" s="243"/>
      <c r="HOR75" s="243"/>
      <c r="HOS75" s="243"/>
      <c r="HOT75" s="243"/>
      <c r="HOU75" s="243"/>
      <c r="HOV75" s="243"/>
      <c r="HOW75" s="243"/>
      <c r="HOX75" s="243"/>
      <c r="HOY75" s="243"/>
      <c r="HOZ75" s="243"/>
      <c r="HPA75" s="243"/>
      <c r="HPB75" s="243"/>
      <c r="HPC75" s="243"/>
      <c r="HPD75" s="243"/>
      <c r="HPE75" s="243"/>
      <c r="HPF75" s="243"/>
      <c r="HPG75" s="243"/>
      <c r="HPH75" s="243"/>
      <c r="HPI75" s="243"/>
      <c r="HPJ75" s="243"/>
      <c r="HPK75" s="243"/>
      <c r="HPL75" s="243"/>
      <c r="HPM75" s="243"/>
      <c r="HPN75" s="243"/>
      <c r="HPO75" s="243"/>
      <c r="HPP75" s="243"/>
      <c r="HPQ75" s="243"/>
      <c r="HPR75" s="243"/>
      <c r="HPS75" s="243"/>
      <c r="HPT75" s="243"/>
      <c r="HPU75" s="243"/>
      <c r="HPV75" s="243"/>
      <c r="HPW75" s="243"/>
      <c r="HPX75" s="243"/>
      <c r="HPY75" s="243"/>
      <c r="HPZ75" s="243"/>
      <c r="HQA75" s="243"/>
      <c r="HQB75" s="243"/>
      <c r="HQC75" s="243"/>
      <c r="HQD75" s="243"/>
      <c r="HQE75" s="243"/>
      <c r="HQF75" s="243"/>
      <c r="HQG75" s="243"/>
      <c r="HQH75" s="243"/>
      <c r="HQI75" s="243"/>
      <c r="HQJ75" s="243"/>
      <c r="HQK75" s="243"/>
      <c r="HQL75" s="243"/>
      <c r="HQM75" s="243"/>
      <c r="HQN75" s="243"/>
      <c r="HQO75" s="243"/>
      <c r="HQP75" s="243"/>
      <c r="HQQ75" s="243"/>
      <c r="HQR75" s="243"/>
      <c r="HQS75" s="243"/>
      <c r="HQT75" s="243"/>
      <c r="HQU75" s="243"/>
      <c r="HQV75" s="243"/>
      <c r="HQW75" s="243"/>
      <c r="HQX75" s="243"/>
      <c r="HQY75" s="243"/>
      <c r="HQZ75" s="243"/>
      <c r="HRA75" s="243"/>
      <c r="HRB75" s="243"/>
      <c r="HRC75" s="243"/>
      <c r="HRD75" s="243"/>
      <c r="HRE75" s="243"/>
      <c r="HRF75" s="243"/>
      <c r="HRG75" s="243"/>
      <c r="HRH75" s="243"/>
      <c r="HRI75" s="243"/>
      <c r="HRJ75" s="243"/>
      <c r="HRK75" s="243"/>
      <c r="HRL75" s="243"/>
      <c r="HRM75" s="243"/>
      <c r="HRN75" s="243"/>
      <c r="HRO75" s="243"/>
      <c r="HRP75" s="243"/>
      <c r="HRQ75" s="243"/>
      <c r="HRR75" s="243"/>
      <c r="HRS75" s="243"/>
      <c r="HRT75" s="243"/>
      <c r="HRU75" s="243"/>
      <c r="HRV75" s="243"/>
      <c r="HRW75" s="243"/>
      <c r="HRX75" s="243"/>
      <c r="HRY75" s="243"/>
      <c r="HRZ75" s="243"/>
      <c r="HSA75" s="243"/>
      <c r="HSB75" s="243"/>
      <c r="HSC75" s="243"/>
      <c r="HSD75" s="243"/>
      <c r="HSE75" s="243"/>
      <c r="HSF75" s="243"/>
      <c r="HSG75" s="243"/>
      <c r="HSH75" s="243"/>
      <c r="HSI75" s="243"/>
      <c r="HSJ75" s="243"/>
      <c r="HSK75" s="243"/>
      <c r="HSL75" s="243"/>
      <c r="HSM75" s="243"/>
      <c r="HSN75" s="243"/>
      <c r="HSO75" s="243"/>
      <c r="HSP75" s="243"/>
      <c r="HSQ75" s="243"/>
      <c r="HSR75" s="243"/>
      <c r="HSS75" s="243"/>
      <c r="HST75" s="243"/>
      <c r="HSU75" s="243"/>
      <c r="HSV75" s="243"/>
      <c r="HSW75" s="243"/>
      <c r="HSX75" s="243"/>
      <c r="HSY75" s="243"/>
      <c r="HSZ75" s="243"/>
      <c r="HTA75" s="243"/>
      <c r="HTB75" s="243"/>
      <c r="HTC75" s="243"/>
      <c r="HTD75" s="243"/>
      <c r="HTE75" s="243"/>
      <c r="HTF75" s="243"/>
      <c r="HTG75" s="243"/>
      <c r="HTH75" s="243"/>
      <c r="HTI75" s="243"/>
      <c r="HTJ75" s="243"/>
      <c r="HTK75" s="243"/>
      <c r="HTL75" s="243"/>
      <c r="HTM75" s="243"/>
      <c r="HTN75" s="243"/>
      <c r="HTO75" s="243"/>
      <c r="HTP75" s="243"/>
      <c r="HTQ75" s="243"/>
      <c r="HTR75" s="243"/>
      <c r="HTS75" s="243"/>
      <c r="HTT75" s="243"/>
      <c r="HTU75" s="243"/>
      <c r="HTV75" s="243"/>
      <c r="HTW75" s="243"/>
      <c r="HTX75" s="243"/>
      <c r="HTY75" s="243"/>
      <c r="HTZ75" s="243"/>
      <c r="HUA75" s="243"/>
      <c r="HUB75" s="243"/>
      <c r="HUC75" s="243"/>
      <c r="HUD75" s="243"/>
      <c r="HUE75" s="243"/>
      <c r="HUF75" s="243"/>
      <c r="HUG75" s="243"/>
      <c r="HUH75" s="243"/>
      <c r="HUI75" s="243"/>
      <c r="HUJ75" s="243"/>
      <c r="HUK75" s="243"/>
      <c r="HUL75" s="243"/>
      <c r="HUM75" s="243"/>
      <c r="HUN75" s="243"/>
      <c r="HUO75" s="243"/>
      <c r="HUP75" s="243"/>
      <c r="HUQ75" s="243"/>
      <c r="HUR75" s="243"/>
      <c r="HUS75" s="243"/>
      <c r="HUT75" s="243"/>
      <c r="HUU75" s="243"/>
      <c r="HUV75" s="243"/>
      <c r="HUW75" s="243"/>
      <c r="HUX75" s="243"/>
      <c r="HUY75" s="243"/>
      <c r="HUZ75" s="243"/>
      <c r="HVA75" s="243"/>
      <c r="HVB75" s="243"/>
      <c r="HVC75" s="243"/>
      <c r="HVD75" s="243"/>
      <c r="HVE75" s="243"/>
      <c r="HVF75" s="243"/>
      <c r="HVG75" s="243"/>
      <c r="HVH75" s="243"/>
      <c r="HVI75" s="243"/>
      <c r="HVJ75" s="243"/>
      <c r="HVK75" s="243"/>
      <c r="HVL75" s="243"/>
      <c r="HVM75" s="243"/>
      <c r="HVN75" s="243"/>
      <c r="HVO75" s="243"/>
      <c r="HVP75" s="243"/>
      <c r="HVQ75" s="243"/>
      <c r="HVR75" s="243"/>
      <c r="HVS75" s="243"/>
      <c r="HVT75" s="243"/>
      <c r="HVU75" s="243"/>
      <c r="HVV75" s="243"/>
      <c r="HVW75" s="243"/>
      <c r="HVX75" s="243"/>
      <c r="HVY75" s="243"/>
      <c r="HVZ75" s="243"/>
      <c r="HWA75" s="243"/>
      <c r="HWB75" s="243"/>
      <c r="HWC75" s="243"/>
      <c r="HWD75" s="243"/>
      <c r="HWE75" s="243"/>
      <c r="HWF75" s="243"/>
      <c r="HWG75" s="243"/>
      <c r="HWH75" s="243"/>
      <c r="HWI75" s="243"/>
      <c r="HWJ75" s="243"/>
      <c r="HWK75" s="243"/>
      <c r="HWL75" s="243"/>
      <c r="HWM75" s="243"/>
      <c r="HWN75" s="243"/>
      <c r="HWO75" s="243"/>
      <c r="HWP75" s="243"/>
      <c r="HWQ75" s="243"/>
      <c r="HWR75" s="243"/>
      <c r="HWS75" s="243"/>
      <c r="HWT75" s="243"/>
      <c r="HWU75" s="243"/>
      <c r="HWV75" s="243"/>
      <c r="HWW75" s="243"/>
      <c r="HWX75" s="243"/>
      <c r="HWY75" s="243"/>
      <c r="HWZ75" s="243"/>
      <c r="HXA75" s="243"/>
      <c r="HXB75" s="243"/>
      <c r="HXC75" s="243"/>
      <c r="HXD75" s="243"/>
      <c r="HXE75" s="243"/>
      <c r="HXF75" s="243"/>
      <c r="HXG75" s="243"/>
      <c r="HXH75" s="243"/>
      <c r="HXI75" s="243"/>
      <c r="HXJ75" s="243"/>
      <c r="HXK75" s="243"/>
      <c r="HXL75" s="243"/>
      <c r="HXM75" s="243"/>
      <c r="HXN75" s="243"/>
      <c r="HXO75" s="243"/>
      <c r="HXP75" s="243"/>
      <c r="HXQ75" s="243"/>
      <c r="HXR75" s="243"/>
      <c r="HXS75" s="243"/>
      <c r="HXT75" s="243"/>
      <c r="HXU75" s="243"/>
      <c r="HXV75" s="243"/>
      <c r="HXW75" s="243"/>
      <c r="HXX75" s="243"/>
      <c r="HXY75" s="243"/>
      <c r="HXZ75" s="243"/>
      <c r="HYA75" s="243"/>
      <c r="HYB75" s="243"/>
      <c r="HYC75" s="243"/>
      <c r="HYD75" s="243"/>
      <c r="HYE75" s="243"/>
      <c r="HYF75" s="243"/>
      <c r="HYG75" s="243"/>
      <c r="HYH75" s="243"/>
      <c r="HYI75" s="243"/>
      <c r="HYJ75" s="243"/>
      <c r="HYK75" s="243"/>
      <c r="HYL75" s="243"/>
      <c r="HYM75" s="243"/>
      <c r="HYN75" s="243"/>
      <c r="HYO75" s="243"/>
      <c r="HYP75" s="243"/>
      <c r="HYQ75" s="243"/>
      <c r="HYR75" s="243"/>
      <c r="HYS75" s="243"/>
      <c r="HYT75" s="243"/>
      <c r="HYU75" s="243"/>
      <c r="HYV75" s="243"/>
      <c r="HYW75" s="243"/>
      <c r="HYX75" s="243"/>
      <c r="HYY75" s="243"/>
      <c r="HYZ75" s="243"/>
      <c r="HZA75" s="243"/>
      <c r="HZB75" s="243"/>
      <c r="HZC75" s="243"/>
      <c r="HZD75" s="243"/>
      <c r="HZE75" s="243"/>
      <c r="HZF75" s="243"/>
      <c r="HZG75" s="243"/>
      <c r="HZH75" s="243"/>
      <c r="HZI75" s="243"/>
      <c r="HZJ75" s="243"/>
      <c r="HZK75" s="243"/>
      <c r="HZL75" s="243"/>
      <c r="HZM75" s="243"/>
      <c r="HZN75" s="243"/>
      <c r="HZO75" s="243"/>
      <c r="HZP75" s="243"/>
      <c r="HZQ75" s="243"/>
      <c r="HZR75" s="243"/>
      <c r="HZS75" s="243"/>
      <c r="HZT75" s="243"/>
      <c r="HZU75" s="243"/>
      <c r="HZV75" s="243"/>
      <c r="HZW75" s="243"/>
      <c r="HZX75" s="243"/>
      <c r="HZY75" s="243"/>
      <c r="HZZ75" s="243"/>
      <c r="IAA75" s="243"/>
      <c r="IAB75" s="243"/>
      <c r="IAC75" s="243"/>
      <c r="IAD75" s="243"/>
      <c r="IAE75" s="243"/>
      <c r="IAF75" s="243"/>
      <c r="IAG75" s="243"/>
      <c r="IAH75" s="243"/>
      <c r="IAI75" s="243"/>
      <c r="IAJ75" s="243"/>
      <c r="IAK75" s="243"/>
      <c r="IAL75" s="243"/>
      <c r="IAM75" s="243"/>
      <c r="IAN75" s="243"/>
      <c r="IAO75" s="243"/>
      <c r="IAP75" s="243"/>
      <c r="IAQ75" s="243"/>
      <c r="IAR75" s="243"/>
      <c r="IAS75" s="243"/>
      <c r="IAT75" s="243"/>
      <c r="IAU75" s="243"/>
      <c r="IAV75" s="243"/>
      <c r="IAW75" s="243"/>
      <c r="IAX75" s="243"/>
      <c r="IAY75" s="243"/>
      <c r="IAZ75" s="243"/>
      <c r="IBA75" s="243"/>
      <c r="IBB75" s="243"/>
      <c r="IBC75" s="243"/>
      <c r="IBD75" s="243"/>
      <c r="IBE75" s="243"/>
      <c r="IBF75" s="243"/>
      <c r="IBG75" s="243"/>
      <c r="IBH75" s="243"/>
      <c r="IBI75" s="243"/>
      <c r="IBJ75" s="243"/>
      <c r="IBK75" s="243"/>
      <c r="IBL75" s="243"/>
      <c r="IBM75" s="243"/>
      <c r="IBN75" s="243"/>
      <c r="IBO75" s="243"/>
      <c r="IBP75" s="243"/>
      <c r="IBQ75" s="243"/>
      <c r="IBR75" s="243"/>
      <c r="IBS75" s="243"/>
      <c r="IBT75" s="243"/>
      <c r="IBU75" s="243"/>
      <c r="IBV75" s="243"/>
      <c r="IBW75" s="243"/>
      <c r="IBX75" s="243"/>
      <c r="IBY75" s="243"/>
      <c r="IBZ75" s="243"/>
      <c r="ICA75" s="243"/>
      <c r="ICB75" s="243"/>
      <c r="ICC75" s="243"/>
      <c r="ICD75" s="243"/>
      <c r="ICE75" s="243"/>
      <c r="ICF75" s="243"/>
      <c r="ICG75" s="243"/>
      <c r="ICH75" s="243"/>
      <c r="ICI75" s="243"/>
      <c r="ICJ75" s="243"/>
      <c r="ICK75" s="243"/>
      <c r="ICL75" s="243"/>
      <c r="ICM75" s="243"/>
      <c r="ICN75" s="243"/>
      <c r="ICO75" s="243"/>
      <c r="ICP75" s="243"/>
      <c r="ICQ75" s="243"/>
      <c r="ICR75" s="243"/>
      <c r="ICS75" s="243"/>
      <c r="ICT75" s="243"/>
      <c r="ICU75" s="243"/>
      <c r="ICV75" s="243"/>
      <c r="ICW75" s="243"/>
      <c r="ICX75" s="243"/>
      <c r="ICY75" s="243"/>
      <c r="ICZ75" s="243"/>
      <c r="IDA75" s="243"/>
      <c r="IDB75" s="243"/>
      <c r="IDC75" s="243"/>
      <c r="IDD75" s="243"/>
      <c r="IDE75" s="243"/>
      <c r="IDF75" s="243"/>
      <c r="IDG75" s="243"/>
      <c r="IDH75" s="243"/>
      <c r="IDI75" s="243"/>
      <c r="IDJ75" s="243"/>
      <c r="IDK75" s="243"/>
      <c r="IDL75" s="243"/>
      <c r="IDM75" s="243"/>
      <c r="IDN75" s="243"/>
      <c r="IDO75" s="243"/>
      <c r="IDP75" s="243"/>
      <c r="IDQ75" s="243"/>
      <c r="IDR75" s="243"/>
      <c r="IDS75" s="243"/>
      <c r="IDT75" s="243"/>
      <c r="IDU75" s="243"/>
      <c r="IDV75" s="243"/>
      <c r="IDW75" s="243"/>
      <c r="IDX75" s="243"/>
      <c r="IDY75" s="243"/>
      <c r="IDZ75" s="243"/>
      <c r="IEA75" s="243"/>
      <c r="IEB75" s="243"/>
      <c r="IEC75" s="243"/>
      <c r="IED75" s="243"/>
      <c r="IEE75" s="243"/>
      <c r="IEF75" s="243"/>
      <c r="IEG75" s="243"/>
      <c r="IEH75" s="243"/>
      <c r="IEI75" s="243"/>
      <c r="IEJ75" s="243"/>
      <c r="IEK75" s="243"/>
      <c r="IEL75" s="243"/>
      <c r="IEM75" s="243"/>
      <c r="IEN75" s="243"/>
      <c r="IEO75" s="243"/>
      <c r="IEP75" s="243"/>
      <c r="IEQ75" s="243"/>
      <c r="IER75" s="243"/>
      <c r="IES75" s="243"/>
      <c r="IET75" s="243"/>
      <c r="IEU75" s="243"/>
      <c r="IEV75" s="243"/>
      <c r="IEW75" s="243"/>
      <c r="IEX75" s="243"/>
      <c r="IEY75" s="243"/>
      <c r="IEZ75" s="243"/>
      <c r="IFA75" s="243"/>
      <c r="IFB75" s="243"/>
      <c r="IFC75" s="243"/>
      <c r="IFD75" s="243"/>
      <c r="IFE75" s="243"/>
      <c r="IFF75" s="243"/>
      <c r="IFG75" s="243"/>
      <c r="IFH75" s="243"/>
      <c r="IFI75" s="243"/>
      <c r="IFJ75" s="243"/>
      <c r="IFK75" s="243"/>
      <c r="IFL75" s="243"/>
      <c r="IFM75" s="243"/>
      <c r="IFN75" s="243"/>
      <c r="IFO75" s="243"/>
      <c r="IFP75" s="243"/>
      <c r="IFQ75" s="243"/>
      <c r="IFR75" s="243"/>
      <c r="IFS75" s="243"/>
      <c r="IFT75" s="243"/>
      <c r="IFU75" s="243"/>
      <c r="IFV75" s="243"/>
      <c r="IFW75" s="243"/>
      <c r="IFX75" s="243"/>
      <c r="IFY75" s="243"/>
      <c r="IFZ75" s="243"/>
      <c r="IGA75" s="243"/>
      <c r="IGB75" s="243"/>
      <c r="IGC75" s="243"/>
      <c r="IGD75" s="243"/>
      <c r="IGE75" s="243"/>
      <c r="IGF75" s="243"/>
      <c r="IGG75" s="243"/>
      <c r="IGH75" s="243"/>
      <c r="IGI75" s="243"/>
      <c r="IGJ75" s="243"/>
      <c r="IGK75" s="243"/>
      <c r="IGL75" s="243"/>
      <c r="IGM75" s="243"/>
      <c r="IGN75" s="243"/>
      <c r="IGO75" s="243"/>
      <c r="IGP75" s="243"/>
      <c r="IGQ75" s="243"/>
      <c r="IGR75" s="243"/>
      <c r="IGS75" s="243"/>
      <c r="IGT75" s="243"/>
      <c r="IGU75" s="243"/>
      <c r="IGV75" s="243"/>
      <c r="IGW75" s="243"/>
      <c r="IGX75" s="243"/>
      <c r="IGY75" s="243"/>
      <c r="IGZ75" s="243"/>
      <c r="IHA75" s="243"/>
      <c r="IHB75" s="243"/>
      <c r="IHC75" s="243"/>
      <c r="IHD75" s="243"/>
      <c r="IHE75" s="243"/>
      <c r="IHF75" s="243"/>
      <c r="IHG75" s="243"/>
      <c r="IHH75" s="243"/>
      <c r="IHI75" s="243"/>
      <c r="IHJ75" s="243"/>
      <c r="IHK75" s="243"/>
      <c r="IHL75" s="243"/>
      <c r="IHM75" s="243"/>
      <c r="IHN75" s="243"/>
      <c r="IHO75" s="243"/>
      <c r="IHP75" s="243"/>
      <c r="IHQ75" s="243"/>
      <c r="IHR75" s="243"/>
      <c r="IHS75" s="243"/>
      <c r="IHT75" s="243"/>
      <c r="IHU75" s="243"/>
      <c r="IHV75" s="243"/>
      <c r="IHW75" s="243"/>
      <c r="IHX75" s="243"/>
      <c r="IHY75" s="243"/>
      <c r="IHZ75" s="243"/>
      <c r="IIA75" s="243"/>
      <c r="IIB75" s="243"/>
      <c r="IIC75" s="243"/>
      <c r="IID75" s="243"/>
      <c r="IIE75" s="243"/>
      <c r="IIF75" s="243"/>
      <c r="IIG75" s="243"/>
      <c r="IIH75" s="243"/>
      <c r="III75" s="243"/>
      <c r="IIJ75" s="243"/>
      <c r="IIK75" s="243"/>
      <c r="IIL75" s="243"/>
      <c r="IIM75" s="243"/>
      <c r="IIN75" s="243"/>
      <c r="IIO75" s="243"/>
      <c r="IIP75" s="243"/>
      <c r="IIQ75" s="243"/>
      <c r="IIR75" s="243"/>
      <c r="IIS75" s="243"/>
      <c r="IIT75" s="243"/>
      <c r="IIU75" s="243"/>
      <c r="IIV75" s="243"/>
      <c r="IIW75" s="243"/>
      <c r="IIX75" s="243"/>
      <c r="IIY75" s="243"/>
      <c r="IIZ75" s="243"/>
      <c r="IJA75" s="243"/>
      <c r="IJB75" s="243"/>
      <c r="IJC75" s="243"/>
      <c r="IJD75" s="243"/>
      <c r="IJE75" s="243"/>
      <c r="IJF75" s="243"/>
      <c r="IJG75" s="243"/>
      <c r="IJH75" s="243"/>
      <c r="IJI75" s="243"/>
      <c r="IJJ75" s="243"/>
      <c r="IJK75" s="243"/>
      <c r="IJL75" s="243"/>
      <c r="IJM75" s="243"/>
      <c r="IJN75" s="243"/>
      <c r="IJO75" s="243"/>
      <c r="IJP75" s="243"/>
      <c r="IJQ75" s="243"/>
      <c r="IJR75" s="243"/>
      <c r="IJS75" s="243"/>
      <c r="IJT75" s="243"/>
      <c r="IJU75" s="243"/>
      <c r="IJV75" s="243"/>
      <c r="IJW75" s="243"/>
      <c r="IJX75" s="243"/>
      <c r="IJY75" s="243"/>
      <c r="IJZ75" s="243"/>
      <c r="IKA75" s="243"/>
      <c r="IKB75" s="243"/>
      <c r="IKC75" s="243"/>
      <c r="IKD75" s="243"/>
      <c r="IKE75" s="243"/>
      <c r="IKF75" s="243"/>
      <c r="IKG75" s="243"/>
      <c r="IKH75" s="243"/>
      <c r="IKI75" s="243"/>
      <c r="IKJ75" s="243"/>
      <c r="IKK75" s="243"/>
      <c r="IKL75" s="243"/>
      <c r="IKM75" s="243"/>
      <c r="IKN75" s="243"/>
      <c r="IKO75" s="243"/>
      <c r="IKP75" s="243"/>
      <c r="IKQ75" s="243"/>
      <c r="IKR75" s="243"/>
      <c r="IKS75" s="243"/>
      <c r="IKT75" s="243"/>
      <c r="IKU75" s="243"/>
      <c r="IKV75" s="243"/>
      <c r="IKW75" s="243"/>
      <c r="IKX75" s="243"/>
      <c r="IKY75" s="243"/>
      <c r="IKZ75" s="243"/>
      <c r="ILA75" s="243"/>
      <c r="ILB75" s="243"/>
      <c r="ILC75" s="243"/>
      <c r="ILD75" s="243"/>
      <c r="ILE75" s="243"/>
      <c r="ILF75" s="243"/>
      <c r="ILG75" s="243"/>
      <c r="ILH75" s="243"/>
      <c r="ILI75" s="243"/>
      <c r="ILJ75" s="243"/>
      <c r="ILK75" s="243"/>
      <c r="ILL75" s="243"/>
      <c r="ILM75" s="243"/>
      <c r="ILN75" s="243"/>
      <c r="ILO75" s="243"/>
      <c r="ILP75" s="243"/>
      <c r="ILQ75" s="243"/>
      <c r="ILR75" s="243"/>
      <c r="ILS75" s="243"/>
      <c r="ILT75" s="243"/>
      <c r="ILU75" s="243"/>
      <c r="ILV75" s="243"/>
      <c r="ILW75" s="243"/>
      <c r="ILX75" s="243"/>
      <c r="ILY75" s="243"/>
      <c r="ILZ75" s="243"/>
      <c r="IMA75" s="243"/>
      <c r="IMB75" s="243"/>
      <c r="IMC75" s="243"/>
      <c r="IMD75" s="243"/>
      <c r="IME75" s="243"/>
      <c r="IMF75" s="243"/>
      <c r="IMG75" s="243"/>
      <c r="IMH75" s="243"/>
      <c r="IMI75" s="243"/>
      <c r="IMJ75" s="243"/>
      <c r="IMK75" s="243"/>
      <c r="IML75" s="243"/>
      <c r="IMM75" s="243"/>
      <c r="IMN75" s="243"/>
      <c r="IMO75" s="243"/>
      <c r="IMP75" s="243"/>
      <c r="IMQ75" s="243"/>
      <c r="IMR75" s="243"/>
      <c r="IMS75" s="243"/>
      <c r="IMT75" s="243"/>
      <c r="IMU75" s="243"/>
      <c r="IMV75" s="243"/>
      <c r="IMW75" s="243"/>
      <c r="IMX75" s="243"/>
      <c r="IMY75" s="243"/>
      <c r="IMZ75" s="243"/>
      <c r="INA75" s="243"/>
      <c r="INB75" s="243"/>
      <c r="INC75" s="243"/>
      <c r="IND75" s="243"/>
      <c r="INE75" s="243"/>
      <c r="INF75" s="243"/>
      <c r="ING75" s="243"/>
      <c r="INH75" s="243"/>
      <c r="INI75" s="243"/>
      <c r="INJ75" s="243"/>
      <c r="INK75" s="243"/>
      <c r="INL75" s="243"/>
      <c r="INM75" s="243"/>
      <c r="INN75" s="243"/>
      <c r="INO75" s="243"/>
      <c r="INP75" s="243"/>
      <c r="INQ75" s="243"/>
      <c r="INR75" s="243"/>
      <c r="INS75" s="243"/>
      <c r="INT75" s="243"/>
      <c r="INU75" s="243"/>
      <c r="INV75" s="243"/>
      <c r="INW75" s="243"/>
      <c r="INX75" s="243"/>
      <c r="INY75" s="243"/>
      <c r="INZ75" s="243"/>
      <c r="IOA75" s="243"/>
      <c r="IOB75" s="243"/>
      <c r="IOC75" s="243"/>
      <c r="IOD75" s="243"/>
      <c r="IOE75" s="243"/>
      <c r="IOF75" s="243"/>
      <c r="IOG75" s="243"/>
      <c r="IOH75" s="243"/>
      <c r="IOI75" s="243"/>
      <c r="IOJ75" s="243"/>
      <c r="IOK75" s="243"/>
      <c r="IOL75" s="243"/>
      <c r="IOM75" s="243"/>
      <c r="ION75" s="243"/>
      <c r="IOO75" s="243"/>
      <c r="IOP75" s="243"/>
      <c r="IOQ75" s="243"/>
      <c r="IOR75" s="243"/>
      <c r="IOS75" s="243"/>
      <c r="IOT75" s="243"/>
      <c r="IOU75" s="243"/>
      <c r="IOV75" s="243"/>
      <c r="IOW75" s="243"/>
      <c r="IOX75" s="243"/>
      <c r="IOY75" s="243"/>
      <c r="IOZ75" s="243"/>
      <c r="IPA75" s="243"/>
      <c r="IPB75" s="243"/>
      <c r="IPC75" s="243"/>
      <c r="IPD75" s="243"/>
      <c r="IPE75" s="243"/>
      <c r="IPF75" s="243"/>
      <c r="IPG75" s="243"/>
      <c r="IPH75" s="243"/>
      <c r="IPI75" s="243"/>
      <c r="IPJ75" s="243"/>
      <c r="IPK75" s="243"/>
      <c r="IPL75" s="243"/>
      <c r="IPM75" s="243"/>
      <c r="IPN75" s="243"/>
      <c r="IPO75" s="243"/>
      <c r="IPP75" s="243"/>
      <c r="IPQ75" s="243"/>
      <c r="IPR75" s="243"/>
      <c r="IPS75" s="243"/>
      <c r="IPT75" s="243"/>
      <c r="IPU75" s="243"/>
      <c r="IPV75" s="243"/>
      <c r="IPW75" s="243"/>
      <c r="IPX75" s="243"/>
      <c r="IPY75" s="243"/>
      <c r="IPZ75" s="243"/>
      <c r="IQA75" s="243"/>
      <c r="IQB75" s="243"/>
      <c r="IQC75" s="243"/>
      <c r="IQD75" s="243"/>
      <c r="IQE75" s="243"/>
      <c r="IQF75" s="243"/>
      <c r="IQG75" s="243"/>
      <c r="IQH75" s="243"/>
      <c r="IQI75" s="243"/>
      <c r="IQJ75" s="243"/>
      <c r="IQK75" s="243"/>
      <c r="IQL75" s="243"/>
      <c r="IQM75" s="243"/>
      <c r="IQN75" s="243"/>
      <c r="IQO75" s="243"/>
      <c r="IQP75" s="243"/>
      <c r="IQQ75" s="243"/>
      <c r="IQR75" s="243"/>
      <c r="IQS75" s="243"/>
      <c r="IQT75" s="243"/>
      <c r="IQU75" s="243"/>
      <c r="IQV75" s="243"/>
      <c r="IQW75" s="243"/>
      <c r="IQX75" s="243"/>
      <c r="IQY75" s="243"/>
      <c r="IQZ75" s="243"/>
      <c r="IRA75" s="243"/>
      <c r="IRB75" s="243"/>
      <c r="IRC75" s="243"/>
      <c r="IRD75" s="243"/>
      <c r="IRE75" s="243"/>
      <c r="IRF75" s="243"/>
      <c r="IRG75" s="243"/>
      <c r="IRH75" s="243"/>
      <c r="IRI75" s="243"/>
      <c r="IRJ75" s="243"/>
      <c r="IRK75" s="243"/>
      <c r="IRL75" s="243"/>
      <c r="IRM75" s="243"/>
      <c r="IRN75" s="243"/>
      <c r="IRO75" s="243"/>
      <c r="IRP75" s="243"/>
      <c r="IRQ75" s="243"/>
      <c r="IRR75" s="243"/>
      <c r="IRS75" s="243"/>
      <c r="IRT75" s="243"/>
      <c r="IRU75" s="243"/>
      <c r="IRV75" s="243"/>
      <c r="IRW75" s="243"/>
      <c r="IRX75" s="243"/>
      <c r="IRY75" s="243"/>
      <c r="IRZ75" s="243"/>
      <c r="ISA75" s="243"/>
      <c r="ISB75" s="243"/>
      <c r="ISC75" s="243"/>
      <c r="ISD75" s="243"/>
      <c r="ISE75" s="243"/>
      <c r="ISF75" s="243"/>
      <c r="ISG75" s="243"/>
      <c r="ISH75" s="243"/>
      <c r="ISI75" s="243"/>
      <c r="ISJ75" s="243"/>
      <c r="ISK75" s="243"/>
      <c r="ISL75" s="243"/>
      <c r="ISM75" s="243"/>
      <c r="ISN75" s="243"/>
      <c r="ISO75" s="243"/>
      <c r="ISP75" s="243"/>
      <c r="ISQ75" s="243"/>
      <c r="ISR75" s="243"/>
      <c r="ISS75" s="243"/>
      <c r="IST75" s="243"/>
      <c r="ISU75" s="243"/>
      <c r="ISV75" s="243"/>
      <c r="ISW75" s="243"/>
      <c r="ISX75" s="243"/>
      <c r="ISY75" s="243"/>
      <c r="ISZ75" s="243"/>
      <c r="ITA75" s="243"/>
      <c r="ITB75" s="243"/>
      <c r="ITC75" s="243"/>
      <c r="ITD75" s="243"/>
      <c r="ITE75" s="243"/>
      <c r="ITF75" s="243"/>
      <c r="ITG75" s="243"/>
      <c r="ITH75" s="243"/>
      <c r="ITI75" s="243"/>
      <c r="ITJ75" s="243"/>
      <c r="ITK75" s="243"/>
      <c r="ITL75" s="243"/>
      <c r="ITM75" s="243"/>
      <c r="ITN75" s="243"/>
      <c r="ITO75" s="243"/>
      <c r="ITP75" s="243"/>
      <c r="ITQ75" s="243"/>
      <c r="ITR75" s="243"/>
      <c r="ITS75" s="243"/>
      <c r="ITT75" s="243"/>
      <c r="ITU75" s="243"/>
      <c r="ITV75" s="243"/>
      <c r="ITW75" s="243"/>
      <c r="ITX75" s="243"/>
      <c r="ITY75" s="243"/>
      <c r="ITZ75" s="243"/>
      <c r="IUA75" s="243"/>
      <c r="IUB75" s="243"/>
      <c r="IUC75" s="243"/>
      <c r="IUD75" s="243"/>
      <c r="IUE75" s="243"/>
      <c r="IUF75" s="243"/>
      <c r="IUG75" s="243"/>
      <c r="IUH75" s="243"/>
      <c r="IUI75" s="243"/>
      <c r="IUJ75" s="243"/>
      <c r="IUK75" s="243"/>
      <c r="IUL75" s="243"/>
      <c r="IUM75" s="243"/>
      <c r="IUN75" s="243"/>
      <c r="IUO75" s="243"/>
      <c r="IUP75" s="243"/>
      <c r="IUQ75" s="243"/>
      <c r="IUR75" s="243"/>
      <c r="IUS75" s="243"/>
      <c r="IUT75" s="243"/>
      <c r="IUU75" s="243"/>
      <c r="IUV75" s="243"/>
      <c r="IUW75" s="243"/>
      <c r="IUX75" s="243"/>
      <c r="IUY75" s="243"/>
      <c r="IUZ75" s="243"/>
      <c r="IVA75" s="243"/>
      <c r="IVB75" s="243"/>
      <c r="IVC75" s="243"/>
      <c r="IVD75" s="243"/>
      <c r="IVE75" s="243"/>
      <c r="IVF75" s="243"/>
      <c r="IVG75" s="243"/>
      <c r="IVH75" s="243"/>
      <c r="IVI75" s="243"/>
      <c r="IVJ75" s="243"/>
      <c r="IVK75" s="243"/>
      <c r="IVL75" s="243"/>
      <c r="IVM75" s="243"/>
      <c r="IVN75" s="243"/>
      <c r="IVO75" s="243"/>
      <c r="IVP75" s="243"/>
      <c r="IVQ75" s="243"/>
      <c r="IVR75" s="243"/>
      <c r="IVS75" s="243"/>
      <c r="IVT75" s="243"/>
      <c r="IVU75" s="243"/>
      <c r="IVV75" s="243"/>
      <c r="IVW75" s="243"/>
      <c r="IVX75" s="243"/>
      <c r="IVY75" s="243"/>
      <c r="IVZ75" s="243"/>
      <c r="IWA75" s="243"/>
      <c r="IWB75" s="243"/>
      <c r="IWC75" s="243"/>
      <c r="IWD75" s="243"/>
      <c r="IWE75" s="243"/>
      <c r="IWF75" s="243"/>
      <c r="IWG75" s="243"/>
      <c r="IWH75" s="243"/>
      <c r="IWI75" s="243"/>
      <c r="IWJ75" s="243"/>
      <c r="IWK75" s="243"/>
      <c r="IWL75" s="243"/>
      <c r="IWM75" s="243"/>
      <c r="IWN75" s="243"/>
      <c r="IWO75" s="243"/>
      <c r="IWP75" s="243"/>
      <c r="IWQ75" s="243"/>
      <c r="IWR75" s="243"/>
      <c r="IWS75" s="243"/>
      <c r="IWT75" s="243"/>
      <c r="IWU75" s="243"/>
      <c r="IWV75" s="243"/>
      <c r="IWW75" s="243"/>
      <c r="IWX75" s="243"/>
      <c r="IWY75" s="243"/>
      <c r="IWZ75" s="243"/>
      <c r="IXA75" s="243"/>
      <c r="IXB75" s="243"/>
      <c r="IXC75" s="243"/>
      <c r="IXD75" s="243"/>
      <c r="IXE75" s="243"/>
      <c r="IXF75" s="243"/>
      <c r="IXG75" s="243"/>
      <c r="IXH75" s="243"/>
      <c r="IXI75" s="243"/>
      <c r="IXJ75" s="243"/>
      <c r="IXK75" s="243"/>
      <c r="IXL75" s="243"/>
      <c r="IXM75" s="243"/>
      <c r="IXN75" s="243"/>
      <c r="IXO75" s="243"/>
      <c r="IXP75" s="243"/>
      <c r="IXQ75" s="243"/>
      <c r="IXR75" s="243"/>
      <c r="IXS75" s="243"/>
      <c r="IXT75" s="243"/>
      <c r="IXU75" s="243"/>
      <c r="IXV75" s="243"/>
      <c r="IXW75" s="243"/>
      <c r="IXX75" s="243"/>
      <c r="IXY75" s="243"/>
      <c r="IXZ75" s="243"/>
      <c r="IYA75" s="243"/>
      <c r="IYB75" s="243"/>
      <c r="IYC75" s="243"/>
      <c r="IYD75" s="243"/>
      <c r="IYE75" s="243"/>
      <c r="IYF75" s="243"/>
      <c r="IYG75" s="243"/>
      <c r="IYH75" s="243"/>
      <c r="IYI75" s="243"/>
      <c r="IYJ75" s="243"/>
      <c r="IYK75" s="243"/>
      <c r="IYL75" s="243"/>
      <c r="IYM75" s="243"/>
      <c r="IYN75" s="243"/>
      <c r="IYO75" s="243"/>
      <c r="IYP75" s="243"/>
      <c r="IYQ75" s="243"/>
      <c r="IYR75" s="243"/>
      <c r="IYS75" s="243"/>
      <c r="IYT75" s="243"/>
      <c r="IYU75" s="243"/>
      <c r="IYV75" s="243"/>
      <c r="IYW75" s="243"/>
      <c r="IYX75" s="243"/>
      <c r="IYY75" s="243"/>
      <c r="IYZ75" s="243"/>
      <c r="IZA75" s="243"/>
      <c r="IZB75" s="243"/>
      <c r="IZC75" s="243"/>
      <c r="IZD75" s="243"/>
      <c r="IZE75" s="243"/>
      <c r="IZF75" s="243"/>
      <c r="IZG75" s="243"/>
      <c r="IZH75" s="243"/>
      <c r="IZI75" s="243"/>
      <c r="IZJ75" s="243"/>
      <c r="IZK75" s="243"/>
      <c r="IZL75" s="243"/>
      <c r="IZM75" s="243"/>
      <c r="IZN75" s="243"/>
      <c r="IZO75" s="243"/>
      <c r="IZP75" s="243"/>
      <c r="IZQ75" s="243"/>
      <c r="IZR75" s="243"/>
      <c r="IZS75" s="243"/>
      <c r="IZT75" s="243"/>
      <c r="IZU75" s="243"/>
      <c r="IZV75" s="243"/>
      <c r="IZW75" s="243"/>
      <c r="IZX75" s="243"/>
      <c r="IZY75" s="243"/>
      <c r="IZZ75" s="243"/>
      <c r="JAA75" s="243"/>
      <c r="JAB75" s="243"/>
      <c r="JAC75" s="243"/>
      <c r="JAD75" s="243"/>
      <c r="JAE75" s="243"/>
      <c r="JAF75" s="243"/>
      <c r="JAG75" s="243"/>
      <c r="JAH75" s="243"/>
      <c r="JAI75" s="243"/>
      <c r="JAJ75" s="243"/>
      <c r="JAK75" s="243"/>
      <c r="JAL75" s="243"/>
      <c r="JAM75" s="243"/>
      <c r="JAN75" s="243"/>
      <c r="JAO75" s="243"/>
      <c r="JAP75" s="243"/>
      <c r="JAQ75" s="243"/>
      <c r="JAR75" s="243"/>
      <c r="JAS75" s="243"/>
      <c r="JAT75" s="243"/>
      <c r="JAU75" s="243"/>
      <c r="JAV75" s="243"/>
      <c r="JAW75" s="243"/>
      <c r="JAX75" s="243"/>
      <c r="JAY75" s="243"/>
      <c r="JAZ75" s="243"/>
      <c r="JBA75" s="243"/>
      <c r="JBB75" s="243"/>
      <c r="JBC75" s="243"/>
      <c r="JBD75" s="243"/>
      <c r="JBE75" s="243"/>
      <c r="JBF75" s="243"/>
      <c r="JBG75" s="243"/>
      <c r="JBH75" s="243"/>
      <c r="JBI75" s="243"/>
      <c r="JBJ75" s="243"/>
      <c r="JBK75" s="243"/>
      <c r="JBL75" s="243"/>
      <c r="JBM75" s="243"/>
      <c r="JBN75" s="243"/>
      <c r="JBO75" s="243"/>
      <c r="JBP75" s="243"/>
      <c r="JBQ75" s="243"/>
      <c r="JBR75" s="243"/>
      <c r="JBS75" s="243"/>
      <c r="JBT75" s="243"/>
      <c r="JBU75" s="243"/>
      <c r="JBV75" s="243"/>
      <c r="JBW75" s="243"/>
      <c r="JBX75" s="243"/>
      <c r="JBY75" s="243"/>
      <c r="JBZ75" s="243"/>
      <c r="JCA75" s="243"/>
      <c r="JCB75" s="243"/>
      <c r="JCC75" s="243"/>
      <c r="JCD75" s="243"/>
      <c r="JCE75" s="243"/>
      <c r="JCF75" s="243"/>
      <c r="JCG75" s="243"/>
      <c r="JCH75" s="243"/>
      <c r="JCI75" s="243"/>
      <c r="JCJ75" s="243"/>
      <c r="JCK75" s="243"/>
      <c r="JCL75" s="243"/>
      <c r="JCM75" s="243"/>
      <c r="JCN75" s="243"/>
      <c r="JCO75" s="243"/>
      <c r="JCP75" s="243"/>
      <c r="JCQ75" s="243"/>
      <c r="JCR75" s="243"/>
      <c r="JCS75" s="243"/>
      <c r="JCT75" s="243"/>
      <c r="JCU75" s="243"/>
      <c r="JCV75" s="243"/>
      <c r="JCW75" s="243"/>
      <c r="JCX75" s="243"/>
      <c r="JCY75" s="243"/>
      <c r="JCZ75" s="243"/>
      <c r="JDA75" s="243"/>
      <c r="JDB75" s="243"/>
      <c r="JDC75" s="243"/>
      <c r="JDD75" s="243"/>
      <c r="JDE75" s="243"/>
      <c r="JDF75" s="243"/>
      <c r="JDG75" s="243"/>
      <c r="JDH75" s="243"/>
      <c r="JDI75" s="243"/>
      <c r="JDJ75" s="243"/>
      <c r="JDK75" s="243"/>
      <c r="JDL75" s="243"/>
      <c r="JDM75" s="243"/>
      <c r="JDN75" s="243"/>
      <c r="JDO75" s="243"/>
      <c r="JDP75" s="243"/>
      <c r="JDQ75" s="243"/>
      <c r="JDR75" s="243"/>
      <c r="JDS75" s="243"/>
      <c r="JDT75" s="243"/>
      <c r="JDU75" s="243"/>
      <c r="JDV75" s="243"/>
      <c r="JDW75" s="243"/>
      <c r="JDX75" s="243"/>
      <c r="JDY75" s="243"/>
      <c r="JDZ75" s="243"/>
      <c r="JEA75" s="243"/>
      <c r="JEB75" s="243"/>
      <c r="JEC75" s="243"/>
      <c r="JED75" s="243"/>
      <c r="JEE75" s="243"/>
      <c r="JEF75" s="243"/>
      <c r="JEG75" s="243"/>
      <c r="JEH75" s="243"/>
      <c r="JEI75" s="243"/>
      <c r="JEJ75" s="243"/>
      <c r="JEK75" s="243"/>
      <c r="JEL75" s="243"/>
      <c r="JEM75" s="243"/>
      <c r="JEN75" s="243"/>
      <c r="JEO75" s="243"/>
      <c r="JEP75" s="243"/>
      <c r="JEQ75" s="243"/>
      <c r="JER75" s="243"/>
      <c r="JES75" s="243"/>
      <c r="JET75" s="243"/>
      <c r="JEU75" s="243"/>
      <c r="JEV75" s="243"/>
      <c r="JEW75" s="243"/>
      <c r="JEX75" s="243"/>
      <c r="JEY75" s="243"/>
      <c r="JEZ75" s="243"/>
      <c r="JFA75" s="243"/>
      <c r="JFB75" s="243"/>
      <c r="JFC75" s="243"/>
      <c r="JFD75" s="243"/>
      <c r="JFE75" s="243"/>
      <c r="JFF75" s="243"/>
      <c r="JFG75" s="243"/>
      <c r="JFH75" s="243"/>
      <c r="JFI75" s="243"/>
      <c r="JFJ75" s="243"/>
      <c r="JFK75" s="243"/>
      <c r="JFL75" s="243"/>
      <c r="JFM75" s="243"/>
      <c r="JFN75" s="243"/>
      <c r="JFO75" s="243"/>
      <c r="JFP75" s="243"/>
      <c r="JFQ75" s="243"/>
      <c r="JFR75" s="243"/>
      <c r="JFS75" s="243"/>
      <c r="JFT75" s="243"/>
      <c r="JFU75" s="243"/>
      <c r="JFV75" s="243"/>
      <c r="JFW75" s="243"/>
      <c r="JFX75" s="243"/>
      <c r="JFY75" s="243"/>
      <c r="JFZ75" s="243"/>
      <c r="JGA75" s="243"/>
      <c r="JGB75" s="243"/>
      <c r="JGC75" s="243"/>
      <c r="JGD75" s="243"/>
      <c r="JGE75" s="243"/>
      <c r="JGF75" s="243"/>
      <c r="JGG75" s="243"/>
      <c r="JGH75" s="243"/>
      <c r="JGI75" s="243"/>
      <c r="JGJ75" s="243"/>
      <c r="JGK75" s="243"/>
      <c r="JGL75" s="243"/>
      <c r="JGM75" s="243"/>
      <c r="JGN75" s="243"/>
      <c r="JGO75" s="243"/>
      <c r="JGP75" s="243"/>
      <c r="JGQ75" s="243"/>
      <c r="JGR75" s="243"/>
      <c r="JGS75" s="243"/>
      <c r="JGT75" s="243"/>
      <c r="JGU75" s="243"/>
      <c r="JGV75" s="243"/>
      <c r="JGW75" s="243"/>
      <c r="JGX75" s="243"/>
      <c r="JGY75" s="243"/>
      <c r="JGZ75" s="243"/>
      <c r="JHA75" s="243"/>
      <c r="JHB75" s="243"/>
      <c r="JHC75" s="243"/>
      <c r="JHD75" s="243"/>
      <c r="JHE75" s="243"/>
      <c r="JHF75" s="243"/>
      <c r="JHG75" s="243"/>
      <c r="JHH75" s="243"/>
      <c r="JHI75" s="243"/>
      <c r="JHJ75" s="243"/>
      <c r="JHK75" s="243"/>
      <c r="JHL75" s="243"/>
      <c r="JHM75" s="243"/>
      <c r="JHN75" s="243"/>
      <c r="JHO75" s="243"/>
      <c r="JHP75" s="243"/>
      <c r="JHQ75" s="243"/>
      <c r="JHR75" s="243"/>
      <c r="JHS75" s="243"/>
      <c r="JHT75" s="243"/>
      <c r="JHU75" s="243"/>
      <c r="JHV75" s="243"/>
      <c r="JHW75" s="243"/>
      <c r="JHX75" s="243"/>
      <c r="JHY75" s="243"/>
      <c r="JHZ75" s="243"/>
      <c r="JIA75" s="243"/>
      <c r="JIB75" s="243"/>
      <c r="JIC75" s="243"/>
      <c r="JID75" s="243"/>
      <c r="JIE75" s="243"/>
      <c r="JIF75" s="243"/>
      <c r="JIG75" s="243"/>
      <c r="JIH75" s="243"/>
      <c r="JII75" s="243"/>
      <c r="JIJ75" s="243"/>
      <c r="JIK75" s="243"/>
      <c r="JIL75" s="243"/>
      <c r="JIM75" s="243"/>
      <c r="JIN75" s="243"/>
      <c r="JIO75" s="243"/>
      <c r="JIP75" s="243"/>
      <c r="JIQ75" s="243"/>
      <c r="JIR75" s="243"/>
      <c r="JIS75" s="243"/>
      <c r="JIT75" s="243"/>
      <c r="JIU75" s="243"/>
      <c r="JIV75" s="243"/>
      <c r="JIW75" s="243"/>
      <c r="JIX75" s="243"/>
      <c r="JIY75" s="243"/>
      <c r="JIZ75" s="243"/>
      <c r="JJA75" s="243"/>
      <c r="JJB75" s="243"/>
      <c r="JJC75" s="243"/>
      <c r="JJD75" s="243"/>
      <c r="JJE75" s="243"/>
      <c r="JJF75" s="243"/>
      <c r="JJG75" s="243"/>
      <c r="JJH75" s="243"/>
      <c r="JJI75" s="243"/>
      <c r="JJJ75" s="243"/>
      <c r="JJK75" s="243"/>
      <c r="JJL75" s="243"/>
      <c r="JJM75" s="243"/>
      <c r="JJN75" s="243"/>
      <c r="JJO75" s="243"/>
      <c r="JJP75" s="243"/>
      <c r="JJQ75" s="243"/>
      <c r="JJR75" s="243"/>
      <c r="JJS75" s="243"/>
      <c r="JJT75" s="243"/>
      <c r="JJU75" s="243"/>
      <c r="JJV75" s="243"/>
      <c r="JJW75" s="243"/>
      <c r="JJX75" s="243"/>
      <c r="JJY75" s="243"/>
      <c r="JJZ75" s="243"/>
      <c r="JKA75" s="243"/>
      <c r="JKB75" s="243"/>
      <c r="JKC75" s="243"/>
      <c r="JKD75" s="243"/>
      <c r="JKE75" s="243"/>
      <c r="JKF75" s="243"/>
      <c r="JKG75" s="243"/>
      <c r="JKH75" s="243"/>
      <c r="JKI75" s="243"/>
      <c r="JKJ75" s="243"/>
      <c r="JKK75" s="243"/>
      <c r="JKL75" s="243"/>
      <c r="JKM75" s="243"/>
      <c r="JKN75" s="243"/>
      <c r="JKO75" s="243"/>
      <c r="JKP75" s="243"/>
      <c r="JKQ75" s="243"/>
      <c r="JKR75" s="243"/>
      <c r="JKS75" s="243"/>
      <c r="JKT75" s="243"/>
      <c r="JKU75" s="243"/>
      <c r="JKV75" s="243"/>
      <c r="JKW75" s="243"/>
      <c r="JKX75" s="243"/>
      <c r="JKY75" s="243"/>
      <c r="JKZ75" s="243"/>
      <c r="JLA75" s="243"/>
      <c r="JLB75" s="243"/>
      <c r="JLC75" s="243"/>
      <c r="JLD75" s="243"/>
      <c r="JLE75" s="243"/>
      <c r="JLF75" s="243"/>
      <c r="JLG75" s="243"/>
      <c r="JLH75" s="243"/>
      <c r="JLI75" s="243"/>
      <c r="JLJ75" s="243"/>
      <c r="JLK75" s="243"/>
      <c r="JLL75" s="243"/>
      <c r="JLM75" s="243"/>
      <c r="JLN75" s="243"/>
      <c r="JLO75" s="243"/>
      <c r="JLP75" s="243"/>
      <c r="JLQ75" s="243"/>
      <c r="JLR75" s="243"/>
      <c r="JLS75" s="243"/>
      <c r="JLT75" s="243"/>
      <c r="JLU75" s="243"/>
      <c r="JLV75" s="243"/>
      <c r="JLW75" s="243"/>
      <c r="JLX75" s="243"/>
      <c r="JLY75" s="243"/>
      <c r="JLZ75" s="243"/>
      <c r="JMA75" s="243"/>
      <c r="JMB75" s="243"/>
      <c r="JMC75" s="243"/>
      <c r="JMD75" s="243"/>
      <c r="JME75" s="243"/>
      <c r="JMF75" s="243"/>
      <c r="JMG75" s="243"/>
      <c r="JMH75" s="243"/>
      <c r="JMI75" s="243"/>
      <c r="JMJ75" s="243"/>
      <c r="JMK75" s="243"/>
      <c r="JML75" s="243"/>
      <c r="JMM75" s="243"/>
      <c r="JMN75" s="243"/>
      <c r="JMO75" s="243"/>
      <c r="JMP75" s="243"/>
      <c r="JMQ75" s="243"/>
      <c r="JMR75" s="243"/>
      <c r="JMS75" s="243"/>
      <c r="JMT75" s="243"/>
      <c r="JMU75" s="243"/>
      <c r="JMV75" s="243"/>
      <c r="JMW75" s="243"/>
      <c r="JMX75" s="243"/>
      <c r="JMY75" s="243"/>
      <c r="JMZ75" s="243"/>
      <c r="JNA75" s="243"/>
      <c r="JNB75" s="243"/>
      <c r="JNC75" s="243"/>
      <c r="JND75" s="243"/>
      <c r="JNE75" s="243"/>
      <c r="JNF75" s="243"/>
      <c r="JNG75" s="243"/>
      <c r="JNH75" s="243"/>
      <c r="JNI75" s="243"/>
      <c r="JNJ75" s="243"/>
      <c r="JNK75" s="243"/>
      <c r="JNL75" s="243"/>
      <c r="JNM75" s="243"/>
      <c r="JNN75" s="243"/>
      <c r="JNO75" s="243"/>
      <c r="JNP75" s="243"/>
      <c r="JNQ75" s="243"/>
      <c r="JNR75" s="243"/>
      <c r="JNS75" s="243"/>
      <c r="JNT75" s="243"/>
      <c r="JNU75" s="243"/>
      <c r="JNV75" s="243"/>
      <c r="JNW75" s="243"/>
      <c r="JNX75" s="243"/>
      <c r="JNY75" s="243"/>
      <c r="JNZ75" s="243"/>
      <c r="JOA75" s="243"/>
      <c r="JOB75" s="243"/>
      <c r="JOC75" s="243"/>
      <c r="JOD75" s="243"/>
      <c r="JOE75" s="243"/>
      <c r="JOF75" s="243"/>
      <c r="JOG75" s="243"/>
      <c r="JOH75" s="243"/>
      <c r="JOI75" s="243"/>
      <c r="JOJ75" s="243"/>
      <c r="JOK75" s="243"/>
      <c r="JOL75" s="243"/>
      <c r="JOM75" s="243"/>
      <c r="JON75" s="243"/>
      <c r="JOO75" s="243"/>
      <c r="JOP75" s="243"/>
      <c r="JOQ75" s="243"/>
      <c r="JOR75" s="243"/>
      <c r="JOS75" s="243"/>
      <c r="JOT75" s="243"/>
      <c r="JOU75" s="243"/>
      <c r="JOV75" s="243"/>
      <c r="JOW75" s="243"/>
      <c r="JOX75" s="243"/>
      <c r="JOY75" s="243"/>
      <c r="JOZ75" s="243"/>
      <c r="JPA75" s="243"/>
      <c r="JPB75" s="243"/>
      <c r="JPC75" s="243"/>
      <c r="JPD75" s="243"/>
      <c r="JPE75" s="243"/>
      <c r="JPF75" s="243"/>
      <c r="JPG75" s="243"/>
      <c r="JPH75" s="243"/>
      <c r="JPI75" s="243"/>
      <c r="JPJ75" s="243"/>
      <c r="JPK75" s="243"/>
      <c r="JPL75" s="243"/>
      <c r="JPM75" s="243"/>
      <c r="JPN75" s="243"/>
      <c r="JPO75" s="243"/>
      <c r="JPP75" s="243"/>
      <c r="JPQ75" s="243"/>
      <c r="JPR75" s="243"/>
      <c r="JPS75" s="243"/>
      <c r="JPT75" s="243"/>
      <c r="JPU75" s="243"/>
      <c r="JPV75" s="243"/>
      <c r="JPW75" s="243"/>
      <c r="JPX75" s="243"/>
      <c r="JPY75" s="243"/>
      <c r="JPZ75" s="243"/>
      <c r="JQA75" s="243"/>
      <c r="JQB75" s="243"/>
      <c r="JQC75" s="243"/>
      <c r="JQD75" s="243"/>
      <c r="JQE75" s="243"/>
      <c r="JQF75" s="243"/>
      <c r="JQG75" s="243"/>
      <c r="JQH75" s="243"/>
      <c r="JQI75" s="243"/>
      <c r="JQJ75" s="243"/>
      <c r="JQK75" s="243"/>
      <c r="JQL75" s="243"/>
      <c r="JQM75" s="243"/>
      <c r="JQN75" s="243"/>
      <c r="JQO75" s="243"/>
      <c r="JQP75" s="243"/>
      <c r="JQQ75" s="243"/>
      <c r="JQR75" s="243"/>
      <c r="JQS75" s="243"/>
      <c r="JQT75" s="243"/>
      <c r="JQU75" s="243"/>
      <c r="JQV75" s="243"/>
      <c r="JQW75" s="243"/>
      <c r="JQX75" s="243"/>
      <c r="JQY75" s="243"/>
      <c r="JQZ75" s="243"/>
      <c r="JRA75" s="243"/>
      <c r="JRB75" s="243"/>
      <c r="JRC75" s="243"/>
      <c r="JRD75" s="243"/>
      <c r="JRE75" s="243"/>
      <c r="JRF75" s="243"/>
      <c r="JRG75" s="243"/>
      <c r="JRH75" s="243"/>
      <c r="JRI75" s="243"/>
      <c r="JRJ75" s="243"/>
      <c r="JRK75" s="243"/>
      <c r="JRL75" s="243"/>
      <c r="JRM75" s="243"/>
      <c r="JRN75" s="243"/>
      <c r="JRO75" s="243"/>
      <c r="JRP75" s="243"/>
      <c r="JRQ75" s="243"/>
      <c r="JRR75" s="243"/>
      <c r="JRS75" s="243"/>
      <c r="JRT75" s="243"/>
      <c r="JRU75" s="243"/>
      <c r="JRV75" s="243"/>
      <c r="JRW75" s="243"/>
      <c r="JRX75" s="243"/>
      <c r="JRY75" s="243"/>
      <c r="JRZ75" s="243"/>
      <c r="JSA75" s="243"/>
      <c r="JSB75" s="243"/>
      <c r="JSC75" s="243"/>
      <c r="JSD75" s="243"/>
      <c r="JSE75" s="243"/>
      <c r="JSF75" s="243"/>
      <c r="JSG75" s="243"/>
      <c r="JSH75" s="243"/>
      <c r="JSI75" s="243"/>
      <c r="JSJ75" s="243"/>
      <c r="JSK75" s="243"/>
      <c r="JSL75" s="243"/>
      <c r="JSM75" s="243"/>
      <c r="JSN75" s="243"/>
      <c r="JSO75" s="243"/>
      <c r="JSP75" s="243"/>
      <c r="JSQ75" s="243"/>
      <c r="JSR75" s="243"/>
      <c r="JSS75" s="243"/>
      <c r="JST75" s="243"/>
      <c r="JSU75" s="243"/>
      <c r="JSV75" s="243"/>
      <c r="JSW75" s="243"/>
      <c r="JSX75" s="243"/>
      <c r="JSY75" s="243"/>
      <c r="JSZ75" s="243"/>
      <c r="JTA75" s="243"/>
      <c r="JTB75" s="243"/>
      <c r="JTC75" s="243"/>
      <c r="JTD75" s="243"/>
      <c r="JTE75" s="243"/>
      <c r="JTF75" s="243"/>
      <c r="JTG75" s="243"/>
      <c r="JTH75" s="243"/>
      <c r="JTI75" s="243"/>
      <c r="JTJ75" s="243"/>
      <c r="JTK75" s="243"/>
      <c r="JTL75" s="243"/>
      <c r="JTM75" s="243"/>
      <c r="JTN75" s="243"/>
      <c r="JTO75" s="243"/>
      <c r="JTP75" s="243"/>
      <c r="JTQ75" s="243"/>
      <c r="JTR75" s="243"/>
      <c r="JTS75" s="243"/>
      <c r="JTT75" s="243"/>
      <c r="JTU75" s="243"/>
      <c r="JTV75" s="243"/>
      <c r="JTW75" s="243"/>
      <c r="JTX75" s="243"/>
      <c r="JTY75" s="243"/>
      <c r="JTZ75" s="243"/>
      <c r="JUA75" s="243"/>
      <c r="JUB75" s="243"/>
      <c r="JUC75" s="243"/>
      <c r="JUD75" s="243"/>
      <c r="JUE75" s="243"/>
      <c r="JUF75" s="243"/>
      <c r="JUG75" s="243"/>
      <c r="JUH75" s="243"/>
      <c r="JUI75" s="243"/>
      <c r="JUJ75" s="243"/>
      <c r="JUK75" s="243"/>
      <c r="JUL75" s="243"/>
      <c r="JUM75" s="243"/>
      <c r="JUN75" s="243"/>
      <c r="JUO75" s="243"/>
      <c r="JUP75" s="243"/>
      <c r="JUQ75" s="243"/>
      <c r="JUR75" s="243"/>
      <c r="JUS75" s="243"/>
      <c r="JUT75" s="243"/>
      <c r="JUU75" s="243"/>
      <c r="JUV75" s="243"/>
      <c r="JUW75" s="243"/>
      <c r="JUX75" s="243"/>
      <c r="JUY75" s="243"/>
      <c r="JUZ75" s="243"/>
      <c r="JVA75" s="243"/>
      <c r="JVB75" s="243"/>
      <c r="JVC75" s="243"/>
      <c r="JVD75" s="243"/>
      <c r="JVE75" s="243"/>
      <c r="JVF75" s="243"/>
      <c r="JVG75" s="243"/>
      <c r="JVH75" s="243"/>
      <c r="JVI75" s="243"/>
      <c r="JVJ75" s="243"/>
      <c r="JVK75" s="243"/>
      <c r="JVL75" s="243"/>
      <c r="JVM75" s="243"/>
      <c r="JVN75" s="243"/>
      <c r="JVO75" s="243"/>
      <c r="JVP75" s="243"/>
      <c r="JVQ75" s="243"/>
      <c r="JVR75" s="243"/>
      <c r="JVS75" s="243"/>
      <c r="JVT75" s="243"/>
      <c r="JVU75" s="243"/>
      <c r="JVV75" s="243"/>
      <c r="JVW75" s="243"/>
      <c r="JVX75" s="243"/>
      <c r="JVY75" s="243"/>
      <c r="JVZ75" s="243"/>
      <c r="JWA75" s="243"/>
      <c r="JWB75" s="243"/>
      <c r="JWC75" s="243"/>
      <c r="JWD75" s="243"/>
      <c r="JWE75" s="243"/>
      <c r="JWF75" s="243"/>
      <c r="JWG75" s="243"/>
      <c r="JWH75" s="243"/>
      <c r="JWI75" s="243"/>
      <c r="JWJ75" s="243"/>
      <c r="JWK75" s="243"/>
      <c r="JWL75" s="243"/>
      <c r="JWM75" s="243"/>
      <c r="JWN75" s="243"/>
      <c r="JWO75" s="243"/>
      <c r="JWP75" s="243"/>
      <c r="JWQ75" s="243"/>
      <c r="JWR75" s="243"/>
      <c r="JWS75" s="243"/>
      <c r="JWT75" s="243"/>
      <c r="JWU75" s="243"/>
      <c r="JWV75" s="243"/>
      <c r="JWW75" s="243"/>
      <c r="JWX75" s="243"/>
      <c r="JWY75" s="243"/>
      <c r="JWZ75" s="243"/>
      <c r="JXA75" s="243"/>
      <c r="JXB75" s="243"/>
      <c r="JXC75" s="243"/>
      <c r="JXD75" s="243"/>
      <c r="JXE75" s="243"/>
      <c r="JXF75" s="243"/>
      <c r="JXG75" s="243"/>
      <c r="JXH75" s="243"/>
      <c r="JXI75" s="243"/>
      <c r="JXJ75" s="243"/>
      <c r="JXK75" s="243"/>
      <c r="JXL75" s="243"/>
      <c r="JXM75" s="243"/>
      <c r="JXN75" s="243"/>
      <c r="JXO75" s="243"/>
      <c r="JXP75" s="243"/>
      <c r="JXQ75" s="243"/>
      <c r="JXR75" s="243"/>
      <c r="JXS75" s="243"/>
      <c r="JXT75" s="243"/>
      <c r="JXU75" s="243"/>
      <c r="JXV75" s="243"/>
      <c r="JXW75" s="243"/>
      <c r="JXX75" s="243"/>
      <c r="JXY75" s="243"/>
      <c r="JXZ75" s="243"/>
      <c r="JYA75" s="243"/>
      <c r="JYB75" s="243"/>
      <c r="JYC75" s="243"/>
      <c r="JYD75" s="243"/>
      <c r="JYE75" s="243"/>
      <c r="JYF75" s="243"/>
      <c r="JYG75" s="243"/>
      <c r="JYH75" s="243"/>
      <c r="JYI75" s="243"/>
      <c r="JYJ75" s="243"/>
      <c r="JYK75" s="243"/>
      <c r="JYL75" s="243"/>
      <c r="JYM75" s="243"/>
      <c r="JYN75" s="243"/>
      <c r="JYO75" s="243"/>
      <c r="JYP75" s="243"/>
      <c r="JYQ75" s="243"/>
      <c r="JYR75" s="243"/>
      <c r="JYS75" s="243"/>
      <c r="JYT75" s="243"/>
      <c r="JYU75" s="243"/>
      <c r="JYV75" s="243"/>
      <c r="JYW75" s="243"/>
      <c r="JYX75" s="243"/>
      <c r="JYY75" s="243"/>
      <c r="JYZ75" s="243"/>
      <c r="JZA75" s="243"/>
      <c r="JZB75" s="243"/>
      <c r="JZC75" s="243"/>
      <c r="JZD75" s="243"/>
      <c r="JZE75" s="243"/>
      <c r="JZF75" s="243"/>
      <c r="JZG75" s="243"/>
      <c r="JZH75" s="243"/>
      <c r="JZI75" s="243"/>
      <c r="JZJ75" s="243"/>
      <c r="JZK75" s="243"/>
      <c r="JZL75" s="243"/>
      <c r="JZM75" s="243"/>
      <c r="JZN75" s="243"/>
      <c r="JZO75" s="243"/>
      <c r="JZP75" s="243"/>
      <c r="JZQ75" s="243"/>
      <c r="JZR75" s="243"/>
      <c r="JZS75" s="243"/>
      <c r="JZT75" s="243"/>
      <c r="JZU75" s="243"/>
      <c r="JZV75" s="243"/>
      <c r="JZW75" s="243"/>
      <c r="JZX75" s="243"/>
      <c r="JZY75" s="243"/>
      <c r="JZZ75" s="243"/>
      <c r="KAA75" s="243"/>
      <c r="KAB75" s="243"/>
      <c r="KAC75" s="243"/>
      <c r="KAD75" s="243"/>
      <c r="KAE75" s="243"/>
      <c r="KAF75" s="243"/>
      <c r="KAG75" s="243"/>
      <c r="KAH75" s="243"/>
      <c r="KAI75" s="243"/>
      <c r="KAJ75" s="243"/>
      <c r="KAK75" s="243"/>
      <c r="KAL75" s="243"/>
      <c r="KAM75" s="243"/>
      <c r="KAN75" s="243"/>
      <c r="KAO75" s="243"/>
      <c r="KAP75" s="243"/>
      <c r="KAQ75" s="243"/>
      <c r="KAR75" s="243"/>
      <c r="KAS75" s="243"/>
      <c r="KAT75" s="243"/>
      <c r="KAU75" s="243"/>
      <c r="KAV75" s="243"/>
      <c r="KAW75" s="243"/>
      <c r="KAX75" s="243"/>
      <c r="KAY75" s="243"/>
      <c r="KAZ75" s="243"/>
      <c r="KBA75" s="243"/>
      <c r="KBB75" s="243"/>
      <c r="KBC75" s="243"/>
      <c r="KBD75" s="243"/>
      <c r="KBE75" s="243"/>
      <c r="KBF75" s="243"/>
      <c r="KBG75" s="243"/>
      <c r="KBH75" s="243"/>
      <c r="KBI75" s="243"/>
      <c r="KBJ75" s="243"/>
      <c r="KBK75" s="243"/>
      <c r="KBL75" s="243"/>
      <c r="KBM75" s="243"/>
      <c r="KBN75" s="243"/>
      <c r="KBO75" s="243"/>
      <c r="KBP75" s="243"/>
      <c r="KBQ75" s="243"/>
      <c r="KBR75" s="243"/>
      <c r="KBS75" s="243"/>
      <c r="KBT75" s="243"/>
      <c r="KBU75" s="243"/>
      <c r="KBV75" s="243"/>
      <c r="KBW75" s="243"/>
      <c r="KBX75" s="243"/>
      <c r="KBY75" s="243"/>
      <c r="KBZ75" s="243"/>
      <c r="KCA75" s="243"/>
      <c r="KCB75" s="243"/>
      <c r="KCC75" s="243"/>
      <c r="KCD75" s="243"/>
      <c r="KCE75" s="243"/>
      <c r="KCF75" s="243"/>
      <c r="KCG75" s="243"/>
      <c r="KCH75" s="243"/>
      <c r="KCI75" s="243"/>
      <c r="KCJ75" s="243"/>
      <c r="KCK75" s="243"/>
      <c r="KCL75" s="243"/>
      <c r="KCM75" s="243"/>
      <c r="KCN75" s="243"/>
      <c r="KCO75" s="243"/>
      <c r="KCP75" s="243"/>
      <c r="KCQ75" s="243"/>
      <c r="KCR75" s="243"/>
      <c r="KCS75" s="243"/>
      <c r="KCT75" s="243"/>
      <c r="KCU75" s="243"/>
      <c r="KCV75" s="243"/>
      <c r="KCW75" s="243"/>
      <c r="KCX75" s="243"/>
      <c r="KCY75" s="243"/>
      <c r="KCZ75" s="243"/>
      <c r="KDA75" s="243"/>
      <c r="KDB75" s="243"/>
      <c r="KDC75" s="243"/>
      <c r="KDD75" s="243"/>
      <c r="KDE75" s="243"/>
      <c r="KDF75" s="243"/>
      <c r="KDG75" s="243"/>
      <c r="KDH75" s="243"/>
      <c r="KDI75" s="243"/>
      <c r="KDJ75" s="243"/>
      <c r="KDK75" s="243"/>
      <c r="KDL75" s="243"/>
      <c r="KDM75" s="243"/>
      <c r="KDN75" s="243"/>
      <c r="KDO75" s="243"/>
      <c r="KDP75" s="243"/>
      <c r="KDQ75" s="243"/>
      <c r="KDR75" s="243"/>
      <c r="KDS75" s="243"/>
      <c r="KDT75" s="243"/>
      <c r="KDU75" s="243"/>
      <c r="KDV75" s="243"/>
      <c r="KDW75" s="243"/>
      <c r="KDX75" s="243"/>
      <c r="KDY75" s="243"/>
      <c r="KDZ75" s="243"/>
      <c r="KEA75" s="243"/>
      <c r="KEB75" s="243"/>
      <c r="KEC75" s="243"/>
      <c r="KED75" s="243"/>
      <c r="KEE75" s="243"/>
      <c r="KEF75" s="243"/>
      <c r="KEG75" s="243"/>
      <c r="KEH75" s="243"/>
      <c r="KEI75" s="243"/>
      <c r="KEJ75" s="243"/>
      <c r="KEK75" s="243"/>
      <c r="KEL75" s="243"/>
      <c r="KEM75" s="243"/>
      <c r="KEN75" s="243"/>
      <c r="KEO75" s="243"/>
      <c r="KEP75" s="243"/>
      <c r="KEQ75" s="243"/>
      <c r="KER75" s="243"/>
      <c r="KES75" s="243"/>
      <c r="KET75" s="243"/>
      <c r="KEU75" s="243"/>
      <c r="KEV75" s="243"/>
      <c r="KEW75" s="243"/>
      <c r="KEX75" s="243"/>
      <c r="KEY75" s="243"/>
      <c r="KEZ75" s="243"/>
      <c r="KFA75" s="243"/>
      <c r="KFB75" s="243"/>
      <c r="KFC75" s="243"/>
      <c r="KFD75" s="243"/>
      <c r="KFE75" s="243"/>
      <c r="KFF75" s="243"/>
      <c r="KFG75" s="243"/>
      <c r="KFH75" s="243"/>
      <c r="KFI75" s="243"/>
      <c r="KFJ75" s="243"/>
      <c r="KFK75" s="243"/>
      <c r="KFL75" s="243"/>
      <c r="KFM75" s="243"/>
      <c r="KFN75" s="243"/>
      <c r="KFO75" s="243"/>
      <c r="KFP75" s="243"/>
      <c r="KFQ75" s="243"/>
      <c r="KFR75" s="243"/>
      <c r="KFS75" s="243"/>
      <c r="KFT75" s="243"/>
      <c r="KFU75" s="243"/>
      <c r="KFV75" s="243"/>
      <c r="KFW75" s="243"/>
      <c r="KFX75" s="243"/>
      <c r="KFY75" s="243"/>
      <c r="KFZ75" s="243"/>
      <c r="KGA75" s="243"/>
      <c r="KGB75" s="243"/>
      <c r="KGC75" s="243"/>
      <c r="KGD75" s="243"/>
      <c r="KGE75" s="243"/>
      <c r="KGF75" s="243"/>
      <c r="KGG75" s="243"/>
      <c r="KGH75" s="243"/>
      <c r="KGI75" s="243"/>
      <c r="KGJ75" s="243"/>
      <c r="KGK75" s="243"/>
      <c r="KGL75" s="243"/>
      <c r="KGM75" s="243"/>
      <c r="KGN75" s="243"/>
      <c r="KGO75" s="243"/>
      <c r="KGP75" s="243"/>
      <c r="KGQ75" s="243"/>
      <c r="KGR75" s="243"/>
      <c r="KGS75" s="243"/>
      <c r="KGT75" s="243"/>
      <c r="KGU75" s="243"/>
      <c r="KGV75" s="243"/>
      <c r="KGW75" s="243"/>
      <c r="KGX75" s="243"/>
      <c r="KGY75" s="243"/>
      <c r="KGZ75" s="243"/>
      <c r="KHA75" s="243"/>
      <c r="KHB75" s="243"/>
      <c r="KHC75" s="243"/>
      <c r="KHD75" s="243"/>
      <c r="KHE75" s="243"/>
      <c r="KHF75" s="243"/>
      <c r="KHG75" s="243"/>
      <c r="KHH75" s="243"/>
      <c r="KHI75" s="243"/>
      <c r="KHJ75" s="243"/>
      <c r="KHK75" s="243"/>
      <c r="KHL75" s="243"/>
      <c r="KHM75" s="243"/>
      <c r="KHN75" s="243"/>
      <c r="KHO75" s="243"/>
      <c r="KHP75" s="243"/>
      <c r="KHQ75" s="243"/>
      <c r="KHR75" s="243"/>
      <c r="KHS75" s="243"/>
      <c r="KHT75" s="243"/>
      <c r="KHU75" s="243"/>
      <c r="KHV75" s="243"/>
      <c r="KHW75" s="243"/>
      <c r="KHX75" s="243"/>
      <c r="KHY75" s="243"/>
      <c r="KHZ75" s="243"/>
      <c r="KIA75" s="243"/>
      <c r="KIB75" s="243"/>
      <c r="KIC75" s="243"/>
      <c r="KID75" s="243"/>
      <c r="KIE75" s="243"/>
      <c r="KIF75" s="243"/>
      <c r="KIG75" s="243"/>
      <c r="KIH75" s="243"/>
      <c r="KII75" s="243"/>
      <c r="KIJ75" s="243"/>
      <c r="KIK75" s="243"/>
      <c r="KIL75" s="243"/>
      <c r="KIM75" s="243"/>
      <c r="KIN75" s="243"/>
      <c r="KIO75" s="243"/>
      <c r="KIP75" s="243"/>
      <c r="KIQ75" s="243"/>
      <c r="KIR75" s="243"/>
      <c r="KIS75" s="243"/>
      <c r="KIT75" s="243"/>
      <c r="KIU75" s="243"/>
      <c r="KIV75" s="243"/>
      <c r="KIW75" s="243"/>
      <c r="KIX75" s="243"/>
      <c r="KIY75" s="243"/>
      <c r="KIZ75" s="243"/>
      <c r="KJA75" s="243"/>
      <c r="KJB75" s="243"/>
      <c r="KJC75" s="243"/>
      <c r="KJD75" s="243"/>
      <c r="KJE75" s="243"/>
      <c r="KJF75" s="243"/>
      <c r="KJG75" s="243"/>
      <c r="KJH75" s="243"/>
      <c r="KJI75" s="243"/>
      <c r="KJJ75" s="243"/>
      <c r="KJK75" s="243"/>
      <c r="KJL75" s="243"/>
      <c r="KJM75" s="243"/>
      <c r="KJN75" s="243"/>
      <c r="KJO75" s="243"/>
      <c r="KJP75" s="243"/>
      <c r="KJQ75" s="243"/>
      <c r="KJR75" s="243"/>
      <c r="KJS75" s="243"/>
      <c r="KJT75" s="243"/>
      <c r="KJU75" s="243"/>
      <c r="KJV75" s="243"/>
      <c r="KJW75" s="243"/>
      <c r="KJX75" s="243"/>
      <c r="KJY75" s="243"/>
      <c r="KJZ75" s="243"/>
      <c r="KKA75" s="243"/>
      <c r="KKB75" s="243"/>
      <c r="KKC75" s="243"/>
      <c r="KKD75" s="243"/>
      <c r="KKE75" s="243"/>
      <c r="KKF75" s="243"/>
      <c r="KKG75" s="243"/>
      <c r="KKH75" s="243"/>
      <c r="KKI75" s="243"/>
      <c r="KKJ75" s="243"/>
      <c r="KKK75" s="243"/>
      <c r="KKL75" s="243"/>
      <c r="KKM75" s="243"/>
      <c r="KKN75" s="243"/>
      <c r="KKO75" s="243"/>
      <c r="KKP75" s="243"/>
      <c r="KKQ75" s="243"/>
      <c r="KKR75" s="243"/>
      <c r="KKS75" s="243"/>
      <c r="KKT75" s="243"/>
      <c r="KKU75" s="243"/>
      <c r="KKV75" s="243"/>
      <c r="KKW75" s="243"/>
      <c r="KKX75" s="243"/>
      <c r="KKY75" s="243"/>
      <c r="KKZ75" s="243"/>
      <c r="KLA75" s="243"/>
      <c r="KLB75" s="243"/>
      <c r="KLC75" s="243"/>
      <c r="KLD75" s="243"/>
      <c r="KLE75" s="243"/>
      <c r="KLF75" s="243"/>
      <c r="KLG75" s="243"/>
      <c r="KLH75" s="243"/>
      <c r="KLI75" s="243"/>
      <c r="KLJ75" s="243"/>
      <c r="KLK75" s="243"/>
      <c r="KLL75" s="243"/>
      <c r="KLM75" s="243"/>
      <c r="KLN75" s="243"/>
      <c r="KLO75" s="243"/>
      <c r="KLP75" s="243"/>
      <c r="KLQ75" s="243"/>
      <c r="KLR75" s="243"/>
      <c r="KLS75" s="243"/>
      <c r="KLT75" s="243"/>
      <c r="KLU75" s="243"/>
      <c r="KLV75" s="243"/>
      <c r="KLW75" s="243"/>
      <c r="KLX75" s="243"/>
      <c r="KLY75" s="243"/>
      <c r="KLZ75" s="243"/>
      <c r="KMA75" s="243"/>
      <c r="KMB75" s="243"/>
      <c r="KMC75" s="243"/>
      <c r="KMD75" s="243"/>
      <c r="KME75" s="243"/>
      <c r="KMF75" s="243"/>
      <c r="KMG75" s="243"/>
      <c r="KMH75" s="243"/>
      <c r="KMI75" s="243"/>
      <c r="KMJ75" s="243"/>
      <c r="KMK75" s="243"/>
      <c r="KML75" s="243"/>
      <c r="KMM75" s="243"/>
      <c r="KMN75" s="243"/>
      <c r="KMO75" s="243"/>
      <c r="KMP75" s="243"/>
      <c r="KMQ75" s="243"/>
      <c r="KMR75" s="243"/>
      <c r="KMS75" s="243"/>
      <c r="KMT75" s="243"/>
      <c r="KMU75" s="243"/>
      <c r="KMV75" s="243"/>
      <c r="KMW75" s="243"/>
      <c r="KMX75" s="243"/>
      <c r="KMY75" s="243"/>
      <c r="KMZ75" s="243"/>
      <c r="KNA75" s="243"/>
      <c r="KNB75" s="243"/>
      <c r="KNC75" s="243"/>
      <c r="KND75" s="243"/>
      <c r="KNE75" s="243"/>
      <c r="KNF75" s="243"/>
      <c r="KNG75" s="243"/>
      <c r="KNH75" s="243"/>
      <c r="KNI75" s="243"/>
      <c r="KNJ75" s="243"/>
      <c r="KNK75" s="243"/>
      <c r="KNL75" s="243"/>
      <c r="KNM75" s="243"/>
      <c r="KNN75" s="243"/>
      <c r="KNO75" s="243"/>
      <c r="KNP75" s="243"/>
      <c r="KNQ75" s="243"/>
      <c r="KNR75" s="243"/>
      <c r="KNS75" s="243"/>
      <c r="KNT75" s="243"/>
      <c r="KNU75" s="243"/>
      <c r="KNV75" s="243"/>
      <c r="KNW75" s="243"/>
      <c r="KNX75" s="243"/>
      <c r="KNY75" s="243"/>
      <c r="KNZ75" s="243"/>
      <c r="KOA75" s="243"/>
      <c r="KOB75" s="243"/>
      <c r="KOC75" s="243"/>
      <c r="KOD75" s="243"/>
      <c r="KOE75" s="243"/>
      <c r="KOF75" s="243"/>
      <c r="KOG75" s="243"/>
      <c r="KOH75" s="243"/>
      <c r="KOI75" s="243"/>
      <c r="KOJ75" s="243"/>
      <c r="KOK75" s="243"/>
      <c r="KOL75" s="243"/>
      <c r="KOM75" s="243"/>
      <c r="KON75" s="243"/>
      <c r="KOO75" s="243"/>
      <c r="KOP75" s="243"/>
      <c r="KOQ75" s="243"/>
      <c r="KOR75" s="243"/>
      <c r="KOS75" s="243"/>
      <c r="KOT75" s="243"/>
      <c r="KOU75" s="243"/>
      <c r="KOV75" s="243"/>
      <c r="KOW75" s="243"/>
      <c r="KOX75" s="243"/>
      <c r="KOY75" s="243"/>
      <c r="KOZ75" s="243"/>
      <c r="KPA75" s="243"/>
      <c r="KPB75" s="243"/>
      <c r="KPC75" s="243"/>
      <c r="KPD75" s="243"/>
      <c r="KPE75" s="243"/>
      <c r="KPF75" s="243"/>
      <c r="KPG75" s="243"/>
      <c r="KPH75" s="243"/>
      <c r="KPI75" s="243"/>
      <c r="KPJ75" s="243"/>
      <c r="KPK75" s="243"/>
      <c r="KPL75" s="243"/>
      <c r="KPM75" s="243"/>
      <c r="KPN75" s="243"/>
      <c r="KPO75" s="243"/>
      <c r="KPP75" s="243"/>
      <c r="KPQ75" s="243"/>
      <c r="KPR75" s="243"/>
      <c r="KPS75" s="243"/>
      <c r="KPT75" s="243"/>
      <c r="KPU75" s="243"/>
      <c r="KPV75" s="243"/>
      <c r="KPW75" s="243"/>
      <c r="KPX75" s="243"/>
      <c r="KPY75" s="243"/>
      <c r="KPZ75" s="243"/>
      <c r="KQA75" s="243"/>
      <c r="KQB75" s="243"/>
      <c r="KQC75" s="243"/>
      <c r="KQD75" s="243"/>
      <c r="KQE75" s="243"/>
      <c r="KQF75" s="243"/>
      <c r="KQG75" s="243"/>
      <c r="KQH75" s="243"/>
      <c r="KQI75" s="243"/>
      <c r="KQJ75" s="243"/>
      <c r="KQK75" s="243"/>
      <c r="KQL75" s="243"/>
      <c r="KQM75" s="243"/>
      <c r="KQN75" s="243"/>
      <c r="KQO75" s="243"/>
      <c r="KQP75" s="243"/>
      <c r="KQQ75" s="243"/>
      <c r="KQR75" s="243"/>
      <c r="KQS75" s="243"/>
      <c r="KQT75" s="243"/>
      <c r="KQU75" s="243"/>
      <c r="KQV75" s="243"/>
      <c r="KQW75" s="243"/>
      <c r="KQX75" s="243"/>
      <c r="KQY75" s="243"/>
      <c r="KQZ75" s="243"/>
      <c r="KRA75" s="243"/>
      <c r="KRB75" s="243"/>
      <c r="KRC75" s="243"/>
      <c r="KRD75" s="243"/>
      <c r="KRE75" s="243"/>
      <c r="KRF75" s="243"/>
      <c r="KRG75" s="243"/>
      <c r="KRH75" s="243"/>
      <c r="KRI75" s="243"/>
      <c r="KRJ75" s="243"/>
      <c r="KRK75" s="243"/>
      <c r="KRL75" s="243"/>
      <c r="KRM75" s="243"/>
      <c r="KRN75" s="243"/>
      <c r="KRO75" s="243"/>
      <c r="KRP75" s="243"/>
      <c r="KRQ75" s="243"/>
      <c r="KRR75" s="243"/>
      <c r="KRS75" s="243"/>
      <c r="KRT75" s="243"/>
      <c r="KRU75" s="243"/>
      <c r="KRV75" s="243"/>
      <c r="KRW75" s="243"/>
      <c r="KRX75" s="243"/>
      <c r="KRY75" s="243"/>
      <c r="KRZ75" s="243"/>
      <c r="KSA75" s="243"/>
      <c r="KSB75" s="243"/>
      <c r="KSC75" s="243"/>
      <c r="KSD75" s="243"/>
      <c r="KSE75" s="243"/>
      <c r="KSF75" s="243"/>
      <c r="KSG75" s="243"/>
      <c r="KSH75" s="243"/>
      <c r="KSI75" s="243"/>
      <c r="KSJ75" s="243"/>
      <c r="KSK75" s="243"/>
      <c r="KSL75" s="243"/>
      <c r="KSM75" s="243"/>
      <c r="KSN75" s="243"/>
      <c r="KSO75" s="243"/>
      <c r="KSP75" s="243"/>
      <c r="KSQ75" s="243"/>
      <c r="KSR75" s="243"/>
      <c r="KSS75" s="243"/>
      <c r="KST75" s="243"/>
      <c r="KSU75" s="243"/>
      <c r="KSV75" s="243"/>
      <c r="KSW75" s="243"/>
      <c r="KSX75" s="243"/>
      <c r="KSY75" s="243"/>
      <c r="KSZ75" s="243"/>
      <c r="KTA75" s="243"/>
      <c r="KTB75" s="243"/>
      <c r="KTC75" s="243"/>
      <c r="KTD75" s="243"/>
      <c r="KTE75" s="243"/>
      <c r="KTF75" s="243"/>
      <c r="KTG75" s="243"/>
      <c r="KTH75" s="243"/>
      <c r="KTI75" s="243"/>
      <c r="KTJ75" s="243"/>
      <c r="KTK75" s="243"/>
      <c r="KTL75" s="243"/>
      <c r="KTM75" s="243"/>
      <c r="KTN75" s="243"/>
      <c r="KTO75" s="243"/>
      <c r="KTP75" s="243"/>
      <c r="KTQ75" s="243"/>
      <c r="KTR75" s="243"/>
      <c r="KTS75" s="243"/>
      <c r="KTT75" s="243"/>
      <c r="KTU75" s="243"/>
      <c r="KTV75" s="243"/>
      <c r="KTW75" s="243"/>
      <c r="KTX75" s="243"/>
      <c r="KTY75" s="243"/>
      <c r="KTZ75" s="243"/>
      <c r="KUA75" s="243"/>
      <c r="KUB75" s="243"/>
      <c r="KUC75" s="243"/>
      <c r="KUD75" s="243"/>
      <c r="KUE75" s="243"/>
      <c r="KUF75" s="243"/>
      <c r="KUG75" s="243"/>
      <c r="KUH75" s="243"/>
      <c r="KUI75" s="243"/>
      <c r="KUJ75" s="243"/>
      <c r="KUK75" s="243"/>
      <c r="KUL75" s="243"/>
      <c r="KUM75" s="243"/>
      <c r="KUN75" s="243"/>
      <c r="KUO75" s="243"/>
      <c r="KUP75" s="243"/>
      <c r="KUQ75" s="243"/>
      <c r="KUR75" s="243"/>
      <c r="KUS75" s="243"/>
      <c r="KUT75" s="243"/>
      <c r="KUU75" s="243"/>
      <c r="KUV75" s="243"/>
      <c r="KUW75" s="243"/>
      <c r="KUX75" s="243"/>
      <c r="KUY75" s="243"/>
      <c r="KUZ75" s="243"/>
      <c r="KVA75" s="243"/>
      <c r="KVB75" s="243"/>
      <c r="KVC75" s="243"/>
      <c r="KVD75" s="243"/>
      <c r="KVE75" s="243"/>
      <c r="KVF75" s="243"/>
      <c r="KVG75" s="243"/>
      <c r="KVH75" s="243"/>
      <c r="KVI75" s="243"/>
      <c r="KVJ75" s="243"/>
      <c r="KVK75" s="243"/>
      <c r="KVL75" s="243"/>
      <c r="KVM75" s="243"/>
      <c r="KVN75" s="243"/>
      <c r="KVO75" s="243"/>
      <c r="KVP75" s="243"/>
      <c r="KVQ75" s="243"/>
      <c r="KVR75" s="243"/>
      <c r="KVS75" s="243"/>
      <c r="KVT75" s="243"/>
      <c r="KVU75" s="243"/>
      <c r="KVV75" s="243"/>
      <c r="KVW75" s="243"/>
      <c r="KVX75" s="243"/>
      <c r="KVY75" s="243"/>
      <c r="KVZ75" s="243"/>
      <c r="KWA75" s="243"/>
      <c r="KWB75" s="243"/>
      <c r="KWC75" s="243"/>
      <c r="KWD75" s="243"/>
      <c r="KWE75" s="243"/>
      <c r="KWF75" s="243"/>
      <c r="KWG75" s="243"/>
      <c r="KWH75" s="243"/>
      <c r="KWI75" s="243"/>
      <c r="KWJ75" s="243"/>
      <c r="KWK75" s="243"/>
      <c r="KWL75" s="243"/>
      <c r="KWM75" s="243"/>
      <c r="KWN75" s="243"/>
      <c r="KWO75" s="243"/>
      <c r="KWP75" s="243"/>
      <c r="KWQ75" s="243"/>
      <c r="KWR75" s="243"/>
      <c r="KWS75" s="243"/>
      <c r="KWT75" s="243"/>
      <c r="KWU75" s="243"/>
      <c r="KWV75" s="243"/>
      <c r="KWW75" s="243"/>
      <c r="KWX75" s="243"/>
      <c r="KWY75" s="243"/>
      <c r="KWZ75" s="243"/>
      <c r="KXA75" s="243"/>
      <c r="KXB75" s="243"/>
      <c r="KXC75" s="243"/>
      <c r="KXD75" s="243"/>
      <c r="KXE75" s="243"/>
      <c r="KXF75" s="243"/>
      <c r="KXG75" s="243"/>
      <c r="KXH75" s="243"/>
      <c r="KXI75" s="243"/>
      <c r="KXJ75" s="243"/>
      <c r="KXK75" s="243"/>
      <c r="KXL75" s="243"/>
      <c r="KXM75" s="243"/>
      <c r="KXN75" s="243"/>
      <c r="KXO75" s="243"/>
      <c r="KXP75" s="243"/>
      <c r="KXQ75" s="243"/>
      <c r="KXR75" s="243"/>
      <c r="KXS75" s="243"/>
      <c r="KXT75" s="243"/>
      <c r="KXU75" s="243"/>
      <c r="KXV75" s="243"/>
      <c r="KXW75" s="243"/>
      <c r="KXX75" s="243"/>
      <c r="KXY75" s="243"/>
      <c r="KXZ75" s="243"/>
      <c r="KYA75" s="243"/>
      <c r="KYB75" s="243"/>
      <c r="KYC75" s="243"/>
      <c r="KYD75" s="243"/>
      <c r="KYE75" s="243"/>
      <c r="KYF75" s="243"/>
      <c r="KYG75" s="243"/>
      <c r="KYH75" s="243"/>
      <c r="KYI75" s="243"/>
      <c r="KYJ75" s="243"/>
      <c r="KYK75" s="243"/>
      <c r="KYL75" s="243"/>
      <c r="KYM75" s="243"/>
      <c r="KYN75" s="243"/>
      <c r="KYO75" s="243"/>
      <c r="KYP75" s="243"/>
      <c r="KYQ75" s="243"/>
      <c r="KYR75" s="243"/>
      <c r="KYS75" s="243"/>
      <c r="KYT75" s="243"/>
      <c r="KYU75" s="243"/>
      <c r="KYV75" s="243"/>
      <c r="KYW75" s="243"/>
      <c r="KYX75" s="243"/>
      <c r="KYY75" s="243"/>
      <c r="KYZ75" s="243"/>
      <c r="KZA75" s="243"/>
      <c r="KZB75" s="243"/>
      <c r="KZC75" s="243"/>
      <c r="KZD75" s="243"/>
      <c r="KZE75" s="243"/>
      <c r="KZF75" s="243"/>
      <c r="KZG75" s="243"/>
      <c r="KZH75" s="243"/>
      <c r="KZI75" s="243"/>
      <c r="KZJ75" s="243"/>
      <c r="KZK75" s="243"/>
      <c r="KZL75" s="243"/>
      <c r="KZM75" s="243"/>
      <c r="KZN75" s="243"/>
      <c r="KZO75" s="243"/>
      <c r="KZP75" s="243"/>
      <c r="KZQ75" s="243"/>
      <c r="KZR75" s="243"/>
      <c r="KZS75" s="243"/>
      <c r="KZT75" s="243"/>
      <c r="KZU75" s="243"/>
      <c r="KZV75" s="243"/>
      <c r="KZW75" s="243"/>
      <c r="KZX75" s="243"/>
      <c r="KZY75" s="243"/>
      <c r="KZZ75" s="243"/>
      <c r="LAA75" s="243"/>
      <c r="LAB75" s="243"/>
      <c r="LAC75" s="243"/>
      <c r="LAD75" s="243"/>
      <c r="LAE75" s="243"/>
      <c r="LAF75" s="243"/>
      <c r="LAG75" s="243"/>
      <c r="LAH75" s="243"/>
      <c r="LAI75" s="243"/>
      <c r="LAJ75" s="243"/>
      <c r="LAK75" s="243"/>
      <c r="LAL75" s="243"/>
      <c r="LAM75" s="243"/>
      <c r="LAN75" s="243"/>
      <c r="LAO75" s="243"/>
      <c r="LAP75" s="243"/>
      <c r="LAQ75" s="243"/>
      <c r="LAR75" s="243"/>
      <c r="LAS75" s="243"/>
      <c r="LAT75" s="243"/>
      <c r="LAU75" s="243"/>
      <c r="LAV75" s="243"/>
      <c r="LAW75" s="243"/>
      <c r="LAX75" s="243"/>
      <c r="LAY75" s="243"/>
      <c r="LAZ75" s="243"/>
      <c r="LBA75" s="243"/>
      <c r="LBB75" s="243"/>
      <c r="LBC75" s="243"/>
      <c r="LBD75" s="243"/>
      <c r="LBE75" s="243"/>
      <c r="LBF75" s="243"/>
      <c r="LBG75" s="243"/>
      <c r="LBH75" s="243"/>
      <c r="LBI75" s="243"/>
      <c r="LBJ75" s="243"/>
      <c r="LBK75" s="243"/>
      <c r="LBL75" s="243"/>
      <c r="LBM75" s="243"/>
      <c r="LBN75" s="243"/>
      <c r="LBO75" s="243"/>
      <c r="LBP75" s="243"/>
      <c r="LBQ75" s="243"/>
      <c r="LBR75" s="243"/>
      <c r="LBS75" s="243"/>
      <c r="LBT75" s="243"/>
      <c r="LBU75" s="243"/>
      <c r="LBV75" s="243"/>
      <c r="LBW75" s="243"/>
      <c r="LBX75" s="243"/>
      <c r="LBY75" s="243"/>
      <c r="LBZ75" s="243"/>
      <c r="LCA75" s="243"/>
      <c r="LCB75" s="243"/>
      <c r="LCC75" s="243"/>
      <c r="LCD75" s="243"/>
      <c r="LCE75" s="243"/>
      <c r="LCF75" s="243"/>
      <c r="LCG75" s="243"/>
      <c r="LCH75" s="243"/>
      <c r="LCI75" s="243"/>
      <c r="LCJ75" s="243"/>
      <c r="LCK75" s="243"/>
      <c r="LCL75" s="243"/>
      <c r="LCM75" s="243"/>
      <c r="LCN75" s="243"/>
      <c r="LCO75" s="243"/>
      <c r="LCP75" s="243"/>
      <c r="LCQ75" s="243"/>
      <c r="LCR75" s="243"/>
      <c r="LCS75" s="243"/>
      <c r="LCT75" s="243"/>
      <c r="LCU75" s="243"/>
      <c r="LCV75" s="243"/>
      <c r="LCW75" s="243"/>
      <c r="LCX75" s="243"/>
      <c r="LCY75" s="243"/>
      <c r="LCZ75" s="243"/>
      <c r="LDA75" s="243"/>
      <c r="LDB75" s="243"/>
      <c r="LDC75" s="243"/>
      <c r="LDD75" s="243"/>
      <c r="LDE75" s="243"/>
      <c r="LDF75" s="243"/>
      <c r="LDG75" s="243"/>
      <c r="LDH75" s="243"/>
      <c r="LDI75" s="243"/>
      <c r="LDJ75" s="243"/>
      <c r="LDK75" s="243"/>
      <c r="LDL75" s="243"/>
      <c r="LDM75" s="243"/>
      <c r="LDN75" s="243"/>
      <c r="LDO75" s="243"/>
      <c r="LDP75" s="243"/>
      <c r="LDQ75" s="243"/>
      <c r="LDR75" s="243"/>
      <c r="LDS75" s="243"/>
      <c r="LDT75" s="243"/>
      <c r="LDU75" s="243"/>
      <c r="LDV75" s="243"/>
      <c r="LDW75" s="243"/>
      <c r="LDX75" s="243"/>
      <c r="LDY75" s="243"/>
      <c r="LDZ75" s="243"/>
      <c r="LEA75" s="243"/>
      <c r="LEB75" s="243"/>
      <c r="LEC75" s="243"/>
      <c r="LED75" s="243"/>
      <c r="LEE75" s="243"/>
      <c r="LEF75" s="243"/>
      <c r="LEG75" s="243"/>
      <c r="LEH75" s="243"/>
      <c r="LEI75" s="243"/>
      <c r="LEJ75" s="243"/>
      <c r="LEK75" s="243"/>
      <c r="LEL75" s="243"/>
      <c r="LEM75" s="243"/>
      <c r="LEN75" s="243"/>
      <c r="LEO75" s="243"/>
      <c r="LEP75" s="243"/>
      <c r="LEQ75" s="243"/>
      <c r="LER75" s="243"/>
      <c r="LES75" s="243"/>
      <c r="LET75" s="243"/>
      <c r="LEU75" s="243"/>
      <c r="LEV75" s="243"/>
      <c r="LEW75" s="243"/>
      <c r="LEX75" s="243"/>
      <c r="LEY75" s="243"/>
      <c r="LEZ75" s="243"/>
      <c r="LFA75" s="243"/>
      <c r="LFB75" s="243"/>
      <c r="LFC75" s="243"/>
      <c r="LFD75" s="243"/>
      <c r="LFE75" s="243"/>
      <c r="LFF75" s="243"/>
      <c r="LFG75" s="243"/>
      <c r="LFH75" s="243"/>
      <c r="LFI75" s="243"/>
      <c r="LFJ75" s="243"/>
      <c r="LFK75" s="243"/>
      <c r="LFL75" s="243"/>
      <c r="LFM75" s="243"/>
      <c r="LFN75" s="243"/>
      <c r="LFO75" s="243"/>
      <c r="LFP75" s="243"/>
      <c r="LFQ75" s="243"/>
      <c r="LFR75" s="243"/>
      <c r="LFS75" s="243"/>
      <c r="LFT75" s="243"/>
      <c r="LFU75" s="243"/>
      <c r="LFV75" s="243"/>
      <c r="LFW75" s="243"/>
      <c r="LFX75" s="243"/>
      <c r="LFY75" s="243"/>
      <c r="LFZ75" s="243"/>
      <c r="LGA75" s="243"/>
      <c r="LGB75" s="243"/>
      <c r="LGC75" s="243"/>
      <c r="LGD75" s="243"/>
      <c r="LGE75" s="243"/>
      <c r="LGF75" s="243"/>
      <c r="LGG75" s="243"/>
      <c r="LGH75" s="243"/>
      <c r="LGI75" s="243"/>
      <c r="LGJ75" s="243"/>
      <c r="LGK75" s="243"/>
      <c r="LGL75" s="243"/>
      <c r="LGM75" s="243"/>
      <c r="LGN75" s="243"/>
      <c r="LGO75" s="243"/>
      <c r="LGP75" s="243"/>
      <c r="LGQ75" s="243"/>
      <c r="LGR75" s="243"/>
      <c r="LGS75" s="243"/>
      <c r="LGT75" s="243"/>
      <c r="LGU75" s="243"/>
      <c r="LGV75" s="243"/>
      <c r="LGW75" s="243"/>
      <c r="LGX75" s="243"/>
      <c r="LGY75" s="243"/>
      <c r="LGZ75" s="243"/>
      <c r="LHA75" s="243"/>
      <c r="LHB75" s="243"/>
      <c r="LHC75" s="243"/>
      <c r="LHD75" s="243"/>
      <c r="LHE75" s="243"/>
      <c r="LHF75" s="243"/>
      <c r="LHG75" s="243"/>
      <c r="LHH75" s="243"/>
      <c r="LHI75" s="243"/>
      <c r="LHJ75" s="243"/>
      <c r="LHK75" s="243"/>
      <c r="LHL75" s="243"/>
      <c r="LHM75" s="243"/>
      <c r="LHN75" s="243"/>
      <c r="LHO75" s="243"/>
      <c r="LHP75" s="243"/>
      <c r="LHQ75" s="243"/>
      <c r="LHR75" s="243"/>
      <c r="LHS75" s="243"/>
      <c r="LHT75" s="243"/>
      <c r="LHU75" s="243"/>
      <c r="LHV75" s="243"/>
      <c r="LHW75" s="243"/>
      <c r="LHX75" s="243"/>
      <c r="LHY75" s="243"/>
      <c r="LHZ75" s="243"/>
      <c r="LIA75" s="243"/>
      <c r="LIB75" s="243"/>
      <c r="LIC75" s="243"/>
      <c r="LID75" s="243"/>
      <c r="LIE75" s="243"/>
      <c r="LIF75" s="243"/>
      <c r="LIG75" s="243"/>
      <c r="LIH75" s="243"/>
      <c r="LII75" s="243"/>
      <c r="LIJ75" s="243"/>
      <c r="LIK75" s="243"/>
      <c r="LIL75" s="243"/>
      <c r="LIM75" s="243"/>
      <c r="LIN75" s="243"/>
      <c r="LIO75" s="243"/>
      <c r="LIP75" s="243"/>
      <c r="LIQ75" s="243"/>
      <c r="LIR75" s="243"/>
      <c r="LIS75" s="243"/>
      <c r="LIT75" s="243"/>
      <c r="LIU75" s="243"/>
      <c r="LIV75" s="243"/>
      <c r="LIW75" s="243"/>
      <c r="LIX75" s="243"/>
      <c r="LIY75" s="243"/>
      <c r="LIZ75" s="243"/>
      <c r="LJA75" s="243"/>
      <c r="LJB75" s="243"/>
      <c r="LJC75" s="243"/>
      <c r="LJD75" s="243"/>
      <c r="LJE75" s="243"/>
      <c r="LJF75" s="243"/>
      <c r="LJG75" s="243"/>
      <c r="LJH75" s="243"/>
      <c r="LJI75" s="243"/>
      <c r="LJJ75" s="243"/>
      <c r="LJK75" s="243"/>
      <c r="LJL75" s="243"/>
      <c r="LJM75" s="243"/>
      <c r="LJN75" s="243"/>
      <c r="LJO75" s="243"/>
      <c r="LJP75" s="243"/>
      <c r="LJQ75" s="243"/>
      <c r="LJR75" s="243"/>
      <c r="LJS75" s="243"/>
      <c r="LJT75" s="243"/>
      <c r="LJU75" s="243"/>
      <c r="LJV75" s="243"/>
      <c r="LJW75" s="243"/>
      <c r="LJX75" s="243"/>
      <c r="LJY75" s="243"/>
      <c r="LJZ75" s="243"/>
      <c r="LKA75" s="243"/>
      <c r="LKB75" s="243"/>
      <c r="LKC75" s="243"/>
      <c r="LKD75" s="243"/>
      <c r="LKE75" s="243"/>
      <c r="LKF75" s="243"/>
      <c r="LKG75" s="243"/>
      <c r="LKH75" s="243"/>
      <c r="LKI75" s="243"/>
      <c r="LKJ75" s="243"/>
      <c r="LKK75" s="243"/>
      <c r="LKL75" s="243"/>
      <c r="LKM75" s="243"/>
      <c r="LKN75" s="243"/>
      <c r="LKO75" s="243"/>
      <c r="LKP75" s="243"/>
      <c r="LKQ75" s="243"/>
      <c r="LKR75" s="243"/>
      <c r="LKS75" s="243"/>
      <c r="LKT75" s="243"/>
      <c r="LKU75" s="243"/>
      <c r="LKV75" s="243"/>
      <c r="LKW75" s="243"/>
      <c r="LKX75" s="243"/>
      <c r="LKY75" s="243"/>
      <c r="LKZ75" s="243"/>
      <c r="LLA75" s="243"/>
      <c r="LLB75" s="243"/>
      <c r="LLC75" s="243"/>
      <c r="LLD75" s="243"/>
      <c r="LLE75" s="243"/>
      <c r="LLF75" s="243"/>
      <c r="LLG75" s="243"/>
      <c r="LLH75" s="243"/>
      <c r="LLI75" s="243"/>
      <c r="LLJ75" s="243"/>
      <c r="LLK75" s="243"/>
      <c r="LLL75" s="243"/>
      <c r="LLM75" s="243"/>
      <c r="LLN75" s="243"/>
      <c r="LLO75" s="243"/>
      <c r="LLP75" s="243"/>
      <c r="LLQ75" s="243"/>
      <c r="LLR75" s="243"/>
      <c r="LLS75" s="243"/>
      <c r="LLT75" s="243"/>
      <c r="LLU75" s="243"/>
      <c r="LLV75" s="243"/>
      <c r="LLW75" s="243"/>
      <c r="LLX75" s="243"/>
      <c r="LLY75" s="243"/>
      <c r="LLZ75" s="243"/>
      <c r="LMA75" s="243"/>
      <c r="LMB75" s="243"/>
      <c r="LMC75" s="243"/>
      <c r="LMD75" s="243"/>
      <c r="LME75" s="243"/>
      <c r="LMF75" s="243"/>
      <c r="LMG75" s="243"/>
      <c r="LMH75" s="243"/>
      <c r="LMI75" s="243"/>
      <c r="LMJ75" s="243"/>
      <c r="LMK75" s="243"/>
      <c r="LML75" s="243"/>
      <c r="LMM75" s="243"/>
      <c r="LMN75" s="243"/>
      <c r="LMO75" s="243"/>
      <c r="LMP75" s="243"/>
      <c r="LMQ75" s="243"/>
      <c r="LMR75" s="243"/>
      <c r="LMS75" s="243"/>
      <c r="LMT75" s="243"/>
      <c r="LMU75" s="243"/>
      <c r="LMV75" s="243"/>
      <c r="LMW75" s="243"/>
      <c r="LMX75" s="243"/>
      <c r="LMY75" s="243"/>
      <c r="LMZ75" s="243"/>
      <c r="LNA75" s="243"/>
      <c r="LNB75" s="243"/>
      <c r="LNC75" s="243"/>
      <c r="LND75" s="243"/>
      <c r="LNE75" s="243"/>
      <c r="LNF75" s="243"/>
      <c r="LNG75" s="243"/>
      <c r="LNH75" s="243"/>
      <c r="LNI75" s="243"/>
      <c r="LNJ75" s="243"/>
      <c r="LNK75" s="243"/>
      <c r="LNL75" s="243"/>
      <c r="LNM75" s="243"/>
      <c r="LNN75" s="243"/>
      <c r="LNO75" s="243"/>
      <c r="LNP75" s="243"/>
      <c r="LNQ75" s="243"/>
      <c r="LNR75" s="243"/>
      <c r="LNS75" s="243"/>
      <c r="LNT75" s="243"/>
      <c r="LNU75" s="243"/>
      <c r="LNV75" s="243"/>
      <c r="LNW75" s="243"/>
      <c r="LNX75" s="243"/>
      <c r="LNY75" s="243"/>
      <c r="LNZ75" s="243"/>
      <c r="LOA75" s="243"/>
      <c r="LOB75" s="243"/>
      <c r="LOC75" s="243"/>
      <c r="LOD75" s="243"/>
      <c r="LOE75" s="243"/>
      <c r="LOF75" s="243"/>
      <c r="LOG75" s="243"/>
      <c r="LOH75" s="243"/>
      <c r="LOI75" s="243"/>
      <c r="LOJ75" s="243"/>
      <c r="LOK75" s="243"/>
      <c r="LOL75" s="243"/>
      <c r="LOM75" s="243"/>
      <c r="LON75" s="243"/>
      <c r="LOO75" s="243"/>
      <c r="LOP75" s="243"/>
      <c r="LOQ75" s="243"/>
      <c r="LOR75" s="243"/>
      <c r="LOS75" s="243"/>
      <c r="LOT75" s="243"/>
      <c r="LOU75" s="243"/>
      <c r="LOV75" s="243"/>
      <c r="LOW75" s="243"/>
      <c r="LOX75" s="243"/>
      <c r="LOY75" s="243"/>
      <c r="LOZ75" s="243"/>
      <c r="LPA75" s="243"/>
      <c r="LPB75" s="243"/>
      <c r="LPC75" s="243"/>
      <c r="LPD75" s="243"/>
      <c r="LPE75" s="243"/>
      <c r="LPF75" s="243"/>
      <c r="LPG75" s="243"/>
      <c r="LPH75" s="243"/>
      <c r="LPI75" s="243"/>
      <c r="LPJ75" s="243"/>
      <c r="LPK75" s="243"/>
      <c r="LPL75" s="243"/>
      <c r="LPM75" s="243"/>
      <c r="LPN75" s="243"/>
      <c r="LPO75" s="243"/>
      <c r="LPP75" s="243"/>
      <c r="LPQ75" s="243"/>
      <c r="LPR75" s="243"/>
      <c r="LPS75" s="243"/>
      <c r="LPT75" s="243"/>
      <c r="LPU75" s="243"/>
      <c r="LPV75" s="243"/>
      <c r="LPW75" s="243"/>
      <c r="LPX75" s="243"/>
      <c r="LPY75" s="243"/>
      <c r="LPZ75" s="243"/>
      <c r="LQA75" s="243"/>
      <c r="LQB75" s="243"/>
      <c r="LQC75" s="243"/>
      <c r="LQD75" s="243"/>
      <c r="LQE75" s="243"/>
      <c r="LQF75" s="243"/>
      <c r="LQG75" s="243"/>
      <c r="LQH75" s="243"/>
      <c r="LQI75" s="243"/>
      <c r="LQJ75" s="243"/>
      <c r="LQK75" s="243"/>
      <c r="LQL75" s="243"/>
      <c r="LQM75" s="243"/>
      <c r="LQN75" s="243"/>
      <c r="LQO75" s="243"/>
      <c r="LQP75" s="243"/>
      <c r="LQQ75" s="243"/>
      <c r="LQR75" s="243"/>
      <c r="LQS75" s="243"/>
      <c r="LQT75" s="243"/>
      <c r="LQU75" s="243"/>
      <c r="LQV75" s="243"/>
      <c r="LQW75" s="243"/>
      <c r="LQX75" s="243"/>
      <c r="LQY75" s="243"/>
      <c r="LQZ75" s="243"/>
      <c r="LRA75" s="243"/>
      <c r="LRB75" s="243"/>
      <c r="LRC75" s="243"/>
      <c r="LRD75" s="243"/>
      <c r="LRE75" s="243"/>
      <c r="LRF75" s="243"/>
      <c r="LRG75" s="243"/>
      <c r="LRH75" s="243"/>
      <c r="LRI75" s="243"/>
      <c r="LRJ75" s="243"/>
      <c r="LRK75" s="243"/>
      <c r="LRL75" s="243"/>
      <c r="LRM75" s="243"/>
      <c r="LRN75" s="243"/>
      <c r="LRO75" s="243"/>
      <c r="LRP75" s="243"/>
      <c r="LRQ75" s="243"/>
      <c r="LRR75" s="243"/>
      <c r="LRS75" s="243"/>
      <c r="LRT75" s="243"/>
      <c r="LRU75" s="243"/>
      <c r="LRV75" s="243"/>
      <c r="LRW75" s="243"/>
      <c r="LRX75" s="243"/>
      <c r="LRY75" s="243"/>
      <c r="LRZ75" s="243"/>
      <c r="LSA75" s="243"/>
      <c r="LSB75" s="243"/>
      <c r="LSC75" s="243"/>
      <c r="LSD75" s="243"/>
      <c r="LSE75" s="243"/>
      <c r="LSF75" s="243"/>
      <c r="LSG75" s="243"/>
      <c r="LSH75" s="243"/>
      <c r="LSI75" s="243"/>
      <c r="LSJ75" s="243"/>
      <c r="LSK75" s="243"/>
      <c r="LSL75" s="243"/>
      <c r="LSM75" s="243"/>
      <c r="LSN75" s="243"/>
      <c r="LSO75" s="243"/>
      <c r="LSP75" s="243"/>
      <c r="LSQ75" s="243"/>
      <c r="LSR75" s="243"/>
      <c r="LSS75" s="243"/>
      <c r="LST75" s="243"/>
      <c r="LSU75" s="243"/>
      <c r="LSV75" s="243"/>
      <c r="LSW75" s="243"/>
      <c r="LSX75" s="243"/>
      <c r="LSY75" s="243"/>
      <c r="LSZ75" s="243"/>
      <c r="LTA75" s="243"/>
      <c r="LTB75" s="243"/>
      <c r="LTC75" s="243"/>
      <c r="LTD75" s="243"/>
      <c r="LTE75" s="243"/>
      <c r="LTF75" s="243"/>
      <c r="LTG75" s="243"/>
      <c r="LTH75" s="243"/>
      <c r="LTI75" s="243"/>
      <c r="LTJ75" s="243"/>
      <c r="LTK75" s="243"/>
      <c r="LTL75" s="243"/>
      <c r="LTM75" s="243"/>
      <c r="LTN75" s="243"/>
      <c r="LTO75" s="243"/>
      <c r="LTP75" s="243"/>
      <c r="LTQ75" s="243"/>
      <c r="LTR75" s="243"/>
      <c r="LTS75" s="243"/>
      <c r="LTT75" s="243"/>
      <c r="LTU75" s="243"/>
      <c r="LTV75" s="243"/>
      <c r="LTW75" s="243"/>
      <c r="LTX75" s="243"/>
      <c r="LTY75" s="243"/>
      <c r="LTZ75" s="243"/>
      <c r="LUA75" s="243"/>
      <c r="LUB75" s="243"/>
      <c r="LUC75" s="243"/>
      <c r="LUD75" s="243"/>
      <c r="LUE75" s="243"/>
      <c r="LUF75" s="243"/>
      <c r="LUG75" s="243"/>
      <c r="LUH75" s="243"/>
      <c r="LUI75" s="243"/>
      <c r="LUJ75" s="243"/>
      <c r="LUK75" s="243"/>
      <c r="LUL75" s="243"/>
      <c r="LUM75" s="243"/>
      <c r="LUN75" s="243"/>
      <c r="LUO75" s="243"/>
      <c r="LUP75" s="243"/>
      <c r="LUQ75" s="243"/>
      <c r="LUR75" s="243"/>
      <c r="LUS75" s="243"/>
      <c r="LUT75" s="243"/>
      <c r="LUU75" s="243"/>
      <c r="LUV75" s="243"/>
      <c r="LUW75" s="243"/>
      <c r="LUX75" s="243"/>
      <c r="LUY75" s="243"/>
      <c r="LUZ75" s="243"/>
      <c r="LVA75" s="243"/>
      <c r="LVB75" s="243"/>
      <c r="LVC75" s="243"/>
      <c r="LVD75" s="243"/>
      <c r="LVE75" s="243"/>
      <c r="LVF75" s="243"/>
      <c r="LVG75" s="243"/>
      <c r="LVH75" s="243"/>
      <c r="LVI75" s="243"/>
      <c r="LVJ75" s="243"/>
      <c r="LVK75" s="243"/>
      <c r="LVL75" s="243"/>
      <c r="LVM75" s="243"/>
      <c r="LVN75" s="243"/>
      <c r="LVO75" s="243"/>
      <c r="LVP75" s="243"/>
      <c r="LVQ75" s="243"/>
      <c r="LVR75" s="243"/>
      <c r="LVS75" s="243"/>
      <c r="LVT75" s="243"/>
      <c r="LVU75" s="243"/>
      <c r="LVV75" s="243"/>
      <c r="LVW75" s="243"/>
      <c r="LVX75" s="243"/>
      <c r="LVY75" s="243"/>
      <c r="LVZ75" s="243"/>
      <c r="LWA75" s="243"/>
      <c r="LWB75" s="243"/>
      <c r="LWC75" s="243"/>
      <c r="LWD75" s="243"/>
      <c r="LWE75" s="243"/>
      <c r="LWF75" s="243"/>
      <c r="LWG75" s="243"/>
      <c r="LWH75" s="243"/>
      <c r="LWI75" s="243"/>
      <c r="LWJ75" s="243"/>
      <c r="LWK75" s="243"/>
      <c r="LWL75" s="243"/>
      <c r="LWM75" s="243"/>
      <c r="LWN75" s="243"/>
      <c r="LWO75" s="243"/>
      <c r="LWP75" s="243"/>
      <c r="LWQ75" s="243"/>
      <c r="LWR75" s="243"/>
      <c r="LWS75" s="243"/>
      <c r="LWT75" s="243"/>
      <c r="LWU75" s="243"/>
      <c r="LWV75" s="243"/>
      <c r="LWW75" s="243"/>
      <c r="LWX75" s="243"/>
      <c r="LWY75" s="243"/>
      <c r="LWZ75" s="243"/>
      <c r="LXA75" s="243"/>
      <c r="LXB75" s="243"/>
      <c r="LXC75" s="243"/>
      <c r="LXD75" s="243"/>
      <c r="LXE75" s="243"/>
      <c r="LXF75" s="243"/>
      <c r="LXG75" s="243"/>
      <c r="LXH75" s="243"/>
      <c r="LXI75" s="243"/>
      <c r="LXJ75" s="243"/>
      <c r="LXK75" s="243"/>
      <c r="LXL75" s="243"/>
      <c r="LXM75" s="243"/>
      <c r="LXN75" s="243"/>
      <c r="LXO75" s="243"/>
      <c r="LXP75" s="243"/>
      <c r="LXQ75" s="243"/>
      <c r="LXR75" s="243"/>
      <c r="LXS75" s="243"/>
      <c r="LXT75" s="243"/>
      <c r="LXU75" s="243"/>
      <c r="LXV75" s="243"/>
      <c r="LXW75" s="243"/>
      <c r="LXX75" s="243"/>
      <c r="LXY75" s="243"/>
      <c r="LXZ75" s="243"/>
      <c r="LYA75" s="243"/>
      <c r="LYB75" s="243"/>
      <c r="LYC75" s="243"/>
      <c r="LYD75" s="243"/>
      <c r="LYE75" s="243"/>
      <c r="LYF75" s="243"/>
      <c r="LYG75" s="243"/>
      <c r="LYH75" s="243"/>
      <c r="LYI75" s="243"/>
      <c r="LYJ75" s="243"/>
      <c r="LYK75" s="243"/>
      <c r="LYL75" s="243"/>
      <c r="LYM75" s="243"/>
      <c r="LYN75" s="243"/>
      <c r="LYO75" s="243"/>
      <c r="LYP75" s="243"/>
      <c r="LYQ75" s="243"/>
      <c r="LYR75" s="243"/>
      <c r="LYS75" s="243"/>
      <c r="LYT75" s="243"/>
      <c r="LYU75" s="243"/>
      <c r="LYV75" s="243"/>
      <c r="LYW75" s="243"/>
      <c r="LYX75" s="243"/>
      <c r="LYY75" s="243"/>
      <c r="LYZ75" s="243"/>
      <c r="LZA75" s="243"/>
      <c r="LZB75" s="243"/>
      <c r="LZC75" s="243"/>
      <c r="LZD75" s="243"/>
      <c r="LZE75" s="243"/>
      <c r="LZF75" s="243"/>
      <c r="LZG75" s="243"/>
      <c r="LZH75" s="243"/>
      <c r="LZI75" s="243"/>
      <c r="LZJ75" s="243"/>
      <c r="LZK75" s="243"/>
      <c r="LZL75" s="243"/>
      <c r="LZM75" s="243"/>
      <c r="LZN75" s="243"/>
      <c r="LZO75" s="243"/>
      <c r="LZP75" s="243"/>
      <c r="LZQ75" s="243"/>
      <c r="LZR75" s="243"/>
      <c r="LZS75" s="243"/>
      <c r="LZT75" s="243"/>
      <c r="LZU75" s="243"/>
      <c r="LZV75" s="243"/>
      <c r="LZW75" s="243"/>
      <c r="LZX75" s="243"/>
      <c r="LZY75" s="243"/>
      <c r="LZZ75" s="243"/>
      <c r="MAA75" s="243"/>
      <c r="MAB75" s="243"/>
      <c r="MAC75" s="243"/>
      <c r="MAD75" s="243"/>
      <c r="MAE75" s="243"/>
      <c r="MAF75" s="243"/>
      <c r="MAG75" s="243"/>
      <c r="MAH75" s="243"/>
      <c r="MAI75" s="243"/>
      <c r="MAJ75" s="243"/>
      <c r="MAK75" s="243"/>
      <c r="MAL75" s="243"/>
      <c r="MAM75" s="243"/>
      <c r="MAN75" s="243"/>
      <c r="MAO75" s="243"/>
      <c r="MAP75" s="243"/>
      <c r="MAQ75" s="243"/>
      <c r="MAR75" s="243"/>
      <c r="MAS75" s="243"/>
      <c r="MAT75" s="243"/>
      <c r="MAU75" s="243"/>
      <c r="MAV75" s="243"/>
      <c r="MAW75" s="243"/>
      <c r="MAX75" s="243"/>
      <c r="MAY75" s="243"/>
      <c r="MAZ75" s="243"/>
      <c r="MBA75" s="243"/>
      <c r="MBB75" s="243"/>
      <c r="MBC75" s="243"/>
      <c r="MBD75" s="243"/>
      <c r="MBE75" s="243"/>
      <c r="MBF75" s="243"/>
      <c r="MBG75" s="243"/>
      <c r="MBH75" s="243"/>
      <c r="MBI75" s="243"/>
      <c r="MBJ75" s="243"/>
      <c r="MBK75" s="243"/>
      <c r="MBL75" s="243"/>
      <c r="MBM75" s="243"/>
      <c r="MBN75" s="243"/>
      <c r="MBO75" s="243"/>
      <c r="MBP75" s="243"/>
      <c r="MBQ75" s="243"/>
      <c r="MBR75" s="243"/>
      <c r="MBS75" s="243"/>
      <c r="MBT75" s="243"/>
      <c r="MBU75" s="243"/>
      <c r="MBV75" s="243"/>
      <c r="MBW75" s="243"/>
      <c r="MBX75" s="243"/>
      <c r="MBY75" s="243"/>
      <c r="MBZ75" s="243"/>
      <c r="MCA75" s="243"/>
      <c r="MCB75" s="243"/>
      <c r="MCC75" s="243"/>
      <c r="MCD75" s="243"/>
      <c r="MCE75" s="243"/>
      <c r="MCF75" s="243"/>
      <c r="MCG75" s="243"/>
      <c r="MCH75" s="243"/>
      <c r="MCI75" s="243"/>
      <c r="MCJ75" s="243"/>
      <c r="MCK75" s="243"/>
      <c r="MCL75" s="243"/>
      <c r="MCM75" s="243"/>
      <c r="MCN75" s="243"/>
      <c r="MCO75" s="243"/>
      <c r="MCP75" s="243"/>
      <c r="MCQ75" s="243"/>
      <c r="MCR75" s="243"/>
      <c r="MCS75" s="243"/>
      <c r="MCT75" s="243"/>
      <c r="MCU75" s="243"/>
      <c r="MCV75" s="243"/>
      <c r="MCW75" s="243"/>
      <c r="MCX75" s="243"/>
      <c r="MCY75" s="243"/>
      <c r="MCZ75" s="243"/>
      <c r="MDA75" s="243"/>
      <c r="MDB75" s="243"/>
      <c r="MDC75" s="243"/>
      <c r="MDD75" s="243"/>
      <c r="MDE75" s="243"/>
      <c r="MDF75" s="243"/>
      <c r="MDG75" s="243"/>
      <c r="MDH75" s="243"/>
      <c r="MDI75" s="243"/>
      <c r="MDJ75" s="243"/>
      <c r="MDK75" s="243"/>
      <c r="MDL75" s="243"/>
      <c r="MDM75" s="243"/>
      <c r="MDN75" s="243"/>
      <c r="MDO75" s="243"/>
      <c r="MDP75" s="243"/>
      <c r="MDQ75" s="243"/>
      <c r="MDR75" s="243"/>
      <c r="MDS75" s="243"/>
      <c r="MDT75" s="243"/>
      <c r="MDU75" s="243"/>
      <c r="MDV75" s="243"/>
      <c r="MDW75" s="243"/>
      <c r="MDX75" s="243"/>
      <c r="MDY75" s="243"/>
      <c r="MDZ75" s="243"/>
      <c r="MEA75" s="243"/>
      <c r="MEB75" s="243"/>
      <c r="MEC75" s="243"/>
      <c r="MED75" s="243"/>
      <c r="MEE75" s="243"/>
      <c r="MEF75" s="243"/>
      <c r="MEG75" s="243"/>
      <c r="MEH75" s="243"/>
      <c r="MEI75" s="243"/>
      <c r="MEJ75" s="243"/>
      <c r="MEK75" s="243"/>
      <c r="MEL75" s="243"/>
      <c r="MEM75" s="243"/>
      <c r="MEN75" s="243"/>
      <c r="MEO75" s="243"/>
      <c r="MEP75" s="243"/>
      <c r="MEQ75" s="243"/>
      <c r="MER75" s="243"/>
      <c r="MES75" s="243"/>
      <c r="MET75" s="243"/>
      <c r="MEU75" s="243"/>
      <c r="MEV75" s="243"/>
      <c r="MEW75" s="243"/>
      <c r="MEX75" s="243"/>
      <c r="MEY75" s="243"/>
      <c r="MEZ75" s="243"/>
      <c r="MFA75" s="243"/>
      <c r="MFB75" s="243"/>
      <c r="MFC75" s="243"/>
      <c r="MFD75" s="243"/>
      <c r="MFE75" s="243"/>
      <c r="MFF75" s="243"/>
      <c r="MFG75" s="243"/>
      <c r="MFH75" s="243"/>
      <c r="MFI75" s="243"/>
      <c r="MFJ75" s="243"/>
      <c r="MFK75" s="243"/>
      <c r="MFL75" s="243"/>
      <c r="MFM75" s="243"/>
      <c r="MFN75" s="243"/>
      <c r="MFO75" s="243"/>
      <c r="MFP75" s="243"/>
      <c r="MFQ75" s="243"/>
      <c r="MFR75" s="243"/>
      <c r="MFS75" s="243"/>
      <c r="MFT75" s="243"/>
      <c r="MFU75" s="243"/>
      <c r="MFV75" s="243"/>
      <c r="MFW75" s="243"/>
      <c r="MFX75" s="243"/>
      <c r="MFY75" s="243"/>
      <c r="MFZ75" s="243"/>
      <c r="MGA75" s="243"/>
      <c r="MGB75" s="243"/>
      <c r="MGC75" s="243"/>
      <c r="MGD75" s="243"/>
      <c r="MGE75" s="243"/>
      <c r="MGF75" s="243"/>
      <c r="MGG75" s="243"/>
      <c r="MGH75" s="243"/>
      <c r="MGI75" s="243"/>
      <c r="MGJ75" s="243"/>
      <c r="MGK75" s="243"/>
      <c r="MGL75" s="243"/>
      <c r="MGM75" s="243"/>
      <c r="MGN75" s="243"/>
      <c r="MGO75" s="243"/>
      <c r="MGP75" s="243"/>
      <c r="MGQ75" s="243"/>
      <c r="MGR75" s="243"/>
      <c r="MGS75" s="243"/>
      <c r="MGT75" s="243"/>
      <c r="MGU75" s="243"/>
      <c r="MGV75" s="243"/>
      <c r="MGW75" s="243"/>
      <c r="MGX75" s="243"/>
      <c r="MGY75" s="243"/>
      <c r="MGZ75" s="243"/>
      <c r="MHA75" s="243"/>
      <c r="MHB75" s="243"/>
      <c r="MHC75" s="243"/>
      <c r="MHD75" s="243"/>
      <c r="MHE75" s="243"/>
      <c r="MHF75" s="243"/>
      <c r="MHG75" s="243"/>
      <c r="MHH75" s="243"/>
      <c r="MHI75" s="243"/>
      <c r="MHJ75" s="243"/>
      <c r="MHK75" s="243"/>
      <c r="MHL75" s="243"/>
      <c r="MHM75" s="243"/>
      <c r="MHN75" s="243"/>
      <c r="MHO75" s="243"/>
      <c r="MHP75" s="243"/>
      <c r="MHQ75" s="243"/>
      <c r="MHR75" s="243"/>
      <c r="MHS75" s="243"/>
      <c r="MHT75" s="243"/>
      <c r="MHU75" s="243"/>
      <c r="MHV75" s="243"/>
      <c r="MHW75" s="243"/>
      <c r="MHX75" s="243"/>
      <c r="MHY75" s="243"/>
      <c r="MHZ75" s="243"/>
      <c r="MIA75" s="243"/>
      <c r="MIB75" s="243"/>
      <c r="MIC75" s="243"/>
      <c r="MID75" s="243"/>
      <c r="MIE75" s="243"/>
      <c r="MIF75" s="243"/>
      <c r="MIG75" s="243"/>
      <c r="MIH75" s="243"/>
      <c r="MII75" s="243"/>
      <c r="MIJ75" s="243"/>
      <c r="MIK75" s="243"/>
      <c r="MIL75" s="243"/>
      <c r="MIM75" s="243"/>
      <c r="MIN75" s="243"/>
      <c r="MIO75" s="243"/>
      <c r="MIP75" s="243"/>
      <c r="MIQ75" s="243"/>
      <c r="MIR75" s="243"/>
      <c r="MIS75" s="243"/>
      <c r="MIT75" s="243"/>
      <c r="MIU75" s="243"/>
      <c r="MIV75" s="243"/>
      <c r="MIW75" s="243"/>
      <c r="MIX75" s="243"/>
      <c r="MIY75" s="243"/>
      <c r="MIZ75" s="243"/>
      <c r="MJA75" s="243"/>
      <c r="MJB75" s="243"/>
      <c r="MJC75" s="243"/>
      <c r="MJD75" s="243"/>
      <c r="MJE75" s="243"/>
      <c r="MJF75" s="243"/>
      <c r="MJG75" s="243"/>
      <c r="MJH75" s="243"/>
      <c r="MJI75" s="243"/>
      <c r="MJJ75" s="243"/>
      <c r="MJK75" s="243"/>
      <c r="MJL75" s="243"/>
      <c r="MJM75" s="243"/>
      <c r="MJN75" s="243"/>
      <c r="MJO75" s="243"/>
      <c r="MJP75" s="243"/>
      <c r="MJQ75" s="243"/>
      <c r="MJR75" s="243"/>
      <c r="MJS75" s="243"/>
      <c r="MJT75" s="243"/>
      <c r="MJU75" s="243"/>
      <c r="MJV75" s="243"/>
      <c r="MJW75" s="243"/>
      <c r="MJX75" s="243"/>
      <c r="MJY75" s="243"/>
      <c r="MJZ75" s="243"/>
      <c r="MKA75" s="243"/>
      <c r="MKB75" s="243"/>
      <c r="MKC75" s="243"/>
      <c r="MKD75" s="243"/>
      <c r="MKE75" s="243"/>
      <c r="MKF75" s="243"/>
      <c r="MKG75" s="243"/>
      <c r="MKH75" s="243"/>
      <c r="MKI75" s="243"/>
      <c r="MKJ75" s="243"/>
      <c r="MKK75" s="243"/>
      <c r="MKL75" s="243"/>
      <c r="MKM75" s="243"/>
      <c r="MKN75" s="243"/>
      <c r="MKO75" s="243"/>
      <c r="MKP75" s="243"/>
      <c r="MKQ75" s="243"/>
      <c r="MKR75" s="243"/>
      <c r="MKS75" s="243"/>
      <c r="MKT75" s="243"/>
      <c r="MKU75" s="243"/>
      <c r="MKV75" s="243"/>
      <c r="MKW75" s="243"/>
      <c r="MKX75" s="243"/>
      <c r="MKY75" s="243"/>
      <c r="MKZ75" s="243"/>
      <c r="MLA75" s="243"/>
      <c r="MLB75" s="243"/>
      <c r="MLC75" s="243"/>
      <c r="MLD75" s="243"/>
      <c r="MLE75" s="243"/>
      <c r="MLF75" s="243"/>
      <c r="MLG75" s="243"/>
      <c r="MLH75" s="243"/>
      <c r="MLI75" s="243"/>
      <c r="MLJ75" s="243"/>
      <c r="MLK75" s="243"/>
      <c r="MLL75" s="243"/>
      <c r="MLM75" s="243"/>
      <c r="MLN75" s="243"/>
      <c r="MLO75" s="243"/>
      <c r="MLP75" s="243"/>
      <c r="MLQ75" s="243"/>
      <c r="MLR75" s="243"/>
      <c r="MLS75" s="243"/>
      <c r="MLT75" s="243"/>
      <c r="MLU75" s="243"/>
      <c r="MLV75" s="243"/>
      <c r="MLW75" s="243"/>
      <c r="MLX75" s="243"/>
      <c r="MLY75" s="243"/>
      <c r="MLZ75" s="243"/>
      <c r="MMA75" s="243"/>
      <c r="MMB75" s="243"/>
      <c r="MMC75" s="243"/>
      <c r="MMD75" s="243"/>
      <c r="MME75" s="243"/>
      <c r="MMF75" s="243"/>
      <c r="MMG75" s="243"/>
      <c r="MMH75" s="243"/>
      <c r="MMI75" s="243"/>
      <c r="MMJ75" s="243"/>
      <c r="MMK75" s="243"/>
      <c r="MML75" s="243"/>
      <c r="MMM75" s="243"/>
      <c r="MMN75" s="243"/>
      <c r="MMO75" s="243"/>
      <c r="MMP75" s="243"/>
      <c r="MMQ75" s="243"/>
      <c r="MMR75" s="243"/>
      <c r="MMS75" s="243"/>
      <c r="MMT75" s="243"/>
      <c r="MMU75" s="243"/>
      <c r="MMV75" s="243"/>
      <c r="MMW75" s="243"/>
      <c r="MMX75" s="243"/>
      <c r="MMY75" s="243"/>
      <c r="MMZ75" s="243"/>
      <c r="MNA75" s="243"/>
      <c r="MNB75" s="243"/>
      <c r="MNC75" s="243"/>
      <c r="MND75" s="243"/>
      <c r="MNE75" s="243"/>
      <c r="MNF75" s="243"/>
      <c r="MNG75" s="243"/>
      <c r="MNH75" s="243"/>
      <c r="MNI75" s="243"/>
      <c r="MNJ75" s="243"/>
      <c r="MNK75" s="243"/>
      <c r="MNL75" s="243"/>
      <c r="MNM75" s="243"/>
      <c r="MNN75" s="243"/>
      <c r="MNO75" s="243"/>
      <c r="MNP75" s="243"/>
      <c r="MNQ75" s="243"/>
      <c r="MNR75" s="243"/>
      <c r="MNS75" s="243"/>
      <c r="MNT75" s="243"/>
      <c r="MNU75" s="243"/>
      <c r="MNV75" s="243"/>
      <c r="MNW75" s="243"/>
      <c r="MNX75" s="243"/>
      <c r="MNY75" s="243"/>
      <c r="MNZ75" s="243"/>
      <c r="MOA75" s="243"/>
      <c r="MOB75" s="243"/>
      <c r="MOC75" s="243"/>
      <c r="MOD75" s="243"/>
      <c r="MOE75" s="243"/>
      <c r="MOF75" s="243"/>
      <c r="MOG75" s="243"/>
      <c r="MOH75" s="243"/>
      <c r="MOI75" s="243"/>
      <c r="MOJ75" s="243"/>
      <c r="MOK75" s="243"/>
      <c r="MOL75" s="243"/>
      <c r="MOM75" s="243"/>
      <c r="MON75" s="243"/>
      <c r="MOO75" s="243"/>
      <c r="MOP75" s="243"/>
      <c r="MOQ75" s="243"/>
      <c r="MOR75" s="243"/>
      <c r="MOS75" s="243"/>
      <c r="MOT75" s="243"/>
      <c r="MOU75" s="243"/>
      <c r="MOV75" s="243"/>
      <c r="MOW75" s="243"/>
      <c r="MOX75" s="243"/>
      <c r="MOY75" s="243"/>
      <c r="MOZ75" s="243"/>
      <c r="MPA75" s="243"/>
      <c r="MPB75" s="243"/>
      <c r="MPC75" s="243"/>
      <c r="MPD75" s="243"/>
      <c r="MPE75" s="243"/>
      <c r="MPF75" s="243"/>
      <c r="MPG75" s="243"/>
      <c r="MPH75" s="243"/>
      <c r="MPI75" s="243"/>
      <c r="MPJ75" s="243"/>
      <c r="MPK75" s="243"/>
      <c r="MPL75" s="243"/>
      <c r="MPM75" s="243"/>
      <c r="MPN75" s="243"/>
      <c r="MPO75" s="243"/>
      <c r="MPP75" s="243"/>
      <c r="MPQ75" s="243"/>
      <c r="MPR75" s="243"/>
      <c r="MPS75" s="243"/>
      <c r="MPT75" s="243"/>
      <c r="MPU75" s="243"/>
      <c r="MPV75" s="243"/>
      <c r="MPW75" s="243"/>
      <c r="MPX75" s="243"/>
      <c r="MPY75" s="243"/>
      <c r="MPZ75" s="243"/>
      <c r="MQA75" s="243"/>
      <c r="MQB75" s="243"/>
      <c r="MQC75" s="243"/>
      <c r="MQD75" s="243"/>
      <c r="MQE75" s="243"/>
      <c r="MQF75" s="243"/>
      <c r="MQG75" s="243"/>
      <c r="MQH75" s="243"/>
      <c r="MQI75" s="243"/>
      <c r="MQJ75" s="243"/>
      <c r="MQK75" s="243"/>
      <c r="MQL75" s="243"/>
      <c r="MQM75" s="243"/>
      <c r="MQN75" s="243"/>
      <c r="MQO75" s="243"/>
      <c r="MQP75" s="243"/>
      <c r="MQQ75" s="243"/>
      <c r="MQR75" s="243"/>
      <c r="MQS75" s="243"/>
      <c r="MQT75" s="243"/>
      <c r="MQU75" s="243"/>
      <c r="MQV75" s="243"/>
      <c r="MQW75" s="243"/>
      <c r="MQX75" s="243"/>
      <c r="MQY75" s="243"/>
      <c r="MQZ75" s="243"/>
      <c r="MRA75" s="243"/>
      <c r="MRB75" s="243"/>
      <c r="MRC75" s="243"/>
      <c r="MRD75" s="243"/>
      <c r="MRE75" s="243"/>
      <c r="MRF75" s="243"/>
      <c r="MRG75" s="243"/>
      <c r="MRH75" s="243"/>
      <c r="MRI75" s="243"/>
      <c r="MRJ75" s="243"/>
      <c r="MRK75" s="243"/>
      <c r="MRL75" s="243"/>
      <c r="MRM75" s="243"/>
      <c r="MRN75" s="243"/>
      <c r="MRO75" s="243"/>
      <c r="MRP75" s="243"/>
      <c r="MRQ75" s="243"/>
      <c r="MRR75" s="243"/>
      <c r="MRS75" s="243"/>
      <c r="MRT75" s="243"/>
      <c r="MRU75" s="243"/>
      <c r="MRV75" s="243"/>
      <c r="MRW75" s="243"/>
      <c r="MRX75" s="243"/>
      <c r="MRY75" s="243"/>
      <c r="MRZ75" s="243"/>
      <c r="MSA75" s="243"/>
      <c r="MSB75" s="243"/>
      <c r="MSC75" s="243"/>
      <c r="MSD75" s="243"/>
      <c r="MSE75" s="243"/>
      <c r="MSF75" s="243"/>
      <c r="MSG75" s="243"/>
      <c r="MSH75" s="243"/>
      <c r="MSI75" s="243"/>
      <c r="MSJ75" s="243"/>
      <c r="MSK75" s="243"/>
      <c r="MSL75" s="243"/>
      <c r="MSM75" s="243"/>
      <c r="MSN75" s="243"/>
      <c r="MSO75" s="243"/>
      <c r="MSP75" s="243"/>
      <c r="MSQ75" s="243"/>
      <c r="MSR75" s="243"/>
      <c r="MSS75" s="243"/>
      <c r="MST75" s="243"/>
      <c r="MSU75" s="243"/>
      <c r="MSV75" s="243"/>
      <c r="MSW75" s="243"/>
      <c r="MSX75" s="243"/>
      <c r="MSY75" s="243"/>
      <c r="MSZ75" s="243"/>
      <c r="MTA75" s="243"/>
      <c r="MTB75" s="243"/>
      <c r="MTC75" s="243"/>
      <c r="MTD75" s="243"/>
      <c r="MTE75" s="243"/>
      <c r="MTF75" s="243"/>
      <c r="MTG75" s="243"/>
      <c r="MTH75" s="243"/>
      <c r="MTI75" s="243"/>
      <c r="MTJ75" s="243"/>
      <c r="MTK75" s="243"/>
      <c r="MTL75" s="243"/>
      <c r="MTM75" s="243"/>
      <c r="MTN75" s="243"/>
      <c r="MTO75" s="243"/>
      <c r="MTP75" s="243"/>
      <c r="MTQ75" s="243"/>
      <c r="MTR75" s="243"/>
      <c r="MTS75" s="243"/>
      <c r="MTT75" s="243"/>
      <c r="MTU75" s="243"/>
      <c r="MTV75" s="243"/>
      <c r="MTW75" s="243"/>
      <c r="MTX75" s="243"/>
      <c r="MTY75" s="243"/>
      <c r="MTZ75" s="243"/>
      <c r="MUA75" s="243"/>
      <c r="MUB75" s="243"/>
      <c r="MUC75" s="243"/>
      <c r="MUD75" s="243"/>
      <c r="MUE75" s="243"/>
      <c r="MUF75" s="243"/>
      <c r="MUG75" s="243"/>
      <c r="MUH75" s="243"/>
      <c r="MUI75" s="243"/>
      <c r="MUJ75" s="243"/>
      <c r="MUK75" s="243"/>
      <c r="MUL75" s="243"/>
      <c r="MUM75" s="243"/>
      <c r="MUN75" s="243"/>
      <c r="MUO75" s="243"/>
      <c r="MUP75" s="243"/>
      <c r="MUQ75" s="243"/>
      <c r="MUR75" s="243"/>
      <c r="MUS75" s="243"/>
      <c r="MUT75" s="243"/>
      <c r="MUU75" s="243"/>
      <c r="MUV75" s="243"/>
      <c r="MUW75" s="243"/>
      <c r="MUX75" s="243"/>
      <c r="MUY75" s="243"/>
      <c r="MUZ75" s="243"/>
      <c r="MVA75" s="243"/>
      <c r="MVB75" s="243"/>
      <c r="MVC75" s="243"/>
      <c r="MVD75" s="243"/>
      <c r="MVE75" s="243"/>
      <c r="MVF75" s="243"/>
      <c r="MVG75" s="243"/>
      <c r="MVH75" s="243"/>
      <c r="MVI75" s="243"/>
      <c r="MVJ75" s="243"/>
      <c r="MVK75" s="243"/>
      <c r="MVL75" s="243"/>
      <c r="MVM75" s="243"/>
      <c r="MVN75" s="243"/>
      <c r="MVO75" s="243"/>
      <c r="MVP75" s="243"/>
      <c r="MVQ75" s="243"/>
      <c r="MVR75" s="243"/>
      <c r="MVS75" s="243"/>
      <c r="MVT75" s="243"/>
      <c r="MVU75" s="243"/>
      <c r="MVV75" s="243"/>
      <c r="MVW75" s="243"/>
      <c r="MVX75" s="243"/>
      <c r="MVY75" s="243"/>
      <c r="MVZ75" s="243"/>
      <c r="MWA75" s="243"/>
      <c r="MWB75" s="243"/>
      <c r="MWC75" s="243"/>
      <c r="MWD75" s="243"/>
      <c r="MWE75" s="243"/>
      <c r="MWF75" s="243"/>
      <c r="MWG75" s="243"/>
      <c r="MWH75" s="243"/>
      <c r="MWI75" s="243"/>
      <c r="MWJ75" s="243"/>
      <c r="MWK75" s="243"/>
      <c r="MWL75" s="243"/>
      <c r="MWM75" s="243"/>
      <c r="MWN75" s="243"/>
      <c r="MWO75" s="243"/>
      <c r="MWP75" s="243"/>
      <c r="MWQ75" s="243"/>
      <c r="MWR75" s="243"/>
      <c r="MWS75" s="243"/>
      <c r="MWT75" s="243"/>
      <c r="MWU75" s="243"/>
      <c r="MWV75" s="243"/>
      <c r="MWW75" s="243"/>
      <c r="MWX75" s="243"/>
      <c r="MWY75" s="243"/>
      <c r="MWZ75" s="243"/>
      <c r="MXA75" s="243"/>
      <c r="MXB75" s="243"/>
      <c r="MXC75" s="243"/>
      <c r="MXD75" s="243"/>
      <c r="MXE75" s="243"/>
      <c r="MXF75" s="243"/>
      <c r="MXG75" s="243"/>
      <c r="MXH75" s="243"/>
      <c r="MXI75" s="243"/>
      <c r="MXJ75" s="243"/>
      <c r="MXK75" s="243"/>
      <c r="MXL75" s="243"/>
      <c r="MXM75" s="243"/>
      <c r="MXN75" s="243"/>
      <c r="MXO75" s="243"/>
      <c r="MXP75" s="243"/>
      <c r="MXQ75" s="243"/>
      <c r="MXR75" s="243"/>
      <c r="MXS75" s="243"/>
      <c r="MXT75" s="243"/>
      <c r="MXU75" s="243"/>
      <c r="MXV75" s="243"/>
      <c r="MXW75" s="243"/>
      <c r="MXX75" s="243"/>
      <c r="MXY75" s="243"/>
      <c r="MXZ75" s="243"/>
      <c r="MYA75" s="243"/>
      <c r="MYB75" s="243"/>
      <c r="MYC75" s="243"/>
      <c r="MYD75" s="243"/>
      <c r="MYE75" s="243"/>
      <c r="MYF75" s="243"/>
      <c r="MYG75" s="243"/>
      <c r="MYH75" s="243"/>
      <c r="MYI75" s="243"/>
      <c r="MYJ75" s="243"/>
      <c r="MYK75" s="243"/>
      <c r="MYL75" s="243"/>
      <c r="MYM75" s="243"/>
      <c r="MYN75" s="243"/>
      <c r="MYO75" s="243"/>
      <c r="MYP75" s="243"/>
      <c r="MYQ75" s="243"/>
      <c r="MYR75" s="243"/>
      <c r="MYS75" s="243"/>
      <c r="MYT75" s="243"/>
      <c r="MYU75" s="243"/>
      <c r="MYV75" s="243"/>
      <c r="MYW75" s="243"/>
      <c r="MYX75" s="243"/>
      <c r="MYY75" s="243"/>
      <c r="MYZ75" s="243"/>
      <c r="MZA75" s="243"/>
      <c r="MZB75" s="243"/>
      <c r="MZC75" s="243"/>
      <c r="MZD75" s="243"/>
      <c r="MZE75" s="243"/>
      <c r="MZF75" s="243"/>
      <c r="MZG75" s="243"/>
      <c r="MZH75" s="243"/>
      <c r="MZI75" s="243"/>
      <c r="MZJ75" s="243"/>
      <c r="MZK75" s="243"/>
      <c r="MZL75" s="243"/>
      <c r="MZM75" s="243"/>
      <c r="MZN75" s="243"/>
      <c r="MZO75" s="243"/>
      <c r="MZP75" s="243"/>
      <c r="MZQ75" s="243"/>
      <c r="MZR75" s="243"/>
      <c r="MZS75" s="243"/>
      <c r="MZT75" s="243"/>
      <c r="MZU75" s="243"/>
      <c r="MZV75" s="243"/>
      <c r="MZW75" s="243"/>
      <c r="MZX75" s="243"/>
      <c r="MZY75" s="243"/>
      <c r="MZZ75" s="243"/>
      <c r="NAA75" s="243"/>
      <c r="NAB75" s="243"/>
      <c r="NAC75" s="243"/>
      <c r="NAD75" s="243"/>
      <c r="NAE75" s="243"/>
      <c r="NAF75" s="243"/>
      <c r="NAG75" s="243"/>
      <c r="NAH75" s="243"/>
      <c r="NAI75" s="243"/>
      <c r="NAJ75" s="243"/>
      <c r="NAK75" s="243"/>
      <c r="NAL75" s="243"/>
      <c r="NAM75" s="243"/>
      <c r="NAN75" s="243"/>
      <c r="NAO75" s="243"/>
      <c r="NAP75" s="243"/>
      <c r="NAQ75" s="243"/>
      <c r="NAR75" s="243"/>
      <c r="NAS75" s="243"/>
      <c r="NAT75" s="243"/>
      <c r="NAU75" s="243"/>
      <c r="NAV75" s="243"/>
      <c r="NAW75" s="243"/>
      <c r="NAX75" s="243"/>
      <c r="NAY75" s="243"/>
      <c r="NAZ75" s="243"/>
      <c r="NBA75" s="243"/>
      <c r="NBB75" s="243"/>
      <c r="NBC75" s="243"/>
      <c r="NBD75" s="243"/>
      <c r="NBE75" s="243"/>
      <c r="NBF75" s="243"/>
      <c r="NBG75" s="243"/>
      <c r="NBH75" s="243"/>
      <c r="NBI75" s="243"/>
      <c r="NBJ75" s="243"/>
      <c r="NBK75" s="243"/>
      <c r="NBL75" s="243"/>
      <c r="NBM75" s="243"/>
      <c r="NBN75" s="243"/>
      <c r="NBO75" s="243"/>
      <c r="NBP75" s="243"/>
      <c r="NBQ75" s="243"/>
      <c r="NBR75" s="243"/>
      <c r="NBS75" s="243"/>
      <c r="NBT75" s="243"/>
      <c r="NBU75" s="243"/>
      <c r="NBV75" s="243"/>
      <c r="NBW75" s="243"/>
      <c r="NBX75" s="243"/>
      <c r="NBY75" s="243"/>
      <c r="NBZ75" s="243"/>
      <c r="NCA75" s="243"/>
      <c r="NCB75" s="243"/>
      <c r="NCC75" s="243"/>
      <c r="NCD75" s="243"/>
      <c r="NCE75" s="243"/>
      <c r="NCF75" s="243"/>
      <c r="NCG75" s="243"/>
      <c r="NCH75" s="243"/>
      <c r="NCI75" s="243"/>
      <c r="NCJ75" s="243"/>
      <c r="NCK75" s="243"/>
      <c r="NCL75" s="243"/>
      <c r="NCM75" s="243"/>
      <c r="NCN75" s="243"/>
      <c r="NCO75" s="243"/>
      <c r="NCP75" s="243"/>
      <c r="NCQ75" s="243"/>
      <c r="NCR75" s="243"/>
      <c r="NCS75" s="243"/>
      <c r="NCT75" s="243"/>
      <c r="NCU75" s="243"/>
      <c r="NCV75" s="243"/>
      <c r="NCW75" s="243"/>
      <c r="NCX75" s="243"/>
      <c r="NCY75" s="243"/>
      <c r="NCZ75" s="243"/>
      <c r="NDA75" s="243"/>
      <c r="NDB75" s="243"/>
      <c r="NDC75" s="243"/>
      <c r="NDD75" s="243"/>
      <c r="NDE75" s="243"/>
      <c r="NDF75" s="243"/>
      <c r="NDG75" s="243"/>
      <c r="NDH75" s="243"/>
      <c r="NDI75" s="243"/>
      <c r="NDJ75" s="243"/>
      <c r="NDK75" s="243"/>
      <c r="NDL75" s="243"/>
      <c r="NDM75" s="243"/>
      <c r="NDN75" s="243"/>
      <c r="NDO75" s="243"/>
      <c r="NDP75" s="243"/>
      <c r="NDQ75" s="243"/>
      <c r="NDR75" s="243"/>
      <c r="NDS75" s="243"/>
      <c r="NDT75" s="243"/>
      <c r="NDU75" s="243"/>
      <c r="NDV75" s="243"/>
      <c r="NDW75" s="243"/>
      <c r="NDX75" s="243"/>
      <c r="NDY75" s="243"/>
      <c r="NDZ75" s="243"/>
      <c r="NEA75" s="243"/>
      <c r="NEB75" s="243"/>
      <c r="NEC75" s="243"/>
      <c r="NED75" s="243"/>
      <c r="NEE75" s="243"/>
      <c r="NEF75" s="243"/>
      <c r="NEG75" s="243"/>
      <c r="NEH75" s="243"/>
      <c r="NEI75" s="243"/>
      <c r="NEJ75" s="243"/>
      <c r="NEK75" s="243"/>
      <c r="NEL75" s="243"/>
      <c r="NEM75" s="243"/>
      <c r="NEN75" s="243"/>
      <c r="NEO75" s="243"/>
      <c r="NEP75" s="243"/>
      <c r="NEQ75" s="243"/>
      <c r="NER75" s="243"/>
      <c r="NES75" s="243"/>
      <c r="NET75" s="243"/>
      <c r="NEU75" s="243"/>
      <c r="NEV75" s="243"/>
      <c r="NEW75" s="243"/>
      <c r="NEX75" s="243"/>
      <c r="NEY75" s="243"/>
      <c r="NEZ75" s="243"/>
      <c r="NFA75" s="243"/>
      <c r="NFB75" s="243"/>
      <c r="NFC75" s="243"/>
      <c r="NFD75" s="243"/>
      <c r="NFE75" s="243"/>
      <c r="NFF75" s="243"/>
      <c r="NFG75" s="243"/>
      <c r="NFH75" s="243"/>
      <c r="NFI75" s="243"/>
      <c r="NFJ75" s="243"/>
      <c r="NFK75" s="243"/>
      <c r="NFL75" s="243"/>
      <c r="NFM75" s="243"/>
      <c r="NFN75" s="243"/>
      <c r="NFO75" s="243"/>
      <c r="NFP75" s="243"/>
      <c r="NFQ75" s="243"/>
      <c r="NFR75" s="243"/>
      <c r="NFS75" s="243"/>
      <c r="NFT75" s="243"/>
      <c r="NFU75" s="243"/>
      <c r="NFV75" s="243"/>
      <c r="NFW75" s="243"/>
      <c r="NFX75" s="243"/>
      <c r="NFY75" s="243"/>
      <c r="NFZ75" s="243"/>
      <c r="NGA75" s="243"/>
      <c r="NGB75" s="243"/>
      <c r="NGC75" s="243"/>
      <c r="NGD75" s="243"/>
      <c r="NGE75" s="243"/>
      <c r="NGF75" s="243"/>
      <c r="NGG75" s="243"/>
      <c r="NGH75" s="243"/>
      <c r="NGI75" s="243"/>
      <c r="NGJ75" s="243"/>
      <c r="NGK75" s="243"/>
      <c r="NGL75" s="243"/>
      <c r="NGM75" s="243"/>
      <c r="NGN75" s="243"/>
      <c r="NGO75" s="243"/>
      <c r="NGP75" s="243"/>
      <c r="NGQ75" s="243"/>
      <c r="NGR75" s="243"/>
      <c r="NGS75" s="243"/>
      <c r="NGT75" s="243"/>
      <c r="NGU75" s="243"/>
      <c r="NGV75" s="243"/>
      <c r="NGW75" s="243"/>
      <c r="NGX75" s="243"/>
      <c r="NGY75" s="243"/>
      <c r="NGZ75" s="243"/>
      <c r="NHA75" s="243"/>
      <c r="NHB75" s="243"/>
      <c r="NHC75" s="243"/>
      <c r="NHD75" s="243"/>
      <c r="NHE75" s="243"/>
      <c r="NHF75" s="243"/>
      <c r="NHG75" s="243"/>
      <c r="NHH75" s="243"/>
      <c r="NHI75" s="243"/>
      <c r="NHJ75" s="243"/>
      <c r="NHK75" s="243"/>
      <c r="NHL75" s="243"/>
      <c r="NHM75" s="243"/>
      <c r="NHN75" s="243"/>
      <c r="NHO75" s="243"/>
      <c r="NHP75" s="243"/>
      <c r="NHQ75" s="243"/>
      <c r="NHR75" s="243"/>
      <c r="NHS75" s="243"/>
      <c r="NHT75" s="243"/>
      <c r="NHU75" s="243"/>
      <c r="NHV75" s="243"/>
      <c r="NHW75" s="243"/>
      <c r="NHX75" s="243"/>
      <c r="NHY75" s="243"/>
      <c r="NHZ75" s="243"/>
      <c r="NIA75" s="243"/>
      <c r="NIB75" s="243"/>
      <c r="NIC75" s="243"/>
      <c r="NID75" s="243"/>
      <c r="NIE75" s="243"/>
      <c r="NIF75" s="243"/>
      <c r="NIG75" s="243"/>
      <c r="NIH75" s="243"/>
      <c r="NII75" s="243"/>
      <c r="NIJ75" s="243"/>
      <c r="NIK75" s="243"/>
      <c r="NIL75" s="243"/>
      <c r="NIM75" s="243"/>
      <c r="NIN75" s="243"/>
      <c r="NIO75" s="243"/>
      <c r="NIP75" s="243"/>
      <c r="NIQ75" s="243"/>
      <c r="NIR75" s="243"/>
      <c r="NIS75" s="243"/>
      <c r="NIT75" s="243"/>
      <c r="NIU75" s="243"/>
      <c r="NIV75" s="243"/>
      <c r="NIW75" s="243"/>
      <c r="NIX75" s="243"/>
      <c r="NIY75" s="243"/>
      <c r="NIZ75" s="243"/>
      <c r="NJA75" s="243"/>
      <c r="NJB75" s="243"/>
      <c r="NJC75" s="243"/>
      <c r="NJD75" s="243"/>
      <c r="NJE75" s="243"/>
      <c r="NJF75" s="243"/>
      <c r="NJG75" s="243"/>
      <c r="NJH75" s="243"/>
      <c r="NJI75" s="243"/>
      <c r="NJJ75" s="243"/>
      <c r="NJK75" s="243"/>
      <c r="NJL75" s="243"/>
      <c r="NJM75" s="243"/>
      <c r="NJN75" s="243"/>
      <c r="NJO75" s="243"/>
      <c r="NJP75" s="243"/>
      <c r="NJQ75" s="243"/>
      <c r="NJR75" s="243"/>
      <c r="NJS75" s="243"/>
      <c r="NJT75" s="243"/>
      <c r="NJU75" s="243"/>
      <c r="NJV75" s="243"/>
      <c r="NJW75" s="243"/>
      <c r="NJX75" s="243"/>
      <c r="NJY75" s="243"/>
      <c r="NJZ75" s="243"/>
      <c r="NKA75" s="243"/>
      <c r="NKB75" s="243"/>
      <c r="NKC75" s="243"/>
      <c r="NKD75" s="243"/>
      <c r="NKE75" s="243"/>
      <c r="NKF75" s="243"/>
      <c r="NKG75" s="243"/>
      <c r="NKH75" s="243"/>
      <c r="NKI75" s="243"/>
      <c r="NKJ75" s="243"/>
      <c r="NKK75" s="243"/>
      <c r="NKL75" s="243"/>
      <c r="NKM75" s="243"/>
      <c r="NKN75" s="243"/>
      <c r="NKO75" s="243"/>
      <c r="NKP75" s="243"/>
      <c r="NKQ75" s="243"/>
      <c r="NKR75" s="243"/>
      <c r="NKS75" s="243"/>
      <c r="NKT75" s="243"/>
      <c r="NKU75" s="243"/>
      <c r="NKV75" s="243"/>
      <c r="NKW75" s="243"/>
      <c r="NKX75" s="243"/>
      <c r="NKY75" s="243"/>
      <c r="NKZ75" s="243"/>
      <c r="NLA75" s="243"/>
      <c r="NLB75" s="243"/>
      <c r="NLC75" s="243"/>
      <c r="NLD75" s="243"/>
      <c r="NLE75" s="243"/>
      <c r="NLF75" s="243"/>
      <c r="NLG75" s="243"/>
      <c r="NLH75" s="243"/>
      <c r="NLI75" s="243"/>
      <c r="NLJ75" s="243"/>
      <c r="NLK75" s="243"/>
      <c r="NLL75" s="243"/>
      <c r="NLM75" s="243"/>
      <c r="NLN75" s="243"/>
      <c r="NLO75" s="243"/>
      <c r="NLP75" s="243"/>
      <c r="NLQ75" s="243"/>
      <c r="NLR75" s="243"/>
      <c r="NLS75" s="243"/>
      <c r="NLT75" s="243"/>
      <c r="NLU75" s="243"/>
      <c r="NLV75" s="243"/>
      <c r="NLW75" s="243"/>
      <c r="NLX75" s="243"/>
      <c r="NLY75" s="243"/>
      <c r="NLZ75" s="243"/>
      <c r="NMA75" s="243"/>
      <c r="NMB75" s="243"/>
      <c r="NMC75" s="243"/>
      <c r="NMD75" s="243"/>
      <c r="NME75" s="243"/>
      <c r="NMF75" s="243"/>
      <c r="NMG75" s="243"/>
      <c r="NMH75" s="243"/>
      <c r="NMI75" s="243"/>
      <c r="NMJ75" s="243"/>
      <c r="NMK75" s="243"/>
      <c r="NML75" s="243"/>
      <c r="NMM75" s="243"/>
      <c r="NMN75" s="243"/>
      <c r="NMO75" s="243"/>
      <c r="NMP75" s="243"/>
      <c r="NMQ75" s="243"/>
      <c r="NMR75" s="243"/>
      <c r="NMS75" s="243"/>
      <c r="NMT75" s="243"/>
      <c r="NMU75" s="243"/>
      <c r="NMV75" s="243"/>
      <c r="NMW75" s="243"/>
      <c r="NMX75" s="243"/>
      <c r="NMY75" s="243"/>
      <c r="NMZ75" s="243"/>
      <c r="NNA75" s="243"/>
      <c r="NNB75" s="243"/>
      <c r="NNC75" s="243"/>
      <c r="NND75" s="243"/>
      <c r="NNE75" s="243"/>
      <c r="NNF75" s="243"/>
      <c r="NNG75" s="243"/>
      <c r="NNH75" s="243"/>
      <c r="NNI75" s="243"/>
      <c r="NNJ75" s="243"/>
      <c r="NNK75" s="243"/>
      <c r="NNL75" s="243"/>
      <c r="NNM75" s="243"/>
      <c r="NNN75" s="243"/>
      <c r="NNO75" s="243"/>
      <c r="NNP75" s="243"/>
      <c r="NNQ75" s="243"/>
      <c r="NNR75" s="243"/>
      <c r="NNS75" s="243"/>
      <c r="NNT75" s="243"/>
      <c r="NNU75" s="243"/>
      <c r="NNV75" s="243"/>
      <c r="NNW75" s="243"/>
      <c r="NNX75" s="243"/>
      <c r="NNY75" s="243"/>
      <c r="NNZ75" s="243"/>
      <c r="NOA75" s="243"/>
      <c r="NOB75" s="243"/>
      <c r="NOC75" s="243"/>
      <c r="NOD75" s="243"/>
      <c r="NOE75" s="243"/>
      <c r="NOF75" s="243"/>
      <c r="NOG75" s="243"/>
      <c r="NOH75" s="243"/>
      <c r="NOI75" s="243"/>
      <c r="NOJ75" s="243"/>
      <c r="NOK75" s="243"/>
      <c r="NOL75" s="243"/>
      <c r="NOM75" s="243"/>
      <c r="NON75" s="243"/>
      <c r="NOO75" s="243"/>
      <c r="NOP75" s="243"/>
      <c r="NOQ75" s="243"/>
      <c r="NOR75" s="243"/>
      <c r="NOS75" s="243"/>
      <c r="NOT75" s="243"/>
      <c r="NOU75" s="243"/>
      <c r="NOV75" s="243"/>
      <c r="NOW75" s="243"/>
      <c r="NOX75" s="243"/>
      <c r="NOY75" s="243"/>
      <c r="NOZ75" s="243"/>
      <c r="NPA75" s="243"/>
      <c r="NPB75" s="243"/>
      <c r="NPC75" s="243"/>
      <c r="NPD75" s="243"/>
      <c r="NPE75" s="243"/>
      <c r="NPF75" s="243"/>
      <c r="NPG75" s="243"/>
      <c r="NPH75" s="243"/>
      <c r="NPI75" s="243"/>
      <c r="NPJ75" s="243"/>
      <c r="NPK75" s="243"/>
      <c r="NPL75" s="243"/>
      <c r="NPM75" s="243"/>
      <c r="NPN75" s="243"/>
      <c r="NPO75" s="243"/>
      <c r="NPP75" s="243"/>
      <c r="NPQ75" s="243"/>
      <c r="NPR75" s="243"/>
      <c r="NPS75" s="243"/>
      <c r="NPT75" s="243"/>
      <c r="NPU75" s="243"/>
      <c r="NPV75" s="243"/>
      <c r="NPW75" s="243"/>
      <c r="NPX75" s="243"/>
      <c r="NPY75" s="243"/>
      <c r="NPZ75" s="243"/>
      <c r="NQA75" s="243"/>
      <c r="NQB75" s="243"/>
      <c r="NQC75" s="243"/>
      <c r="NQD75" s="243"/>
      <c r="NQE75" s="243"/>
      <c r="NQF75" s="243"/>
      <c r="NQG75" s="243"/>
      <c r="NQH75" s="243"/>
      <c r="NQI75" s="243"/>
      <c r="NQJ75" s="243"/>
      <c r="NQK75" s="243"/>
      <c r="NQL75" s="243"/>
      <c r="NQM75" s="243"/>
      <c r="NQN75" s="243"/>
      <c r="NQO75" s="243"/>
      <c r="NQP75" s="243"/>
      <c r="NQQ75" s="243"/>
      <c r="NQR75" s="243"/>
      <c r="NQS75" s="243"/>
      <c r="NQT75" s="243"/>
      <c r="NQU75" s="243"/>
      <c r="NQV75" s="243"/>
      <c r="NQW75" s="243"/>
      <c r="NQX75" s="243"/>
      <c r="NQY75" s="243"/>
      <c r="NQZ75" s="243"/>
      <c r="NRA75" s="243"/>
      <c r="NRB75" s="243"/>
      <c r="NRC75" s="243"/>
      <c r="NRD75" s="243"/>
      <c r="NRE75" s="243"/>
      <c r="NRF75" s="243"/>
      <c r="NRG75" s="243"/>
      <c r="NRH75" s="243"/>
      <c r="NRI75" s="243"/>
      <c r="NRJ75" s="243"/>
      <c r="NRK75" s="243"/>
      <c r="NRL75" s="243"/>
      <c r="NRM75" s="243"/>
      <c r="NRN75" s="243"/>
      <c r="NRO75" s="243"/>
      <c r="NRP75" s="243"/>
      <c r="NRQ75" s="243"/>
      <c r="NRR75" s="243"/>
      <c r="NRS75" s="243"/>
      <c r="NRT75" s="243"/>
      <c r="NRU75" s="243"/>
      <c r="NRV75" s="243"/>
      <c r="NRW75" s="243"/>
      <c r="NRX75" s="243"/>
      <c r="NRY75" s="243"/>
      <c r="NRZ75" s="243"/>
      <c r="NSA75" s="243"/>
      <c r="NSB75" s="243"/>
      <c r="NSC75" s="243"/>
      <c r="NSD75" s="243"/>
      <c r="NSE75" s="243"/>
      <c r="NSF75" s="243"/>
      <c r="NSG75" s="243"/>
      <c r="NSH75" s="243"/>
      <c r="NSI75" s="243"/>
      <c r="NSJ75" s="243"/>
      <c r="NSK75" s="243"/>
      <c r="NSL75" s="243"/>
      <c r="NSM75" s="243"/>
      <c r="NSN75" s="243"/>
      <c r="NSO75" s="243"/>
      <c r="NSP75" s="243"/>
      <c r="NSQ75" s="243"/>
      <c r="NSR75" s="243"/>
      <c r="NSS75" s="243"/>
      <c r="NST75" s="243"/>
      <c r="NSU75" s="243"/>
      <c r="NSV75" s="243"/>
      <c r="NSW75" s="243"/>
      <c r="NSX75" s="243"/>
      <c r="NSY75" s="243"/>
      <c r="NSZ75" s="243"/>
      <c r="NTA75" s="243"/>
      <c r="NTB75" s="243"/>
      <c r="NTC75" s="243"/>
      <c r="NTD75" s="243"/>
      <c r="NTE75" s="243"/>
      <c r="NTF75" s="243"/>
      <c r="NTG75" s="243"/>
      <c r="NTH75" s="243"/>
      <c r="NTI75" s="243"/>
      <c r="NTJ75" s="243"/>
      <c r="NTK75" s="243"/>
      <c r="NTL75" s="243"/>
      <c r="NTM75" s="243"/>
      <c r="NTN75" s="243"/>
      <c r="NTO75" s="243"/>
      <c r="NTP75" s="243"/>
      <c r="NTQ75" s="243"/>
      <c r="NTR75" s="243"/>
      <c r="NTS75" s="243"/>
      <c r="NTT75" s="243"/>
      <c r="NTU75" s="243"/>
      <c r="NTV75" s="243"/>
      <c r="NTW75" s="243"/>
      <c r="NTX75" s="243"/>
      <c r="NTY75" s="243"/>
      <c r="NTZ75" s="243"/>
      <c r="NUA75" s="243"/>
      <c r="NUB75" s="243"/>
      <c r="NUC75" s="243"/>
      <c r="NUD75" s="243"/>
      <c r="NUE75" s="243"/>
      <c r="NUF75" s="243"/>
      <c r="NUG75" s="243"/>
      <c r="NUH75" s="243"/>
      <c r="NUI75" s="243"/>
      <c r="NUJ75" s="243"/>
      <c r="NUK75" s="243"/>
      <c r="NUL75" s="243"/>
      <c r="NUM75" s="243"/>
      <c r="NUN75" s="243"/>
      <c r="NUO75" s="243"/>
      <c r="NUP75" s="243"/>
      <c r="NUQ75" s="243"/>
      <c r="NUR75" s="243"/>
      <c r="NUS75" s="243"/>
      <c r="NUT75" s="243"/>
      <c r="NUU75" s="243"/>
      <c r="NUV75" s="243"/>
      <c r="NUW75" s="243"/>
      <c r="NUX75" s="243"/>
      <c r="NUY75" s="243"/>
      <c r="NUZ75" s="243"/>
      <c r="NVA75" s="243"/>
      <c r="NVB75" s="243"/>
      <c r="NVC75" s="243"/>
      <c r="NVD75" s="243"/>
      <c r="NVE75" s="243"/>
      <c r="NVF75" s="243"/>
      <c r="NVG75" s="243"/>
      <c r="NVH75" s="243"/>
      <c r="NVI75" s="243"/>
      <c r="NVJ75" s="243"/>
      <c r="NVK75" s="243"/>
      <c r="NVL75" s="243"/>
      <c r="NVM75" s="243"/>
      <c r="NVN75" s="243"/>
      <c r="NVO75" s="243"/>
      <c r="NVP75" s="243"/>
      <c r="NVQ75" s="243"/>
      <c r="NVR75" s="243"/>
      <c r="NVS75" s="243"/>
      <c r="NVT75" s="243"/>
      <c r="NVU75" s="243"/>
      <c r="NVV75" s="243"/>
      <c r="NVW75" s="243"/>
      <c r="NVX75" s="243"/>
      <c r="NVY75" s="243"/>
      <c r="NVZ75" s="243"/>
      <c r="NWA75" s="243"/>
      <c r="NWB75" s="243"/>
      <c r="NWC75" s="243"/>
      <c r="NWD75" s="243"/>
      <c r="NWE75" s="243"/>
      <c r="NWF75" s="243"/>
      <c r="NWG75" s="243"/>
      <c r="NWH75" s="243"/>
      <c r="NWI75" s="243"/>
      <c r="NWJ75" s="243"/>
      <c r="NWK75" s="243"/>
      <c r="NWL75" s="243"/>
      <c r="NWM75" s="243"/>
      <c r="NWN75" s="243"/>
      <c r="NWO75" s="243"/>
      <c r="NWP75" s="243"/>
      <c r="NWQ75" s="243"/>
      <c r="NWR75" s="243"/>
      <c r="NWS75" s="243"/>
      <c r="NWT75" s="243"/>
      <c r="NWU75" s="243"/>
      <c r="NWV75" s="243"/>
      <c r="NWW75" s="243"/>
      <c r="NWX75" s="243"/>
      <c r="NWY75" s="243"/>
      <c r="NWZ75" s="243"/>
      <c r="NXA75" s="243"/>
      <c r="NXB75" s="243"/>
      <c r="NXC75" s="243"/>
      <c r="NXD75" s="243"/>
      <c r="NXE75" s="243"/>
      <c r="NXF75" s="243"/>
      <c r="NXG75" s="243"/>
      <c r="NXH75" s="243"/>
      <c r="NXI75" s="243"/>
      <c r="NXJ75" s="243"/>
      <c r="NXK75" s="243"/>
      <c r="NXL75" s="243"/>
      <c r="NXM75" s="243"/>
      <c r="NXN75" s="243"/>
      <c r="NXO75" s="243"/>
      <c r="NXP75" s="243"/>
      <c r="NXQ75" s="243"/>
      <c r="NXR75" s="243"/>
      <c r="NXS75" s="243"/>
      <c r="NXT75" s="243"/>
      <c r="NXU75" s="243"/>
      <c r="NXV75" s="243"/>
      <c r="NXW75" s="243"/>
      <c r="NXX75" s="243"/>
      <c r="NXY75" s="243"/>
      <c r="NXZ75" s="243"/>
      <c r="NYA75" s="243"/>
      <c r="NYB75" s="243"/>
      <c r="NYC75" s="243"/>
      <c r="NYD75" s="243"/>
      <c r="NYE75" s="243"/>
      <c r="NYF75" s="243"/>
      <c r="NYG75" s="243"/>
      <c r="NYH75" s="243"/>
      <c r="NYI75" s="243"/>
      <c r="NYJ75" s="243"/>
      <c r="NYK75" s="243"/>
      <c r="NYL75" s="243"/>
      <c r="NYM75" s="243"/>
      <c r="NYN75" s="243"/>
      <c r="NYO75" s="243"/>
      <c r="NYP75" s="243"/>
      <c r="NYQ75" s="243"/>
      <c r="NYR75" s="243"/>
      <c r="NYS75" s="243"/>
      <c r="NYT75" s="243"/>
      <c r="NYU75" s="243"/>
      <c r="NYV75" s="243"/>
      <c r="NYW75" s="243"/>
      <c r="NYX75" s="243"/>
      <c r="NYY75" s="243"/>
      <c r="NYZ75" s="243"/>
      <c r="NZA75" s="243"/>
      <c r="NZB75" s="243"/>
      <c r="NZC75" s="243"/>
      <c r="NZD75" s="243"/>
      <c r="NZE75" s="243"/>
      <c r="NZF75" s="243"/>
      <c r="NZG75" s="243"/>
      <c r="NZH75" s="243"/>
      <c r="NZI75" s="243"/>
      <c r="NZJ75" s="243"/>
      <c r="NZK75" s="243"/>
      <c r="NZL75" s="243"/>
      <c r="NZM75" s="243"/>
      <c r="NZN75" s="243"/>
      <c r="NZO75" s="243"/>
      <c r="NZP75" s="243"/>
      <c r="NZQ75" s="243"/>
      <c r="NZR75" s="243"/>
      <c r="NZS75" s="243"/>
      <c r="NZT75" s="243"/>
      <c r="NZU75" s="243"/>
      <c r="NZV75" s="243"/>
      <c r="NZW75" s="243"/>
      <c r="NZX75" s="243"/>
      <c r="NZY75" s="243"/>
      <c r="NZZ75" s="243"/>
      <c r="OAA75" s="243"/>
      <c r="OAB75" s="243"/>
      <c r="OAC75" s="243"/>
      <c r="OAD75" s="243"/>
      <c r="OAE75" s="243"/>
      <c r="OAF75" s="243"/>
      <c r="OAG75" s="243"/>
      <c r="OAH75" s="243"/>
      <c r="OAI75" s="243"/>
      <c r="OAJ75" s="243"/>
      <c r="OAK75" s="243"/>
      <c r="OAL75" s="243"/>
      <c r="OAM75" s="243"/>
      <c r="OAN75" s="243"/>
      <c r="OAO75" s="243"/>
      <c r="OAP75" s="243"/>
      <c r="OAQ75" s="243"/>
      <c r="OAR75" s="243"/>
      <c r="OAS75" s="243"/>
      <c r="OAT75" s="243"/>
      <c r="OAU75" s="243"/>
      <c r="OAV75" s="243"/>
      <c r="OAW75" s="243"/>
      <c r="OAX75" s="243"/>
      <c r="OAY75" s="243"/>
      <c r="OAZ75" s="243"/>
      <c r="OBA75" s="243"/>
      <c r="OBB75" s="243"/>
      <c r="OBC75" s="243"/>
      <c r="OBD75" s="243"/>
      <c r="OBE75" s="243"/>
      <c r="OBF75" s="243"/>
      <c r="OBG75" s="243"/>
      <c r="OBH75" s="243"/>
      <c r="OBI75" s="243"/>
      <c r="OBJ75" s="243"/>
      <c r="OBK75" s="243"/>
      <c r="OBL75" s="243"/>
      <c r="OBM75" s="243"/>
      <c r="OBN75" s="243"/>
      <c r="OBO75" s="243"/>
      <c r="OBP75" s="243"/>
      <c r="OBQ75" s="243"/>
      <c r="OBR75" s="243"/>
      <c r="OBS75" s="243"/>
      <c r="OBT75" s="243"/>
      <c r="OBU75" s="243"/>
      <c r="OBV75" s="243"/>
      <c r="OBW75" s="243"/>
      <c r="OBX75" s="243"/>
      <c r="OBY75" s="243"/>
      <c r="OBZ75" s="243"/>
      <c r="OCA75" s="243"/>
      <c r="OCB75" s="243"/>
      <c r="OCC75" s="243"/>
      <c r="OCD75" s="243"/>
      <c r="OCE75" s="243"/>
      <c r="OCF75" s="243"/>
      <c r="OCG75" s="243"/>
      <c r="OCH75" s="243"/>
      <c r="OCI75" s="243"/>
      <c r="OCJ75" s="243"/>
      <c r="OCK75" s="243"/>
      <c r="OCL75" s="243"/>
      <c r="OCM75" s="243"/>
      <c r="OCN75" s="243"/>
      <c r="OCO75" s="243"/>
      <c r="OCP75" s="243"/>
      <c r="OCQ75" s="243"/>
      <c r="OCR75" s="243"/>
      <c r="OCS75" s="243"/>
      <c r="OCT75" s="243"/>
      <c r="OCU75" s="243"/>
      <c r="OCV75" s="243"/>
      <c r="OCW75" s="243"/>
      <c r="OCX75" s="243"/>
      <c r="OCY75" s="243"/>
      <c r="OCZ75" s="243"/>
      <c r="ODA75" s="243"/>
      <c r="ODB75" s="243"/>
      <c r="ODC75" s="243"/>
      <c r="ODD75" s="243"/>
      <c r="ODE75" s="243"/>
      <c r="ODF75" s="243"/>
      <c r="ODG75" s="243"/>
      <c r="ODH75" s="243"/>
      <c r="ODI75" s="243"/>
      <c r="ODJ75" s="243"/>
      <c r="ODK75" s="243"/>
      <c r="ODL75" s="243"/>
      <c r="ODM75" s="243"/>
      <c r="ODN75" s="243"/>
      <c r="ODO75" s="243"/>
      <c r="ODP75" s="243"/>
      <c r="ODQ75" s="243"/>
      <c r="ODR75" s="243"/>
      <c r="ODS75" s="243"/>
      <c r="ODT75" s="243"/>
      <c r="ODU75" s="243"/>
      <c r="ODV75" s="243"/>
      <c r="ODW75" s="243"/>
      <c r="ODX75" s="243"/>
      <c r="ODY75" s="243"/>
      <c r="ODZ75" s="243"/>
      <c r="OEA75" s="243"/>
      <c r="OEB75" s="243"/>
      <c r="OEC75" s="243"/>
      <c r="OED75" s="243"/>
      <c r="OEE75" s="243"/>
      <c r="OEF75" s="243"/>
      <c r="OEG75" s="243"/>
      <c r="OEH75" s="243"/>
      <c r="OEI75" s="243"/>
      <c r="OEJ75" s="243"/>
      <c r="OEK75" s="243"/>
      <c r="OEL75" s="243"/>
      <c r="OEM75" s="243"/>
      <c r="OEN75" s="243"/>
      <c r="OEO75" s="243"/>
      <c r="OEP75" s="243"/>
      <c r="OEQ75" s="243"/>
      <c r="OER75" s="243"/>
      <c r="OES75" s="243"/>
      <c r="OET75" s="243"/>
      <c r="OEU75" s="243"/>
      <c r="OEV75" s="243"/>
      <c r="OEW75" s="243"/>
      <c r="OEX75" s="243"/>
      <c r="OEY75" s="243"/>
      <c r="OEZ75" s="243"/>
      <c r="OFA75" s="243"/>
      <c r="OFB75" s="243"/>
      <c r="OFC75" s="243"/>
      <c r="OFD75" s="243"/>
      <c r="OFE75" s="243"/>
      <c r="OFF75" s="243"/>
      <c r="OFG75" s="243"/>
      <c r="OFH75" s="243"/>
      <c r="OFI75" s="243"/>
      <c r="OFJ75" s="243"/>
      <c r="OFK75" s="243"/>
      <c r="OFL75" s="243"/>
      <c r="OFM75" s="243"/>
      <c r="OFN75" s="243"/>
      <c r="OFO75" s="243"/>
      <c r="OFP75" s="243"/>
      <c r="OFQ75" s="243"/>
      <c r="OFR75" s="243"/>
      <c r="OFS75" s="243"/>
      <c r="OFT75" s="243"/>
      <c r="OFU75" s="243"/>
      <c r="OFV75" s="243"/>
      <c r="OFW75" s="243"/>
      <c r="OFX75" s="243"/>
      <c r="OFY75" s="243"/>
      <c r="OFZ75" s="243"/>
      <c r="OGA75" s="243"/>
      <c r="OGB75" s="243"/>
      <c r="OGC75" s="243"/>
      <c r="OGD75" s="243"/>
      <c r="OGE75" s="243"/>
      <c r="OGF75" s="243"/>
      <c r="OGG75" s="243"/>
      <c r="OGH75" s="243"/>
      <c r="OGI75" s="243"/>
      <c r="OGJ75" s="243"/>
      <c r="OGK75" s="243"/>
      <c r="OGL75" s="243"/>
      <c r="OGM75" s="243"/>
      <c r="OGN75" s="243"/>
      <c r="OGO75" s="243"/>
      <c r="OGP75" s="243"/>
      <c r="OGQ75" s="243"/>
      <c r="OGR75" s="243"/>
      <c r="OGS75" s="243"/>
      <c r="OGT75" s="243"/>
      <c r="OGU75" s="243"/>
      <c r="OGV75" s="243"/>
      <c r="OGW75" s="243"/>
      <c r="OGX75" s="243"/>
      <c r="OGY75" s="243"/>
      <c r="OGZ75" s="243"/>
      <c r="OHA75" s="243"/>
      <c r="OHB75" s="243"/>
      <c r="OHC75" s="243"/>
      <c r="OHD75" s="243"/>
      <c r="OHE75" s="243"/>
      <c r="OHF75" s="243"/>
      <c r="OHG75" s="243"/>
      <c r="OHH75" s="243"/>
      <c r="OHI75" s="243"/>
      <c r="OHJ75" s="243"/>
      <c r="OHK75" s="243"/>
      <c r="OHL75" s="243"/>
      <c r="OHM75" s="243"/>
      <c r="OHN75" s="243"/>
      <c r="OHO75" s="243"/>
      <c r="OHP75" s="243"/>
      <c r="OHQ75" s="243"/>
      <c r="OHR75" s="243"/>
      <c r="OHS75" s="243"/>
      <c r="OHT75" s="243"/>
      <c r="OHU75" s="243"/>
      <c r="OHV75" s="243"/>
      <c r="OHW75" s="243"/>
      <c r="OHX75" s="243"/>
      <c r="OHY75" s="243"/>
      <c r="OHZ75" s="243"/>
      <c r="OIA75" s="243"/>
      <c r="OIB75" s="243"/>
      <c r="OIC75" s="243"/>
      <c r="OID75" s="243"/>
      <c r="OIE75" s="243"/>
      <c r="OIF75" s="243"/>
      <c r="OIG75" s="243"/>
      <c r="OIH75" s="243"/>
      <c r="OII75" s="243"/>
      <c r="OIJ75" s="243"/>
      <c r="OIK75" s="243"/>
      <c r="OIL75" s="243"/>
      <c r="OIM75" s="243"/>
      <c r="OIN75" s="243"/>
      <c r="OIO75" s="243"/>
      <c r="OIP75" s="243"/>
      <c r="OIQ75" s="243"/>
      <c r="OIR75" s="243"/>
      <c r="OIS75" s="243"/>
      <c r="OIT75" s="243"/>
      <c r="OIU75" s="243"/>
      <c r="OIV75" s="243"/>
      <c r="OIW75" s="243"/>
      <c r="OIX75" s="243"/>
      <c r="OIY75" s="243"/>
      <c r="OIZ75" s="243"/>
      <c r="OJA75" s="243"/>
      <c r="OJB75" s="243"/>
      <c r="OJC75" s="243"/>
      <c r="OJD75" s="243"/>
      <c r="OJE75" s="243"/>
      <c r="OJF75" s="243"/>
      <c r="OJG75" s="243"/>
      <c r="OJH75" s="243"/>
      <c r="OJI75" s="243"/>
      <c r="OJJ75" s="243"/>
      <c r="OJK75" s="243"/>
      <c r="OJL75" s="243"/>
      <c r="OJM75" s="243"/>
      <c r="OJN75" s="243"/>
      <c r="OJO75" s="243"/>
      <c r="OJP75" s="243"/>
      <c r="OJQ75" s="243"/>
      <c r="OJR75" s="243"/>
      <c r="OJS75" s="243"/>
      <c r="OJT75" s="243"/>
      <c r="OJU75" s="243"/>
      <c r="OJV75" s="243"/>
      <c r="OJW75" s="243"/>
      <c r="OJX75" s="243"/>
      <c r="OJY75" s="243"/>
      <c r="OJZ75" s="243"/>
      <c r="OKA75" s="243"/>
      <c r="OKB75" s="243"/>
      <c r="OKC75" s="243"/>
      <c r="OKD75" s="243"/>
      <c r="OKE75" s="243"/>
      <c r="OKF75" s="243"/>
      <c r="OKG75" s="243"/>
      <c r="OKH75" s="243"/>
      <c r="OKI75" s="243"/>
      <c r="OKJ75" s="243"/>
      <c r="OKK75" s="243"/>
      <c r="OKL75" s="243"/>
      <c r="OKM75" s="243"/>
      <c r="OKN75" s="243"/>
      <c r="OKO75" s="243"/>
      <c r="OKP75" s="243"/>
      <c r="OKQ75" s="243"/>
      <c r="OKR75" s="243"/>
      <c r="OKS75" s="243"/>
      <c r="OKT75" s="243"/>
      <c r="OKU75" s="243"/>
      <c r="OKV75" s="243"/>
      <c r="OKW75" s="243"/>
      <c r="OKX75" s="243"/>
      <c r="OKY75" s="243"/>
      <c r="OKZ75" s="243"/>
      <c r="OLA75" s="243"/>
      <c r="OLB75" s="243"/>
      <c r="OLC75" s="243"/>
      <c r="OLD75" s="243"/>
      <c r="OLE75" s="243"/>
      <c r="OLF75" s="243"/>
      <c r="OLG75" s="243"/>
      <c r="OLH75" s="243"/>
      <c r="OLI75" s="243"/>
      <c r="OLJ75" s="243"/>
      <c r="OLK75" s="243"/>
      <c r="OLL75" s="243"/>
      <c r="OLM75" s="243"/>
      <c r="OLN75" s="243"/>
      <c r="OLO75" s="243"/>
      <c r="OLP75" s="243"/>
      <c r="OLQ75" s="243"/>
      <c r="OLR75" s="243"/>
      <c r="OLS75" s="243"/>
      <c r="OLT75" s="243"/>
      <c r="OLU75" s="243"/>
      <c r="OLV75" s="243"/>
      <c r="OLW75" s="243"/>
      <c r="OLX75" s="243"/>
      <c r="OLY75" s="243"/>
      <c r="OLZ75" s="243"/>
      <c r="OMA75" s="243"/>
      <c r="OMB75" s="243"/>
      <c r="OMC75" s="243"/>
      <c r="OMD75" s="243"/>
      <c r="OME75" s="243"/>
      <c r="OMF75" s="243"/>
      <c r="OMG75" s="243"/>
      <c r="OMH75" s="243"/>
      <c r="OMI75" s="243"/>
      <c r="OMJ75" s="243"/>
      <c r="OMK75" s="243"/>
      <c r="OML75" s="243"/>
      <c r="OMM75" s="243"/>
      <c r="OMN75" s="243"/>
      <c r="OMO75" s="243"/>
      <c r="OMP75" s="243"/>
      <c r="OMQ75" s="243"/>
      <c r="OMR75" s="243"/>
      <c r="OMS75" s="243"/>
      <c r="OMT75" s="243"/>
      <c r="OMU75" s="243"/>
      <c r="OMV75" s="243"/>
      <c r="OMW75" s="243"/>
      <c r="OMX75" s="243"/>
      <c r="OMY75" s="243"/>
      <c r="OMZ75" s="243"/>
      <c r="ONA75" s="243"/>
      <c r="ONB75" s="243"/>
      <c r="ONC75" s="243"/>
      <c r="OND75" s="243"/>
      <c r="ONE75" s="243"/>
      <c r="ONF75" s="243"/>
      <c r="ONG75" s="243"/>
      <c r="ONH75" s="243"/>
      <c r="ONI75" s="243"/>
      <c r="ONJ75" s="243"/>
      <c r="ONK75" s="243"/>
      <c r="ONL75" s="243"/>
      <c r="ONM75" s="243"/>
      <c r="ONN75" s="243"/>
      <c r="ONO75" s="243"/>
      <c r="ONP75" s="243"/>
      <c r="ONQ75" s="243"/>
      <c r="ONR75" s="243"/>
      <c r="ONS75" s="243"/>
      <c r="ONT75" s="243"/>
      <c r="ONU75" s="243"/>
      <c r="ONV75" s="243"/>
      <c r="ONW75" s="243"/>
      <c r="ONX75" s="243"/>
      <c r="ONY75" s="243"/>
      <c r="ONZ75" s="243"/>
      <c r="OOA75" s="243"/>
      <c r="OOB75" s="243"/>
      <c r="OOC75" s="243"/>
      <c r="OOD75" s="243"/>
      <c r="OOE75" s="243"/>
      <c r="OOF75" s="243"/>
      <c r="OOG75" s="243"/>
      <c r="OOH75" s="243"/>
      <c r="OOI75" s="243"/>
      <c r="OOJ75" s="243"/>
      <c r="OOK75" s="243"/>
      <c r="OOL75" s="243"/>
      <c r="OOM75" s="243"/>
      <c r="OON75" s="243"/>
      <c r="OOO75" s="243"/>
      <c r="OOP75" s="243"/>
      <c r="OOQ75" s="243"/>
      <c r="OOR75" s="243"/>
      <c r="OOS75" s="243"/>
      <c r="OOT75" s="243"/>
      <c r="OOU75" s="243"/>
      <c r="OOV75" s="243"/>
      <c r="OOW75" s="243"/>
      <c r="OOX75" s="243"/>
      <c r="OOY75" s="243"/>
      <c r="OOZ75" s="243"/>
      <c r="OPA75" s="243"/>
      <c r="OPB75" s="243"/>
      <c r="OPC75" s="243"/>
      <c r="OPD75" s="243"/>
      <c r="OPE75" s="243"/>
      <c r="OPF75" s="243"/>
      <c r="OPG75" s="243"/>
      <c r="OPH75" s="243"/>
      <c r="OPI75" s="243"/>
      <c r="OPJ75" s="243"/>
      <c r="OPK75" s="243"/>
      <c r="OPL75" s="243"/>
      <c r="OPM75" s="243"/>
      <c r="OPN75" s="243"/>
      <c r="OPO75" s="243"/>
      <c r="OPP75" s="243"/>
      <c r="OPQ75" s="243"/>
      <c r="OPR75" s="243"/>
      <c r="OPS75" s="243"/>
      <c r="OPT75" s="243"/>
      <c r="OPU75" s="243"/>
      <c r="OPV75" s="243"/>
      <c r="OPW75" s="243"/>
      <c r="OPX75" s="243"/>
      <c r="OPY75" s="243"/>
      <c r="OPZ75" s="243"/>
      <c r="OQA75" s="243"/>
      <c r="OQB75" s="243"/>
      <c r="OQC75" s="243"/>
      <c r="OQD75" s="243"/>
      <c r="OQE75" s="243"/>
      <c r="OQF75" s="243"/>
      <c r="OQG75" s="243"/>
      <c r="OQH75" s="243"/>
      <c r="OQI75" s="243"/>
      <c r="OQJ75" s="243"/>
      <c r="OQK75" s="243"/>
      <c r="OQL75" s="243"/>
      <c r="OQM75" s="243"/>
      <c r="OQN75" s="243"/>
      <c r="OQO75" s="243"/>
      <c r="OQP75" s="243"/>
      <c r="OQQ75" s="243"/>
      <c r="OQR75" s="243"/>
      <c r="OQS75" s="243"/>
      <c r="OQT75" s="243"/>
      <c r="OQU75" s="243"/>
      <c r="OQV75" s="243"/>
      <c r="OQW75" s="243"/>
      <c r="OQX75" s="243"/>
      <c r="OQY75" s="243"/>
      <c r="OQZ75" s="243"/>
      <c r="ORA75" s="243"/>
      <c r="ORB75" s="243"/>
      <c r="ORC75" s="243"/>
      <c r="ORD75" s="243"/>
      <c r="ORE75" s="243"/>
      <c r="ORF75" s="243"/>
      <c r="ORG75" s="243"/>
      <c r="ORH75" s="243"/>
      <c r="ORI75" s="243"/>
      <c r="ORJ75" s="243"/>
      <c r="ORK75" s="243"/>
      <c r="ORL75" s="243"/>
      <c r="ORM75" s="243"/>
      <c r="ORN75" s="243"/>
      <c r="ORO75" s="243"/>
      <c r="ORP75" s="243"/>
      <c r="ORQ75" s="243"/>
      <c r="ORR75" s="243"/>
      <c r="ORS75" s="243"/>
      <c r="ORT75" s="243"/>
      <c r="ORU75" s="243"/>
      <c r="ORV75" s="243"/>
      <c r="ORW75" s="243"/>
      <c r="ORX75" s="243"/>
      <c r="ORY75" s="243"/>
      <c r="ORZ75" s="243"/>
      <c r="OSA75" s="243"/>
      <c r="OSB75" s="243"/>
      <c r="OSC75" s="243"/>
      <c r="OSD75" s="243"/>
      <c r="OSE75" s="243"/>
      <c r="OSF75" s="243"/>
      <c r="OSG75" s="243"/>
      <c r="OSH75" s="243"/>
      <c r="OSI75" s="243"/>
      <c r="OSJ75" s="243"/>
      <c r="OSK75" s="243"/>
      <c r="OSL75" s="243"/>
      <c r="OSM75" s="243"/>
      <c r="OSN75" s="243"/>
      <c r="OSO75" s="243"/>
      <c r="OSP75" s="243"/>
      <c r="OSQ75" s="243"/>
      <c r="OSR75" s="243"/>
      <c r="OSS75" s="243"/>
      <c r="OST75" s="243"/>
      <c r="OSU75" s="243"/>
      <c r="OSV75" s="243"/>
      <c r="OSW75" s="243"/>
      <c r="OSX75" s="243"/>
      <c r="OSY75" s="243"/>
      <c r="OSZ75" s="243"/>
      <c r="OTA75" s="243"/>
      <c r="OTB75" s="243"/>
      <c r="OTC75" s="243"/>
      <c r="OTD75" s="243"/>
      <c r="OTE75" s="243"/>
      <c r="OTF75" s="243"/>
      <c r="OTG75" s="243"/>
      <c r="OTH75" s="243"/>
      <c r="OTI75" s="243"/>
      <c r="OTJ75" s="243"/>
      <c r="OTK75" s="243"/>
      <c r="OTL75" s="243"/>
      <c r="OTM75" s="243"/>
      <c r="OTN75" s="243"/>
      <c r="OTO75" s="243"/>
      <c r="OTP75" s="243"/>
      <c r="OTQ75" s="243"/>
      <c r="OTR75" s="243"/>
      <c r="OTS75" s="243"/>
      <c r="OTT75" s="243"/>
      <c r="OTU75" s="243"/>
      <c r="OTV75" s="243"/>
      <c r="OTW75" s="243"/>
      <c r="OTX75" s="243"/>
      <c r="OTY75" s="243"/>
      <c r="OTZ75" s="243"/>
      <c r="OUA75" s="243"/>
      <c r="OUB75" s="243"/>
      <c r="OUC75" s="243"/>
      <c r="OUD75" s="243"/>
      <c r="OUE75" s="243"/>
      <c r="OUF75" s="243"/>
      <c r="OUG75" s="243"/>
      <c r="OUH75" s="243"/>
      <c r="OUI75" s="243"/>
      <c r="OUJ75" s="243"/>
      <c r="OUK75" s="243"/>
      <c r="OUL75" s="243"/>
      <c r="OUM75" s="243"/>
      <c r="OUN75" s="243"/>
      <c r="OUO75" s="243"/>
      <c r="OUP75" s="243"/>
      <c r="OUQ75" s="243"/>
      <c r="OUR75" s="243"/>
      <c r="OUS75" s="243"/>
      <c r="OUT75" s="243"/>
      <c r="OUU75" s="243"/>
      <c r="OUV75" s="243"/>
      <c r="OUW75" s="243"/>
      <c r="OUX75" s="243"/>
      <c r="OUY75" s="243"/>
      <c r="OUZ75" s="243"/>
      <c r="OVA75" s="243"/>
      <c r="OVB75" s="243"/>
      <c r="OVC75" s="243"/>
      <c r="OVD75" s="243"/>
      <c r="OVE75" s="243"/>
      <c r="OVF75" s="243"/>
      <c r="OVG75" s="243"/>
      <c r="OVH75" s="243"/>
      <c r="OVI75" s="243"/>
      <c r="OVJ75" s="243"/>
      <c r="OVK75" s="243"/>
      <c r="OVL75" s="243"/>
      <c r="OVM75" s="243"/>
      <c r="OVN75" s="243"/>
      <c r="OVO75" s="243"/>
      <c r="OVP75" s="243"/>
      <c r="OVQ75" s="243"/>
      <c r="OVR75" s="243"/>
      <c r="OVS75" s="243"/>
      <c r="OVT75" s="243"/>
      <c r="OVU75" s="243"/>
      <c r="OVV75" s="243"/>
      <c r="OVW75" s="243"/>
      <c r="OVX75" s="243"/>
      <c r="OVY75" s="243"/>
      <c r="OVZ75" s="243"/>
      <c r="OWA75" s="243"/>
      <c r="OWB75" s="243"/>
      <c r="OWC75" s="243"/>
      <c r="OWD75" s="243"/>
      <c r="OWE75" s="243"/>
      <c r="OWF75" s="243"/>
      <c r="OWG75" s="243"/>
      <c r="OWH75" s="243"/>
      <c r="OWI75" s="243"/>
      <c r="OWJ75" s="243"/>
      <c r="OWK75" s="243"/>
      <c r="OWL75" s="243"/>
      <c r="OWM75" s="243"/>
      <c r="OWN75" s="243"/>
      <c r="OWO75" s="243"/>
      <c r="OWP75" s="243"/>
      <c r="OWQ75" s="243"/>
      <c r="OWR75" s="243"/>
      <c r="OWS75" s="243"/>
      <c r="OWT75" s="243"/>
      <c r="OWU75" s="243"/>
      <c r="OWV75" s="243"/>
      <c r="OWW75" s="243"/>
      <c r="OWX75" s="243"/>
      <c r="OWY75" s="243"/>
      <c r="OWZ75" s="243"/>
      <c r="OXA75" s="243"/>
      <c r="OXB75" s="243"/>
      <c r="OXC75" s="243"/>
      <c r="OXD75" s="243"/>
      <c r="OXE75" s="243"/>
      <c r="OXF75" s="243"/>
      <c r="OXG75" s="243"/>
      <c r="OXH75" s="243"/>
      <c r="OXI75" s="243"/>
      <c r="OXJ75" s="243"/>
      <c r="OXK75" s="243"/>
      <c r="OXL75" s="243"/>
      <c r="OXM75" s="243"/>
      <c r="OXN75" s="243"/>
      <c r="OXO75" s="243"/>
      <c r="OXP75" s="243"/>
      <c r="OXQ75" s="243"/>
      <c r="OXR75" s="243"/>
      <c r="OXS75" s="243"/>
      <c r="OXT75" s="243"/>
      <c r="OXU75" s="243"/>
      <c r="OXV75" s="243"/>
      <c r="OXW75" s="243"/>
      <c r="OXX75" s="243"/>
      <c r="OXY75" s="243"/>
      <c r="OXZ75" s="243"/>
      <c r="OYA75" s="243"/>
      <c r="OYB75" s="243"/>
      <c r="OYC75" s="243"/>
      <c r="OYD75" s="243"/>
      <c r="OYE75" s="243"/>
      <c r="OYF75" s="243"/>
      <c r="OYG75" s="243"/>
      <c r="OYH75" s="243"/>
      <c r="OYI75" s="243"/>
      <c r="OYJ75" s="243"/>
      <c r="OYK75" s="243"/>
      <c r="OYL75" s="243"/>
      <c r="OYM75" s="243"/>
      <c r="OYN75" s="243"/>
      <c r="OYO75" s="243"/>
      <c r="OYP75" s="243"/>
      <c r="OYQ75" s="243"/>
      <c r="OYR75" s="243"/>
      <c r="OYS75" s="243"/>
      <c r="OYT75" s="243"/>
      <c r="OYU75" s="243"/>
      <c r="OYV75" s="243"/>
      <c r="OYW75" s="243"/>
      <c r="OYX75" s="243"/>
      <c r="OYY75" s="243"/>
      <c r="OYZ75" s="243"/>
      <c r="OZA75" s="243"/>
      <c r="OZB75" s="243"/>
      <c r="OZC75" s="243"/>
      <c r="OZD75" s="243"/>
      <c r="OZE75" s="243"/>
      <c r="OZF75" s="243"/>
      <c r="OZG75" s="243"/>
      <c r="OZH75" s="243"/>
      <c r="OZI75" s="243"/>
      <c r="OZJ75" s="243"/>
      <c r="OZK75" s="243"/>
      <c r="OZL75" s="243"/>
      <c r="OZM75" s="243"/>
      <c r="OZN75" s="243"/>
      <c r="OZO75" s="243"/>
      <c r="OZP75" s="243"/>
      <c r="OZQ75" s="243"/>
      <c r="OZR75" s="243"/>
      <c r="OZS75" s="243"/>
      <c r="OZT75" s="243"/>
      <c r="OZU75" s="243"/>
      <c r="OZV75" s="243"/>
      <c r="OZW75" s="243"/>
      <c r="OZX75" s="243"/>
      <c r="OZY75" s="243"/>
      <c r="OZZ75" s="243"/>
      <c r="PAA75" s="243"/>
      <c r="PAB75" s="243"/>
      <c r="PAC75" s="243"/>
      <c r="PAD75" s="243"/>
      <c r="PAE75" s="243"/>
      <c r="PAF75" s="243"/>
      <c r="PAG75" s="243"/>
      <c r="PAH75" s="243"/>
      <c r="PAI75" s="243"/>
      <c r="PAJ75" s="243"/>
      <c r="PAK75" s="243"/>
      <c r="PAL75" s="243"/>
      <c r="PAM75" s="243"/>
      <c r="PAN75" s="243"/>
      <c r="PAO75" s="243"/>
      <c r="PAP75" s="243"/>
      <c r="PAQ75" s="243"/>
      <c r="PAR75" s="243"/>
      <c r="PAS75" s="243"/>
      <c r="PAT75" s="243"/>
      <c r="PAU75" s="243"/>
      <c r="PAV75" s="243"/>
      <c r="PAW75" s="243"/>
      <c r="PAX75" s="243"/>
      <c r="PAY75" s="243"/>
      <c r="PAZ75" s="243"/>
      <c r="PBA75" s="243"/>
      <c r="PBB75" s="243"/>
      <c r="PBC75" s="243"/>
      <c r="PBD75" s="243"/>
      <c r="PBE75" s="243"/>
      <c r="PBF75" s="243"/>
      <c r="PBG75" s="243"/>
      <c r="PBH75" s="243"/>
      <c r="PBI75" s="243"/>
      <c r="PBJ75" s="243"/>
      <c r="PBK75" s="243"/>
      <c r="PBL75" s="243"/>
      <c r="PBM75" s="243"/>
      <c r="PBN75" s="243"/>
      <c r="PBO75" s="243"/>
      <c r="PBP75" s="243"/>
      <c r="PBQ75" s="243"/>
      <c r="PBR75" s="243"/>
      <c r="PBS75" s="243"/>
      <c r="PBT75" s="243"/>
      <c r="PBU75" s="243"/>
      <c r="PBV75" s="243"/>
      <c r="PBW75" s="243"/>
      <c r="PBX75" s="243"/>
      <c r="PBY75" s="243"/>
      <c r="PBZ75" s="243"/>
      <c r="PCA75" s="243"/>
      <c r="PCB75" s="243"/>
      <c r="PCC75" s="243"/>
      <c r="PCD75" s="243"/>
      <c r="PCE75" s="243"/>
      <c r="PCF75" s="243"/>
      <c r="PCG75" s="243"/>
      <c r="PCH75" s="243"/>
      <c r="PCI75" s="243"/>
      <c r="PCJ75" s="243"/>
      <c r="PCK75" s="243"/>
      <c r="PCL75" s="243"/>
      <c r="PCM75" s="243"/>
      <c r="PCN75" s="243"/>
      <c r="PCO75" s="243"/>
      <c r="PCP75" s="243"/>
      <c r="PCQ75" s="243"/>
      <c r="PCR75" s="243"/>
      <c r="PCS75" s="243"/>
      <c r="PCT75" s="243"/>
      <c r="PCU75" s="243"/>
      <c r="PCV75" s="243"/>
      <c r="PCW75" s="243"/>
      <c r="PCX75" s="243"/>
      <c r="PCY75" s="243"/>
      <c r="PCZ75" s="243"/>
      <c r="PDA75" s="243"/>
      <c r="PDB75" s="243"/>
      <c r="PDC75" s="243"/>
      <c r="PDD75" s="243"/>
      <c r="PDE75" s="243"/>
      <c r="PDF75" s="243"/>
      <c r="PDG75" s="243"/>
      <c r="PDH75" s="243"/>
      <c r="PDI75" s="243"/>
      <c r="PDJ75" s="243"/>
      <c r="PDK75" s="243"/>
      <c r="PDL75" s="243"/>
      <c r="PDM75" s="243"/>
      <c r="PDN75" s="243"/>
      <c r="PDO75" s="243"/>
      <c r="PDP75" s="243"/>
      <c r="PDQ75" s="243"/>
      <c r="PDR75" s="243"/>
      <c r="PDS75" s="243"/>
      <c r="PDT75" s="243"/>
      <c r="PDU75" s="243"/>
      <c r="PDV75" s="243"/>
      <c r="PDW75" s="243"/>
      <c r="PDX75" s="243"/>
      <c r="PDY75" s="243"/>
      <c r="PDZ75" s="243"/>
      <c r="PEA75" s="243"/>
      <c r="PEB75" s="243"/>
      <c r="PEC75" s="243"/>
      <c r="PED75" s="243"/>
      <c r="PEE75" s="243"/>
      <c r="PEF75" s="243"/>
      <c r="PEG75" s="243"/>
      <c r="PEH75" s="243"/>
      <c r="PEI75" s="243"/>
      <c r="PEJ75" s="243"/>
      <c r="PEK75" s="243"/>
      <c r="PEL75" s="243"/>
      <c r="PEM75" s="243"/>
      <c r="PEN75" s="243"/>
      <c r="PEO75" s="243"/>
      <c r="PEP75" s="243"/>
      <c r="PEQ75" s="243"/>
      <c r="PER75" s="243"/>
      <c r="PES75" s="243"/>
      <c r="PET75" s="243"/>
      <c r="PEU75" s="243"/>
      <c r="PEV75" s="243"/>
      <c r="PEW75" s="243"/>
      <c r="PEX75" s="243"/>
      <c r="PEY75" s="243"/>
      <c r="PEZ75" s="243"/>
      <c r="PFA75" s="243"/>
      <c r="PFB75" s="243"/>
      <c r="PFC75" s="243"/>
      <c r="PFD75" s="243"/>
      <c r="PFE75" s="243"/>
      <c r="PFF75" s="243"/>
      <c r="PFG75" s="243"/>
      <c r="PFH75" s="243"/>
      <c r="PFI75" s="243"/>
      <c r="PFJ75" s="243"/>
      <c r="PFK75" s="243"/>
      <c r="PFL75" s="243"/>
      <c r="PFM75" s="243"/>
      <c r="PFN75" s="243"/>
      <c r="PFO75" s="243"/>
      <c r="PFP75" s="243"/>
      <c r="PFQ75" s="243"/>
      <c r="PFR75" s="243"/>
      <c r="PFS75" s="243"/>
      <c r="PFT75" s="243"/>
      <c r="PFU75" s="243"/>
      <c r="PFV75" s="243"/>
      <c r="PFW75" s="243"/>
      <c r="PFX75" s="243"/>
      <c r="PFY75" s="243"/>
      <c r="PFZ75" s="243"/>
      <c r="PGA75" s="243"/>
      <c r="PGB75" s="243"/>
      <c r="PGC75" s="243"/>
      <c r="PGD75" s="243"/>
      <c r="PGE75" s="243"/>
      <c r="PGF75" s="243"/>
      <c r="PGG75" s="243"/>
      <c r="PGH75" s="243"/>
      <c r="PGI75" s="243"/>
      <c r="PGJ75" s="243"/>
      <c r="PGK75" s="243"/>
      <c r="PGL75" s="243"/>
      <c r="PGM75" s="243"/>
      <c r="PGN75" s="243"/>
      <c r="PGO75" s="243"/>
      <c r="PGP75" s="243"/>
      <c r="PGQ75" s="243"/>
      <c r="PGR75" s="243"/>
      <c r="PGS75" s="243"/>
      <c r="PGT75" s="243"/>
      <c r="PGU75" s="243"/>
      <c r="PGV75" s="243"/>
      <c r="PGW75" s="243"/>
      <c r="PGX75" s="243"/>
      <c r="PGY75" s="243"/>
      <c r="PGZ75" s="243"/>
      <c r="PHA75" s="243"/>
      <c r="PHB75" s="243"/>
      <c r="PHC75" s="243"/>
      <c r="PHD75" s="243"/>
      <c r="PHE75" s="243"/>
      <c r="PHF75" s="243"/>
      <c r="PHG75" s="243"/>
      <c r="PHH75" s="243"/>
      <c r="PHI75" s="243"/>
      <c r="PHJ75" s="243"/>
      <c r="PHK75" s="243"/>
      <c r="PHL75" s="243"/>
      <c r="PHM75" s="243"/>
      <c r="PHN75" s="243"/>
      <c r="PHO75" s="243"/>
      <c r="PHP75" s="243"/>
      <c r="PHQ75" s="243"/>
      <c r="PHR75" s="243"/>
      <c r="PHS75" s="243"/>
      <c r="PHT75" s="243"/>
      <c r="PHU75" s="243"/>
      <c r="PHV75" s="243"/>
      <c r="PHW75" s="243"/>
      <c r="PHX75" s="243"/>
      <c r="PHY75" s="243"/>
      <c r="PHZ75" s="243"/>
      <c r="PIA75" s="243"/>
      <c r="PIB75" s="243"/>
      <c r="PIC75" s="243"/>
      <c r="PID75" s="243"/>
      <c r="PIE75" s="243"/>
      <c r="PIF75" s="243"/>
      <c r="PIG75" s="243"/>
      <c r="PIH75" s="243"/>
      <c r="PII75" s="243"/>
      <c r="PIJ75" s="243"/>
      <c r="PIK75" s="243"/>
      <c r="PIL75" s="243"/>
      <c r="PIM75" s="243"/>
      <c r="PIN75" s="243"/>
      <c r="PIO75" s="243"/>
      <c r="PIP75" s="243"/>
      <c r="PIQ75" s="243"/>
      <c r="PIR75" s="243"/>
      <c r="PIS75" s="243"/>
      <c r="PIT75" s="243"/>
      <c r="PIU75" s="243"/>
      <c r="PIV75" s="243"/>
      <c r="PIW75" s="243"/>
      <c r="PIX75" s="243"/>
      <c r="PIY75" s="243"/>
      <c r="PIZ75" s="243"/>
      <c r="PJA75" s="243"/>
      <c r="PJB75" s="243"/>
      <c r="PJC75" s="243"/>
      <c r="PJD75" s="243"/>
      <c r="PJE75" s="243"/>
      <c r="PJF75" s="243"/>
      <c r="PJG75" s="243"/>
      <c r="PJH75" s="243"/>
      <c r="PJI75" s="243"/>
      <c r="PJJ75" s="243"/>
      <c r="PJK75" s="243"/>
      <c r="PJL75" s="243"/>
      <c r="PJM75" s="243"/>
      <c r="PJN75" s="243"/>
      <c r="PJO75" s="243"/>
      <c r="PJP75" s="243"/>
      <c r="PJQ75" s="243"/>
      <c r="PJR75" s="243"/>
      <c r="PJS75" s="243"/>
      <c r="PJT75" s="243"/>
      <c r="PJU75" s="243"/>
      <c r="PJV75" s="243"/>
      <c r="PJW75" s="243"/>
      <c r="PJX75" s="243"/>
      <c r="PJY75" s="243"/>
      <c r="PJZ75" s="243"/>
      <c r="PKA75" s="243"/>
      <c r="PKB75" s="243"/>
      <c r="PKC75" s="243"/>
      <c r="PKD75" s="243"/>
      <c r="PKE75" s="243"/>
      <c r="PKF75" s="243"/>
      <c r="PKG75" s="243"/>
      <c r="PKH75" s="243"/>
      <c r="PKI75" s="243"/>
      <c r="PKJ75" s="243"/>
      <c r="PKK75" s="243"/>
      <c r="PKL75" s="243"/>
      <c r="PKM75" s="243"/>
      <c r="PKN75" s="243"/>
      <c r="PKO75" s="243"/>
      <c r="PKP75" s="243"/>
      <c r="PKQ75" s="243"/>
      <c r="PKR75" s="243"/>
      <c r="PKS75" s="243"/>
      <c r="PKT75" s="243"/>
      <c r="PKU75" s="243"/>
      <c r="PKV75" s="243"/>
      <c r="PKW75" s="243"/>
      <c r="PKX75" s="243"/>
      <c r="PKY75" s="243"/>
      <c r="PKZ75" s="243"/>
      <c r="PLA75" s="243"/>
      <c r="PLB75" s="243"/>
      <c r="PLC75" s="243"/>
      <c r="PLD75" s="243"/>
      <c r="PLE75" s="243"/>
      <c r="PLF75" s="243"/>
      <c r="PLG75" s="243"/>
      <c r="PLH75" s="243"/>
      <c r="PLI75" s="243"/>
      <c r="PLJ75" s="243"/>
      <c r="PLK75" s="243"/>
      <c r="PLL75" s="243"/>
      <c r="PLM75" s="243"/>
      <c r="PLN75" s="243"/>
      <c r="PLO75" s="243"/>
      <c r="PLP75" s="243"/>
      <c r="PLQ75" s="243"/>
      <c r="PLR75" s="243"/>
      <c r="PLS75" s="243"/>
      <c r="PLT75" s="243"/>
      <c r="PLU75" s="243"/>
      <c r="PLV75" s="243"/>
      <c r="PLW75" s="243"/>
      <c r="PLX75" s="243"/>
      <c r="PLY75" s="243"/>
      <c r="PLZ75" s="243"/>
      <c r="PMA75" s="243"/>
      <c r="PMB75" s="243"/>
      <c r="PMC75" s="243"/>
      <c r="PMD75" s="243"/>
      <c r="PME75" s="243"/>
      <c r="PMF75" s="243"/>
      <c r="PMG75" s="243"/>
      <c r="PMH75" s="243"/>
      <c r="PMI75" s="243"/>
      <c r="PMJ75" s="243"/>
      <c r="PMK75" s="243"/>
      <c r="PML75" s="243"/>
      <c r="PMM75" s="243"/>
      <c r="PMN75" s="243"/>
      <c r="PMO75" s="243"/>
      <c r="PMP75" s="243"/>
      <c r="PMQ75" s="243"/>
      <c r="PMR75" s="243"/>
      <c r="PMS75" s="243"/>
      <c r="PMT75" s="243"/>
      <c r="PMU75" s="243"/>
      <c r="PMV75" s="243"/>
      <c r="PMW75" s="243"/>
      <c r="PMX75" s="243"/>
      <c r="PMY75" s="243"/>
      <c r="PMZ75" s="243"/>
      <c r="PNA75" s="243"/>
      <c r="PNB75" s="243"/>
      <c r="PNC75" s="243"/>
      <c r="PND75" s="243"/>
      <c r="PNE75" s="243"/>
      <c r="PNF75" s="243"/>
      <c r="PNG75" s="243"/>
      <c r="PNH75" s="243"/>
      <c r="PNI75" s="243"/>
      <c r="PNJ75" s="243"/>
      <c r="PNK75" s="243"/>
      <c r="PNL75" s="243"/>
      <c r="PNM75" s="243"/>
      <c r="PNN75" s="243"/>
      <c r="PNO75" s="243"/>
      <c r="PNP75" s="243"/>
      <c r="PNQ75" s="243"/>
      <c r="PNR75" s="243"/>
      <c r="PNS75" s="243"/>
      <c r="PNT75" s="243"/>
      <c r="PNU75" s="243"/>
      <c r="PNV75" s="243"/>
      <c r="PNW75" s="243"/>
      <c r="PNX75" s="243"/>
      <c r="PNY75" s="243"/>
      <c r="PNZ75" s="243"/>
      <c r="POA75" s="243"/>
      <c r="POB75" s="243"/>
      <c r="POC75" s="243"/>
      <c r="POD75" s="243"/>
      <c r="POE75" s="243"/>
      <c r="POF75" s="243"/>
      <c r="POG75" s="243"/>
      <c r="POH75" s="243"/>
      <c r="POI75" s="243"/>
      <c r="POJ75" s="243"/>
      <c r="POK75" s="243"/>
      <c r="POL75" s="243"/>
      <c r="POM75" s="243"/>
      <c r="PON75" s="243"/>
      <c r="POO75" s="243"/>
      <c r="POP75" s="243"/>
      <c r="POQ75" s="243"/>
      <c r="POR75" s="243"/>
      <c r="POS75" s="243"/>
      <c r="POT75" s="243"/>
      <c r="POU75" s="243"/>
      <c r="POV75" s="243"/>
      <c r="POW75" s="243"/>
      <c r="POX75" s="243"/>
      <c r="POY75" s="243"/>
      <c r="POZ75" s="243"/>
      <c r="PPA75" s="243"/>
      <c r="PPB75" s="243"/>
      <c r="PPC75" s="243"/>
      <c r="PPD75" s="243"/>
      <c r="PPE75" s="243"/>
      <c r="PPF75" s="243"/>
      <c r="PPG75" s="243"/>
      <c r="PPH75" s="243"/>
      <c r="PPI75" s="243"/>
      <c r="PPJ75" s="243"/>
      <c r="PPK75" s="243"/>
      <c r="PPL75" s="243"/>
      <c r="PPM75" s="243"/>
      <c r="PPN75" s="243"/>
      <c r="PPO75" s="243"/>
      <c r="PPP75" s="243"/>
      <c r="PPQ75" s="243"/>
      <c r="PPR75" s="243"/>
      <c r="PPS75" s="243"/>
      <c r="PPT75" s="243"/>
      <c r="PPU75" s="243"/>
      <c r="PPV75" s="243"/>
      <c r="PPW75" s="243"/>
      <c r="PPX75" s="243"/>
      <c r="PPY75" s="243"/>
      <c r="PPZ75" s="243"/>
      <c r="PQA75" s="243"/>
      <c r="PQB75" s="243"/>
      <c r="PQC75" s="243"/>
      <c r="PQD75" s="243"/>
      <c r="PQE75" s="243"/>
      <c r="PQF75" s="243"/>
      <c r="PQG75" s="243"/>
      <c r="PQH75" s="243"/>
      <c r="PQI75" s="243"/>
      <c r="PQJ75" s="243"/>
      <c r="PQK75" s="243"/>
      <c r="PQL75" s="243"/>
      <c r="PQM75" s="243"/>
      <c r="PQN75" s="243"/>
      <c r="PQO75" s="243"/>
      <c r="PQP75" s="243"/>
      <c r="PQQ75" s="243"/>
      <c r="PQR75" s="243"/>
      <c r="PQS75" s="243"/>
      <c r="PQT75" s="243"/>
      <c r="PQU75" s="243"/>
      <c r="PQV75" s="243"/>
      <c r="PQW75" s="243"/>
      <c r="PQX75" s="243"/>
      <c r="PQY75" s="243"/>
      <c r="PQZ75" s="243"/>
      <c r="PRA75" s="243"/>
      <c r="PRB75" s="243"/>
      <c r="PRC75" s="243"/>
      <c r="PRD75" s="243"/>
      <c r="PRE75" s="243"/>
      <c r="PRF75" s="243"/>
      <c r="PRG75" s="243"/>
      <c r="PRH75" s="243"/>
      <c r="PRI75" s="243"/>
      <c r="PRJ75" s="243"/>
      <c r="PRK75" s="243"/>
      <c r="PRL75" s="243"/>
      <c r="PRM75" s="243"/>
      <c r="PRN75" s="243"/>
      <c r="PRO75" s="243"/>
      <c r="PRP75" s="243"/>
      <c r="PRQ75" s="243"/>
      <c r="PRR75" s="243"/>
      <c r="PRS75" s="243"/>
      <c r="PRT75" s="243"/>
      <c r="PRU75" s="243"/>
      <c r="PRV75" s="243"/>
      <c r="PRW75" s="243"/>
      <c r="PRX75" s="243"/>
      <c r="PRY75" s="243"/>
      <c r="PRZ75" s="243"/>
      <c r="PSA75" s="243"/>
      <c r="PSB75" s="243"/>
      <c r="PSC75" s="243"/>
      <c r="PSD75" s="243"/>
      <c r="PSE75" s="243"/>
      <c r="PSF75" s="243"/>
      <c r="PSG75" s="243"/>
      <c r="PSH75" s="243"/>
      <c r="PSI75" s="243"/>
      <c r="PSJ75" s="243"/>
      <c r="PSK75" s="243"/>
      <c r="PSL75" s="243"/>
      <c r="PSM75" s="243"/>
      <c r="PSN75" s="243"/>
      <c r="PSO75" s="243"/>
      <c r="PSP75" s="243"/>
      <c r="PSQ75" s="243"/>
      <c r="PSR75" s="243"/>
      <c r="PSS75" s="243"/>
      <c r="PST75" s="243"/>
      <c r="PSU75" s="243"/>
      <c r="PSV75" s="243"/>
      <c r="PSW75" s="243"/>
      <c r="PSX75" s="243"/>
      <c r="PSY75" s="243"/>
      <c r="PSZ75" s="243"/>
      <c r="PTA75" s="243"/>
      <c r="PTB75" s="243"/>
      <c r="PTC75" s="243"/>
      <c r="PTD75" s="243"/>
      <c r="PTE75" s="243"/>
      <c r="PTF75" s="243"/>
      <c r="PTG75" s="243"/>
      <c r="PTH75" s="243"/>
      <c r="PTI75" s="243"/>
      <c r="PTJ75" s="243"/>
      <c r="PTK75" s="243"/>
      <c r="PTL75" s="243"/>
      <c r="PTM75" s="243"/>
      <c r="PTN75" s="243"/>
      <c r="PTO75" s="243"/>
      <c r="PTP75" s="243"/>
      <c r="PTQ75" s="243"/>
      <c r="PTR75" s="243"/>
      <c r="PTS75" s="243"/>
      <c r="PTT75" s="243"/>
      <c r="PTU75" s="243"/>
      <c r="PTV75" s="243"/>
      <c r="PTW75" s="243"/>
      <c r="PTX75" s="243"/>
      <c r="PTY75" s="243"/>
      <c r="PTZ75" s="243"/>
      <c r="PUA75" s="243"/>
      <c r="PUB75" s="243"/>
      <c r="PUC75" s="243"/>
      <c r="PUD75" s="243"/>
      <c r="PUE75" s="243"/>
      <c r="PUF75" s="243"/>
      <c r="PUG75" s="243"/>
      <c r="PUH75" s="243"/>
      <c r="PUI75" s="243"/>
      <c r="PUJ75" s="243"/>
      <c r="PUK75" s="243"/>
      <c r="PUL75" s="243"/>
      <c r="PUM75" s="243"/>
      <c r="PUN75" s="243"/>
      <c r="PUO75" s="243"/>
      <c r="PUP75" s="243"/>
      <c r="PUQ75" s="243"/>
      <c r="PUR75" s="243"/>
      <c r="PUS75" s="243"/>
      <c r="PUT75" s="243"/>
      <c r="PUU75" s="243"/>
      <c r="PUV75" s="243"/>
      <c r="PUW75" s="243"/>
      <c r="PUX75" s="243"/>
      <c r="PUY75" s="243"/>
      <c r="PUZ75" s="243"/>
      <c r="PVA75" s="243"/>
      <c r="PVB75" s="243"/>
      <c r="PVC75" s="243"/>
      <c r="PVD75" s="243"/>
      <c r="PVE75" s="243"/>
      <c r="PVF75" s="243"/>
      <c r="PVG75" s="243"/>
      <c r="PVH75" s="243"/>
      <c r="PVI75" s="243"/>
      <c r="PVJ75" s="243"/>
      <c r="PVK75" s="243"/>
      <c r="PVL75" s="243"/>
      <c r="PVM75" s="243"/>
      <c r="PVN75" s="243"/>
      <c r="PVO75" s="243"/>
      <c r="PVP75" s="243"/>
      <c r="PVQ75" s="243"/>
      <c r="PVR75" s="243"/>
      <c r="PVS75" s="243"/>
      <c r="PVT75" s="243"/>
      <c r="PVU75" s="243"/>
      <c r="PVV75" s="243"/>
      <c r="PVW75" s="243"/>
      <c r="PVX75" s="243"/>
      <c r="PVY75" s="243"/>
      <c r="PVZ75" s="243"/>
      <c r="PWA75" s="243"/>
      <c r="PWB75" s="243"/>
      <c r="PWC75" s="243"/>
      <c r="PWD75" s="243"/>
      <c r="PWE75" s="243"/>
      <c r="PWF75" s="243"/>
      <c r="PWG75" s="243"/>
      <c r="PWH75" s="243"/>
      <c r="PWI75" s="243"/>
      <c r="PWJ75" s="243"/>
      <c r="PWK75" s="243"/>
      <c r="PWL75" s="243"/>
      <c r="PWM75" s="243"/>
      <c r="PWN75" s="243"/>
      <c r="PWO75" s="243"/>
      <c r="PWP75" s="243"/>
      <c r="PWQ75" s="243"/>
      <c r="PWR75" s="243"/>
      <c r="PWS75" s="243"/>
      <c r="PWT75" s="243"/>
      <c r="PWU75" s="243"/>
      <c r="PWV75" s="243"/>
      <c r="PWW75" s="243"/>
      <c r="PWX75" s="243"/>
      <c r="PWY75" s="243"/>
      <c r="PWZ75" s="243"/>
      <c r="PXA75" s="243"/>
      <c r="PXB75" s="243"/>
      <c r="PXC75" s="243"/>
      <c r="PXD75" s="243"/>
      <c r="PXE75" s="243"/>
      <c r="PXF75" s="243"/>
      <c r="PXG75" s="243"/>
      <c r="PXH75" s="243"/>
      <c r="PXI75" s="243"/>
      <c r="PXJ75" s="243"/>
      <c r="PXK75" s="243"/>
      <c r="PXL75" s="243"/>
      <c r="PXM75" s="243"/>
      <c r="PXN75" s="243"/>
      <c r="PXO75" s="243"/>
      <c r="PXP75" s="243"/>
      <c r="PXQ75" s="243"/>
      <c r="PXR75" s="243"/>
      <c r="PXS75" s="243"/>
      <c r="PXT75" s="243"/>
      <c r="PXU75" s="243"/>
      <c r="PXV75" s="243"/>
      <c r="PXW75" s="243"/>
      <c r="PXX75" s="243"/>
      <c r="PXY75" s="243"/>
      <c r="PXZ75" s="243"/>
      <c r="PYA75" s="243"/>
      <c r="PYB75" s="243"/>
      <c r="PYC75" s="243"/>
      <c r="PYD75" s="243"/>
      <c r="PYE75" s="243"/>
      <c r="PYF75" s="243"/>
      <c r="PYG75" s="243"/>
      <c r="PYH75" s="243"/>
      <c r="PYI75" s="243"/>
      <c r="PYJ75" s="243"/>
      <c r="PYK75" s="243"/>
      <c r="PYL75" s="243"/>
      <c r="PYM75" s="243"/>
      <c r="PYN75" s="243"/>
      <c r="PYO75" s="243"/>
      <c r="PYP75" s="243"/>
      <c r="PYQ75" s="243"/>
      <c r="PYR75" s="243"/>
      <c r="PYS75" s="243"/>
      <c r="PYT75" s="243"/>
      <c r="PYU75" s="243"/>
      <c r="PYV75" s="243"/>
      <c r="PYW75" s="243"/>
      <c r="PYX75" s="243"/>
      <c r="PYY75" s="243"/>
      <c r="PYZ75" s="243"/>
      <c r="PZA75" s="243"/>
      <c r="PZB75" s="243"/>
      <c r="PZC75" s="243"/>
      <c r="PZD75" s="243"/>
      <c r="PZE75" s="243"/>
      <c r="PZF75" s="243"/>
      <c r="PZG75" s="243"/>
      <c r="PZH75" s="243"/>
      <c r="PZI75" s="243"/>
      <c r="PZJ75" s="243"/>
      <c r="PZK75" s="243"/>
      <c r="PZL75" s="243"/>
      <c r="PZM75" s="243"/>
      <c r="PZN75" s="243"/>
      <c r="PZO75" s="243"/>
      <c r="PZP75" s="243"/>
      <c r="PZQ75" s="243"/>
      <c r="PZR75" s="243"/>
      <c r="PZS75" s="243"/>
      <c r="PZT75" s="243"/>
      <c r="PZU75" s="243"/>
      <c r="PZV75" s="243"/>
      <c r="PZW75" s="243"/>
      <c r="PZX75" s="243"/>
      <c r="PZY75" s="243"/>
      <c r="PZZ75" s="243"/>
      <c r="QAA75" s="243"/>
      <c r="QAB75" s="243"/>
      <c r="QAC75" s="243"/>
      <c r="QAD75" s="243"/>
      <c r="QAE75" s="243"/>
      <c r="QAF75" s="243"/>
      <c r="QAG75" s="243"/>
      <c r="QAH75" s="243"/>
      <c r="QAI75" s="243"/>
      <c r="QAJ75" s="243"/>
      <c r="QAK75" s="243"/>
      <c r="QAL75" s="243"/>
      <c r="QAM75" s="243"/>
      <c r="QAN75" s="243"/>
      <c r="QAO75" s="243"/>
      <c r="QAP75" s="243"/>
      <c r="QAQ75" s="243"/>
      <c r="QAR75" s="243"/>
      <c r="QAS75" s="243"/>
      <c r="QAT75" s="243"/>
      <c r="QAU75" s="243"/>
      <c r="QAV75" s="243"/>
      <c r="QAW75" s="243"/>
      <c r="QAX75" s="243"/>
      <c r="QAY75" s="243"/>
      <c r="QAZ75" s="243"/>
      <c r="QBA75" s="243"/>
      <c r="QBB75" s="243"/>
      <c r="QBC75" s="243"/>
      <c r="QBD75" s="243"/>
      <c r="QBE75" s="243"/>
      <c r="QBF75" s="243"/>
      <c r="QBG75" s="243"/>
      <c r="QBH75" s="243"/>
      <c r="QBI75" s="243"/>
      <c r="QBJ75" s="243"/>
      <c r="QBK75" s="243"/>
      <c r="QBL75" s="243"/>
      <c r="QBM75" s="243"/>
      <c r="QBN75" s="243"/>
      <c r="QBO75" s="243"/>
      <c r="QBP75" s="243"/>
      <c r="QBQ75" s="243"/>
      <c r="QBR75" s="243"/>
      <c r="QBS75" s="243"/>
      <c r="QBT75" s="243"/>
      <c r="QBU75" s="243"/>
      <c r="QBV75" s="243"/>
      <c r="QBW75" s="243"/>
      <c r="QBX75" s="243"/>
      <c r="QBY75" s="243"/>
      <c r="QBZ75" s="243"/>
      <c r="QCA75" s="243"/>
      <c r="QCB75" s="243"/>
      <c r="QCC75" s="243"/>
      <c r="QCD75" s="243"/>
      <c r="QCE75" s="243"/>
      <c r="QCF75" s="243"/>
      <c r="QCG75" s="243"/>
      <c r="QCH75" s="243"/>
      <c r="QCI75" s="243"/>
      <c r="QCJ75" s="243"/>
      <c r="QCK75" s="243"/>
      <c r="QCL75" s="243"/>
      <c r="QCM75" s="243"/>
      <c r="QCN75" s="243"/>
      <c r="QCO75" s="243"/>
      <c r="QCP75" s="243"/>
      <c r="QCQ75" s="243"/>
      <c r="QCR75" s="243"/>
      <c r="QCS75" s="243"/>
      <c r="QCT75" s="243"/>
      <c r="QCU75" s="243"/>
      <c r="QCV75" s="243"/>
      <c r="QCW75" s="243"/>
      <c r="QCX75" s="243"/>
      <c r="QCY75" s="243"/>
      <c r="QCZ75" s="243"/>
      <c r="QDA75" s="243"/>
      <c r="QDB75" s="243"/>
      <c r="QDC75" s="243"/>
      <c r="QDD75" s="243"/>
      <c r="QDE75" s="243"/>
      <c r="QDF75" s="243"/>
      <c r="QDG75" s="243"/>
      <c r="QDH75" s="243"/>
      <c r="QDI75" s="243"/>
      <c r="QDJ75" s="243"/>
      <c r="QDK75" s="243"/>
      <c r="QDL75" s="243"/>
      <c r="QDM75" s="243"/>
      <c r="QDN75" s="243"/>
      <c r="QDO75" s="243"/>
      <c r="QDP75" s="243"/>
      <c r="QDQ75" s="243"/>
      <c r="QDR75" s="243"/>
      <c r="QDS75" s="243"/>
      <c r="QDT75" s="243"/>
      <c r="QDU75" s="243"/>
      <c r="QDV75" s="243"/>
      <c r="QDW75" s="243"/>
      <c r="QDX75" s="243"/>
      <c r="QDY75" s="243"/>
      <c r="QDZ75" s="243"/>
      <c r="QEA75" s="243"/>
      <c r="QEB75" s="243"/>
      <c r="QEC75" s="243"/>
      <c r="QED75" s="243"/>
      <c r="QEE75" s="243"/>
      <c r="QEF75" s="243"/>
      <c r="QEG75" s="243"/>
      <c r="QEH75" s="243"/>
      <c r="QEI75" s="243"/>
      <c r="QEJ75" s="243"/>
      <c r="QEK75" s="243"/>
      <c r="QEL75" s="243"/>
      <c r="QEM75" s="243"/>
      <c r="QEN75" s="243"/>
      <c r="QEO75" s="243"/>
      <c r="QEP75" s="243"/>
      <c r="QEQ75" s="243"/>
      <c r="QER75" s="243"/>
      <c r="QES75" s="243"/>
      <c r="QET75" s="243"/>
      <c r="QEU75" s="243"/>
      <c r="QEV75" s="243"/>
      <c r="QEW75" s="243"/>
      <c r="QEX75" s="243"/>
      <c r="QEY75" s="243"/>
      <c r="QEZ75" s="243"/>
      <c r="QFA75" s="243"/>
      <c r="QFB75" s="243"/>
      <c r="QFC75" s="243"/>
      <c r="QFD75" s="243"/>
      <c r="QFE75" s="243"/>
      <c r="QFF75" s="243"/>
      <c r="QFG75" s="243"/>
      <c r="QFH75" s="243"/>
      <c r="QFI75" s="243"/>
      <c r="QFJ75" s="243"/>
      <c r="QFK75" s="243"/>
      <c r="QFL75" s="243"/>
      <c r="QFM75" s="243"/>
      <c r="QFN75" s="243"/>
      <c r="QFO75" s="243"/>
      <c r="QFP75" s="243"/>
      <c r="QFQ75" s="243"/>
      <c r="QFR75" s="243"/>
      <c r="QFS75" s="243"/>
      <c r="QFT75" s="243"/>
      <c r="QFU75" s="243"/>
      <c r="QFV75" s="243"/>
      <c r="QFW75" s="243"/>
      <c r="QFX75" s="243"/>
      <c r="QFY75" s="243"/>
      <c r="QFZ75" s="243"/>
      <c r="QGA75" s="243"/>
      <c r="QGB75" s="243"/>
      <c r="QGC75" s="243"/>
      <c r="QGD75" s="243"/>
      <c r="QGE75" s="243"/>
      <c r="QGF75" s="243"/>
      <c r="QGG75" s="243"/>
      <c r="QGH75" s="243"/>
      <c r="QGI75" s="243"/>
      <c r="QGJ75" s="243"/>
      <c r="QGK75" s="243"/>
      <c r="QGL75" s="243"/>
      <c r="QGM75" s="243"/>
      <c r="QGN75" s="243"/>
      <c r="QGO75" s="243"/>
      <c r="QGP75" s="243"/>
      <c r="QGQ75" s="243"/>
      <c r="QGR75" s="243"/>
      <c r="QGS75" s="243"/>
      <c r="QGT75" s="243"/>
      <c r="QGU75" s="243"/>
      <c r="QGV75" s="243"/>
      <c r="QGW75" s="243"/>
      <c r="QGX75" s="243"/>
      <c r="QGY75" s="243"/>
      <c r="QGZ75" s="243"/>
      <c r="QHA75" s="243"/>
      <c r="QHB75" s="243"/>
      <c r="QHC75" s="243"/>
      <c r="QHD75" s="243"/>
      <c r="QHE75" s="243"/>
      <c r="QHF75" s="243"/>
      <c r="QHG75" s="243"/>
      <c r="QHH75" s="243"/>
      <c r="QHI75" s="243"/>
      <c r="QHJ75" s="243"/>
      <c r="QHK75" s="243"/>
      <c r="QHL75" s="243"/>
      <c r="QHM75" s="243"/>
      <c r="QHN75" s="243"/>
      <c r="QHO75" s="243"/>
      <c r="QHP75" s="243"/>
      <c r="QHQ75" s="243"/>
      <c r="QHR75" s="243"/>
      <c r="QHS75" s="243"/>
      <c r="QHT75" s="243"/>
      <c r="QHU75" s="243"/>
      <c r="QHV75" s="243"/>
      <c r="QHW75" s="243"/>
      <c r="QHX75" s="243"/>
      <c r="QHY75" s="243"/>
      <c r="QHZ75" s="243"/>
      <c r="QIA75" s="243"/>
      <c r="QIB75" s="243"/>
      <c r="QIC75" s="243"/>
      <c r="QID75" s="243"/>
      <c r="QIE75" s="243"/>
      <c r="QIF75" s="243"/>
      <c r="QIG75" s="243"/>
      <c r="QIH75" s="243"/>
      <c r="QII75" s="243"/>
      <c r="QIJ75" s="243"/>
      <c r="QIK75" s="243"/>
      <c r="QIL75" s="243"/>
      <c r="QIM75" s="243"/>
      <c r="QIN75" s="243"/>
      <c r="QIO75" s="243"/>
      <c r="QIP75" s="243"/>
      <c r="QIQ75" s="243"/>
      <c r="QIR75" s="243"/>
      <c r="QIS75" s="243"/>
      <c r="QIT75" s="243"/>
      <c r="QIU75" s="243"/>
      <c r="QIV75" s="243"/>
      <c r="QIW75" s="243"/>
      <c r="QIX75" s="243"/>
      <c r="QIY75" s="243"/>
      <c r="QIZ75" s="243"/>
      <c r="QJA75" s="243"/>
      <c r="QJB75" s="243"/>
      <c r="QJC75" s="243"/>
      <c r="QJD75" s="243"/>
      <c r="QJE75" s="243"/>
      <c r="QJF75" s="243"/>
      <c r="QJG75" s="243"/>
      <c r="QJH75" s="243"/>
      <c r="QJI75" s="243"/>
      <c r="QJJ75" s="243"/>
      <c r="QJK75" s="243"/>
      <c r="QJL75" s="243"/>
      <c r="QJM75" s="243"/>
      <c r="QJN75" s="243"/>
      <c r="QJO75" s="243"/>
      <c r="QJP75" s="243"/>
      <c r="QJQ75" s="243"/>
      <c r="QJR75" s="243"/>
      <c r="QJS75" s="243"/>
      <c r="QJT75" s="243"/>
      <c r="QJU75" s="243"/>
      <c r="QJV75" s="243"/>
      <c r="QJW75" s="243"/>
      <c r="QJX75" s="243"/>
      <c r="QJY75" s="243"/>
      <c r="QJZ75" s="243"/>
      <c r="QKA75" s="243"/>
      <c r="QKB75" s="243"/>
      <c r="QKC75" s="243"/>
      <c r="QKD75" s="243"/>
      <c r="QKE75" s="243"/>
      <c r="QKF75" s="243"/>
      <c r="QKG75" s="243"/>
      <c r="QKH75" s="243"/>
      <c r="QKI75" s="243"/>
      <c r="QKJ75" s="243"/>
      <c r="QKK75" s="243"/>
      <c r="QKL75" s="243"/>
      <c r="QKM75" s="243"/>
      <c r="QKN75" s="243"/>
      <c r="QKO75" s="243"/>
      <c r="QKP75" s="243"/>
      <c r="QKQ75" s="243"/>
      <c r="QKR75" s="243"/>
      <c r="QKS75" s="243"/>
      <c r="QKT75" s="243"/>
      <c r="QKU75" s="243"/>
      <c r="QKV75" s="243"/>
      <c r="QKW75" s="243"/>
      <c r="QKX75" s="243"/>
      <c r="QKY75" s="243"/>
      <c r="QKZ75" s="243"/>
      <c r="QLA75" s="243"/>
      <c r="QLB75" s="243"/>
      <c r="QLC75" s="243"/>
      <c r="QLD75" s="243"/>
      <c r="QLE75" s="243"/>
      <c r="QLF75" s="243"/>
      <c r="QLG75" s="243"/>
      <c r="QLH75" s="243"/>
      <c r="QLI75" s="243"/>
      <c r="QLJ75" s="243"/>
      <c r="QLK75" s="243"/>
      <c r="QLL75" s="243"/>
      <c r="QLM75" s="243"/>
      <c r="QLN75" s="243"/>
      <c r="QLO75" s="243"/>
      <c r="QLP75" s="243"/>
      <c r="QLQ75" s="243"/>
      <c r="QLR75" s="243"/>
      <c r="QLS75" s="243"/>
      <c r="QLT75" s="243"/>
      <c r="QLU75" s="243"/>
      <c r="QLV75" s="243"/>
      <c r="QLW75" s="243"/>
      <c r="QLX75" s="243"/>
      <c r="QLY75" s="243"/>
      <c r="QLZ75" s="243"/>
      <c r="QMA75" s="243"/>
      <c r="QMB75" s="243"/>
      <c r="QMC75" s="243"/>
      <c r="QMD75" s="243"/>
      <c r="QME75" s="243"/>
      <c r="QMF75" s="243"/>
      <c r="QMG75" s="243"/>
      <c r="QMH75" s="243"/>
      <c r="QMI75" s="243"/>
      <c r="QMJ75" s="243"/>
      <c r="QMK75" s="243"/>
      <c r="QML75" s="243"/>
      <c r="QMM75" s="243"/>
      <c r="QMN75" s="243"/>
      <c r="QMO75" s="243"/>
      <c r="QMP75" s="243"/>
      <c r="QMQ75" s="243"/>
      <c r="QMR75" s="243"/>
      <c r="QMS75" s="243"/>
      <c r="QMT75" s="243"/>
      <c r="QMU75" s="243"/>
      <c r="QMV75" s="243"/>
      <c r="QMW75" s="243"/>
      <c r="QMX75" s="243"/>
      <c r="QMY75" s="243"/>
      <c r="QMZ75" s="243"/>
      <c r="QNA75" s="243"/>
      <c r="QNB75" s="243"/>
      <c r="QNC75" s="243"/>
      <c r="QND75" s="243"/>
      <c r="QNE75" s="243"/>
      <c r="QNF75" s="243"/>
      <c r="QNG75" s="243"/>
      <c r="QNH75" s="243"/>
      <c r="QNI75" s="243"/>
      <c r="QNJ75" s="243"/>
      <c r="QNK75" s="243"/>
      <c r="QNL75" s="243"/>
      <c r="QNM75" s="243"/>
      <c r="QNN75" s="243"/>
      <c r="QNO75" s="243"/>
      <c r="QNP75" s="243"/>
      <c r="QNQ75" s="243"/>
      <c r="QNR75" s="243"/>
      <c r="QNS75" s="243"/>
      <c r="QNT75" s="243"/>
      <c r="QNU75" s="243"/>
      <c r="QNV75" s="243"/>
      <c r="QNW75" s="243"/>
      <c r="QNX75" s="243"/>
      <c r="QNY75" s="243"/>
      <c r="QNZ75" s="243"/>
      <c r="QOA75" s="243"/>
      <c r="QOB75" s="243"/>
      <c r="QOC75" s="243"/>
      <c r="QOD75" s="243"/>
      <c r="QOE75" s="243"/>
      <c r="QOF75" s="243"/>
      <c r="QOG75" s="243"/>
      <c r="QOH75" s="243"/>
      <c r="QOI75" s="243"/>
      <c r="QOJ75" s="243"/>
      <c r="QOK75" s="243"/>
      <c r="QOL75" s="243"/>
      <c r="QOM75" s="243"/>
      <c r="QON75" s="243"/>
      <c r="QOO75" s="243"/>
      <c r="QOP75" s="243"/>
      <c r="QOQ75" s="243"/>
      <c r="QOR75" s="243"/>
      <c r="QOS75" s="243"/>
      <c r="QOT75" s="243"/>
      <c r="QOU75" s="243"/>
      <c r="QOV75" s="243"/>
      <c r="QOW75" s="243"/>
      <c r="QOX75" s="243"/>
      <c r="QOY75" s="243"/>
      <c r="QOZ75" s="243"/>
      <c r="QPA75" s="243"/>
      <c r="QPB75" s="243"/>
      <c r="QPC75" s="243"/>
      <c r="QPD75" s="243"/>
      <c r="QPE75" s="243"/>
      <c r="QPF75" s="243"/>
      <c r="QPG75" s="243"/>
      <c r="QPH75" s="243"/>
      <c r="QPI75" s="243"/>
      <c r="QPJ75" s="243"/>
      <c r="QPK75" s="243"/>
      <c r="QPL75" s="243"/>
      <c r="QPM75" s="243"/>
      <c r="QPN75" s="243"/>
      <c r="QPO75" s="243"/>
      <c r="QPP75" s="243"/>
      <c r="QPQ75" s="243"/>
      <c r="QPR75" s="243"/>
      <c r="QPS75" s="243"/>
      <c r="QPT75" s="243"/>
      <c r="QPU75" s="243"/>
      <c r="QPV75" s="243"/>
      <c r="QPW75" s="243"/>
      <c r="QPX75" s="243"/>
      <c r="QPY75" s="243"/>
      <c r="QPZ75" s="243"/>
      <c r="QQA75" s="243"/>
      <c r="QQB75" s="243"/>
      <c r="QQC75" s="243"/>
      <c r="QQD75" s="243"/>
      <c r="QQE75" s="243"/>
      <c r="QQF75" s="243"/>
      <c r="QQG75" s="243"/>
      <c r="QQH75" s="243"/>
      <c r="QQI75" s="243"/>
      <c r="QQJ75" s="243"/>
      <c r="QQK75" s="243"/>
      <c r="QQL75" s="243"/>
      <c r="QQM75" s="243"/>
      <c r="QQN75" s="243"/>
      <c r="QQO75" s="243"/>
      <c r="QQP75" s="243"/>
      <c r="QQQ75" s="243"/>
      <c r="QQR75" s="243"/>
      <c r="QQS75" s="243"/>
      <c r="QQT75" s="243"/>
      <c r="QQU75" s="243"/>
      <c r="QQV75" s="243"/>
      <c r="QQW75" s="243"/>
      <c r="QQX75" s="243"/>
      <c r="QQY75" s="243"/>
      <c r="QQZ75" s="243"/>
      <c r="QRA75" s="243"/>
      <c r="QRB75" s="243"/>
      <c r="QRC75" s="243"/>
      <c r="QRD75" s="243"/>
      <c r="QRE75" s="243"/>
      <c r="QRF75" s="243"/>
      <c r="QRG75" s="243"/>
      <c r="QRH75" s="243"/>
      <c r="QRI75" s="243"/>
      <c r="QRJ75" s="243"/>
      <c r="QRK75" s="243"/>
      <c r="QRL75" s="243"/>
      <c r="QRM75" s="243"/>
      <c r="QRN75" s="243"/>
      <c r="QRO75" s="243"/>
      <c r="QRP75" s="243"/>
      <c r="QRQ75" s="243"/>
      <c r="QRR75" s="243"/>
      <c r="QRS75" s="243"/>
      <c r="QRT75" s="243"/>
      <c r="QRU75" s="243"/>
      <c r="QRV75" s="243"/>
      <c r="QRW75" s="243"/>
      <c r="QRX75" s="243"/>
      <c r="QRY75" s="243"/>
      <c r="QRZ75" s="243"/>
      <c r="QSA75" s="243"/>
      <c r="QSB75" s="243"/>
      <c r="QSC75" s="243"/>
      <c r="QSD75" s="243"/>
      <c r="QSE75" s="243"/>
      <c r="QSF75" s="243"/>
      <c r="QSG75" s="243"/>
      <c r="QSH75" s="243"/>
      <c r="QSI75" s="243"/>
      <c r="QSJ75" s="243"/>
      <c r="QSK75" s="243"/>
      <c r="QSL75" s="243"/>
      <c r="QSM75" s="243"/>
      <c r="QSN75" s="243"/>
      <c r="QSO75" s="243"/>
      <c r="QSP75" s="243"/>
      <c r="QSQ75" s="243"/>
      <c r="QSR75" s="243"/>
      <c r="QSS75" s="243"/>
      <c r="QST75" s="243"/>
      <c r="QSU75" s="243"/>
      <c r="QSV75" s="243"/>
      <c r="QSW75" s="243"/>
      <c r="QSX75" s="243"/>
      <c r="QSY75" s="243"/>
      <c r="QSZ75" s="243"/>
      <c r="QTA75" s="243"/>
      <c r="QTB75" s="243"/>
      <c r="QTC75" s="243"/>
      <c r="QTD75" s="243"/>
      <c r="QTE75" s="243"/>
      <c r="QTF75" s="243"/>
      <c r="QTG75" s="243"/>
      <c r="QTH75" s="243"/>
      <c r="QTI75" s="243"/>
      <c r="QTJ75" s="243"/>
      <c r="QTK75" s="243"/>
      <c r="QTL75" s="243"/>
      <c r="QTM75" s="243"/>
      <c r="QTN75" s="243"/>
      <c r="QTO75" s="243"/>
      <c r="QTP75" s="243"/>
      <c r="QTQ75" s="243"/>
      <c r="QTR75" s="243"/>
      <c r="QTS75" s="243"/>
      <c r="QTT75" s="243"/>
      <c r="QTU75" s="243"/>
      <c r="QTV75" s="243"/>
      <c r="QTW75" s="243"/>
      <c r="QTX75" s="243"/>
      <c r="QTY75" s="243"/>
      <c r="QTZ75" s="243"/>
      <c r="QUA75" s="243"/>
      <c r="QUB75" s="243"/>
      <c r="QUC75" s="243"/>
      <c r="QUD75" s="243"/>
      <c r="QUE75" s="243"/>
      <c r="QUF75" s="243"/>
      <c r="QUG75" s="243"/>
      <c r="QUH75" s="243"/>
      <c r="QUI75" s="243"/>
      <c r="QUJ75" s="243"/>
      <c r="QUK75" s="243"/>
      <c r="QUL75" s="243"/>
      <c r="QUM75" s="243"/>
      <c r="QUN75" s="243"/>
      <c r="QUO75" s="243"/>
      <c r="QUP75" s="243"/>
      <c r="QUQ75" s="243"/>
      <c r="QUR75" s="243"/>
      <c r="QUS75" s="243"/>
      <c r="QUT75" s="243"/>
      <c r="QUU75" s="243"/>
      <c r="QUV75" s="243"/>
      <c r="QUW75" s="243"/>
      <c r="QUX75" s="243"/>
      <c r="QUY75" s="243"/>
      <c r="QUZ75" s="243"/>
      <c r="QVA75" s="243"/>
      <c r="QVB75" s="243"/>
      <c r="QVC75" s="243"/>
      <c r="QVD75" s="243"/>
      <c r="QVE75" s="243"/>
      <c r="QVF75" s="243"/>
      <c r="QVG75" s="243"/>
      <c r="QVH75" s="243"/>
      <c r="QVI75" s="243"/>
      <c r="QVJ75" s="243"/>
      <c r="QVK75" s="243"/>
      <c r="QVL75" s="243"/>
      <c r="QVM75" s="243"/>
      <c r="QVN75" s="243"/>
      <c r="QVO75" s="243"/>
      <c r="QVP75" s="243"/>
      <c r="QVQ75" s="243"/>
      <c r="QVR75" s="243"/>
      <c r="QVS75" s="243"/>
      <c r="QVT75" s="243"/>
      <c r="QVU75" s="243"/>
      <c r="QVV75" s="243"/>
      <c r="QVW75" s="243"/>
      <c r="QVX75" s="243"/>
      <c r="QVY75" s="243"/>
      <c r="QVZ75" s="243"/>
      <c r="QWA75" s="243"/>
      <c r="QWB75" s="243"/>
      <c r="QWC75" s="243"/>
      <c r="QWD75" s="243"/>
      <c r="QWE75" s="243"/>
      <c r="QWF75" s="243"/>
      <c r="QWG75" s="243"/>
      <c r="QWH75" s="243"/>
      <c r="QWI75" s="243"/>
      <c r="QWJ75" s="243"/>
      <c r="QWK75" s="243"/>
      <c r="QWL75" s="243"/>
      <c r="QWM75" s="243"/>
      <c r="QWN75" s="243"/>
      <c r="QWO75" s="243"/>
      <c r="QWP75" s="243"/>
      <c r="QWQ75" s="243"/>
      <c r="QWR75" s="243"/>
      <c r="QWS75" s="243"/>
      <c r="QWT75" s="243"/>
      <c r="QWU75" s="243"/>
      <c r="QWV75" s="243"/>
      <c r="QWW75" s="243"/>
      <c r="QWX75" s="243"/>
      <c r="QWY75" s="243"/>
      <c r="QWZ75" s="243"/>
      <c r="QXA75" s="243"/>
      <c r="QXB75" s="243"/>
      <c r="QXC75" s="243"/>
      <c r="QXD75" s="243"/>
      <c r="QXE75" s="243"/>
      <c r="QXF75" s="243"/>
      <c r="QXG75" s="243"/>
      <c r="QXH75" s="243"/>
      <c r="QXI75" s="243"/>
      <c r="QXJ75" s="243"/>
      <c r="QXK75" s="243"/>
      <c r="QXL75" s="243"/>
      <c r="QXM75" s="243"/>
      <c r="QXN75" s="243"/>
      <c r="QXO75" s="243"/>
      <c r="QXP75" s="243"/>
      <c r="QXQ75" s="243"/>
      <c r="QXR75" s="243"/>
      <c r="QXS75" s="243"/>
      <c r="QXT75" s="243"/>
      <c r="QXU75" s="243"/>
      <c r="QXV75" s="243"/>
      <c r="QXW75" s="243"/>
      <c r="QXX75" s="243"/>
      <c r="QXY75" s="243"/>
      <c r="QXZ75" s="243"/>
      <c r="QYA75" s="243"/>
      <c r="QYB75" s="243"/>
      <c r="QYC75" s="243"/>
      <c r="QYD75" s="243"/>
      <c r="QYE75" s="243"/>
      <c r="QYF75" s="243"/>
      <c r="QYG75" s="243"/>
      <c r="QYH75" s="243"/>
      <c r="QYI75" s="243"/>
      <c r="QYJ75" s="243"/>
      <c r="QYK75" s="243"/>
      <c r="QYL75" s="243"/>
      <c r="QYM75" s="243"/>
      <c r="QYN75" s="243"/>
      <c r="QYO75" s="243"/>
      <c r="QYP75" s="243"/>
      <c r="QYQ75" s="243"/>
      <c r="QYR75" s="243"/>
      <c r="QYS75" s="243"/>
      <c r="QYT75" s="243"/>
      <c r="QYU75" s="243"/>
      <c r="QYV75" s="243"/>
      <c r="QYW75" s="243"/>
      <c r="QYX75" s="243"/>
      <c r="QYY75" s="243"/>
      <c r="QYZ75" s="243"/>
      <c r="QZA75" s="243"/>
      <c r="QZB75" s="243"/>
      <c r="QZC75" s="243"/>
      <c r="QZD75" s="243"/>
      <c r="QZE75" s="243"/>
      <c r="QZF75" s="243"/>
      <c r="QZG75" s="243"/>
      <c r="QZH75" s="243"/>
      <c r="QZI75" s="243"/>
      <c r="QZJ75" s="243"/>
      <c r="QZK75" s="243"/>
      <c r="QZL75" s="243"/>
      <c r="QZM75" s="243"/>
      <c r="QZN75" s="243"/>
      <c r="QZO75" s="243"/>
      <c r="QZP75" s="243"/>
      <c r="QZQ75" s="243"/>
      <c r="QZR75" s="243"/>
      <c r="QZS75" s="243"/>
      <c r="QZT75" s="243"/>
      <c r="QZU75" s="243"/>
      <c r="QZV75" s="243"/>
      <c r="QZW75" s="243"/>
      <c r="QZX75" s="243"/>
      <c r="QZY75" s="243"/>
      <c r="QZZ75" s="243"/>
      <c r="RAA75" s="243"/>
      <c r="RAB75" s="243"/>
      <c r="RAC75" s="243"/>
      <c r="RAD75" s="243"/>
      <c r="RAE75" s="243"/>
      <c r="RAF75" s="243"/>
      <c r="RAG75" s="243"/>
      <c r="RAH75" s="243"/>
      <c r="RAI75" s="243"/>
      <c r="RAJ75" s="243"/>
      <c r="RAK75" s="243"/>
      <c r="RAL75" s="243"/>
      <c r="RAM75" s="243"/>
      <c r="RAN75" s="243"/>
      <c r="RAO75" s="243"/>
      <c r="RAP75" s="243"/>
      <c r="RAQ75" s="243"/>
      <c r="RAR75" s="243"/>
      <c r="RAS75" s="243"/>
      <c r="RAT75" s="243"/>
      <c r="RAU75" s="243"/>
      <c r="RAV75" s="243"/>
      <c r="RAW75" s="243"/>
      <c r="RAX75" s="243"/>
      <c r="RAY75" s="243"/>
      <c r="RAZ75" s="243"/>
      <c r="RBA75" s="243"/>
      <c r="RBB75" s="243"/>
      <c r="RBC75" s="243"/>
      <c r="RBD75" s="243"/>
      <c r="RBE75" s="243"/>
      <c r="RBF75" s="243"/>
      <c r="RBG75" s="243"/>
      <c r="RBH75" s="243"/>
      <c r="RBI75" s="243"/>
      <c r="RBJ75" s="243"/>
      <c r="RBK75" s="243"/>
      <c r="RBL75" s="243"/>
      <c r="RBM75" s="243"/>
      <c r="RBN75" s="243"/>
      <c r="RBO75" s="243"/>
      <c r="RBP75" s="243"/>
      <c r="RBQ75" s="243"/>
      <c r="RBR75" s="243"/>
      <c r="RBS75" s="243"/>
      <c r="RBT75" s="243"/>
      <c r="RBU75" s="243"/>
      <c r="RBV75" s="243"/>
      <c r="RBW75" s="243"/>
      <c r="RBX75" s="243"/>
      <c r="RBY75" s="243"/>
      <c r="RBZ75" s="243"/>
      <c r="RCA75" s="243"/>
      <c r="RCB75" s="243"/>
      <c r="RCC75" s="243"/>
      <c r="RCD75" s="243"/>
      <c r="RCE75" s="243"/>
      <c r="RCF75" s="243"/>
      <c r="RCG75" s="243"/>
      <c r="RCH75" s="243"/>
      <c r="RCI75" s="243"/>
      <c r="RCJ75" s="243"/>
      <c r="RCK75" s="243"/>
      <c r="RCL75" s="243"/>
      <c r="RCM75" s="243"/>
      <c r="RCN75" s="243"/>
      <c r="RCO75" s="243"/>
      <c r="RCP75" s="243"/>
      <c r="RCQ75" s="243"/>
      <c r="RCR75" s="243"/>
      <c r="RCS75" s="243"/>
      <c r="RCT75" s="243"/>
      <c r="RCU75" s="243"/>
      <c r="RCV75" s="243"/>
      <c r="RCW75" s="243"/>
      <c r="RCX75" s="243"/>
      <c r="RCY75" s="243"/>
      <c r="RCZ75" s="243"/>
      <c r="RDA75" s="243"/>
      <c r="RDB75" s="243"/>
      <c r="RDC75" s="243"/>
      <c r="RDD75" s="243"/>
      <c r="RDE75" s="243"/>
      <c r="RDF75" s="243"/>
      <c r="RDG75" s="243"/>
      <c r="RDH75" s="243"/>
      <c r="RDI75" s="243"/>
      <c r="RDJ75" s="243"/>
      <c r="RDK75" s="243"/>
      <c r="RDL75" s="243"/>
      <c r="RDM75" s="243"/>
      <c r="RDN75" s="243"/>
      <c r="RDO75" s="243"/>
      <c r="RDP75" s="243"/>
      <c r="RDQ75" s="243"/>
      <c r="RDR75" s="243"/>
      <c r="RDS75" s="243"/>
      <c r="RDT75" s="243"/>
      <c r="RDU75" s="243"/>
      <c r="RDV75" s="243"/>
      <c r="RDW75" s="243"/>
      <c r="RDX75" s="243"/>
      <c r="RDY75" s="243"/>
      <c r="RDZ75" s="243"/>
      <c r="REA75" s="243"/>
      <c r="REB75" s="243"/>
      <c r="REC75" s="243"/>
      <c r="RED75" s="243"/>
      <c r="REE75" s="243"/>
      <c r="REF75" s="243"/>
      <c r="REG75" s="243"/>
      <c r="REH75" s="243"/>
      <c r="REI75" s="243"/>
      <c r="REJ75" s="243"/>
      <c r="REK75" s="243"/>
      <c r="REL75" s="243"/>
      <c r="REM75" s="243"/>
      <c r="REN75" s="243"/>
      <c r="REO75" s="243"/>
      <c r="REP75" s="243"/>
      <c r="REQ75" s="243"/>
      <c r="RER75" s="243"/>
      <c r="RES75" s="243"/>
      <c r="RET75" s="243"/>
      <c r="REU75" s="243"/>
      <c r="REV75" s="243"/>
      <c r="REW75" s="243"/>
      <c r="REX75" s="243"/>
      <c r="REY75" s="243"/>
      <c r="REZ75" s="243"/>
      <c r="RFA75" s="243"/>
      <c r="RFB75" s="243"/>
      <c r="RFC75" s="243"/>
      <c r="RFD75" s="243"/>
      <c r="RFE75" s="243"/>
      <c r="RFF75" s="243"/>
      <c r="RFG75" s="243"/>
      <c r="RFH75" s="243"/>
      <c r="RFI75" s="243"/>
      <c r="RFJ75" s="243"/>
      <c r="RFK75" s="243"/>
      <c r="RFL75" s="243"/>
      <c r="RFM75" s="243"/>
      <c r="RFN75" s="243"/>
      <c r="RFO75" s="243"/>
      <c r="RFP75" s="243"/>
      <c r="RFQ75" s="243"/>
      <c r="RFR75" s="243"/>
      <c r="RFS75" s="243"/>
      <c r="RFT75" s="243"/>
      <c r="RFU75" s="243"/>
      <c r="RFV75" s="243"/>
      <c r="RFW75" s="243"/>
      <c r="RFX75" s="243"/>
      <c r="RFY75" s="243"/>
      <c r="RFZ75" s="243"/>
      <c r="RGA75" s="243"/>
      <c r="RGB75" s="243"/>
      <c r="RGC75" s="243"/>
      <c r="RGD75" s="243"/>
      <c r="RGE75" s="243"/>
      <c r="RGF75" s="243"/>
      <c r="RGG75" s="243"/>
      <c r="RGH75" s="243"/>
      <c r="RGI75" s="243"/>
      <c r="RGJ75" s="243"/>
      <c r="RGK75" s="243"/>
      <c r="RGL75" s="243"/>
      <c r="RGM75" s="243"/>
      <c r="RGN75" s="243"/>
      <c r="RGO75" s="243"/>
      <c r="RGP75" s="243"/>
      <c r="RGQ75" s="243"/>
      <c r="RGR75" s="243"/>
      <c r="RGS75" s="243"/>
      <c r="RGT75" s="243"/>
      <c r="RGU75" s="243"/>
      <c r="RGV75" s="243"/>
      <c r="RGW75" s="243"/>
      <c r="RGX75" s="243"/>
      <c r="RGY75" s="243"/>
      <c r="RGZ75" s="243"/>
      <c r="RHA75" s="243"/>
      <c r="RHB75" s="243"/>
      <c r="RHC75" s="243"/>
      <c r="RHD75" s="243"/>
      <c r="RHE75" s="243"/>
      <c r="RHF75" s="243"/>
      <c r="RHG75" s="243"/>
      <c r="RHH75" s="243"/>
      <c r="RHI75" s="243"/>
      <c r="RHJ75" s="243"/>
      <c r="RHK75" s="243"/>
      <c r="RHL75" s="243"/>
      <c r="RHM75" s="243"/>
      <c r="RHN75" s="243"/>
      <c r="RHO75" s="243"/>
      <c r="RHP75" s="243"/>
      <c r="RHQ75" s="243"/>
      <c r="RHR75" s="243"/>
      <c r="RHS75" s="243"/>
      <c r="RHT75" s="243"/>
      <c r="RHU75" s="243"/>
      <c r="RHV75" s="243"/>
      <c r="RHW75" s="243"/>
      <c r="RHX75" s="243"/>
      <c r="RHY75" s="243"/>
      <c r="RHZ75" s="243"/>
      <c r="RIA75" s="243"/>
      <c r="RIB75" s="243"/>
      <c r="RIC75" s="243"/>
      <c r="RID75" s="243"/>
      <c r="RIE75" s="243"/>
      <c r="RIF75" s="243"/>
      <c r="RIG75" s="243"/>
      <c r="RIH75" s="243"/>
      <c r="RII75" s="243"/>
      <c r="RIJ75" s="243"/>
      <c r="RIK75" s="243"/>
      <c r="RIL75" s="243"/>
      <c r="RIM75" s="243"/>
      <c r="RIN75" s="243"/>
      <c r="RIO75" s="243"/>
      <c r="RIP75" s="243"/>
      <c r="RIQ75" s="243"/>
      <c r="RIR75" s="243"/>
      <c r="RIS75" s="243"/>
      <c r="RIT75" s="243"/>
      <c r="RIU75" s="243"/>
      <c r="RIV75" s="243"/>
      <c r="RIW75" s="243"/>
      <c r="RIX75" s="243"/>
      <c r="RIY75" s="243"/>
      <c r="RIZ75" s="243"/>
      <c r="RJA75" s="243"/>
      <c r="RJB75" s="243"/>
      <c r="RJC75" s="243"/>
      <c r="RJD75" s="243"/>
      <c r="RJE75" s="243"/>
      <c r="RJF75" s="243"/>
      <c r="RJG75" s="243"/>
      <c r="RJH75" s="243"/>
      <c r="RJI75" s="243"/>
      <c r="RJJ75" s="243"/>
      <c r="RJK75" s="243"/>
      <c r="RJL75" s="243"/>
      <c r="RJM75" s="243"/>
      <c r="RJN75" s="243"/>
      <c r="RJO75" s="243"/>
      <c r="RJP75" s="243"/>
      <c r="RJQ75" s="243"/>
      <c r="RJR75" s="243"/>
      <c r="RJS75" s="243"/>
      <c r="RJT75" s="243"/>
      <c r="RJU75" s="243"/>
      <c r="RJV75" s="243"/>
      <c r="RJW75" s="243"/>
      <c r="RJX75" s="243"/>
      <c r="RJY75" s="243"/>
      <c r="RJZ75" s="243"/>
      <c r="RKA75" s="243"/>
      <c r="RKB75" s="243"/>
      <c r="RKC75" s="243"/>
      <c r="RKD75" s="243"/>
      <c r="RKE75" s="243"/>
      <c r="RKF75" s="243"/>
      <c r="RKG75" s="243"/>
      <c r="RKH75" s="243"/>
      <c r="RKI75" s="243"/>
      <c r="RKJ75" s="243"/>
      <c r="RKK75" s="243"/>
      <c r="RKL75" s="243"/>
      <c r="RKM75" s="243"/>
      <c r="RKN75" s="243"/>
      <c r="RKO75" s="243"/>
      <c r="RKP75" s="243"/>
      <c r="RKQ75" s="243"/>
      <c r="RKR75" s="243"/>
      <c r="RKS75" s="243"/>
      <c r="RKT75" s="243"/>
      <c r="RKU75" s="243"/>
      <c r="RKV75" s="243"/>
      <c r="RKW75" s="243"/>
      <c r="RKX75" s="243"/>
      <c r="RKY75" s="243"/>
      <c r="RKZ75" s="243"/>
      <c r="RLA75" s="243"/>
      <c r="RLB75" s="243"/>
      <c r="RLC75" s="243"/>
      <c r="RLD75" s="243"/>
      <c r="RLE75" s="243"/>
      <c r="RLF75" s="243"/>
      <c r="RLG75" s="243"/>
      <c r="RLH75" s="243"/>
      <c r="RLI75" s="243"/>
      <c r="RLJ75" s="243"/>
      <c r="RLK75" s="243"/>
      <c r="RLL75" s="243"/>
      <c r="RLM75" s="243"/>
      <c r="RLN75" s="243"/>
      <c r="RLO75" s="243"/>
      <c r="RLP75" s="243"/>
      <c r="RLQ75" s="243"/>
      <c r="RLR75" s="243"/>
      <c r="RLS75" s="243"/>
      <c r="RLT75" s="243"/>
      <c r="RLU75" s="243"/>
      <c r="RLV75" s="243"/>
      <c r="RLW75" s="243"/>
      <c r="RLX75" s="243"/>
      <c r="RLY75" s="243"/>
      <c r="RLZ75" s="243"/>
      <c r="RMA75" s="243"/>
      <c r="RMB75" s="243"/>
      <c r="RMC75" s="243"/>
      <c r="RMD75" s="243"/>
      <c r="RME75" s="243"/>
      <c r="RMF75" s="243"/>
      <c r="RMG75" s="243"/>
      <c r="RMH75" s="243"/>
      <c r="RMI75" s="243"/>
      <c r="RMJ75" s="243"/>
      <c r="RMK75" s="243"/>
      <c r="RML75" s="243"/>
      <c r="RMM75" s="243"/>
      <c r="RMN75" s="243"/>
      <c r="RMO75" s="243"/>
      <c r="RMP75" s="243"/>
      <c r="RMQ75" s="243"/>
      <c r="RMR75" s="243"/>
      <c r="RMS75" s="243"/>
      <c r="RMT75" s="243"/>
      <c r="RMU75" s="243"/>
      <c r="RMV75" s="243"/>
      <c r="RMW75" s="243"/>
      <c r="RMX75" s="243"/>
      <c r="RMY75" s="243"/>
      <c r="RMZ75" s="243"/>
      <c r="RNA75" s="243"/>
      <c r="RNB75" s="243"/>
      <c r="RNC75" s="243"/>
      <c r="RND75" s="243"/>
      <c r="RNE75" s="243"/>
      <c r="RNF75" s="243"/>
      <c r="RNG75" s="243"/>
      <c r="RNH75" s="243"/>
      <c r="RNI75" s="243"/>
      <c r="RNJ75" s="243"/>
      <c r="RNK75" s="243"/>
      <c r="RNL75" s="243"/>
      <c r="RNM75" s="243"/>
      <c r="RNN75" s="243"/>
      <c r="RNO75" s="243"/>
      <c r="RNP75" s="243"/>
      <c r="RNQ75" s="243"/>
      <c r="RNR75" s="243"/>
      <c r="RNS75" s="243"/>
      <c r="RNT75" s="243"/>
      <c r="RNU75" s="243"/>
      <c r="RNV75" s="243"/>
      <c r="RNW75" s="243"/>
      <c r="RNX75" s="243"/>
      <c r="RNY75" s="243"/>
      <c r="RNZ75" s="243"/>
      <c r="ROA75" s="243"/>
      <c r="ROB75" s="243"/>
      <c r="ROC75" s="243"/>
      <c r="ROD75" s="243"/>
      <c r="ROE75" s="243"/>
      <c r="ROF75" s="243"/>
      <c r="ROG75" s="243"/>
      <c r="ROH75" s="243"/>
      <c r="ROI75" s="243"/>
      <c r="ROJ75" s="243"/>
      <c r="ROK75" s="243"/>
      <c r="ROL75" s="243"/>
      <c r="ROM75" s="243"/>
      <c r="RON75" s="243"/>
      <c r="ROO75" s="243"/>
      <c r="ROP75" s="243"/>
      <c r="ROQ75" s="243"/>
      <c r="ROR75" s="243"/>
      <c r="ROS75" s="243"/>
      <c r="ROT75" s="243"/>
      <c r="ROU75" s="243"/>
      <c r="ROV75" s="243"/>
      <c r="ROW75" s="243"/>
      <c r="ROX75" s="243"/>
      <c r="ROY75" s="243"/>
      <c r="ROZ75" s="243"/>
      <c r="RPA75" s="243"/>
      <c r="RPB75" s="243"/>
      <c r="RPC75" s="243"/>
      <c r="RPD75" s="243"/>
      <c r="RPE75" s="243"/>
      <c r="RPF75" s="243"/>
      <c r="RPG75" s="243"/>
      <c r="RPH75" s="243"/>
      <c r="RPI75" s="243"/>
      <c r="RPJ75" s="243"/>
      <c r="RPK75" s="243"/>
      <c r="RPL75" s="243"/>
      <c r="RPM75" s="243"/>
      <c r="RPN75" s="243"/>
      <c r="RPO75" s="243"/>
      <c r="RPP75" s="243"/>
      <c r="RPQ75" s="243"/>
      <c r="RPR75" s="243"/>
      <c r="RPS75" s="243"/>
      <c r="RPT75" s="243"/>
      <c r="RPU75" s="243"/>
      <c r="RPV75" s="243"/>
      <c r="RPW75" s="243"/>
      <c r="RPX75" s="243"/>
      <c r="RPY75" s="243"/>
      <c r="RPZ75" s="243"/>
      <c r="RQA75" s="243"/>
      <c r="RQB75" s="243"/>
      <c r="RQC75" s="243"/>
      <c r="RQD75" s="243"/>
      <c r="RQE75" s="243"/>
      <c r="RQF75" s="243"/>
      <c r="RQG75" s="243"/>
      <c r="RQH75" s="243"/>
      <c r="RQI75" s="243"/>
      <c r="RQJ75" s="243"/>
      <c r="RQK75" s="243"/>
      <c r="RQL75" s="243"/>
      <c r="RQM75" s="243"/>
      <c r="RQN75" s="243"/>
      <c r="RQO75" s="243"/>
      <c r="RQP75" s="243"/>
      <c r="RQQ75" s="243"/>
      <c r="RQR75" s="243"/>
      <c r="RQS75" s="243"/>
      <c r="RQT75" s="243"/>
      <c r="RQU75" s="243"/>
      <c r="RQV75" s="243"/>
      <c r="RQW75" s="243"/>
      <c r="RQX75" s="243"/>
      <c r="RQY75" s="243"/>
      <c r="RQZ75" s="243"/>
      <c r="RRA75" s="243"/>
      <c r="RRB75" s="243"/>
      <c r="RRC75" s="243"/>
      <c r="RRD75" s="243"/>
      <c r="RRE75" s="243"/>
      <c r="RRF75" s="243"/>
      <c r="RRG75" s="243"/>
      <c r="RRH75" s="243"/>
      <c r="RRI75" s="243"/>
      <c r="RRJ75" s="243"/>
      <c r="RRK75" s="243"/>
      <c r="RRL75" s="243"/>
      <c r="RRM75" s="243"/>
      <c r="RRN75" s="243"/>
      <c r="RRO75" s="243"/>
      <c r="RRP75" s="243"/>
      <c r="RRQ75" s="243"/>
      <c r="RRR75" s="243"/>
      <c r="RRS75" s="243"/>
      <c r="RRT75" s="243"/>
      <c r="RRU75" s="243"/>
      <c r="RRV75" s="243"/>
      <c r="RRW75" s="243"/>
      <c r="RRX75" s="243"/>
      <c r="RRY75" s="243"/>
      <c r="RRZ75" s="243"/>
      <c r="RSA75" s="243"/>
      <c r="RSB75" s="243"/>
      <c r="RSC75" s="243"/>
      <c r="RSD75" s="243"/>
      <c r="RSE75" s="243"/>
      <c r="RSF75" s="243"/>
      <c r="RSG75" s="243"/>
      <c r="RSH75" s="243"/>
      <c r="RSI75" s="243"/>
      <c r="RSJ75" s="243"/>
      <c r="RSK75" s="243"/>
      <c r="RSL75" s="243"/>
      <c r="RSM75" s="243"/>
      <c r="RSN75" s="243"/>
      <c r="RSO75" s="243"/>
      <c r="RSP75" s="243"/>
      <c r="RSQ75" s="243"/>
      <c r="RSR75" s="243"/>
      <c r="RSS75" s="243"/>
      <c r="RST75" s="243"/>
      <c r="RSU75" s="243"/>
      <c r="RSV75" s="243"/>
      <c r="RSW75" s="243"/>
      <c r="RSX75" s="243"/>
      <c r="RSY75" s="243"/>
      <c r="RSZ75" s="243"/>
      <c r="RTA75" s="243"/>
      <c r="RTB75" s="243"/>
      <c r="RTC75" s="243"/>
      <c r="RTD75" s="243"/>
      <c r="RTE75" s="243"/>
      <c r="RTF75" s="243"/>
      <c r="RTG75" s="243"/>
      <c r="RTH75" s="243"/>
      <c r="RTI75" s="243"/>
      <c r="RTJ75" s="243"/>
      <c r="RTK75" s="243"/>
      <c r="RTL75" s="243"/>
      <c r="RTM75" s="243"/>
      <c r="RTN75" s="243"/>
      <c r="RTO75" s="243"/>
      <c r="RTP75" s="243"/>
      <c r="RTQ75" s="243"/>
      <c r="RTR75" s="243"/>
      <c r="RTS75" s="243"/>
      <c r="RTT75" s="243"/>
      <c r="RTU75" s="243"/>
      <c r="RTV75" s="243"/>
      <c r="RTW75" s="243"/>
      <c r="RTX75" s="243"/>
      <c r="RTY75" s="243"/>
      <c r="RTZ75" s="243"/>
      <c r="RUA75" s="243"/>
      <c r="RUB75" s="243"/>
      <c r="RUC75" s="243"/>
      <c r="RUD75" s="243"/>
      <c r="RUE75" s="243"/>
      <c r="RUF75" s="243"/>
      <c r="RUG75" s="243"/>
      <c r="RUH75" s="243"/>
      <c r="RUI75" s="243"/>
      <c r="RUJ75" s="243"/>
      <c r="RUK75" s="243"/>
      <c r="RUL75" s="243"/>
      <c r="RUM75" s="243"/>
      <c r="RUN75" s="243"/>
      <c r="RUO75" s="243"/>
      <c r="RUP75" s="243"/>
      <c r="RUQ75" s="243"/>
      <c r="RUR75" s="243"/>
      <c r="RUS75" s="243"/>
      <c r="RUT75" s="243"/>
      <c r="RUU75" s="243"/>
      <c r="RUV75" s="243"/>
      <c r="RUW75" s="243"/>
      <c r="RUX75" s="243"/>
      <c r="RUY75" s="243"/>
      <c r="RUZ75" s="243"/>
      <c r="RVA75" s="243"/>
      <c r="RVB75" s="243"/>
      <c r="RVC75" s="243"/>
      <c r="RVD75" s="243"/>
      <c r="RVE75" s="243"/>
      <c r="RVF75" s="243"/>
      <c r="RVG75" s="243"/>
      <c r="RVH75" s="243"/>
      <c r="RVI75" s="243"/>
      <c r="RVJ75" s="243"/>
      <c r="RVK75" s="243"/>
      <c r="RVL75" s="243"/>
      <c r="RVM75" s="243"/>
      <c r="RVN75" s="243"/>
      <c r="RVO75" s="243"/>
      <c r="RVP75" s="243"/>
      <c r="RVQ75" s="243"/>
      <c r="RVR75" s="243"/>
      <c r="RVS75" s="243"/>
      <c r="RVT75" s="243"/>
      <c r="RVU75" s="243"/>
      <c r="RVV75" s="243"/>
      <c r="RVW75" s="243"/>
      <c r="RVX75" s="243"/>
      <c r="RVY75" s="243"/>
      <c r="RVZ75" s="243"/>
      <c r="RWA75" s="243"/>
      <c r="RWB75" s="243"/>
      <c r="RWC75" s="243"/>
      <c r="RWD75" s="243"/>
      <c r="RWE75" s="243"/>
      <c r="RWF75" s="243"/>
      <c r="RWG75" s="243"/>
      <c r="RWH75" s="243"/>
      <c r="RWI75" s="243"/>
      <c r="RWJ75" s="243"/>
      <c r="RWK75" s="243"/>
      <c r="RWL75" s="243"/>
      <c r="RWM75" s="243"/>
      <c r="RWN75" s="243"/>
      <c r="RWO75" s="243"/>
      <c r="RWP75" s="243"/>
      <c r="RWQ75" s="243"/>
      <c r="RWR75" s="243"/>
      <c r="RWS75" s="243"/>
      <c r="RWT75" s="243"/>
      <c r="RWU75" s="243"/>
      <c r="RWV75" s="243"/>
      <c r="RWW75" s="243"/>
      <c r="RWX75" s="243"/>
      <c r="RWY75" s="243"/>
      <c r="RWZ75" s="243"/>
      <c r="RXA75" s="243"/>
      <c r="RXB75" s="243"/>
      <c r="RXC75" s="243"/>
      <c r="RXD75" s="243"/>
      <c r="RXE75" s="243"/>
      <c r="RXF75" s="243"/>
      <c r="RXG75" s="243"/>
      <c r="RXH75" s="243"/>
      <c r="RXI75" s="243"/>
      <c r="RXJ75" s="243"/>
      <c r="RXK75" s="243"/>
      <c r="RXL75" s="243"/>
      <c r="RXM75" s="243"/>
      <c r="RXN75" s="243"/>
      <c r="RXO75" s="243"/>
      <c r="RXP75" s="243"/>
      <c r="RXQ75" s="243"/>
      <c r="RXR75" s="243"/>
      <c r="RXS75" s="243"/>
      <c r="RXT75" s="243"/>
      <c r="RXU75" s="243"/>
      <c r="RXV75" s="243"/>
      <c r="RXW75" s="243"/>
      <c r="RXX75" s="243"/>
      <c r="RXY75" s="243"/>
      <c r="RXZ75" s="243"/>
      <c r="RYA75" s="243"/>
      <c r="RYB75" s="243"/>
      <c r="RYC75" s="243"/>
      <c r="RYD75" s="243"/>
      <c r="RYE75" s="243"/>
      <c r="RYF75" s="243"/>
      <c r="RYG75" s="243"/>
      <c r="RYH75" s="243"/>
      <c r="RYI75" s="243"/>
      <c r="RYJ75" s="243"/>
      <c r="RYK75" s="243"/>
      <c r="RYL75" s="243"/>
      <c r="RYM75" s="243"/>
      <c r="RYN75" s="243"/>
      <c r="RYO75" s="243"/>
      <c r="RYP75" s="243"/>
      <c r="RYQ75" s="243"/>
      <c r="RYR75" s="243"/>
      <c r="RYS75" s="243"/>
      <c r="RYT75" s="243"/>
      <c r="RYU75" s="243"/>
      <c r="RYV75" s="243"/>
      <c r="RYW75" s="243"/>
      <c r="RYX75" s="243"/>
      <c r="RYY75" s="243"/>
      <c r="RYZ75" s="243"/>
      <c r="RZA75" s="243"/>
      <c r="RZB75" s="243"/>
      <c r="RZC75" s="243"/>
      <c r="RZD75" s="243"/>
      <c r="RZE75" s="243"/>
      <c r="RZF75" s="243"/>
      <c r="RZG75" s="243"/>
      <c r="RZH75" s="243"/>
      <c r="RZI75" s="243"/>
      <c r="RZJ75" s="243"/>
      <c r="RZK75" s="243"/>
      <c r="RZL75" s="243"/>
      <c r="RZM75" s="243"/>
      <c r="RZN75" s="243"/>
      <c r="RZO75" s="243"/>
      <c r="RZP75" s="243"/>
      <c r="RZQ75" s="243"/>
      <c r="RZR75" s="243"/>
      <c r="RZS75" s="243"/>
      <c r="RZT75" s="243"/>
      <c r="RZU75" s="243"/>
      <c r="RZV75" s="243"/>
      <c r="RZW75" s="243"/>
      <c r="RZX75" s="243"/>
      <c r="RZY75" s="243"/>
      <c r="RZZ75" s="243"/>
      <c r="SAA75" s="243"/>
      <c r="SAB75" s="243"/>
      <c r="SAC75" s="243"/>
      <c r="SAD75" s="243"/>
      <c r="SAE75" s="243"/>
      <c r="SAF75" s="243"/>
      <c r="SAG75" s="243"/>
      <c r="SAH75" s="243"/>
      <c r="SAI75" s="243"/>
      <c r="SAJ75" s="243"/>
      <c r="SAK75" s="243"/>
      <c r="SAL75" s="243"/>
      <c r="SAM75" s="243"/>
      <c r="SAN75" s="243"/>
      <c r="SAO75" s="243"/>
      <c r="SAP75" s="243"/>
      <c r="SAQ75" s="243"/>
      <c r="SAR75" s="243"/>
      <c r="SAS75" s="243"/>
      <c r="SAT75" s="243"/>
      <c r="SAU75" s="243"/>
      <c r="SAV75" s="243"/>
      <c r="SAW75" s="243"/>
      <c r="SAX75" s="243"/>
      <c r="SAY75" s="243"/>
      <c r="SAZ75" s="243"/>
      <c r="SBA75" s="243"/>
      <c r="SBB75" s="243"/>
      <c r="SBC75" s="243"/>
      <c r="SBD75" s="243"/>
      <c r="SBE75" s="243"/>
      <c r="SBF75" s="243"/>
      <c r="SBG75" s="243"/>
      <c r="SBH75" s="243"/>
      <c r="SBI75" s="243"/>
      <c r="SBJ75" s="243"/>
      <c r="SBK75" s="243"/>
      <c r="SBL75" s="243"/>
      <c r="SBM75" s="243"/>
      <c r="SBN75" s="243"/>
      <c r="SBO75" s="243"/>
      <c r="SBP75" s="243"/>
      <c r="SBQ75" s="243"/>
      <c r="SBR75" s="243"/>
      <c r="SBS75" s="243"/>
      <c r="SBT75" s="243"/>
      <c r="SBU75" s="243"/>
      <c r="SBV75" s="243"/>
      <c r="SBW75" s="243"/>
      <c r="SBX75" s="243"/>
      <c r="SBY75" s="243"/>
      <c r="SBZ75" s="243"/>
      <c r="SCA75" s="243"/>
      <c r="SCB75" s="243"/>
      <c r="SCC75" s="243"/>
      <c r="SCD75" s="243"/>
      <c r="SCE75" s="243"/>
      <c r="SCF75" s="243"/>
      <c r="SCG75" s="243"/>
      <c r="SCH75" s="243"/>
      <c r="SCI75" s="243"/>
      <c r="SCJ75" s="243"/>
      <c r="SCK75" s="243"/>
      <c r="SCL75" s="243"/>
      <c r="SCM75" s="243"/>
      <c r="SCN75" s="243"/>
      <c r="SCO75" s="243"/>
      <c r="SCP75" s="243"/>
      <c r="SCQ75" s="243"/>
      <c r="SCR75" s="243"/>
      <c r="SCS75" s="243"/>
      <c r="SCT75" s="243"/>
      <c r="SCU75" s="243"/>
      <c r="SCV75" s="243"/>
      <c r="SCW75" s="243"/>
      <c r="SCX75" s="243"/>
      <c r="SCY75" s="243"/>
      <c r="SCZ75" s="243"/>
      <c r="SDA75" s="243"/>
      <c r="SDB75" s="243"/>
      <c r="SDC75" s="243"/>
      <c r="SDD75" s="243"/>
      <c r="SDE75" s="243"/>
      <c r="SDF75" s="243"/>
      <c r="SDG75" s="243"/>
      <c r="SDH75" s="243"/>
      <c r="SDI75" s="243"/>
      <c r="SDJ75" s="243"/>
      <c r="SDK75" s="243"/>
      <c r="SDL75" s="243"/>
      <c r="SDM75" s="243"/>
      <c r="SDN75" s="243"/>
      <c r="SDO75" s="243"/>
      <c r="SDP75" s="243"/>
      <c r="SDQ75" s="243"/>
      <c r="SDR75" s="243"/>
      <c r="SDS75" s="243"/>
      <c r="SDT75" s="243"/>
      <c r="SDU75" s="243"/>
      <c r="SDV75" s="243"/>
      <c r="SDW75" s="243"/>
      <c r="SDX75" s="243"/>
      <c r="SDY75" s="243"/>
      <c r="SDZ75" s="243"/>
      <c r="SEA75" s="243"/>
      <c r="SEB75" s="243"/>
      <c r="SEC75" s="243"/>
      <c r="SED75" s="243"/>
      <c r="SEE75" s="243"/>
      <c r="SEF75" s="243"/>
      <c r="SEG75" s="243"/>
      <c r="SEH75" s="243"/>
      <c r="SEI75" s="243"/>
      <c r="SEJ75" s="243"/>
      <c r="SEK75" s="243"/>
      <c r="SEL75" s="243"/>
      <c r="SEM75" s="243"/>
      <c r="SEN75" s="243"/>
      <c r="SEO75" s="243"/>
      <c r="SEP75" s="243"/>
      <c r="SEQ75" s="243"/>
      <c r="SER75" s="243"/>
      <c r="SES75" s="243"/>
      <c r="SET75" s="243"/>
      <c r="SEU75" s="243"/>
      <c r="SEV75" s="243"/>
      <c r="SEW75" s="243"/>
      <c r="SEX75" s="243"/>
      <c r="SEY75" s="243"/>
      <c r="SEZ75" s="243"/>
      <c r="SFA75" s="243"/>
      <c r="SFB75" s="243"/>
      <c r="SFC75" s="243"/>
      <c r="SFD75" s="243"/>
      <c r="SFE75" s="243"/>
      <c r="SFF75" s="243"/>
      <c r="SFG75" s="243"/>
      <c r="SFH75" s="243"/>
      <c r="SFI75" s="243"/>
      <c r="SFJ75" s="243"/>
      <c r="SFK75" s="243"/>
      <c r="SFL75" s="243"/>
      <c r="SFM75" s="243"/>
      <c r="SFN75" s="243"/>
      <c r="SFO75" s="243"/>
      <c r="SFP75" s="243"/>
      <c r="SFQ75" s="243"/>
      <c r="SFR75" s="243"/>
      <c r="SFS75" s="243"/>
      <c r="SFT75" s="243"/>
      <c r="SFU75" s="243"/>
      <c r="SFV75" s="243"/>
      <c r="SFW75" s="243"/>
      <c r="SFX75" s="243"/>
      <c r="SFY75" s="243"/>
      <c r="SFZ75" s="243"/>
      <c r="SGA75" s="243"/>
      <c r="SGB75" s="243"/>
      <c r="SGC75" s="243"/>
      <c r="SGD75" s="243"/>
      <c r="SGE75" s="243"/>
      <c r="SGF75" s="243"/>
      <c r="SGG75" s="243"/>
      <c r="SGH75" s="243"/>
      <c r="SGI75" s="243"/>
      <c r="SGJ75" s="243"/>
      <c r="SGK75" s="243"/>
      <c r="SGL75" s="243"/>
      <c r="SGM75" s="243"/>
      <c r="SGN75" s="243"/>
      <c r="SGO75" s="243"/>
      <c r="SGP75" s="243"/>
      <c r="SGQ75" s="243"/>
      <c r="SGR75" s="243"/>
      <c r="SGS75" s="243"/>
      <c r="SGT75" s="243"/>
      <c r="SGU75" s="243"/>
      <c r="SGV75" s="243"/>
      <c r="SGW75" s="243"/>
      <c r="SGX75" s="243"/>
      <c r="SGY75" s="243"/>
      <c r="SGZ75" s="243"/>
      <c r="SHA75" s="243"/>
      <c r="SHB75" s="243"/>
      <c r="SHC75" s="243"/>
      <c r="SHD75" s="243"/>
      <c r="SHE75" s="243"/>
      <c r="SHF75" s="243"/>
      <c r="SHG75" s="243"/>
      <c r="SHH75" s="243"/>
      <c r="SHI75" s="243"/>
      <c r="SHJ75" s="243"/>
      <c r="SHK75" s="243"/>
      <c r="SHL75" s="243"/>
      <c r="SHM75" s="243"/>
      <c r="SHN75" s="243"/>
      <c r="SHO75" s="243"/>
      <c r="SHP75" s="243"/>
      <c r="SHQ75" s="243"/>
      <c r="SHR75" s="243"/>
      <c r="SHS75" s="243"/>
      <c r="SHT75" s="243"/>
      <c r="SHU75" s="243"/>
      <c r="SHV75" s="243"/>
      <c r="SHW75" s="243"/>
      <c r="SHX75" s="243"/>
      <c r="SHY75" s="243"/>
      <c r="SHZ75" s="243"/>
      <c r="SIA75" s="243"/>
      <c r="SIB75" s="243"/>
      <c r="SIC75" s="243"/>
      <c r="SID75" s="243"/>
      <c r="SIE75" s="243"/>
      <c r="SIF75" s="243"/>
      <c r="SIG75" s="243"/>
      <c r="SIH75" s="243"/>
      <c r="SII75" s="243"/>
      <c r="SIJ75" s="243"/>
      <c r="SIK75" s="243"/>
      <c r="SIL75" s="243"/>
      <c r="SIM75" s="243"/>
      <c r="SIN75" s="243"/>
      <c r="SIO75" s="243"/>
      <c r="SIP75" s="243"/>
      <c r="SIQ75" s="243"/>
      <c r="SIR75" s="243"/>
      <c r="SIS75" s="243"/>
      <c r="SIT75" s="243"/>
      <c r="SIU75" s="243"/>
      <c r="SIV75" s="243"/>
      <c r="SIW75" s="243"/>
      <c r="SIX75" s="243"/>
      <c r="SIY75" s="243"/>
      <c r="SIZ75" s="243"/>
      <c r="SJA75" s="243"/>
      <c r="SJB75" s="243"/>
      <c r="SJC75" s="243"/>
      <c r="SJD75" s="243"/>
      <c r="SJE75" s="243"/>
      <c r="SJF75" s="243"/>
      <c r="SJG75" s="243"/>
      <c r="SJH75" s="243"/>
      <c r="SJI75" s="243"/>
      <c r="SJJ75" s="243"/>
      <c r="SJK75" s="243"/>
      <c r="SJL75" s="243"/>
      <c r="SJM75" s="243"/>
      <c r="SJN75" s="243"/>
      <c r="SJO75" s="243"/>
      <c r="SJP75" s="243"/>
      <c r="SJQ75" s="243"/>
      <c r="SJR75" s="243"/>
      <c r="SJS75" s="243"/>
      <c r="SJT75" s="243"/>
      <c r="SJU75" s="243"/>
      <c r="SJV75" s="243"/>
      <c r="SJW75" s="243"/>
      <c r="SJX75" s="243"/>
      <c r="SJY75" s="243"/>
      <c r="SJZ75" s="243"/>
      <c r="SKA75" s="243"/>
      <c r="SKB75" s="243"/>
      <c r="SKC75" s="243"/>
      <c r="SKD75" s="243"/>
      <c r="SKE75" s="243"/>
      <c r="SKF75" s="243"/>
      <c r="SKG75" s="243"/>
      <c r="SKH75" s="243"/>
      <c r="SKI75" s="243"/>
      <c r="SKJ75" s="243"/>
      <c r="SKK75" s="243"/>
      <c r="SKL75" s="243"/>
      <c r="SKM75" s="243"/>
      <c r="SKN75" s="243"/>
      <c r="SKO75" s="243"/>
      <c r="SKP75" s="243"/>
      <c r="SKQ75" s="243"/>
      <c r="SKR75" s="243"/>
      <c r="SKS75" s="243"/>
      <c r="SKT75" s="243"/>
      <c r="SKU75" s="243"/>
      <c r="SKV75" s="243"/>
      <c r="SKW75" s="243"/>
      <c r="SKX75" s="243"/>
      <c r="SKY75" s="243"/>
      <c r="SKZ75" s="243"/>
      <c r="SLA75" s="243"/>
      <c r="SLB75" s="243"/>
      <c r="SLC75" s="243"/>
      <c r="SLD75" s="243"/>
      <c r="SLE75" s="243"/>
      <c r="SLF75" s="243"/>
      <c r="SLG75" s="243"/>
      <c r="SLH75" s="243"/>
      <c r="SLI75" s="243"/>
      <c r="SLJ75" s="243"/>
      <c r="SLK75" s="243"/>
      <c r="SLL75" s="243"/>
      <c r="SLM75" s="243"/>
      <c r="SLN75" s="243"/>
      <c r="SLO75" s="243"/>
      <c r="SLP75" s="243"/>
      <c r="SLQ75" s="243"/>
      <c r="SLR75" s="243"/>
      <c r="SLS75" s="243"/>
      <c r="SLT75" s="243"/>
      <c r="SLU75" s="243"/>
      <c r="SLV75" s="243"/>
      <c r="SLW75" s="243"/>
      <c r="SLX75" s="243"/>
      <c r="SLY75" s="243"/>
      <c r="SLZ75" s="243"/>
      <c r="SMA75" s="243"/>
      <c r="SMB75" s="243"/>
      <c r="SMC75" s="243"/>
      <c r="SMD75" s="243"/>
      <c r="SME75" s="243"/>
      <c r="SMF75" s="243"/>
      <c r="SMG75" s="243"/>
      <c r="SMH75" s="243"/>
      <c r="SMI75" s="243"/>
      <c r="SMJ75" s="243"/>
      <c r="SMK75" s="243"/>
      <c r="SML75" s="243"/>
      <c r="SMM75" s="243"/>
      <c r="SMN75" s="243"/>
      <c r="SMO75" s="243"/>
      <c r="SMP75" s="243"/>
      <c r="SMQ75" s="243"/>
      <c r="SMR75" s="243"/>
      <c r="SMS75" s="243"/>
      <c r="SMT75" s="243"/>
      <c r="SMU75" s="243"/>
      <c r="SMV75" s="243"/>
      <c r="SMW75" s="243"/>
      <c r="SMX75" s="243"/>
      <c r="SMY75" s="243"/>
      <c r="SMZ75" s="243"/>
      <c r="SNA75" s="243"/>
      <c r="SNB75" s="243"/>
      <c r="SNC75" s="243"/>
      <c r="SND75" s="243"/>
      <c r="SNE75" s="243"/>
      <c r="SNF75" s="243"/>
      <c r="SNG75" s="243"/>
      <c r="SNH75" s="243"/>
      <c r="SNI75" s="243"/>
      <c r="SNJ75" s="243"/>
      <c r="SNK75" s="243"/>
      <c r="SNL75" s="243"/>
      <c r="SNM75" s="243"/>
      <c r="SNN75" s="243"/>
      <c r="SNO75" s="243"/>
      <c r="SNP75" s="243"/>
      <c r="SNQ75" s="243"/>
      <c r="SNR75" s="243"/>
      <c r="SNS75" s="243"/>
      <c r="SNT75" s="243"/>
      <c r="SNU75" s="243"/>
      <c r="SNV75" s="243"/>
      <c r="SNW75" s="243"/>
      <c r="SNX75" s="243"/>
      <c r="SNY75" s="243"/>
      <c r="SNZ75" s="243"/>
      <c r="SOA75" s="243"/>
      <c r="SOB75" s="243"/>
      <c r="SOC75" s="243"/>
      <c r="SOD75" s="243"/>
      <c r="SOE75" s="243"/>
      <c r="SOF75" s="243"/>
      <c r="SOG75" s="243"/>
      <c r="SOH75" s="243"/>
      <c r="SOI75" s="243"/>
      <c r="SOJ75" s="243"/>
      <c r="SOK75" s="243"/>
      <c r="SOL75" s="243"/>
      <c r="SOM75" s="243"/>
      <c r="SON75" s="243"/>
      <c r="SOO75" s="243"/>
      <c r="SOP75" s="243"/>
      <c r="SOQ75" s="243"/>
      <c r="SOR75" s="243"/>
      <c r="SOS75" s="243"/>
      <c r="SOT75" s="243"/>
      <c r="SOU75" s="243"/>
      <c r="SOV75" s="243"/>
      <c r="SOW75" s="243"/>
      <c r="SOX75" s="243"/>
      <c r="SOY75" s="243"/>
      <c r="SOZ75" s="243"/>
      <c r="SPA75" s="243"/>
      <c r="SPB75" s="243"/>
      <c r="SPC75" s="243"/>
      <c r="SPD75" s="243"/>
      <c r="SPE75" s="243"/>
      <c r="SPF75" s="243"/>
      <c r="SPG75" s="243"/>
      <c r="SPH75" s="243"/>
      <c r="SPI75" s="243"/>
      <c r="SPJ75" s="243"/>
      <c r="SPK75" s="243"/>
      <c r="SPL75" s="243"/>
      <c r="SPM75" s="243"/>
      <c r="SPN75" s="243"/>
      <c r="SPO75" s="243"/>
      <c r="SPP75" s="243"/>
      <c r="SPQ75" s="243"/>
      <c r="SPR75" s="243"/>
      <c r="SPS75" s="243"/>
      <c r="SPT75" s="243"/>
      <c r="SPU75" s="243"/>
      <c r="SPV75" s="243"/>
      <c r="SPW75" s="243"/>
      <c r="SPX75" s="243"/>
      <c r="SPY75" s="243"/>
      <c r="SPZ75" s="243"/>
      <c r="SQA75" s="243"/>
      <c r="SQB75" s="243"/>
      <c r="SQC75" s="243"/>
      <c r="SQD75" s="243"/>
      <c r="SQE75" s="243"/>
      <c r="SQF75" s="243"/>
      <c r="SQG75" s="243"/>
      <c r="SQH75" s="243"/>
      <c r="SQI75" s="243"/>
      <c r="SQJ75" s="243"/>
      <c r="SQK75" s="243"/>
      <c r="SQL75" s="243"/>
      <c r="SQM75" s="243"/>
      <c r="SQN75" s="243"/>
      <c r="SQO75" s="243"/>
      <c r="SQP75" s="243"/>
      <c r="SQQ75" s="243"/>
      <c r="SQR75" s="243"/>
      <c r="SQS75" s="243"/>
      <c r="SQT75" s="243"/>
      <c r="SQU75" s="243"/>
      <c r="SQV75" s="243"/>
      <c r="SQW75" s="243"/>
      <c r="SQX75" s="243"/>
      <c r="SQY75" s="243"/>
      <c r="SQZ75" s="243"/>
      <c r="SRA75" s="243"/>
      <c r="SRB75" s="243"/>
      <c r="SRC75" s="243"/>
      <c r="SRD75" s="243"/>
      <c r="SRE75" s="243"/>
      <c r="SRF75" s="243"/>
      <c r="SRG75" s="243"/>
      <c r="SRH75" s="243"/>
      <c r="SRI75" s="243"/>
      <c r="SRJ75" s="243"/>
      <c r="SRK75" s="243"/>
      <c r="SRL75" s="243"/>
      <c r="SRM75" s="243"/>
      <c r="SRN75" s="243"/>
      <c r="SRO75" s="243"/>
      <c r="SRP75" s="243"/>
      <c r="SRQ75" s="243"/>
      <c r="SRR75" s="243"/>
      <c r="SRS75" s="243"/>
      <c r="SRT75" s="243"/>
      <c r="SRU75" s="243"/>
      <c r="SRV75" s="243"/>
      <c r="SRW75" s="243"/>
      <c r="SRX75" s="243"/>
      <c r="SRY75" s="243"/>
      <c r="SRZ75" s="243"/>
      <c r="SSA75" s="243"/>
      <c r="SSB75" s="243"/>
      <c r="SSC75" s="243"/>
      <c r="SSD75" s="243"/>
      <c r="SSE75" s="243"/>
      <c r="SSF75" s="243"/>
      <c r="SSG75" s="243"/>
      <c r="SSH75" s="243"/>
      <c r="SSI75" s="243"/>
      <c r="SSJ75" s="243"/>
      <c r="SSK75" s="243"/>
      <c r="SSL75" s="243"/>
      <c r="SSM75" s="243"/>
      <c r="SSN75" s="243"/>
      <c r="SSO75" s="243"/>
      <c r="SSP75" s="243"/>
      <c r="SSQ75" s="243"/>
      <c r="SSR75" s="243"/>
      <c r="SSS75" s="243"/>
      <c r="SST75" s="243"/>
      <c r="SSU75" s="243"/>
      <c r="SSV75" s="243"/>
      <c r="SSW75" s="243"/>
      <c r="SSX75" s="243"/>
      <c r="SSY75" s="243"/>
      <c r="SSZ75" s="243"/>
      <c r="STA75" s="243"/>
      <c r="STB75" s="243"/>
      <c r="STC75" s="243"/>
      <c r="STD75" s="243"/>
      <c r="STE75" s="243"/>
      <c r="STF75" s="243"/>
      <c r="STG75" s="243"/>
      <c r="STH75" s="243"/>
      <c r="STI75" s="243"/>
      <c r="STJ75" s="243"/>
      <c r="STK75" s="243"/>
      <c r="STL75" s="243"/>
      <c r="STM75" s="243"/>
      <c r="STN75" s="243"/>
      <c r="STO75" s="243"/>
      <c r="STP75" s="243"/>
      <c r="STQ75" s="243"/>
      <c r="STR75" s="243"/>
      <c r="STS75" s="243"/>
      <c r="STT75" s="243"/>
      <c r="STU75" s="243"/>
      <c r="STV75" s="243"/>
      <c r="STW75" s="243"/>
      <c r="STX75" s="243"/>
      <c r="STY75" s="243"/>
      <c r="STZ75" s="243"/>
      <c r="SUA75" s="243"/>
      <c r="SUB75" s="243"/>
      <c r="SUC75" s="243"/>
      <c r="SUD75" s="243"/>
      <c r="SUE75" s="243"/>
      <c r="SUF75" s="243"/>
      <c r="SUG75" s="243"/>
      <c r="SUH75" s="243"/>
      <c r="SUI75" s="243"/>
      <c r="SUJ75" s="243"/>
      <c r="SUK75" s="243"/>
      <c r="SUL75" s="243"/>
      <c r="SUM75" s="243"/>
      <c r="SUN75" s="243"/>
      <c r="SUO75" s="243"/>
      <c r="SUP75" s="243"/>
      <c r="SUQ75" s="243"/>
      <c r="SUR75" s="243"/>
      <c r="SUS75" s="243"/>
      <c r="SUT75" s="243"/>
      <c r="SUU75" s="243"/>
      <c r="SUV75" s="243"/>
      <c r="SUW75" s="243"/>
      <c r="SUX75" s="243"/>
      <c r="SUY75" s="243"/>
      <c r="SUZ75" s="243"/>
      <c r="SVA75" s="243"/>
      <c r="SVB75" s="243"/>
      <c r="SVC75" s="243"/>
      <c r="SVD75" s="243"/>
      <c r="SVE75" s="243"/>
      <c r="SVF75" s="243"/>
      <c r="SVG75" s="243"/>
      <c r="SVH75" s="243"/>
      <c r="SVI75" s="243"/>
      <c r="SVJ75" s="243"/>
      <c r="SVK75" s="243"/>
      <c r="SVL75" s="243"/>
      <c r="SVM75" s="243"/>
      <c r="SVN75" s="243"/>
      <c r="SVO75" s="243"/>
      <c r="SVP75" s="243"/>
      <c r="SVQ75" s="243"/>
      <c r="SVR75" s="243"/>
      <c r="SVS75" s="243"/>
      <c r="SVT75" s="243"/>
      <c r="SVU75" s="243"/>
      <c r="SVV75" s="243"/>
      <c r="SVW75" s="243"/>
      <c r="SVX75" s="243"/>
      <c r="SVY75" s="243"/>
      <c r="SVZ75" s="243"/>
      <c r="SWA75" s="243"/>
      <c r="SWB75" s="243"/>
      <c r="SWC75" s="243"/>
      <c r="SWD75" s="243"/>
      <c r="SWE75" s="243"/>
      <c r="SWF75" s="243"/>
      <c r="SWG75" s="243"/>
      <c r="SWH75" s="243"/>
      <c r="SWI75" s="243"/>
      <c r="SWJ75" s="243"/>
      <c r="SWK75" s="243"/>
      <c r="SWL75" s="243"/>
      <c r="SWM75" s="243"/>
      <c r="SWN75" s="243"/>
      <c r="SWO75" s="243"/>
      <c r="SWP75" s="243"/>
      <c r="SWQ75" s="243"/>
      <c r="SWR75" s="243"/>
      <c r="SWS75" s="243"/>
      <c r="SWT75" s="243"/>
      <c r="SWU75" s="243"/>
      <c r="SWV75" s="243"/>
      <c r="SWW75" s="243"/>
      <c r="SWX75" s="243"/>
      <c r="SWY75" s="243"/>
      <c r="SWZ75" s="243"/>
      <c r="SXA75" s="243"/>
      <c r="SXB75" s="243"/>
      <c r="SXC75" s="243"/>
      <c r="SXD75" s="243"/>
      <c r="SXE75" s="243"/>
      <c r="SXF75" s="243"/>
      <c r="SXG75" s="243"/>
      <c r="SXH75" s="243"/>
      <c r="SXI75" s="243"/>
      <c r="SXJ75" s="243"/>
      <c r="SXK75" s="243"/>
      <c r="SXL75" s="243"/>
      <c r="SXM75" s="243"/>
      <c r="SXN75" s="243"/>
      <c r="SXO75" s="243"/>
      <c r="SXP75" s="243"/>
      <c r="SXQ75" s="243"/>
      <c r="SXR75" s="243"/>
      <c r="SXS75" s="243"/>
      <c r="SXT75" s="243"/>
      <c r="SXU75" s="243"/>
      <c r="SXV75" s="243"/>
      <c r="SXW75" s="243"/>
      <c r="SXX75" s="243"/>
      <c r="SXY75" s="243"/>
      <c r="SXZ75" s="243"/>
      <c r="SYA75" s="243"/>
      <c r="SYB75" s="243"/>
      <c r="SYC75" s="243"/>
      <c r="SYD75" s="243"/>
      <c r="SYE75" s="243"/>
      <c r="SYF75" s="243"/>
      <c r="SYG75" s="243"/>
      <c r="SYH75" s="243"/>
      <c r="SYI75" s="243"/>
      <c r="SYJ75" s="243"/>
      <c r="SYK75" s="243"/>
      <c r="SYL75" s="243"/>
      <c r="SYM75" s="243"/>
      <c r="SYN75" s="243"/>
      <c r="SYO75" s="243"/>
      <c r="SYP75" s="243"/>
      <c r="SYQ75" s="243"/>
      <c r="SYR75" s="243"/>
      <c r="SYS75" s="243"/>
      <c r="SYT75" s="243"/>
      <c r="SYU75" s="243"/>
      <c r="SYV75" s="243"/>
      <c r="SYW75" s="243"/>
      <c r="SYX75" s="243"/>
      <c r="SYY75" s="243"/>
      <c r="SYZ75" s="243"/>
      <c r="SZA75" s="243"/>
      <c r="SZB75" s="243"/>
      <c r="SZC75" s="243"/>
      <c r="SZD75" s="243"/>
      <c r="SZE75" s="243"/>
      <c r="SZF75" s="243"/>
      <c r="SZG75" s="243"/>
      <c r="SZH75" s="243"/>
      <c r="SZI75" s="243"/>
      <c r="SZJ75" s="243"/>
      <c r="SZK75" s="243"/>
      <c r="SZL75" s="243"/>
      <c r="SZM75" s="243"/>
      <c r="SZN75" s="243"/>
      <c r="SZO75" s="243"/>
      <c r="SZP75" s="243"/>
      <c r="SZQ75" s="243"/>
      <c r="SZR75" s="243"/>
      <c r="SZS75" s="243"/>
      <c r="SZT75" s="243"/>
      <c r="SZU75" s="243"/>
      <c r="SZV75" s="243"/>
      <c r="SZW75" s="243"/>
      <c r="SZX75" s="243"/>
      <c r="SZY75" s="243"/>
      <c r="SZZ75" s="243"/>
      <c r="TAA75" s="243"/>
      <c r="TAB75" s="243"/>
      <c r="TAC75" s="243"/>
      <c r="TAD75" s="243"/>
      <c r="TAE75" s="243"/>
      <c r="TAF75" s="243"/>
      <c r="TAG75" s="243"/>
      <c r="TAH75" s="243"/>
      <c r="TAI75" s="243"/>
      <c r="TAJ75" s="243"/>
      <c r="TAK75" s="243"/>
      <c r="TAL75" s="243"/>
      <c r="TAM75" s="243"/>
      <c r="TAN75" s="243"/>
      <c r="TAO75" s="243"/>
      <c r="TAP75" s="243"/>
      <c r="TAQ75" s="243"/>
      <c r="TAR75" s="243"/>
      <c r="TAS75" s="243"/>
      <c r="TAT75" s="243"/>
      <c r="TAU75" s="243"/>
      <c r="TAV75" s="243"/>
      <c r="TAW75" s="243"/>
      <c r="TAX75" s="243"/>
      <c r="TAY75" s="243"/>
      <c r="TAZ75" s="243"/>
      <c r="TBA75" s="243"/>
      <c r="TBB75" s="243"/>
      <c r="TBC75" s="243"/>
      <c r="TBD75" s="243"/>
      <c r="TBE75" s="243"/>
      <c r="TBF75" s="243"/>
      <c r="TBG75" s="243"/>
      <c r="TBH75" s="243"/>
      <c r="TBI75" s="243"/>
      <c r="TBJ75" s="243"/>
      <c r="TBK75" s="243"/>
      <c r="TBL75" s="243"/>
      <c r="TBM75" s="243"/>
      <c r="TBN75" s="243"/>
      <c r="TBO75" s="243"/>
      <c r="TBP75" s="243"/>
      <c r="TBQ75" s="243"/>
      <c r="TBR75" s="243"/>
      <c r="TBS75" s="243"/>
      <c r="TBT75" s="243"/>
      <c r="TBU75" s="243"/>
      <c r="TBV75" s="243"/>
      <c r="TBW75" s="243"/>
      <c r="TBX75" s="243"/>
      <c r="TBY75" s="243"/>
      <c r="TBZ75" s="243"/>
      <c r="TCA75" s="243"/>
      <c r="TCB75" s="243"/>
      <c r="TCC75" s="243"/>
      <c r="TCD75" s="243"/>
      <c r="TCE75" s="243"/>
      <c r="TCF75" s="243"/>
      <c r="TCG75" s="243"/>
      <c r="TCH75" s="243"/>
      <c r="TCI75" s="243"/>
      <c r="TCJ75" s="243"/>
      <c r="TCK75" s="243"/>
      <c r="TCL75" s="243"/>
      <c r="TCM75" s="243"/>
      <c r="TCN75" s="243"/>
      <c r="TCO75" s="243"/>
      <c r="TCP75" s="243"/>
      <c r="TCQ75" s="243"/>
      <c r="TCR75" s="243"/>
      <c r="TCS75" s="243"/>
      <c r="TCT75" s="243"/>
      <c r="TCU75" s="243"/>
      <c r="TCV75" s="243"/>
      <c r="TCW75" s="243"/>
      <c r="TCX75" s="243"/>
      <c r="TCY75" s="243"/>
      <c r="TCZ75" s="243"/>
      <c r="TDA75" s="243"/>
      <c r="TDB75" s="243"/>
      <c r="TDC75" s="243"/>
      <c r="TDD75" s="243"/>
      <c r="TDE75" s="243"/>
      <c r="TDF75" s="243"/>
      <c r="TDG75" s="243"/>
      <c r="TDH75" s="243"/>
      <c r="TDI75" s="243"/>
      <c r="TDJ75" s="243"/>
      <c r="TDK75" s="243"/>
      <c r="TDL75" s="243"/>
      <c r="TDM75" s="243"/>
      <c r="TDN75" s="243"/>
      <c r="TDO75" s="243"/>
      <c r="TDP75" s="243"/>
      <c r="TDQ75" s="243"/>
      <c r="TDR75" s="243"/>
      <c r="TDS75" s="243"/>
      <c r="TDT75" s="243"/>
      <c r="TDU75" s="243"/>
      <c r="TDV75" s="243"/>
      <c r="TDW75" s="243"/>
      <c r="TDX75" s="243"/>
      <c r="TDY75" s="243"/>
      <c r="TDZ75" s="243"/>
      <c r="TEA75" s="243"/>
      <c r="TEB75" s="243"/>
      <c r="TEC75" s="243"/>
      <c r="TED75" s="243"/>
      <c r="TEE75" s="243"/>
      <c r="TEF75" s="243"/>
      <c r="TEG75" s="243"/>
      <c r="TEH75" s="243"/>
      <c r="TEI75" s="243"/>
      <c r="TEJ75" s="243"/>
      <c r="TEK75" s="243"/>
      <c r="TEL75" s="243"/>
      <c r="TEM75" s="243"/>
      <c r="TEN75" s="243"/>
      <c r="TEO75" s="243"/>
      <c r="TEP75" s="243"/>
      <c r="TEQ75" s="243"/>
      <c r="TER75" s="243"/>
      <c r="TES75" s="243"/>
      <c r="TET75" s="243"/>
      <c r="TEU75" s="243"/>
      <c r="TEV75" s="243"/>
      <c r="TEW75" s="243"/>
      <c r="TEX75" s="243"/>
      <c r="TEY75" s="243"/>
      <c r="TEZ75" s="243"/>
      <c r="TFA75" s="243"/>
      <c r="TFB75" s="243"/>
      <c r="TFC75" s="243"/>
      <c r="TFD75" s="243"/>
      <c r="TFE75" s="243"/>
      <c r="TFF75" s="243"/>
      <c r="TFG75" s="243"/>
      <c r="TFH75" s="243"/>
      <c r="TFI75" s="243"/>
      <c r="TFJ75" s="243"/>
      <c r="TFK75" s="243"/>
      <c r="TFL75" s="243"/>
      <c r="TFM75" s="243"/>
      <c r="TFN75" s="243"/>
      <c r="TFO75" s="243"/>
      <c r="TFP75" s="243"/>
      <c r="TFQ75" s="243"/>
      <c r="TFR75" s="243"/>
      <c r="TFS75" s="243"/>
      <c r="TFT75" s="243"/>
      <c r="TFU75" s="243"/>
      <c r="TFV75" s="243"/>
      <c r="TFW75" s="243"/>
      <c r="TFX75" s="243"/>
      <c r="TFY75" s="243"/>
      <c r="TFZ75" s="243"/>
      <c r="TGA75" s="243"/>
      <c r="TGB75" s="243"/>
      <c r="TGC75" s="243"/>
      <c r="TGD75" s="243"/>
      <c r="TGE75" s="243"/>
      <c r="TGF75" s="243"/>
      <c r="TGG75" s="243"/>
      <c r="TGH75" s="243"/>
      <c r="TGI75" s="243"/>
      <c r="TGJ75" s="243"/>
      <c r="TGK75" s="243"/>
      <c r="TGL75" s="243"/>
      <c r="TGM75" s="243"/>
      <c r="TGN75" s="243"/>
      <c r="TGO75" s="243"/>
      <c r="TGP75" s="243"/>
      <c r="TGQ75" s="243"/>
      <c r="TGR75" s="243"/>
      <c r="TGS75" s="243"/>
      <c r="TGT75" s="243"/>
      <c r="TGU75" s="243"/>
      <c r="TGV75" s="243"/>
      <c r="TGW75" s="243"/>
      <c r="TGX75" s="243"/>
      <c r="TGY75" s="243"/>
      <c r="TGZ75" s="243"/>
      <c r="THA75" s="243"/>
      <c r="THB75" s="243"/>
      <c r="THC75" s="243"/>
      <c r="THD75" s="243"/>
      <c r="THE75" s="243"/>
      <c r="THF75" s="243"/>
      <c r="THG75" s="243"/>
      <c r="THH75" s="243"/>
      <c r="THI75" s="243"/>
      <c r="THJ75" s="243"/>
      <c r="THK75" s="243"/>
      <c r="THL75" s="243"/>
      <c r="THM75" s="243"/>
      <c r="THN75" s="243"/>
      <c r="THO75" s="243"/>
      <c r="THP75" s="243"/>
      <c r="THQ75" s="243"/>
      <c r="THR75" s="243"/>
      <c r="THS75" s="243"/>
      <c r="THT75" s="243"/>
      <c r="THU75" s="243"/>
      <c r="THV75" s="243"/>
      <c r="THW75" s="243"/>
      <c r="THX75" s="243"/>
      <c r="THY75" s="243"/>
      <c r="THZ75" s="243"/>
      <c r="TIA75" s="243"/>
      <c r="TIB75" s="243"/>
      <c r="TIC75" s="243"/>
      <c r="TID75" s="243"/>
      <c r="TIE75" s="243"/>
      <c r="TIF75" s="243"/>
      <c r="TIG75" s="243"/>
      <c r="TIH75" s="243"/>
      <c r="TII75" s="243"/>
      <c r="TIJ75" s="243"/>
      <c r="TIK75" s="243"/>
      <c r="TIL75" s="243"/>
      <c r="TIM75" s="243"/>
      <c r="TIN75" s="243"/>
      <c r="TIO75" s="243"/>
      <c r="TIP75" s="243"/>
      <c r="TIQ75" s="243"/>
      <c r="TIR75" s="243"/>
      <c r="TIS75" s="243"/>
      <c r="TIT75" s="243"/>
      <c r="TIU75" s="243"/>
      <c r="TIV75" s="243"/>
      <c r="TIW75" s="243"/>
      <c r="TIX75" s="243"/>
      <c r="TIY75" s="243"/>
      <c r="TIZ75" s="243"/>
      <c r="TJA75" s="243"/>
      <c r="TJB75" s="243"/>
      <c r="TJC75" s="243"/>
      <c r="TJD75" s="243"/>
      <c r="TJE75" s="243"/>
      <c r="TJF75" s="243"/>
      <c r="TJG75" s="243"/>
      <c r="TJH75" s="243"/>
      <c r="TJI75" s="243"/>
      <c r="TJJ75" s="243"/>
      <c r="TJK75" s="243"/>
      <c r="TJL75" s="243"/>
      <c r="TJM75" s="243"/>
      <c r="TJN75" s="243"/>
      <c r="TJO75" s="243"/>
      <c r="TJP75" s="243"/>
      <c r="TJQ75" s="243"/>
      <c r="TJR75" s="243"/>
      <c r="TJS75" s="243"/>
      <c r="TJT75" s="243"/>
      <c r="TJU75" s="243"/>
      <c r="TJV75" s="243"/>
      <c r="TJW75" s="243"/>
      <c r="TJX75" s="243"/>
      <c r="TJY75" s="243"/>
      <c r="TJZ75" s="243"/>
      <c r="TKA75" s="243"/>
      <c r="TKB75" s="243"/>
      <c r="TKC75" s="243"/>
      <c r="TKD75" s="243"/>
      <c r="TKE75" s="243"/>
      <c r="TKF75" s="243"/>
      <c r="TKG75" s="243"/>
      <c r="TKH75" s="243"/>
      <c r="TKI75" s="243"/>
      <c r="TKJ75" s="243"/>
      <c r="TKK75" s="243"/>
      <c r="TKL75" s="243"/>
      <c r="TKM75" s="243"/>
      <c r="TKN75" s="243"/>
      <c r="TKO75" s="243"/>
      <c r="TKP75" s="243"/>
      <c r="TKQ75" s="243"/>
      <c r="TKR75" s="243"/>
      <c r="TKS75" s="243"/>
      <c r="TKT75" s="243"/>
      <c r="TKU75" s="243"/>
      <c r="TKV75" s="243"/>
      <c r="TKW75" s="243"/>
      <c r="TKX75" s="243"/>
      <c r="TKY75" s="243"/>
      <c r="TKZ75" s="243"/>
      <c r="TLA75" s="243"/>
      <c r="TLB75" s="243"/>
      <c r="TLC75" s="243"/>
      <c r="TLD75" s="243"/>
      <c r="TLE75" s="243"/>
      <c r="TLF75" s="243"/>
      <c r="TLG75" s="243"/>
      <c r="TLH75" s="243"/>
      <c r="TLI75" s="243"/>
      <c r="TLJ75" s="243"/>
      <c r="TLK75" s="243"/>
      <c r="TLL75" s="243"/>
      <c r="TLM75" s="243"/>
      <c r="TLN75" s="243"/>
      <c r="TLO75" s="243"/>
      <c r="TLP75" s="243"/>
      <c r="TLQ75" s="243"/>
      <c r="TLR75" s="243"/>
      <c r="TLS75" s="243"/>
      <c r="TLT75" s="243"/>
      <c r="TLU75" s="243"/>
      <c r="TLV75" s="243"/>
      <c r="TLW75" s="243"/>
      <c r="TLX75" s="243"/>
      <c r="TLY75" s="243"/>
      <c r="TLZ75" s="243"/>
      <c r="TMA75" s="243"/>
      <c r="TMB75" s="243"/>
      <c r="TMC75" s="243"/>
      <c r="TMD75" s="243"/>
      <c r="TME75" s="243"/>
      <c r="TMF75" s="243"/>
      <c r="TMG75" s="243"/>
      <c r="TMH75" s="243"/>
      <c r="TMI75" s="243"/>
      <c r="TMJ75" s="243"/>
      <c r="TMK75" s="243"/>
      <c r="TML75" s="243"/>
      <c r="TMM75" s="243"/>
      <c r="TMN75" s="243"/>
      <c r="TMO75" s="243"/>
      <c r="TMP75" s="243"/>
      <c r="TMQ75" s="243"/>
      <c r="TMR75" s="243"/>
      <c r="TMS75" s="243"/>
      <c r="TMT75" s="243"/>
      <c r="TMU75" s="243"/>
      <c r="TMV75" s="243"/>
      <c r="TMW75" s="243"/>
      <c r="TMX75" s="243"/>
      <c r="TMY75" s="243"/>
      <c r="TMZ75" s="243"/>
      <c r="TNA75" s="243"/>
      <c r="TNB75" s="243"/>
      <c r="TNC75" s="243"/>
      <c r="TND75" s="243"/>
      <c r="TNE75" s="243"/>
      <c r="TNF75" s="243"/>
      <c r="TNG75" s="243"/>
      <c r="TNH75" s="243"/>
      <c r="TNI75" s="243"/>
      <c r="TNJ75" s="243"/>
      <c r="TNK75" s="243"/>
      <c r="TNL75" s="243"/>
      <c r="TNM75" s="243"/>
      <c r="TNN75" s="243"/>
      <c r="TNO75" s="243"/>
      <c r="TNP75" s="243"/>
      <c r="TNQ75" s="243"/>
      <c r="TNR75" s="243"/>
      <c r="TNS75" s="243"/>
      <c r="TNT75" s="243"/>
      <c r="TNU75" s="243"/>
      <c r="TNV75" s="243"/>
      <c r="TNW75" s="243"/>
      <c r="TNX75" s="243"/>
      <c r="TNY75" s="243"/>
      <c r="TNZ75" s="243"/>
      <c r="TOA75" s="243"/>
      <c r="TOB75" s="243"/>
      <c r="TOC75" s="243"/>
      <c r="TOD75" s="243"/>
      <c r="TOE75" s="243"/>
      <c r="TOF75" s="243"/>
      <c r="TOG75" s="243"/>
      <c r="TOH75" s="243"/>
      <c r="TOI75" s="243"/>
      <c r="TOJ75" s="243"/>
      <c r="TOK75" s="243"/>
      <c r="TOL75" s="243"/>
      <c r="TOM75" s="243"/>
      <c r="TON75" s="243"/>
      <c r="TOO75" s="243"/>
      <c r="TOP75" s="243"/>
      <c r="TOQ75" s="243"/>
      <c r="TOR75" s="243"/>
      <c r="TOS75" s="243"/>
      <c r="TOT75" s="243"/>
      <c r="TOU75" s="243"/>
      <c r="TOV75" s="243"/>
      <c r="TOW75" s="243"/>
      <c r="TOX75" s="243"/>
      <c r="TOY75" s="243"/>
      <c r="TOZ75" s="243"/>
      <c r="TPA75" s="243"/>
      <c r="TPB75" s="243"/>
      <c r="TPC75" s="243"/>
      <c r="TPD75" s="243"/>
      <c r="TPE75" s="243"/>
      <c r="TPF75" s="243"/>
      <c r="TPG75" s="243"/>
      <c r="TPH75" s="243"/>
      <c r="TPI75" s="243"/>
      <c r="TPJ75" s="243"/>
      <c r="TPK75" s="243"/>
      <c r="TPL75" s="243"/>
      <c r="TPM75" s="243"/>
      <c r="TPN75" s="243"/>
      <c r="TPO75" s="243"/>
      <c r="TPP75" s="243"/>
      <c r="TPQ75" s="243"/>
      <c r="TPR75" s="243"/>
      <c r="TPS75" s="243"/>
      <c r="TPT75" s="243"/>
      <c r="TPU75" s="243"/>
      <c r="TPV75" s="243"/>
      <c r="TPW75" s="243"/>
      <c r="TPX75" s="243"/>
      <c r="TPY75" s="243"/>
      <c r="TPZ75" s="243"/>
      <c r="TQA75" s="243"/>
      <c r="TQB75" s="243"/>
      <c r="TQC75" s="243"/>
      <c r="TQD75" s="243"/>
      <c r="TQE75" s="243"/>
      <c r="TQF75" s="243"/>
      <c r="TQG75" s="243"/>
      <c r="TQH75" s="243"/>
      <c r="TQI75" s="243"/>
      <c r="TQJ75" s="243"/>
      <c r="TQK75" s="243"/>
      <c r="TQL75" s="243"/>
      <c r="TQM75" s="243"/>
      <c r="TQN75" s="243"/>
      <c r="TQO75" s="243"/>
      <c r="TQP75" s="243"/>
      <c r="TQQ75" s="243"/>
      <c r="TQR75" s="243"/>
      <c r="TQS75" s="243"/>
      <c r="TQT75" s="243"/>
      <c r="TQU75" s="243"/>
      <c r="TQV75" s="243"/>
      <c r="TQW75" s="243"/>
      <c r="TQX75" s="243"/>
      <c r="TQY75" s="243"/>
      <c r="TQZ75" s="243"/>
      <c r="TRA75" s="243"/>
      <c r="TRB75" s="243"/>
      <c r="TRC75" s="243"/>
      <c r="TRD75" s="243"/>
      <c r="TRE75" s="243"/>
      <c r="TRF75" s="243"/>
      <c r="TRG75" s="243"/>
      <c r="TRH75" s="243"/>
      <c r="TRI75" s="243"/>
      <c r="TRJ75" s="243"/>
      <c r="TRK75" s="243"/>
      <c r="TRL75" s="243"/>
      <c r="TRM75" s="243"/>
      <c r="TRN75" s="243"/>
      <c r="TRO75" s="243"/>
      <c r="TRP75" s="243"/>
      <c r="TRQ75" s="243"/>
      <c r="TRR75" s="243"/>
      <c r="TRS75" s="243"/>
      <c r="TRT75" s="243"/>
      <c r="TRU75" s="243"/>
      <c r="TRV75" s="243"/>
      <c r="TRW75" s="243"/>
      <c r="TRX75" s="243"/>
      <c r="TRY75" s="243"/>
      <c r="TRZ75" s="243"/>
      <c r="TSA75" s="243"/>
      <c r="TSB75" s="243"/>
      <c r="TSC75" s="243"/>
      <c r="TSD75" s="243"/>
      <c r="TSE75" s="243"/>
      <c r="TSF75" s="243"/>
      <c r="TSG75" s="243"/>
      <c r="TSH75" s="243"/>
      <c r="TSI75" s="243"/>
      <c r="TSJ75" s="243"/>
      <c r="TSK75" s="243"/>
      <c r="TSL75" s="243"/>
      <c r="TSM75" s="243"/>
      <c r="TSN75" s="243"/>
      <c r="TSO75" s="243"/>
      <c r="TSP75" s="243"/>
      <c r="TSQ75" s="243"/>
      <c r="TSR75" s="243"/>
      <c r="TSS75" s="243"/>
      <c r="TST75" s="243"/>
      <c r="TSU75" s="243"/>
      <c r="TSV75" s="243"/>
      <c r="TSW75" s="243"/>
      <c r="TSX75" s="243"/>
      <c r="TSY75" s="243"/>
      <c r="TSZ75" s="243"/>
      <c r="TTA75" s="243"/>
      <c r="TTB75" s="243"/>
      <c r="TTC75" s="243"/>
      <c r="TTD75" s="243"/>
      <c r="TTE75" s="243"/>
      <c r="TTF75" s="243"/>
      <c r="TTG75" s="243"/>
      <c r="TTH75" s="243"/>
      <c r="TTI75" s="243"/>
      <c r="TTJ75" s="243"/>
      <c r="TTK75" s="243"/>
      <c r="TTL75" s="243"/>
      <c r="TTM75" s="243"/>
      <c r="TTN75" s="243"/>
      <c r="TTO75" s="243"/>
      <c r="TTP75" s="243"/>
      <c r="TTQ75" s="243"/>
      <c r="TTR75" s="243"/>
      <c r="TTS75" s="243"/>
      <c r="TTT75" s="243"/>
      <c r="TTU75" s="243"/>
      <c r="TTV75" s="243"/>
      <c r="TTW75" s="243"/>
      <c r="TTX75" s="243"/>
      <c r="TTY75" s="243"/>
      <c r="TTZ75" s="243"/>
      <c r="TUA75" s="243"/>
      <c r="TUB75" s="243"/>
      <c r="TUC75" s="243"/>
      <c r="TUD75" s="243"/>
      <c r="TUE75" s="243"/>
      <c r="TUF75" s="243"/>
      <c r="TUG75" s="243"/>
      <c r="TUH75" s="243"/>
      <c r="TUI75" s="243"/>
      <c r="TUJ75" s="243"/>
      <c r="TUK75" s="243"/>
      <c r="TUL75" s="243"/>
      <c r="TUM75" s="243"/>
      <c r="TUN75" s="243"/>
      <c r="TUO75" s="243"/>
      <c r="TUP75" s="243"/>
      <c r="TUQ75" s="243"/>
      <c r="TUR75" s="243"/>
      <c r="TUS75" s="243"/>
      <c r="TUT75" s="243"/>
      <c r="TUU75" s="243"/>
      <c r="TUV75" s="243"/>
      <c r="TUW75" s="243"/>
      <c r="TUX75" s="243"/>
      <c r="TUY75" s="243"/>
      <c r="TUZ75" s="243"/>
      <c r="TVA75" s="243"/>
      <c r="TVB75" s="243"/>
      <c r="TVC75" s="243"/>
      <c r="TVD75" s="243"/>
      <c r="TVE75" s="243"/>
      <c r="TVF75" s="243"/>
      <c r="TVG75" s="243"/>
      <c r="TVH75" s="243"/>
      <c r="TVI75" s="243"/>
      <c r="TVJ75" s="243"/>
      <c r="TVK75" s="243"/>
      <c r="TVL75" s="243"/>
      <c r="TVM75" s="243"/>
      <c r="TVN75" s="243"/>
      <c r="TVO75" s="243"/>
      <c r="TVP75" s="243"/>
      <c r="TVQ75" s="243"/>
      <c r="TVR75" s="243"/>
      <c r="TVS75" s="243"/>
      <c r="TVT75" s="243"/>
      <c r="TVU75" s="243"/>
      <c r="TVV75" s="243"/>
      <c r="TVW75" s="243"/>
      <c r="TVX75" s="243"/>
      <c r="TVY75" s="243"/>
      <c r="TVZ75" s="243"/>
      <c r="TWA75" s="243"/>
      <c r="TWB75" s="243"/>
      <c r="TWC75" s="243"/>
      <c r="TWD75" s="243"/>
      <c r="TWE75" s="243"/>
      <c r="TWF75" s="243"/>
      <c r="TWG75" s="243"/>
      <c r="TWH75" s="243"/>
      <c r="TWI75" s="243"/>
      <c r="TWJ75" s="243"/>
      <c r="TWK75" s="243"/>
      <c r="TWL75" s="243"/>
      <c r="TWM75" s="243"/>
      <c r="TWN75" s="243"/>
      <c r="TWO75" s="243"/>
      <c r="TWP75" s="243"/>
      <c r="TWQ75" s="243"/>
      <c r="TWR75" s="243"/>
      <c r="TWS75" s="243"/>
      <c r="TWT75" s="243"/>
      <c r="TWU75" s="243"/>
      <c r="TWV75" s="243"/>
      <c r="TWW75" s="243"/>
      <c r="TWX75" s="243"/>
      <c r="TWY75" s="243"/>
      <c r="TWZ75" s="243"/>
      <c r="TXA75" s="243"/>
      <c r="TXB75" s="243"/>
      <c r="TXC75" s="243"/>
      <c r="TXD75" s="243"/>
      <c r="TXE75" s="243"/>
      <c r="TXF75" s="243"/>
      <c r="TXG75" s="243"/>
      <c r="TXH75" s="243"/>
      <c r="TXI75" s="243"/>
      <c r="TXJ75" s="243"/>
      <c r="TXK75" s="243"/>
      <c r="TXL75" s="243"/>
      <c r="TXM75" s="243"/>
      <c r="TXN75" s="243"/>
      <c r="TXO75" s="243"/>
      <c r="TXP75" s="243"/>
      <c r="TXQ75" s="243"/>
      <c r="TXR75" s="243"/>
      <c r="TXS75" s="243"/>
      <c r="TXT75" s="243"/>
      <c r="TXU75" s="243"/>
      <c r="TXV75" s="243"/>
      <c r="TXW75" s="243"/>
      <c r="TXX75" s="243"/>
      <c r="TXY75" s="243"/>
      <c r="TXZ75" s="243"/>
      <c r="TYA75" s="243"/>
      <c r="TYB75" s="243"/>
      <c r="TYC75" s="243"/>
      <c r="TYD75" s="243"/>
      <c r="TYE75" s="243"/>
      <c r="TYF75" s="243"/>
      <c r="TYG75" s="243"/>
      <c r="TYH75" s="243"/>
      <c r="TYI75" s="243"/>
      <c r="TYJ75" s="243"/>
      <c r="TYK75" s="243"/>
      <c r="TYL75" s="243"/>
      <c r="TYM75" s="243"/>
      <c r="TYN75" s="243"/>
      <c r="TYO75" s="243"/>
      <c r="TYP75" s="243"/>
      <c r="TYQ75" s="243"/>
      <c r="TYR75" s="243"/>
      <c r="TYS75" s="243"/>
      <c r="TYT75" s="243"/>
      <c r="TYU75" s="243"/>
      <c r="TYV75" s="243"/>
      <c r="TYW75" s="243"/>
      <c r="TYX75" s="243"/>
      <c r="TYY75" s="243"/>
      <c r="TYZ75" s="243"/>
      <c r="TZA75" s="243"/>
      <c r="TZB75" s="243"/>
      <c r="TZC75" s="243"/>
      <c r="TZD75" s="243"/>
      <c r="TZE75" s="243"/>
      <c r="TZF75" s="243"/>
      <c r="TZG75" s="243"/>
      <c r="TZH75" s="243"/>
      <c r="TZI75" s="243"/>
      <c r="TZJ75" s="243"/>
      <c r="TZK75" s="243"/>
      <c r="TZL75" s="243"/>
      <c r="TZM75" s="243"/>
      <c r="TZN75" s="243"/>
      <c r="TZO75" s="243"/>
      <c r="TZP75" s="243"/>
      <c r="TZQ75" s="243"/>
      <c r="TZR75" s="243"/>
      <c r="TZS75" s="243"/>
      <c r="TZT75" s="243"/>
      <c r="TZU75" s="243"/>
      <c r="TZV75" s="243"/>
      <c r="TZW75" s="243"/>
      <c r="TZX75" s="243"/>
      <c r="TZY75" s="243"/>
      <c r="TZZ75" s="243"/>
      <c r="UAA75" s="243"/>
      <c r="UAB75" s="243"/>
      <c r="UAC75" s="243"/>
      <c r="UAD75" s="243"/>
      <c r="UAE75" s="243"/>
      <c r="UAF75" s="243"/>
      <c r="UAG75" s="243"/>
      <c r="UAH75" s="243"/>
      <c r="UAI75" s="243"/>
      <c r="UAJ75" s="243"/>
      <c r="UAK75" s="243"/>
      <c r="UAL75" s="243"/>
      <c r="UAM75" s="243"/>
      <c r="UAN75" s="243"/>
      <c r="UAO75" s="243"/>
      <c r="UAP75" s="243"/>
      <c r="UAQ75" s="243"/>
      <c r="UAR75" s="243"/>
      <c r="UAS75" s="243"/>
      <c r="UAT75" s="243"/>
      <c r="UAU75" s="243"/>
      <c r="UAV75" s="243"/>
      <c r="UAW75" s="243"/>
      <c r="UAX75" s="243"/>
      <c r="UAY75" s="243"/>
      <c r="UAZ75" s="243"/>
      <c r="UBA75" s="243"/>
      <c r="UBB75" s="243"/>
      <c r="UBC75" s="243"/>
      <c r="UBD75" s="243"/>
      <c r="UBE75" s="243"/>
      <c r="UBF75" s="243"/>
      <c r="UBG75" s="243"/>
      <c r="UBH75" s="243"/>
      <c r="UBI75" s="243"/>
      <c r="UBJ75" s="243"/>
      <c r="UBK75" s="243"/>
      <c r="UBL75" s="243"/>
      <c r="UBM75" s="243"/>
      <c r="UBN75" s="243"/>
      <c r="UBO75" s="243"/>
      <c r="UBP75" s="243"/>
      <c r="UBQ75" s="243"/>
      <c r="UBR75" s="243"/>
      <c r="UBS75" s="243"/>
      <c r="UBT75" s="243"/>
      <c r="UBU75" s="243"/>
      <c r="UBV75" s="243"/>
      <c r="UBW75" s="243"/>
      <c r="UBX75" s="243"/>
      <c r="UBY75" s="243"/>
      <c r="UBZ75" s="243"/>
      <c r="UCA75" s="243"/>
      <c r="UCB75" s="243"/>
      <c r="UCC75" s="243"/>
      <c r="UCD75" s="243"/>
      <c r="UCE75" s="243"/>
      <c r="UCF75" s="243"/>
      <c r="UCG75" s="243"/>
      <c r="UCH75" s="243"/>
      <c r="UCI75" s="243"/>
      <c r="UCJ75" s="243"/>
      <c r="UCK75" s="243"/>
      <c r="UCL75" s="243"/>
      <c r="UCM75" s="243"/>
      <c r="UCN75" s="243"/>
      <c r="UCO75" s="243"/>
      <c r="UCP75" s="243"/>
      <c r="UCQ75" s="243"/>
      <c r="UCR75" s="243"/>
      <c r="UCS75" s="243"/>
      <c r="UCT75" s="243"/>
      <c r="UCU75" s="243"/>
      <c r="UCV75" s="243"/>
      <c r="UCW75" s="243"/>
      <c r="UCX75" s="243"/>
      <c r="UCY75" s="243"/>
      <c r="UCZ75" s="243"/>
      <c r="UDA75" s="243"/>
      <c r="UDB75" s="243"/>
      <c r="UDC75" s="243"/>
      <c r="UDD75" s="243"/>
      <c r="UDE75" s="243"/>
      <c r="UDF75" s="243"/>
      <c r="UDG75" s="243"/>
      <c r="UDH75" s="243"/>
      <c r="UDI75" s="243"/>
      <c r="UDJ75" s="243"/>
      <c r="UDK75" s="243"/>
      <c r="UDL75" s="243"/>
      <c r="UDM75" s="243"/>
      <c r="UDN75" s="243"/>
      <c r="UDO75" s="243"/>
      <c r="UDP75" s="243"/>
      <c r="UDQ75" s="243"/>
      <c r="UDR75" s="243"/>
      <c r="UDS75" s="243"/>
      <c r="UDT75" s="243"/>
      <c r="UDU75" s="243"/>
      <c r="UDV75" s="243"/>
      <c r="UDW75" s="243"/>
      <c r="UDX75" s="243"/>
      <c r="UDY75" s="243"/>
      <c r="UDZ75" s="243"/>
      <c r="UEA75" s="243"/>
      <c r="UEB75" s="243"/>
      <c r="UEC75" s="243"/>
      <c r="UED75" s="243"/>
      <c r="UEE75" s="243"/>
      <c r="UEF75" s="243"/>
      <c r="UEG75" s="243"/>
      <c r="UEH75" s="243"/>
      <c r="UEI75" s="243"/>
      <c r="UEJ75" s="243"/>
      <c r="UEK75" s="243"/>
      <c r="UEL75" s="243"/>
      <c r="UEM75" s="243"/>
      <c r="UEN75" s="243"/>
      <c r="UEO75" s="243"/>
      <c r="UEP75" s="243"/>
      <c r="UEQ75" s="243"/>
      <c r="UER75" s="243"/>
      <c r="UES75" s="243"/>
      <c r="UET75" s="243"/>
      <c r="UEU75" s="243"/>
      <c r="UEV75" s="243"/>
      <c r="UEW75" s="243"/>
      <c r="UEX75" s="243"/>
      <c r="UEY75" s="243"/>
      <c r="UEZ75" s="243"/>
      <c r="UFA75" s="243"/>
      <c r="UFB75" s="243"/>
      <c r="UFC75" s="243"/>
      <c r="UFD75" s="243"/>
      <c r="UFE75" s="243"/>
      <c r="UFF75" s="243"/>
      <c r="UFG75" s="243"/>
      <c r="UFH75" s="243"/>
      <c r="UFI75" s="243"/>
      <c r="UFJ75" s="243"/>
      <c r="UFK75" s="243"/>
      <c r="UFL75" s="243"/>
      <c r="UFM75" s="243"/>
      <c r="UFN75" s="243"/>
      <c r="UFO75" s="243"/>
      <c r="UFP75" s="243"/>
      <c r="UFQ75" s="243"/>
      <c r="UFR75" s="243"/>
      <c r="UFS75" s="243"/>
      <c r="UFT75" s="243"/>
      <c r="UFU75" s="243"/>
      <c r="UFV75" s="243"/>
      <c r="UFW75" s="243"/>
      <c r="UFX75" s="243"/>
      <c r="UFY75" s="243"/>
      <c r="UFZ75" s="243"/>
      <c r="UGA75" s="243"/>
      <c r="UGB75" s="243"/>
      <c r="UGC75" s="243"/>
      <c r="UGD75" s="243"/>
      <c r="UGE75" s="243"/>
      <c r="UGF75" s="243"/>
      <c r="UGG75" s="243"/>
      <c r="UGH75" s="243"/>
      <c r="UGI75" s="243"/>
      <c r="UGJ75" s="243"/>
      <c r="UGK75" s="243"/>
      <c r="UGL75" s="243"/>
      <c r="UGM75" s="243"/>
      <c r="UGN75" s="243"/>
      <c r="UGO75" s="243"/>
      <c r="UGP75" s="243"/>
      <c r="UGQ75" s="243"/>
      <c r="UGR75" s="243"/>
      <c r="UGS75" s="243"/>
      <c r="UGT75" s="243"/>
      <c r="UGU75" s="243"/>
      <c r="UGV75" s="243"/>
      <c r="UGW75" s="243"/>
      <c r="UGX75" s="243"/>
      <c r="UGY75" s="243"/>
      <c r="UGZ75" s="243"/>
      <c r="UHA75" s="243"/>
      <c r="UHB75" s="243"/>
      <c r="UHC75" s="243"/>
      <c r="UHD75" s="243"/>
      <c r="UHE75" s="243"/>
      <c r="UHF75" s="243"/>
      <c r="UHG75" s="243"/>
      <c r="UHH75" s="243"/>
      <c r="UHI75" s="243"/>
      <c r="UHJ75" s="243"/>
      <c r="UHK75" s="243"/>
      <c r="UHL75" s="243"/>
      <c r="UHM75" s="243"/>
      <c r="UHN75" s="243"/>
      <c r="UHO75" s="243"/>
      <c r="UHP75" s="243"/>
      <c r="UHQ75" s="243"/>
      <c r="UHR75" s="243"/>
      <c r="UHS75" s="243"/>
      <c r="UHT75" s="243"/>
      <c r="UHU75" s="243"/>
      <c r="UHV75" s="243"/>
      <c r="UHW75" s="243"/>
      <c r="UHX75" s="243"/>
      <c r="UHY75" s="243"/>
      <c r="UHZ75" s="243"/>
      <c r="UIA75" s="243"/>
      <c r="UIB75" s="243"/>
      <c r="UIC75" s="243"/>
      <c r="UID75" s="243"/>
      <c r="UIE75" s="243"/>
      <c r="UIF75" s="243"/>
      <c r="UIG75" s="243"/>
      <c r="UIH75" s="243"/>
      <c r="UII75" s="243"/>
      <c r="UIJ75" s="243"/>
      <c r="UIK75" s="243"/>
      <c r="UIL75" s="243"/>
      <c r="UIM75" s="243"/>
      <c r="UIN75" s="243"/>
      <c r="UIO75" s="243"/>
      <c r="UIP75" s="243"/>
      <c r="UIQ75" s="243"/>
      <c r="UIR75" s="243"/>
      <c r="UIS75" s="243"/>
      <c r="UIT75" s="243"/>
      <c r="UIU75" s="243"/>
      <c r="UIV75" s="243"/>
      <c r="UIW75" s="243"/>
      <c r="UIX75" s="243"/>
      <c r="UIY75" s="243"/>
      <c r="UIZ75" s="243"/>
      <c r="UJA75" s="243"/>
      <c r="UJB75" s="243"/>
      <c r="UJC75" s="243"/>
      <c r="UJD75" s="243"/>
      <c r="UJE75" s="243"/>
      <c r="UJF75" s="243"/>
      <c r="UJG75" s="243"/>
      <c r="UJH75" s="243"/>
      <c r="UJI75" s="243"/>
      <c r="UJJ75" s="243"/>
      <c r="UJK75" s="243"/>
      <c r="UJL75" s="243"/>
      <c r="UJM75" s="243"/>
      <c r="UJN75" s="243"/>
      <c r="UJO75" s="243"/>
      <c r="UJP75" s="243"/>
      <c r="UJQ75" s="243"/>
      <c r="UJR75" s="243"/>
      <c r="UJS75" s="243"/>
      <c r="UJT75" s="243"/>
      <c r="UJU75" s="243"/>
      <c r="UJV75" s="243"/>
      <c r="UJW75" s="243"/>
      <c r="UJX75" s="243"/>
      <c r="UJY75" s="243"/>
      <c r="UJZ75" s="243"/>
      <c r="UKA75" s="243"/>
      <c r="UKB75" s="243"/>
      <c r="UKC75" s="243"/>
      <c r="UKD75" s="243"/>
      <c r="UKE75" s="243"/>
      <c r="UKF75" s="243"/>
      <c r="UKG75" s="243"/>
      <c r="UKH75" s="243"/>
      <c r="UKI75" s="243"/>
      <c r="UKJ75" s="243"/>
      <c r="UKK75" s="243"/>
      <c r="UKL75" s="243"/>
      <c r="UKM75" s="243"/>
      <c r="UKN75" s="243"/>
      <c r="UKO75" s="243"/>
      <c r="UKP75" s="243"/>
      <c r="UKQ75" s="243"/>
      <c r="UKR75" s="243"/>
      <c r="UKS75" s="243"/>
      <c r="UKT75" s="243"/>
      <c r="UKU75" s="243"/>
      <c r="UKV75" s="243"/>
      <c r="UKW75" s="243"/>
      <c r="UKX75" s="243"/>
      <c r="UKY75" s="243"/>
      <c r="UKZ75" s="243"/>
      <c r="ULA75" s="243"/>
      <c r="ULB75" s="243"/>
      <c r="ULC75" s="243"/>
      <c r="ULD75" s="243"/>
      <c r="ULE75" s="243"/>
      <c r="ULF75" s="243"/>
      <c r="ULG75" s="243"/>
      <c r="ULH75" s="243"/>
      <c r="ULI75" s="243"/>
      <c r="ULJ75" s="243"/>
      <c r="ULK75" s="243"/>
      <c r="ULL75" s="243"/>
      <c r="ULM75" s="243"/>
      <c r="ULN75" s="243"/>
      <c r="ULO75" s="243"/>
      <c r="ULP75" s="243"/>
      <c r="ULQ75" s="243"/>
      <c r="ULR75" s="243"/>
      <c r="ULS75" s="243"/>
      <c r="ULT75" s="243"/>
      <c r="ULU75" s="243"/>
      <c r="ULV75" s="243"/>
      <c r="ULW75" s="243"/>
      <c r="ULX75" s="243"/>
      <c r="ULY75" s="243"/>
      <c r="ULZ75" s="243"/>
      <c r="UMA75" s="243"/>
      <c r="UMB75" s="243"/>
      <c r="UMC75" s="243"/>
      <c r="UMD75" s="243"/>
      <c r="UME75" s="243"/>
      <c r="UMF75" s="243"/>
      <c r="UMG75" s="243"/>
      <c r="UMH75" s="243"/>
      <c r="UMI75" s="243"/>
      <c r="UMJ75" s="243"/>
      <c r="UMK75" s="243"/>
      <c r="UML75" s="243"/>
      <c r="UMM75" s="243"/>
      <c r="UMN75" s="243"/>
      <c r="UMO75" s="243"/>
      <c r="UMP75" s="243"/>
      <c r="UMQ75" s="243"/>
      <c r="UMR75" s="243"/>
      <c r="UMS75" s="243"/>
      <c r="UMT75" s="243"/>
      <c r="UMU75" s="243"/>
      <c r="UMV75" s="243"/>
      <c r="UMW75" s="243"/>
      <c r="UMX75" s="243"/>
      <c r="UMY75" s="243"/>
      <c r="UMZ75" s="243"/>
      <c r="UNA75" s="243"/>
      <c r="UNB75" s="243"/>
      <c r="UNC75" s="243"/>
      <c r="UND75" s="243"/>
      <c r="UNE75" s="243"/>
      <c r="UNF75" s="243"/>
      <c r="UNG75" s="243"/>
      <c r="UNH75" s="243"/>
      <c r="UNI75" s="243"/>
      <c r="UNJ75" s="243"/>
      <c r="UNK75" s="243"/>
      <c r="UNL75" s="243"/>
      <c r="UNM75" s="243"/>
      <c r="UNN75" s="243"/>
      <c r="UNO75" s="243"/>
      <c r="UNP75" s="243"/>
      <c r="UNQ75" s="243"/>
      <c r="UNR75" s="243"/>
      <c r="UNS75" s="243"/>
      <c r="UNT75" s="243"/>
      <c r="UNU75" s="243"/>
      <c r="UNV75" s="243"/>
      <c r="UNW75" s="243"/>
      <c r="UNX75" s="243"/>
      <c r="UNY75" s="243"/>
      <c r="UNZ75" s="243"/>
      <c r="UOA75" s="243"/>
      <c r="UOB75" s="243"/>
      <c r="UOC75" s="243"/>
      <c r="UOD75" s="243"/>
      <c r="UOE75" s="243"/>
      <c r="UOF75" s="243"/>
      <c r="UOG75" s="243"/>
      <c r="UOH75" s="243"/>
      <c r="UOI75" s="243"/>
      <c r="UOJ75" s="243"/>
      <c r="UOK75" s="243"/>
      <c r="UOL75" s="243"/>
      <c r="UOM75" s="243"/>
      <c r="UON75" s="243"/>
      <c r="UOO75" s="243"/>
      <c r="UOP75" s="243"/>
      <c r="UOQ75" s="243"/>
      <c r="UOR75" s="243"/>
      <c r="UOS75" s="243"/>
      <c r="UOT75" s="243"/>
      <c r="UOU75" s="243"/>
      <c r="UOV75" s="243"/>
      <c r="UOW75" s="243"/>
      <c r="UOX75" s="243"/>
      <c r="UOY75" s="243"/>
      <c r="UOZ75" s="243"/>
      <c r="UPA75" s="243"/>
      <c r="UPB75" s="243"/>
      <c r="UPC75" s="243"/>
      <c r="UPD75" s="243"/>
      <c r="UPE75" s="243"/>
      <c r="UPF75" s="243"/>
      <c r="UPG75" s="243"/>
      <c r="UPH75" s="243"/>
      <c r="UPI75" s="243"/>
      <c r="UPJ75" s="243"/>
      <c r="UPK75" s="243"/>
      <c r="UPL75" s="243"/>
      <c r="UPM75" s="243"/>
      <c r="UPN75" s="243"/>
      <c r="UPO75" s="243"/>
      <c r="UPP75" s="243"/>
      <c r="UPQ75" s="243"/>
      <c r="UPR75" s="243"/>
      <c r="UPS75" s="243"/>
      <c r="UPT75" s="243"/>
      <c r="UPU75" s="243"/>
      <c r="UPV75" s="243"/>
      <c r="UPW75" s="243"/>
      <c r="UPX75" s="243"/>
      <c r="UPY75" s="243"/>
      <c r="UPZ75" s="243"/>
      <c r="UQA75" s="243"/>
      <c r="UQB75" s="243"/>
      <c r="UQC75" s="243"/>
      <c r="UQD75" s="243"/>
      <c r="UQE75" s="243"/>
      <c r="UQF75" s="243"/>
      <c r="UQG75" s="243"/>
      <c r="UQH75" s="243"/>
      <c r="UQI75" s="243"/>
      <c r="UQJ75" s="243"/>
      <c r="UQK75" s="243"/>
      <c r="UQL75" s="243"/>
      <c r="UQM75" s="243"/>
      <c r="UQN75" s="243"/>
      <c r="UQO75" s="243"/>
      <c r="UQP75" s="243"/>
      <c r="UQQ75" s="243"/>
      <c r="UQR75" s="243"/>
      <c r="UQS75" s="243"/>
      <c r="UQT75" s="243"/>
      <c r="UQU75" s="243"/>
      <c r="UQV75" s="243"/>
      <c r="UQW75" s="243"/>
      <c r="UQX75" s="243"/>
      <c r="UQY75" s="243"/>
      <c r="UQZ75" s="243"/>
      <c r="URA75" s="243"/>
      <c r="URB75" s="243"/>
      <c r="URC75" s="243"/>
      <c r="URD75" s="243"/>
      <c r="URE75" s="243"/>
      <c r="URF75" s="243"/>
      <c r="URG75" s="243"/>
      <c r="URH75" s="243"/>
      <c r="URI75" s="243"/>
      <c r="URJ75" s="243"/>
      <c r="URK75" s="243"/>
      <c r="URL75" s="243"/>
      <c r="URM75" s="243"/>
      <c r="URN75" s="243"/>
      <c r="URO75" s="243"/>
      <c r="URP75" s="243"/>
      <c r="URQ75" s="243"/>
      <c r="URR75" s="243"/>
      <c r="URS75" s="243"/>
      <c r="URT75" s="243"/>
      <c r="URU75" s="243"/>
      <c r="URV75" s="243"/>
      <c r="URW75" s="243"/>
      <c r="URX75" s="243"/>
      <c r="URY75" s="243"/>
      <c r="URZ75" s="243"/>
      <c r="USA75" s="243"/>
      <c r="USB75" s="243"/>
      <c r="USC75" s="243"/>
      <c r="USD75" s="243"/>
      <c r="USE75" s="243"/>
      <c r="USF75" s="243"/>
      <c r="USG75" s="243"/>
      <c r="USH75" s="243"/>
      <c r="USI75" s="243"/>
      <c r="USJ75" s="243"/>
      <c r="USK75" s="243"/>
      <c r="USL75" s="243"/>
      <c r="USM75" s="243"/>
      <c r="USN75" s="243"/>
      <c r="USO75" s="243"/>
      <c r="USP75" s="243"/>
      <c r="USQ75" s="243"/>
      <c r="USR75" s="243"/>
      <c r="USS75" s="243"/>
      <c r="UST75" s="243"/>
      <c r="USU75" s="243"/>
      <c r="USV75" s="243"/>
      <c r="USW75" s="243"/>
      <c r="USX75" s="243"/>
      <c r="USY75" s="243"/>
      <c r="USZ75" s="243"/>
      <c r="UTA75" s="243"/>
      <c r="UTB75" s="243"/>
      <c r="UTC75" s="243"/>
      <c r="UTD75" s="243"/>
      <c r="UTE75" s="243"/>
      <c r="UTF75" s="243"/>
      <c r="UTG75" s="243"/>
      <c r="UTH75" s="243"/>
      <c r="UTI75" s="243"/>
      <c r="UTJ75" s="243"/>
      <c r="UTK75" s="243"/>
      <c r="UTL75" s="243"/>
      <c r="UTM75" s="243"/>
      <c r="UTN75" s="243"/>
      <c r="UTO75" s="243"/>
      <c r="UTP75" s="243"/>
      <c r="UTQ75" s="243"/>
      <c r="UTR75" s="243"/>
      <c r="UTS75" s="243"/>
      <c r="UTT75" s="243"/>
      <c r="UTU75" s="243"/>
      <c r="UTV75" s="243"/>
      <c r="UTW75" s="243"/>
      <c r="UTX75" s="243"/>
      <c r="UTY75" s="243"/>
      <c r="UTZ75" s="243"/>
      <c r="UUA75" s="243"/>
      <c r="UUB75" s="243"/>
      <c r="UUC75" s="243"/>
      <c r="UUD75" s="243"/>
      <c r="UUE75" s="243"/>
      <c r="UUF75" s="243"/>
      <c r="UUG75" s="243"/>
      <c r="UUH75" s="243"/>
      <c r="UUI75" s="243"/>
      <c r="UUJ75" s="243"/>
      <c r="UUK75" s="243"/>
      <c r="UUL75" s="243"/>
      <c r="UUM75" s="243"/>
      <c r="UUN75" s="243"/>
      <c r="UUO75" s="243"/>
      <c r="UUP75" s="243"/>
      <c r="UUQ75" s="243"/>
      <c r="UUR75" s="243"/>
      <c r="UUS75" s="243"/>
      <c r="UUT75" s="243"/>
      <c r="UUU75" s="243"/>
      <c r="UUV75" s="243"/>
      <c r="UUW75" s="243"/>
      <c r="UUX75" s="243"/>
      <c r="UUY75" s="243"/>
      <c r="UUZ75" s="243"/>
      <c r="UVA75" s="243"/>
      <c r="UVB75" s="243"/>
      <c r="UVC75" s="243"/>
      <c r="UVD75" s="243"/>
      <c r="UVE75" s="243"/>
      <c r="UVF75" s="243"/>
      <c r="UVG75" s="243"/>
      <c r="UVH75" s="243"/>
      <c r="UVI75" s="243"/>
      <c r="UVJ75" s="243"/>
      <c r="UVK75" s="243"/>
      <c r="UVL75" s="243"/>
      <c r="UVM75" s="243"/>
      <c r="UVN75" s="243"/>
      <c r="UVO75" s="243"/>
      <c r="UVP75" s="243"/>
      <c r="UVQ75" s="243"/>
      <c r="UVR75" s="243"/>
      <c r="UVS75" s="243"/>
      <c r="UVT75" s="243"/>
      <c r="UVU75" s="243"/>
      <c r="UVV75" s="243"/>
      <c r="UVW75" s="243"/>
      <c r="UVX75" s="243"/>
      <c r="UVY75" s="243"/>
      <c r="UVZ75" s="243"/>
      <c r="UWA75" s="243"/>
      <c r="UWB75" s="243"/>
      <c r="UWC75" s="243"/>
      <c r="UWD75" s="243"/>
      <c r="UWE75" s="243"/>
      <c r="UWF75" s="243"/>
      <c r="UWG75" s="243"/>
      <c r="UWH75" s="243"/>
      <c r="UWI75" s="243"/>
      <c r="UWJ75" s="243"/>
      <c r="UWK75" s="243"/>
      <c r="UWL75" s="243"/>
      <c r="UWM75" s="243"/>
      <c r="UWN75" s="243"/>
      <c r="UWO75" s="243"/>
      <c r="UWP75" s="243"/>
      <c r="UWQ75" s="243"/>
      <c r="UWR75" s="243"/>
      <c r="UWS75" s="243"/>
      <c r="UWT75" s="243"/>
      <c r="UWU75" s="243"/>
      <c r="UWV75" s="243"/>
      <c r="UWW75" s="243"/>
      <c r="UWX75" s="243"/>
      <c r="UWY75" s="243"/>
      <c r="UWZ75" s="243"/>
      <c r="UXA75" s="243"/>
      <c r="UXB75" s="243"/>
      <c r="UXC75" s="243"/>
      <c r="UXD75" s="243"/>
      <c r="UXE75" s="243"/>
      <c r="UXF75" s="243"/>
      <c r="UXG75" s="243"/>
      <c r="UXH75" s="243"/>
      <c r="UXI75" s="243"/>
      <c r="UXJ75" s="243"/>
      <c r="UXK75" s="243"/>
      <c r="UXL75" s="243"/>
      <c r="UXM75" s="243"/>
      <c r="UXN75" s="243"/>
      <c r="UXO75" s="243"/>
      <c r="UXP75" s="243"/>
      <c r="UXQ75" s="243"/>
      <c r="UXR75" s="243"/>
      <c r="UXS75" s="243"/>
      <c r="UXT75" s="243"/>
      <c r="UXU75" s="243"/>
      <c r="UXV75" s="243"/>
      <c r="UXW75" s="243"/>
      <c r="UXX75" s="243"/>
      <c r="UXY75" s="243"/>
      <c r="UXZ75" s="243"/>
      <c r="UYA75" s="243"/>
      <c r="UYB75" s="243"/>
      <c r="UYC75" s="243"/>
      <c r="UYD75" s="243"/>
      <c r="UYE75" s="243"/>
      <c r="UYF75" s="243"/>
      <c r="UYG75" s="243"/>
      <c r="UYH75" s="243"/>
      <c r="UYI75" s="243"/>
      <c r="UYJ75" s="243"/>
      <c r="UYK75" s="243"/>
      <c r="UYL75" s="243"/>
      <c r="UYM75" s="243"/>
      <c r="UYN75" s="243"/>
      <c r="UYO75" s="243"/>
      <c r="UYP75" s="243"/>
      <c r="UYQ75" s="243"/>
      <c r="UYR75" s="243"/>
      <c r="UYS75" s="243"/>
      <c r="UYT75" s="243"/>
      <c r="UYU75" s="243"/>
      <c r="UYV75" s="243"/>
      <c r="UYW75" s="243"/>
      <c r="UYX75" s="243"/>
      <c r="UYY75" s="243"/>
      <c r="UYZ75" s="243"/>
      <c r="UZA75" s="243"/>
      <c r="UZB75" s="243"/>
      <c r="UZC75" s="243"/>
      <c r="UZD75" s="243"/>
      <c r="UZE75" s="243"/>
      <c r="UZF75" s="243"/>
      <c r="UZG75" s="243"/>
      <c r="UZH75" s="243"/>
      <c r="UZI75" s="243"/>
      <c r="UZJ75" s="243"/>
      <c r="UZK75" s="243"/>
      <c r="UZL75" s="243"/>
      <c r="UZM75" s="243"/>
      <c r="UZN75" s="243"/>
      <c r="UZO75" s="243"/>
      <c r="UZP75" s="243"/>
      <c r="UZQ75" s="243"/>
      <c r="UZR75" s="243"/>
      <c r="UZS75" s="243"/>
      <c r="UZT75" s="243"/>
      <c r="UZU75" s="243"/>
      <c r="UZV75" s="243"/>
      <c r="UZW75" s="243"/>
      <c r="UZX75" s="243"/>
      <c r="UZY75" s="243"/>
      <c r="UZZ75" s="243"/>
      <c r="VAA75" s="243"/>
      <c r="VAB75" s="243"/>
      <c r="VAC75" s="243"/>
      <c r="VAD75" s="243"/>
      <c r="VAE75" s="243"/>
      <c r="VAF75" s="243"/>
      <c r="VAG75" s="243"/>
      <c r="VAH75" s="243"/>
      <c r="VAI75" s="243"/>
      <c r="VAJ75" s="243"/>
      <c r="VAK75" s="243"/>
      <c r="VAL75" s="243"/>
      <c r="VAM75" s="243"/>
      <c r="VAN75" s="243"/>
      <c r="VAO75" s="243"/>
      <c r="VAP75" s="243"/>
      <c r="VAQ75" s="243"/>
      <c r="VAR75" s="243"/>
      <c r="VAS75" s="243"/>
      <c r="VAT75" s="243"/>
      <c r="VAU75" s="243"/>
      <c r="VAV75" s="243"/>
      <c r="VAW75" s="243"/>
      <c r="VAX75" s="243"/>
      <c r="VAY75" s="243"/>
      <c r="VAZ75" s="243"/>
      <c r="VBA75" s="243"/>
      <c r="VBB75" s="243"/>
      <c r="VBC75" s="243"/>
      <c r="VBD75" s="243"/>
      <c r="VBE75" s="243"/>
      <c r="VBF75" s="243"/>
      <c r="VBG75" s="243"/>
      <c r="VBH75" s="243"/>
      <c r="VBI75" s="243"/>
      <c r="VBJ75" s="243"/>
      <c r="VBK75" s="243"/>
      <c r="VBL75" s="243"/>
      <c r="VBM75" s="243"/>
      <c r="VBN75" s="243"/>
      <c r="VBO75" s="243"/>
      <c r="VBP75" s="243"/>
      <c r="VBQ75" s="243"/>
      <c r="VBR75" s="243"/>
      <c r="VBS75" s="243"/>
      <c r="VBT75" s="243"/>
      <c r="VBU75" s="243"/>
      <c r="VBV75" s="243"/>
      <c r="VBW75" s="243"/>
      <c r="VBX75" s="243"/>
      <c r="VBY75" s="243"/>
      <c r="VBZ75" s="243"/>
      <c r="VCA75" s="243"/>
      <c r="VCB75" s="243"/>
      <c r="VCC75" s="243"/>
      <c r="VCD75" s="243"/>
      <c r="VCE75" s="243"/>
      <c r="VCF75" s="243"/>
      <c r="VCG75" s="243"/>
      <c r="VCH75" s="243"/>
      <c r="VCI75" s="243"/>
      <c r="VCJ75" s="243"/>
      <c r="VCK75" s="243"/>
      <c r="VCL75" s="243"/>
      <c r="VCM75" s="243"/>
      <c r="VCN75" s="243"/>
      <c r="VCO75" s="243"/>
      <c r="VCP75" s="243"/>
      <c r="VCQ75" s="243"/>
      <c r="VCR75" s="243"/>
      <c r="VCS75" s="243"/>
      <c r="VCT75" s="243"/>
      <c r="VCU75" s="243"/>
      <c r="VCV75" s="243"/>
      <c r="VCW75" s="243"/>
      <c r="VCX75" s="243"/>
      <c r="VCY75" s="243"/>
      <c r="VCZ75" s="243"/>
      <c r="VDA75" s="243"/>
      <c r="VDB75" s="243"/>
      <c r="VDC75" s="243"/>
      <c r="VDD75" s="243"/>
      <c r="VDE75" s="243"/>
      <c r="VDF75" s="243"/>
      <c r="VDG75" s="243"/>
      <c r="VDH75" s="243"/>
      <c r="VDI75" s="243"/>
      <c r="VDJ75" s="243"/>
      <c r="VDK75" s="243"/>
      <c r="VDL75" s="243"/>
      <c r="VDM75" s="243"/>
      <c r="VDN75" s="243"/>
      <c r="VDO75" s="243"/>
      <c r="VDP75" s="243"/>
      <c r="VDQ75" s="243"/>
      <c r="VDR75" s="243"/>
      <c r="VDS75" s="243"/>
      <c r="VDT75" s="243"/>
      <c r="VDU75" s="243"/>
      <c r="VDV75" s="243"/>
      <c r="VDW75" s="243"/>
      <c r="VDX75" s="243"/>
      <c r="VDY75" s="243"/>
      <c r="VDZ75" s="243"/>
      <c r="VEA75" s="243"/>
      <c r="VEB75" s="243"/>
      <c r="VEC75" s="243"/>
      <c r="VED75" s="243"/>
      <c r="VEE75" s="243"/>
      <c r="VEF75" s="243"/>
      <c r="VEG75" s="243"/>
      <c r="VEH75" s="243"/>
      <c r="VEI75" s="243"/>
      <c r="VEJ75" s="243"/>
      <c r="VEK75" s="243"/>
      <c r="VEL75" s="243"/>
      <c r="VEM75" s="243"/>
      <c r="VEN75" s="243"/>
      <c r="VEO75" s="243"/>
      <c r="VEP75" s="243"/>
      <c r="VEQ75" s="243"/>
      <c r="VER75" s="243"/>
      <c r="VES75" s="243"/>
      <c r="VET75" s="243"/>
      <c r="VEU75" s="243"/>
      <c r="VEV75" s="243"/>
      <c r="VEW75" s="243"/>
      <c r="VEX75" s="243"/>
      <c r="VEY75" s="243"/>
      <c r="VEZ75" s="243"/>
      <c r="VFA75" s="243"/>
      <c r="VFB75" s="243"/>
      <c r="VFC75" s="243"/>
      <c r="VFD75" s="243"/>
      <c r="VFE75" s="243"/>
      <c r="VFF75" s="243"/>
      <c r="VFG75" s="243"/>
      <c r="VFH75" s="243"/>
      <c r="VFI75" s="243"/>
      <c r="VFJ75" s="243"/>
      <c r="VFK75" s="243"/>
      <c r="VFL75" s="243"/>
      <c r="VFM75" s="243"/>
      <c r="VFN75" s="243"/>
      <c r="VFO75" s="243"/>
      <c r="VFP75" s="243"/>
      <c r="VFQ75" s="243"/>
      <c r="VFR75" s="243"/>
      <c r="VFS75" s="243"/>
      <c r="VFT75" s="243"/>
      <c r="VFU75" s="243"/>
      <c r="VFV75" s="243"/>
      <c r="VFW75" s="243"/>
      <c r="VFX75" s="243"/>
      <c r="VFY75" s="243"/>
      <c r="VFZ75" s="243"/>
      <c r="VGA75" s="243"/>
      <c r="VGB75" s="243"/>
      <c r="VGC75" s="243"/>
      <c r="VGD75" s="243"/>
      <c r="VGE75" s="243"/>
      <c r="VGF75" s="243"/>
      <c r="VGG75" s="243"/>
      <c r="VGH75" s="243"/>
      <c r="VGI75" s="243"/>
      <c r="VGJ75" s="243"/>
      <c r="VGK75" s="243"/>
      <c r="VGL75" s="243"/>
      <c r="VGM75" s="243"/>
      <c r="VGN75" s="243"/>
      <c r="VGO75" s="243"/>
      <c r="VGP75" s="243"/>
      <c r="VGQ75" s="243"/>
      <c r="VGR75" s="243"/>
      <c r="VGS75" s="243"/>
      <c r="VGT75" s="243"/>
      <c r="VGU75" s="243"/>
      <c r="VGV75" s="243"/>
      <c r="VGW75" s="243"/>
      <c r="VGX75" s="243"/>
      <c r="VGY75" s="243"/>
      <c r="VGZ75" s="243"/>
      <c r="VHA75" s="243"/>
      <c r="VHB75" s="243"/>
      <c r="VHC75" s="243"/>
      <c r="VHD75" s="243"/>
      <c r="VHE75" s="243"/>
      <c r="VHF75" s="243"/>
      <c r="VHG75" s="243"/>
      <c r="VHH75" s="243"/>
      <c r="VHI75" s="243"/>
      <c r="VHJ75" s="243"/>
      <c r="VHK75" s="243"/>
      <c r="VHL75" s="243"/>
      <c r="VHM75" s="243"/>
      <c r="VHN75" s="243"/>
      <c r="VHO75" s="243"/>
      <c r="VHP75" s="243"/>
      <c r="VHQ75" s="243"/>
      <c r="VHR75" s="243"/>
      <c r="VHS75" s="243"/>
      <c r="VHT75" s="243"/>
      <c r="VHU75" s="243"/>
      <c r="VHV75" s="243"/>
      <c r="VHW75" s="243"/>
      <c r="VHX75" s="243"/>
      <c r="VHY75" s="243"/>
      <c r="VHZ75" s="243"/>
      <c r="VIA75" s="243"/>
      <c r="VIB75" s="243"/>
      <c r="VIC75" s="243"/>
      <c r="VID75" s="243"/>
      <c r="VIE75" s="243"/>
      <c r="VIF75" s="243"/>
      <c r="VIG75" s="243"/>
      <c r="VIH75" s="243"/>
      <c r="VII75" s="243"/>
      <c r="VIJ75" s="243"/>
      <c r="VIK75" s="243"/>
      <c r="VIL75" s="243"/>
      <c r="VIM75" s="243"/>
      <c r="VIN75" s="243"/>
      <c r="VIO75" s="243"/>
      <c r="VIP75" s="243"/>
      <c r="VIQ75" s="243"/>
      <c r="VIR75" s="243"/>
      <c r="VIS75" s="243"/>
      <c r="VIT75" s="243"/>
      <c r="VIU75" s="243"/>
      <c r="VIV75" s="243"/>
      <c r="VIW75" s="243"/>
      <c r="VIX75" s="243"/>
      <c r="VIY75" s="243"/>
      <c r="VIZ75" s="243"/>
      <c r="VJA75" s="243"/>
      <c r="VJB75" s="243"/>
      <c r="VJC75" s="243"/>
      <c r="VJD75" s="243"/>
      <c r="VJE75" s="243"/>
      <c r="VJF75" s="243"/>
      <c r="VJG75" s="243"/>
      <c r="VJH75" s="243"/>
      <c r="VJI75" s="243"/>
      <c r="VJJ75" s="243"/>
      <c r="VJK75" s="243"/>
      <c r="VJL75" s="243"/>
      <c r="VJM75" s="243"/>
      <c r="VJN75" s="243"/>
      <c r="VJO75" s="243"/>
      <c r="VJP75" s="243"/>
      <c r="VJQ75" s="243"/>
      <c r="VJR75" s="243"/>
      <c r="VJS75" s="243"/>
      <c r="VJT75" s="243"/>
      <c r="VJU75" s="243"/>
      <c r="VJV75" s="243"/>
      <c r="VJW75" s="243"/>
      <c r="VJX75" s="243"/>
      <c r="VJY75" s="243"/>
      <c r="VJZ75" s="243"/>
      <c r="VKA75" s="243"/>
      <c r="VKB75" s="243"/>
      <c r="VKC75" s="243"/>
      <c r="VKD75" s="243"/>
      <c r="VKE75" s="243"/>
      <c r="VKF75" s="243"/>
      <c r="VKG75" s="243"/>
      <c r="VKH75" s="243"/>
      <c r="VKI75" s="243"/>
      <c r="VKJ75" s="243"/>
      <c r="VKK75" s="243"/>
      <c r="VKL75" s="243"/>
      <c r="VKM75" s="243"/>
      <c r="VKN75" s="243"/>
      <c r="VKO75" s="243"/>
      <c r="VKP75" s="243"/>
      <c r="VKQ75" s="243"/>
      <c r="VKR75" s="243"/>
      <c r="VKS75" s="243"/>
      <c r="VKT75" s="243"/>
      <c r="VKU75" s="243"/>
      <c r="VKV75" s="243"/>
      <c r="VKW75" s="243"/>
      <c r="VKX75" s="243"/>
      <c r="VKY75" s="243"/>
      <c r="VKZ75" s="243"/>
      <c r="VLA75" s="243"/>
      <c r="VLB75" s="243"/>
      <c r="VLC75" s="243"/>
      <c r="VLD75" s="243"/>
      <c r="VLE75" s="243"/>
      <c r="VLF75" s="243"/>
      <c r="VLG75" s="243"/>
      <c r="VLH75" s="243"/>
      <c r="VLI75" s="243"/>
      <c r="VLJ75" s="243"/>
      <c r="VLK75" s="243"/>
      <c r="VLL75" s="243"/>
      <c r="VLM75" s="243"/>
      <c r="VLN75" s="243"/>
      <c r="VLO75" s="243"/>
      <c r="VLP75" s="243"/>
      <c r="VLQ75" s="243"/>
      <c r="VLR75" s="243"/>
      <c r="VLS75" s="243"/>
      <c r="VLT75" s="243"/>
      <c r="VLU75" s="243"/>
      <c r="VLV75" s="243"/>
      <c r="VLW75" s="243"/>
      <c r="VLX75" s="243"/>
      <c r="VLY75" s="243"/>
      <c r="VLZ75" s="243"/>
      <c r="VMA75" s="243"/>
      <c r="VMB75" s="243"/>
      <c r="VMC75" s="243"/>
      <c r="VMD75" s="243"/>
      <c r="VME75" s="243"/>
      <c r="VMF75" s="243"/>
      <c r="VMG75" s="243"/>
      <c r="VMH75" s="243"/>
      <c r="VMI75" s="243"/>
      <c r="VMJ75" s="243"/>
      <c r="VMK75" s="243"/>
      <c r="VML75" s="243"/>
      <c r="VMM75" s="243"/>
      <c r="VMN75" s="243"/>
      <c r="VMO75" s="243"/>
      <c r="VMP75" s="243"/>
      <c r="VMQ75" s="243"/>
      <c r="VMR75" s="243"/>
      <c r="VMS75" s="243"/>
      <c r="VMT75" s="243"/>
      <c r="VMU75" s="243"/>
      <c r="VMV75" s="243"/>
      <c r="VMW75" s="243"/>
      <c r="VMX75" s="243"/>
      <c r="VMY75" s="243"/>
      <c r="VMZ75" s="243"/>
      <c r="VNA75" s="243"/>
      <c r="VNB75" s="243"/>
      <c r="VNC75" s="243"/>
      <c r="VND75" s="243"/>
      <c r="VNE75" s="243"/>
      <c r="VNF75" s="243"/>
      <c r="VNG75" s="243"/>
      <c r="VNH75" s="243"/>
      <c r="VNI75" s="243"/>
      <c r="VNJ75" s="243"/>
      <c r="VNK75" s="243"/>
      <c r="VNL75" s="243"/>
      <c r="VNM75" s="243"/>
      <c r="VNN75" s="243"/>
      <c r="VNO75" s="243"/>
      <c r="VNP75" s="243"/>
      <c r="VNQ75" s="243"/>
      <c r="VNR75" s="243"/>
      <c r="VNS75" s="243"/>
      <c r="VNT75" s="243"/>
      <c r="VNU75" s="243"/>
      <c r="VNV75" s="243"/>
      <c r="VNW75" s="243"/>
      <c r="VNX75" s="243"/>
      <c r="VNY75" s="243"/>
      <c r="VNZ75" s="243"/>
      <c r="VOA75" s="243"/>
      <c r="VOB75" s="243"/>
      <c r="VOC75" s="243"/>
      <c r="VOD75" s="243"/>
      <c r="VOE75" s="243"/>
      <c r="VOF75" s="243"/>
      <c r="VOG75" s="243"/>
      <c r="VOH75" s="243"/>
      <c r="VOI75" s="243"/>
      <c r="VOJ75" s="243"/>
      <c r="VOK75" s="243"/>
      <c r="VOL75" s="243"/>
      <c r="VOM75" s="243"/>
      <c r="VON75" s="243"/>
      <c r="VOO75" s="243"/>
      <c r="VOP75" s="243"/>
      <c r="VOQ75" s="243"/>
      <c r="VOR75" s="243"/>
      <c r="VOS75" s="243"/>
      <c r="VOT75" s="243"/>
      <c r="VOU75" s="243"/>
      <c r="VOV75" s="243"/>
      <c r="VOW75" s="243"/>
      <c r="VOX75" s="243"/>
      <c r="VOY75" s="243"/>
      <c r="VOZ75" s="243"/>
      <c r="VPA75" s="243"/>
      <c r="VPB75" s="243"/>
      <c r="VPC75" s="243"/>
      <c r="VPD75" s="243"/>
      <c r="VPE75" s="243"/>
      <c r="VPF75" s="243"/>
      <c r="VPG75" s="243"/>
      <c r="VPH75" s="243"/>
      <c r="VPI75" s="243"/>
      <c r="VPJ75" s="243"/>
      <c r="VPK75" s="243"/>
      <c r="VPL75" s="243"/>
      <c r="VPM75" s="243"/>
      <c r="VPN75" s="243"/>
      <c r="VPO75" s="243"/>
      <c r="VPP75" s="243"/>
      <c r="VPQ75" s="243"/>
      <c r="VPR75" s="243"/>
      <c r="VPS75" s="243"/>
      <c r="VPT75" s="243"/>
      <c r="VPU75" s="243"/>
      <c r="VPV75" s="243"/>
      <c r="VPW75" s="243"/>
      <c r="VPX75" s="243"/>
      <c r="VPY75" s="243"/>
      <c r="VPZ75" s="243"/>
      <c r="VQA75" s="243"/>
      <c r="VQB75" s="243"/>
      <c r="VQC75" s="243"/>
      <c r="VQD75" s="243"/>
      <c r="VQE75" s="243"/>
      <c r="VQF75" s="243"/>
      <c r="VQG75" s="243"/>
      <c r="VQH75" s="243"/>
      <c r="VQI75" s="243"/>
      <c r="VQJ75" s="243"/>
      <c r="VQK75" s="243"/>
      <c r="VQL75" s="243"/>
      <c r="VQM75" s="243"/>
      <c r="VQN75" s="243"/>
      <c r="VQO75" s="243"/>
      <c r="VQP75" s="243"/>
      <c r="VQQ75" s="243"/>
      <c r="VQR75" s="243"/>
      <c r="VQS75" s="243"/>
      <c r="VQT75" s="243"/>
      <c r="VQU75" s="243"/>
      <c r="VQV75" s="243"/>
      <c r="VQW75" s="243"/>
      <c r="VQX75" s="243"/>
      <c r="VQY75" s="243"/>
      <c r="VQZ75" s="243"/>
      <c r="VRA75" s="243"/>
      <c r="VRB75" s="243"/>
      <c r="VRC75" s="243"/>
      <c r="VRD75" s="243"/>
      <c r="VRE75" s="243"/>
      <c r="VRF75" s="243"/>
      <c r="VRG75" s="243"/>
      <c r="VRH75" s="243"/>
      <c r="VRI75" s="243"/>
      <c r="VRJ75" s="243"/>
      <c r="VRK75" s="243"/>
      <c r="VRL75" s="243"/>
      <c r="VRM75" s="243"/>
      <c r="VRN75" s="243"/>
      <c r="VRO75" s="243"/>
      <c r="VRP75" s="243"/>
      <c r="VRQ75" s="243"/>
      <c r="VRR75" s="243"/>
      <c r="VRS75" s="243"/>
      <c r="VRT75" s="243"/>
      <c r="VRU75" s="243"/>
      <c r="VRV75" s="243"/>
      <c r="VRW75" s="243"/>
      <c r="VRX75" s="243"/>
      <c r="VRY75" s="243"/>
      <c r="VRZ75" s="243"/>
      <c r="VSA75" s="243"/>
      <c r="VSB75" s="243"/>
      <c r="VSC75" s="243"/>
      <c r="VSD75" s="243"/>
      <c r="VSE75" s="243"/>
      <c r="VSF75" s="243"/>
      <c r="VSG75" s="243"/>
      <c r="VSH75" s="243"/>
      <c r="VSI75" s="243"/>
      <c r="VSJ75" s="243"/>
      <c r="VSK75" s="243"/>
      <c r="VSL75" s="243"/>
      <c r="VSM75" s="243"/>
      <c r="VSN75" s="243"/>
      <c r="VSO75" s="243"/>
      <c r="VSP75" s="243"/>
      <c r="VSQ75" s="243"/>
      <c r="VSR75" s="243"/>
      <c r="VSS75" s="243"/>
      <c r="VST75" s="243"/>
      <c r="VSU75" s="243"/>
      <c r="VSV75" s="243"/>
      <c r="VSW75" s="243"/>
      <c r="VSX75" s="243"/>
      <c r="VSY75" s="243"/>
      <c r="VSZ75" s="243"/>
      <c r="VTA75" s="243"/>
      <c r="VTB75" s="243"/>
      <c r="VTC75" s="243"/>
      <c r="VTD75" s="243"/>
      <c r="VTE75" s="243"/>
      <c r="VTF75" s="243"/>
      <c r="VTG75" s="243"/>
      <c r="VTH75" s="243"/>
      <c r="VTI75" s="243"/>
      <c r="VTJ75" s="243"/>
      <c r="VTK75" s="243"/>
      <c r="VTL75" s="243"/>
      <c r="VTM75" s="243"/>
      <c r="VTN75" s="243"/>
      <c r="VTO75" s="243"/>
      <c r="VTP75" s="243"/>
      <c r="VTQ75" s="243"/>
      <c r="VTR75" s="243"/>
      <c r="VTS75" s="243"/>
      <c r="VTT75" s="243"/>
      <c r="VTU75" s="243"/>
      <c r="VTV75" s="243"/>
      <c r="VTW75" s="243"/>
      <c r="VTX75" s="243"/>
      <c r="VTY75" s="243"/>
      <c r="VTZ75" s="243"/>
      <c r="VUA75" s="243"/>
      <c r="VUB75" s="243"/>
      <c r="VUC75" s="243"/>
      <c r="VUD75" s="243"/>
      <c r="VUE75" s="243"/>
      <c r="VUF75" s="243"/>
      <c r="VUG75" s="243"/>
      <c r="VUH75" s="243"/>
      <c r="VUI75" s="243"/>
      <c r="VUJ75" s="243"/>
      <c r="VUK75" s="243"/>
      <c r="VUL75" s="243"/>
      <c r="VUM75" s="243"/>
      <c r="VUN75" s="243"/>
      <c r="VUO75" s="243"/>
      <c r="VUP75" s="243"/>
      <c r="VUQ75" s="243"/>
      <c r="VUR75" s="243"/>
      <c r="VUS75" s="243"/>
      <c r="VUT75" s="243"/>
      <c r="VUU75" s="243"/>
      <c r="VUV75" s="243"/>
      <c r="VUW75" s="243"/>
      <c r="VUX75" s="243"/>
      <c r="VUY75" s="243"/>
      <c r="VUZ75" s="243"/>
      <c r="VVA75" s="243"/>
      <c r="VVB75" s="243"/>
      <c r="VVC75" s="243"/>
      <c r="VVD75" s="243"/>
      <c r="VVE75" s="243"/>
      <c r="VVF75" s="243"/>
      <c r="VVG75" s="243"/>
      <c r="VVH75" s="243"/>
      <c r="VVI75" s="243"/>
      <c r="VVJ75" s="243"/>
      <c r="VVK75" s="243"/>
      <c r="VVL75" s="243"/>
      <c r="VVM75" s="243"/>
      <c r="VVN75" s="243"/>
      <c r="VVO75" s="243"/>
      <c r="VVP75" s="243"/>
      <c r="VVQ75" s="243"/>
      <c r="VVR75" s="243"/>
      <c r="VVS75" s="243"/>
      <c r="VVT75" s="243"/>
      <c r="VVU75" s="243"/>
      <c r="VVV75" s="243"/>
      <c r="VVW75" s="243"/>
      <c r="VVX75" s="243"/>
      <c r="VVY75" s="243"/>
      <c r="VVZ75" s="243"/>
      <c r="VWA75" s="243"/>
      <c r="VWB75" s="243"/>
      <c r="VWC75" s="243"/>
      <c r="VWD75" s="243"/>
      <c r="VWE75" s="243"/>
      <c r="VWF75" s="243"/>
      <c r="VWG75" s="243"/>
      <c r="VWH75" s="243"/>
      <c r="VWI75" s="243"/>
      <c r="VWJ75" s="243"/>
      <c r="VWK75" s="243"/>
      <c r="VWL75" s="243"/>
      <c r="VWM75" s="243"/>
      <c r="VWN75" s="243"/>
      <c r="VWO75" s="243"/>
      <c r="VWP75" s="243"/>
      <c r="VWQ75" s="243"/>
      <c r="VWR75" s="243"/>
      <c r="VWS75" s="243"/>
      <c r="VWT75" s="243"/>
      <c r="VWU75" s="243"/>
      <c r="VWV75" s="243"/>
      <c r="VWW75" s="243"/>
      <c r="VWX75" s="243"/>
      <c r="VWY75" s="243"/>
      <c r="VWZ75" s="243"/>
      <c r="VXA75" s="243"/>
      <c r="VXB75" s="243"/>
      <c r="VXC75" s="243"/>
      <c r="VXD75" s="243"/>
      <c r="VXE75" s="243"/>
      <c r="VXF75" s="243"/>
      <c r="VXG75" s="243"/>
      <c r="VXH75" s="243"/>
      <c r="VXI75" s="243"/>
      <c r="VXJ75" s="243"/>
      <c r="VXK75" s="243"/>
      <c r="VXL75" s="243"/>
      <c r="VXM75" s="243"/>
      <c r="VXN75" s="243"/>
      <c r="VXO75" s="243"/>
      <c r="VXP75" s="243"/>
      <c r="VXQ75" s="243"/>
      <c r="VXR75" s="243"/>
      <c r="VXS75" s="243"/>
      <c r="VXT75" s="243"/>
      <c r="VXU75" s="243"/>
      <c r="VXV75" s="243"/>
      <c r="VXW75" s="243"/>
      <c r="VXX75" s="243"/>
      <c r="VXY75" s="243"/>
      <c r="VXZ75" s="243"/>
      <c r="VYA75" s="243"/>
      <c r="VYB75" s="243"/>
      <c r="VYC75" s="243"/>
      <c r="VYD75" s="243"/>
      <c r="VYE75" s="243"/>
      <c r="VYF75" s="243"/>
      <c r="VYG75" s="243"/>
      <c r="VYH75" s="243"/>
      <c r="VYI75" s="243"/>
      <c r="VYJ75" s="243"/>
      <c r="VYK75" s="243"/>
      <c r="VYL75" s="243"/>
      <c r="VYM75" s="243"/>
      <c r="VYN75" s="243"/>
      <c r="VYO75" s="243"/>
      <c r="VYP75" s="243"/>
      <c r="VYQ75" s="243"/>
      <c r="VYR75" s="243"/>
      <c r="VYS75" s="243"/>
      <c r="VYT75" s="243"/>
      <c r="VYU75" s="243"/>
      <c r="VYV75" s="243"/>
      <c r="VYW75" s="243"/>
      <c r="VYX75" s="243"/>
      <c r="VYY75" s="243"/>
      <c r="VYZ75" s="243"/>
      <c r="VZA75" s="243"/>
      <c r="VZB75" s="243"/>
      <c r="VZC75" s="243"/>
      <c r="VZD75" s="243"/>
      <c r="VZE75" s="243"/>
      <c r="VZF75" s="243"/>
      <c r="VZG75" s="243"/>
      <c r="VZH75" s="243"/>
      <c r="VZI75" s="243"/>
      <c r="VZJ75" s="243"/>
      <c r="VZK75" s="243"/>
      <c r="VZL75" s="243"/>
      <c r="VZM75" s="243"/>
      <c r="VZN75" s="243"/>
      <c r="VZO75" s="243"/>
      <c r="VZP75" s="243"/>
      <c r="VZQ75" s="243"/>
      <c r="VZR75" s="243"/>
      <c r="VZS75" s="243"/>
      <c r="VZT75" s="243"/>
      <c r="VZU75" s="243"/>
      <c r="VZV75" s="243"/>
      <c r="VZW75" s="243"/>
      <c r="VZX75" s="243"/>
      <c r="VZY75" s="243"/>
      <c r="VZZ75" s="243"/>
      <c r="WAA75" s="243"/>
      <c r="WAB75" s="243"/>
      <c r="WAC75" s="243"/>
      <c r="WAD75" s="243"/>
      <c r="WAE75" s="243"/>
      <c r="WAF75" s="243"/>
      <c r="WAG75" s="243"/>
      <c r="WAH75" s="243"/>
      <c r="WAI75" s="243"/>
      <c r="WAJ75" s="243"/>
      <c r="WAK75" s="243"/>
      <c r="WAL75" s="243"/>
      <c r="WAM75" s="243"/>
      <c r="WAN75" s="243"/>
      <c r="WAO75" s="243"/>
      <c r="WAP75" s="243"/>
      <c r="WAQ75" s="243"/>
      <c r="WAR75" s="243"/>
      <c r="WAS75" s="243"/>
      <c r="WAT75" s="243"/>
      <c r="WAU75" s="243"/>
      <c r="WAV75" s="243"/>
      <c r="WAW75" s="243"/>
      <c r="WAX75" s="243"/>
      <c r="WAY75" s="243"/>
      <c r="WAZ75" s="243"/>
      <c r="WBA75" s="243"/>
      <c r="WBB75" s="243"/>
      <c r="WBC75" s="243"/>
      <c r="WBD75" s="243"/>
      <c r="WBE75" s="243"/>
      <c r="WBF75" s="243"/>
      <c r="WBG75" s="243"/>
      <c r="WBH75" s="243"/>
      <c r="WBI75" s="243"/>
      <c r="WBJ75" s="243"/>
      <c r="WBK75" s="243"/>
      <c r="WBL75" s="243"/>
      <c r="WBM75" s="243"/>
      <c r="WBN75" s="243"/>
      <c r="WBO75" s="243"/>
      <c r="WBP75" s="243"/>
      <c r="WBQ75" s="243"/>
      <c r="WBR75" s="243"/>
      <c r="WBS75" s="243"/>
      <c r="WBT75" s="243"/>
      <c r="WBU75" s="243"/>
      <c r="WBV75" s="243"/>
      <c r="WBW75" s="243"/>
      <c r="WBX75" s="243"/>
      <c r="WBY75" s="243"/>
      <c r="WBZ75" s="243"/>
      <c r="WCA75" s="243"/>
      <c r="WCB75" s="243"/>
      <c r="WCC75" s="243"/>
      <c r="WCD75" s="243"/>
      <c r="WCE75" s="243"/>
      <c r="WCF75" s="243"/>
      <c r="WCG75" s="243"/>
      <c r="WCH75" s="243"/>
      <c r="WCI75" s="243"/>
      <c r="WCJ75" s="243"/>
      <c r="WCK75" s="243"/>
      <c r="WCL75" s="243"/>
      <c r="WCM75" s="243"/>
      <c r="WCN75" s="243"/>
      <c r="WCO75" s="243"/>
      <c r="WCP75" s="243"/>
      <c r="WCQ75" s="243"/>
      <c r="WCR75" s="243"/>
      <c r="WCS75" s="243"/>
      <c r="WCT75" s="243"/>
      <c r="WCU75" s="243"/>
      <c r="WCV75" s="243"/>
      <c r="WCW75" s="243"/>
      <c r="WCX75" s="243"/>
      <c r="WCY75" s="243"/>
      <c r="WCZ75" s="243"/>
      <c r="WDA75" s="243"/>
      <c r="WDB75" s="243"/>
      <c r="WDC75" s="243"/>
      <c r="WDD75" s="243"/>
      <c r="WDE75" s="243"/>
      <c r="WDF75" s="243"/>
      <c r="WDG75" s="243"/>
      <c r="WDH75" s="243"/>
      <c r="WDI75" s="243"/>
      <c r="WDJ75" s="243"/>
      <c r="WDK75" s="243"/>
      <c r="WDL75" s="243"/>
      <c r="WDM75" s="243"/>
      <c r="WDN75" s="243"/>
      <c r="WDO75" s="243"/>
      <c r="WDP75" s="243"/>
      <c r="WDQ75" s="243"/>
      <c r="WDR75" s="243"/>
      <c r="WDS75" s="243"/>
      <c r="WDT75" s="243"/>
      <c r="WDU75" s="243"/>
      <c r="WDV75" s="243"/>
      <c r="WDW75" s="243"/>
      <c r="WDX75" s="243"/>
      <c r="WDY75" s="243"/>
      <c r="WDZ75" s="243"/>
      <c r="WEA75" s="243"/>
      <c r="WEB75" s="243"/>
      <c r="WEC75" s="243"/>
      <c r="WED75" s="243"/>
      <c r="WEE75" s="243"/>
      <c r="WEF75" s="243"/>
      <c r="WEG75" s="243"/>
      <c r="WEH75" s="243"/>
      <c r="WEI75" s="243"/>
      <c r="WEJ75" s="243"/>
      <c r="WEK75" s="243"/>
      <c r="WEL75" s="243"/>
      <c r="WEM75" s="243"/>
      <c r="WEN75" s="243"/>
      <c r="WEO75" s="243"/>
      <c r="WEP75" s="243"/>
      <c r="WEQ75" s="243"/>
      <c r="WER75" s="243"/>
      <c r="WES75" s="243"/>
      <c r="WET75" s="243"/>
      <c r="WEU75" s="243"/>
      <c r="WEV75" s="243"/>
      <c r="WEW75" s="243"/>
      <c r="WEX75" s="243"/>
      <c r="WEY75" s="243"/>
      <c r="WEZ75" s="243"/>
      <c r="WFA75" s="243"/>
      <c r="WFB75" s="243"/>
      <c r="WFC75" s="243"/>
      <c r="WFD75" s="243"/>
      <c r="WFE75" s="243"/>
      <c r="WFF75" s="243"/>
      <c r="WFG75" s="243"/>
      <c r="WFH75" s="243"/>
      <c r="WFI75" s="243"/>
      <c r="WFJ75" s="243"/>
      <c r="WFK75" s="243"/>
      <c r="WFL75" s="243"/>
      <c r="WFM75" s="243"/>
      <c r="WFN75" s="243"/>
      <c r="WFO75" s="243"/>
      <c r="WFP75" s="243"/>
      <c r="WFQ75" s="243"/>
      <c r="WFR75" s="243"/>
      <c r="WFS75" s="243"/>
      <c r="WFT75" s="243"/>
      <c r="WFU75" s="243"/>
      <c r="WFV75" s="243"/>
      <c r="WFW75" s="243"/>
      <c r="WFX75" s="243"/>
      <c r="WFY75" s="243"/>
      <c r="WFZ75" s="243"/>
      <c r="WGA75" s="243"/>
      <c r="WGB75" s="243"/>
      <c r="WGC75" s="243"/>
      <c r="WGD75" s="243"/>
      <c r="WGE75" s="243"/>
      <c r="WGF75" s="243"/>
      <c r="WGG75" s="243"/>
      <c r="WGH75" s="243"/>
      <c r="WGI75" s="243"/>
      <c r="WGJ75" s="243"/>
      <c r="WGK75" s="243"/>
      <c r="WGL75" s="243"/>
      <c r="WGM75" s="243"/>
      <c r="WGN75" s="243"/>
      <c r="WGO75" s="243"/>
      <c r="WGP75" s="243"/>
      <c r="WGQ75" s="243"/>
      <c r="WGR75" s="243"/>
      <c r="WGS75" s="243"/>
      <c r="WGT75" s="243"/>
      <c r="WGU75" s="243"/>
      <c r="WGV75" s="243"/>
      <c r="WGW75" s="243"/>
      <c r="WGX75" s="243"/>
      <c r="WGY75" s="243"/>
      <c r="WGZ75" s="243"/>
      <c r="WHA75" s="243"/>
      <c r="WHB75" s="243"/>
      <c r="WHC75" s="243"/>
      <c r="WHD75" s="243"/>
      <c r="WHE75" s="243"/>
      <c r="WHF75" s="243"/>
      <c r="WHG75" s="243"/>
      <c r="WHH75" s="243"/>
      <c r="WHI75" s="243"/>
      <c r="WHJ75" s="243"/>
      <c r="WHK75" s="243"/>
      <c r="WHL75" s="243"/>
      <c r="WHM75" s="243"/>
      <c r="WHN75" s="243"/>
      <c r="WHO75" s="243"/>
      <c r="WHP75" s="243"/>
      <c r="WHQ75" s="243"/>
      <c r="WHR75" s="243"/>
      <c r="WHS75" s="243"/>
      <c r="WHT75" s="243"/>
      <c r="WHU75" s="243"/>
      <c r="WHV75" s="243"/>
      <c r="WHW75" s="243"/>
      <c r="WHX75" s="243"/>
      <c r="WHY75" s="243"/>
      <c r="WHZ75" s="243"/>
      <c r="WIA75" s="243"/>
      <c r="WIB75" s="243"/>
      <c r="WIC75" s="243"/>
      <c r="WID75" s="243"/>
      <c r="WIE75" s="243"/>
      <c r="WIF75" s="243"/>
      <c r="WIG75" s="243"/>
      <c r="WIH75" s="243"/>
      <c r="WII75" s="243"/>
      <c r="WIJ75" s="243"/>
      <c r="WIK75" s="243"/>
      <c r="WIL75" s="243"/>
      <c r="WIM75" s="243"/>
      <c r="WIN75" s="243"/>
      <c r="WIO75" s="243"/>
      <c r="WIP75" s="243"/>
      <c r="WIQ75" s="243"/>
      <c r="WIR75" s="243"/>
      <c r="WIS75" s="243"/>
      <c r="WIT75" s="243"/>
      <c r="WIU75" s="243"/>
      <c r="WIV75" s="243"/>
      <c r="WIW75" s="243"/>
      <c r="WIX75" s="243"/>
      <c r="WIY75" s="243"/>
      <c r="WIZ75" s="243"/>
      <c r="WJA75" s="243"/>
      <c r="WJB75" s="243"/>
      <c r="WJC75" s="243"/>
      <c r="WJD75" s="243"/>
      <c r="WJE75" s="243"/>
      <c r="WJF75" s="243"/>
      <c r="WJG75" s="243"/>
      <c r="WJH75" s="243"/>
      <c r="WJI75" s="243"/>
      <c r="WJJ75" s="243"/>
      <c r="WJK75" s="243"/>
      <c r="WJL75" s="243"/>
      <c r="WJM75" s="243"/>
      <c r="WJN75" s="243"/>
      <c r="WJO75" s="243"/>
      <c r="WJP75" s="243"/>
      <c r="WJQ75" s="243"/>
      <c r="WJR75" s="243"/>
      <c r="WJS75" s="243"/>
      <c r="WJT75" s="243"/>
      <c r="WJU75" s="243"/>
      <c r="WJV75" s="243"/>
      <c r="WJW75" s="243"/>
      <c r="WJX75" s="243"/>
      <c r="WJY75" s="243"/>
      <c r="WJZ75" s="243"/>
      <c r="WKA75" s="243"/>
      <c r="WKB75" s="243"/>
      <c r="WKC75" s="243"/>
      <c r="WKD75" s="243"/>
      <c r="WKE75" s="243"/>
      <c r="WKF75" s="243"/>
      <c r="WKG75" s="243"/>
      <c r="WKH75" s="243"/>
      <c r="WKI75" s="243"/>
      <c r="WKJ75" s="243"/>
      <c r="WKK75" s="243"/>
      <c r="WKL75" s="243"/>
      <c r="WKM75" s="243"/>
      <c r="WKN75" s="243"/>
      <c r="WKO75" s="243"/>
      <c r="WKP75" s="243"/>
      <c r="WKQ75" s="243"/>
      <c r="WKR75" s="243"/>
      <c r="WKS75" s="243"/>
      <c r="WKT75" s="243"/>
      <c r="WKU75" s="243"/>
      <c r="WKV75" s="243"/>
      <c r="WKW75" s="243"/>
      <c r="WKX75" s="243"/>
      <c r="WKY75" s="243"/>
      <c r="WKZ75" s="243"/>
      <c r="WLA75" s="243"/>
      <c r="WLB75" s="243"/>
      <c r="WLC75" s="243"/>
      <c r="WLD75" s="243"/>
      <c r="WLE75" s="243"/>
      <c r="WLF75" s="243"/>
      <c r="WLG75" s="243"/>
      <c r="WLH75" s="243"/>
      <c r="WLI75" s="243"/>
      <c r="WLJ75" s="243"/>
      <c r="WLK75" s="243"/>
      <c r="WLL75" s="243"/>
      <c r="WLM75" s="243"/>
      <c r="WLN75" s="243"/>
      <c r="WLO75" s="243"/>
      <c r="WLP75" s="243"/>
      <c r="WLQ75" s="243"/>
      <c r="WLR75" s="243"/>
      <c r="WLS75" s="243"/>
      <c r="WLT75" s="243"/>
      <c r="WLU75" s="243"/>
      <c r="WLV75" s="243"/>
      <c r="WLW75" s="243"/>
      <c r="WLX75" s="243"/>
      <c r="WLY75" s="243"/>
      <c r="WLZ75" s="243"/>
      <c r="WMA75" s="243"/>
      <c r="WMB75" s="243"/>
      <c r="WMC75" s="243"/>
      <c r="WMD75" s="243"/>
      <c r="WME75" s="243"/>
      <c r="WMF75" s="243"/>
      <c r="WMG75" s="243"/>
      <c r="WMH75" s="243"/>
      <c r="WMI75" s="243"/>
      <c r="WMJ75" s="243"/>
      <c r="WMK75" s="243"/>
      <c r="WML75" s="243"/>
      <c r="WMM75" s="243"/>
      <c r="WMN75" s="243"/>
      <c r="WMO75" s="243"/>
      <c r="WMP75" s="243"/>
      <c r="WMQ75" s="243"/>
      <c r="WMR75" s="243"/>
      <c r="WMS75" s="243"/>
      <c r="WMT75" s="243"/>
      <c r="WMU75" s="243"/>
      <c r="WMV75" s="243"/>
      <c r="WMW75" s="243"/>
      <c r="WMX75" s="243"/>
      <c r="WMY75" s="243"/>
      <c r="WMZ75" s="243"/>
      <c r="WNA75" s="243"/>
      <c r="WNB75" s="243"/>
      <c r="WNC75" s="243"/>
      <c r="WND75" s="243"/>
      <c r="WNE75" s="243"/>
      <c r="WNF75" s="243"/>
      <c r="WNG75" s="243"/>
      <c r="WNH75" s="243"/>
      <c r="WNI75" s="243"/>
      <c r="WNJ75" s="243"/>
      <c r="WNK75" s="243"/>
      <c r="WNL75" s="243"/>
      <c r="WNM75" s="243"/>
      <c r="WNN75" s="243"/>
      <c r="WNO75" s="243"/>
      <c r="WNP75" s="243"/>
      <c r="WNQ75" s="243"/>
      <c r="WNR75" s="243"/>
      <c r="WNS75" s="243"/>
      <c r="WNT75" s="243"/>
      <c r="WNU75" s="243"/>
      <c r="WNV75" s="243"/>
      <c r="WNW75" s="243"/>
      <c r="WNX75" s="243"/>
      <c r="WNY75" s="243"/>
      <c r="WNZ75" s="243"/>
      <c r="WOA75" s="243"/>
      <c r="WOB75" s="243"/>
      <c r="WOC75" s="243"/>
      <c r="WOD75" s="243"/>
      <c r="WOE75" s="243"/>
      <c r="WOF75" s="243"/>
      <c r="WOG75" s="243"/>
      <c r="WOH75" s="243"/>
      <c r="WOI75" s="243"/>
      <c r="WOJ75" s="243"/>
      <c r="WOK75" s="243"/>
      <c r="WOL75" s="243"/>
      <c r="WOM75" s="243"/>
      <c r="WON75" s="243"/>
      <c r="WOO75" s="243"/>
      <c r="WOP75" s="243"/>
      <c r="WOQ75" s="243"/>
      <c r="WOR75" s="243"/>
      <c r="WOS75" s="243"/>
      <c r="WOT75" s="243"/>
      <c r="WOU75" s="243"/>
      <c r="WOV75" s="243"/>
      <c r="WOW75" s="243"/>
      <c r="WOX75" s="243"/>
      <c r="WOY75" s="243"/>
      <c r="WOZ75" s="243"/>
      <c r="WPA75" s="243"/>
      <c r="WPB75" s="243"/>
      <c r="WPC75" s="243"/>
      <c r="WPD75" s="243"/>
      <c r="WPE75" s="243"/>
      <c r="WPF75" s="243"/>
      <c r="WPG75" s="243"/>
      <c r="WPH75" s="243"/>
      <c r="WPI75" s="243"/>
      <c r="WPJ75" s="243"/>
      <c r="WPK75" s="243"/>
      <c r="WPL75" s="243"/>
      <c r="WPM75" s="243"/>
      <c r="WPN75" s="243"/>
      <c r="WPO75" s="243"/>
      <c r="WPP75" s="243"/>
      <c r="WPQ75" s="243"/>
      <c r="WPR75" s="243"/>
      <c r="WPS75" s="243"/>
      <c r="WPT75" s="243"/>
      <c r="WPU75" s="243"/>
      <c r="WPV75" s="243"/>
      <c r="WPW75" s="243"/>
      <c r="WPX75" s="243"/>
      <c r="WPY75" s="243"/>
      <c r="WPZ75" s="243"/>
      <c r="WQA75" s="243"/>
      <c r="WQB75" s="243"/>
      <c r="WQC75" s="243"/>
      <c r="WQD75" s="243"/>
      <c r="WQE75" s="243"/>
      <c r="WQF75" s="243"/>
      <c r="WQG75" s="243"/>
      <c r="WQH75" s="243"/>
      <c r="WQI75" s="243"/>
      <c r="WQJ75" s="243"/>
      <c r="WQK75" s="243"/>
      <c r="WQL75" s="243"/>
      <c r="WQM75" s="243"/>
      <c r="WQN75" s="243"/>
      <c r="WQO75" s="243"/>
      <c r="WQP75" s="243"/>
      <c r="WQQ75" s="243"/>
      <c r="WQR75" s="243"/>
      <c r="WQS75" s="243"/>
      <c r="WQT75" s="243"/>
      <c r="WQU75" s="243"/>
      <c r="WQV75" s="243"/>
      <c r="WQW75" s="243"/>
      <c r="WQX75" s="243"/>
      <c r="WQY75" s="243"/>
      <c r="WQZ75" s="243"/>
      <c r="WRA75" s="243"/>
      <c r="WRB75" s="243"/>
      <c r="WRC75" s="243"/>
      <c r="WRD75" s="243"/>
      <c r="WRE75" s="243"/>
      <c r="WRF75" s="243"/>
      <c r="WRG75" s="243"/>
      <c r="WRH75" s="243"/>
      <c r="WRI75" s="243"/>
      <c r="WRJ75" s="243"/>
      <c r="WRK75" s="243"/>
      <c r="WRL75" s="243"/>
      <c r="WRM75" s="243"/>
      <c r="WRN75" s="243"/>
      <c r="WRO75" s="243"/>
      <c r="WRP75" s="243"/>
      <c r="WRQ75" s="243"/>
      <c r="WRR75" s="243"/>
      <c r="WRS75" s="243"/>
      <c r="WRT75" s="243"/>
      <c r="WRU75" s="243"/>
      <c r="WRV75" s="243"/>
      <c r="WRW75" s="243"/>
      <c r="WRX75" s="243"/>
      <c r="WRY75" s="243"/>
      <c r="WRZ75" s="243"/>
      <c r="WSA75" s="243"/>
      <c r="WSB75" s="243"/>
      <c r="WSC75" s="243"/>
      <c r="WSD75" s="243"/>
      <c r="WSE75" s="243"/>
      <c r="WSF75" s="243"/>
      <c r="WSG75" s="243"/>
      <c r="WSH75" s="243"/>
      <c r="WSI75" s="243"/>
      <c r="WSJ75" s="243"/>
      <c r="WSK75" s="243"/>
      <c r="WSL75" s="243"/>
      <c r="WSM75" s="243"/>
      <c r="WSN75" s="243"/>
      <c r="WSO75" s="243"/>
      <c r="WSP75" s="243"/>
      <c r="WSQ75" s="243"/>
      <c r="WSR75" s="243"/>
      <c r="WSS75" s="243"/>
      <c r="WST75" s="243"/>
      <c r="WSU75" s="243"/>
      <c r="WSV75" s="243"/>
      <c r="WSW75" s="243"/>
      <c r="WSX75" s="243"/>
      <c r="WSY75" s="243"/>
      <c r="WSZ75" s="243"/>
      <c r="WTA75" s="243"/>
      <c r="WTB75" s="243"/>
      <c r="WTC75" s="243"/>
      <c r="WTD75" s="243"/>
      <c r="WTE75" s="243"/>
      <c r="WTF75" s="243"/>
      <c r="WTG75" s="243"/>
      <c r="WTH75" s="243"/>
      <c r="WTI75" s="243"/>
      <c r="WTJ75" s="243"/>
      <c r="WTK75" s="243"/>
      <c r="WTL75" s="243"/>
      <c r="WTM75" s="243"/>
      <c r="WTN75" s="243"/>
      <c r="WTO75" s="243"/>
      <c r="WTP75" s="243"/>
      <c r="WTQ75" s="243"/>
      <c r="WTR75" s="243"/>
      <c r="WTS75" s="243"/>
      <c r="WTT75" s="243"/>
      <c r="WTU75" s="243"/>
      <c r="WTV75" s="243"/>
      <c r="WTW75" s="243"/>
      <c r="WTX75" s="243"/>
      <c r="WTY75" s="243"/>
      <c r="WTZ75" s="243"/>
      <c r="WUA75" s="243"/>
      <c r="WUB75" s="243"/>
      <c r="WUC75" s="243"/>
      <c r="WUD75" s="243"/>
      <c r="WUE75" s="243"/>
      <c r="WUF75" s="243"/>
      <c r="WUG75" s="243"/>
      <c r="WUH75" s="243"/>
      <c r="WUI75" s="243"/>
      <c r="WUJ75" s="243"/>
      <c r="WUK75" s="243"/>
      <c r="WUL75" s="243"/>
      <c r="WUM75" s="243"/>
      <c r="WUN75" s="243"/>
      <c r="WUO75" s="243"/>
      <c r="WUP75" s="243"/>
      <c r="WUQ75" s="243"/>
      <c r="WUR75" s="243"/>
      <c r="WUS75" s="243"/>
      <c r="WUT75" s="243"/>
      <c r="WUU75" s="243"/>
      <c r="WUV75" s="243"/>
      <c r="WUW75" s="243"/>
      <c r="WUX75" s="243"/>
      <c r="WUY75" s="243"/>
      <c r="WUZ75" s="243"/>
      <c r="WVA75" s="243"/>
      <c r="WVB75" s="243"/>
      <c r="WVC75" s="243"/>
      <c r="WVD75" s="243"/>
      <c r="WVE75" s="243"/>
      <c r="WVF75" s="243"/>
      <c r="WVG75" s="243"/>
      <c r="WVH75" s="243"/>
      <c r="WVI75" s="243"/>
      <c r="WVJ75" s="243"/>
      <c r="WVK75" s="243"/>
      <c r="WVL75" s="243"/>
      <c r="WVM75" s="243"/>
      <c r="WVN75" s="243"/>
      <c r="WVO75" s="243"/>
      <c r="WVP75" s="243"/>
      <c r="WVQ75" s="243"/>
      <c r="WVR75" s="243"/>
      <c r="WVS75" s="243"/>
      <c r="WVT75" s="243"/>
      <c r="WVU75" s="243"/>
      <c r="WVV75" s="243"/>
      <c r="WVW75" s="243"/>
      <c r="WVX75" s="243"/>
      <c r="WVY75" s="243"/>
      <c r="WVZ75" s="243"/>
      <c r="WWA75" s="243"/>
      <c r="WWB75" s="243"/>
      <c r="WWC75" s="243"/>
      <c r="WWD75" s="243"/>
      <c r="WWE75" s="243"/>
      <c r="WWF75" s="243"/>
      <c r="WWG75" s="243"/>
      <c r="WWH75" s="243"/>
      <c r="WWI75" s="243"/>
      <c r="WWJ75" s="243"/>
      <c r="WWK75" s="243"/>
      <c r="WWL75" s="243"/>
      <c r="WWM75" s="243"/>
      <c r="WWN75" s="243"/>
      <c r="WWO75" s="243"/>
      <c r="WWP75" s="243"/>
      <c r="WWQ75" s="243"/>
      <c r="WWR75" s="243"/>
      <c r="WWS75" s="243"/>
      <c r="WWT75" s="243"/>
      <c r="WWU75" s="243"/>
      <c r="WWV75" s="243"/>
      <c r="WWW75" s="243"/>
      <c r="WWX75" s="243"/>
      <c r="WWY75" s="243"/>
      <c r="WWZ75" s="243"/>
      <c r="WXA75" s="243"/>
      <c r="WXB75" s="243"/>
      <c r="WXC75" s="243"/>
      <c r="WXD75" s="243"/>
      <c r="WXE75" s="243"/>
      <c r="WXF75" s="243"/>
      <c r="WXG75" s="243"/>
      <c r="WXH75" s="243"/>
      <c r="WXI75" s="243"/>
      <c r="WXJ75" s="243"/>
      <c r="WXK75" s="243"/>
      <c r="WXL75" s="243"/>
      <c r="WXM75" s="243"/>
      <c r="WXN75" s="243"/>
      <c r="WXO75" s="243"/>
      <c r="WXP75" s="243"/>
      <c r="WXQ75" s="243"/>
      <c r="WXR75" s="243"/>
      <c r="WXS75" s="243"/>
      <c r="WXT75" s="243"/>
      <c r="WXU75" s="243"/>
      <c r="WXV75" s="243"/>
      <c r="WXW75" s="243"/>
      <c r="WXX75" s="243"/>
      <c r="WXY75" s="243"/>
      <c r="WXZ75" s="243"/>
      <c r="WYA75" s="243"/>
      <c r="WYB75" s="243"/>
      <c r="WYC75" s="243"/>
      <c r="WYD75" s="243"/>
      <c r="WYE75" s="243"/>
      <c r="WYF75" s="243"/>
      <c r="WYG75" s="243"/>
      <c r="WYH75" s="243"/>
      <c r="WYI75" s="243"/>
      <c r="WYJ75" s="243"/>
      <c r="WYK75" s="243"/>
      <c r="WYL75" s="243"/>
      <c r="WYM75" s="243"/>
      <c r="WYN75" s="243"/>
      <c r="WYO75" s="243"/>
      <c r="WYP75" s="243"/>
      <c r="WYQ75" s="243"/>
      <c r="WYR75" s="243"/>
      <c r="WYS75" s="243"/>
      <c r="WYT75" s="243"/>
      <c r="WYU75" s="243"/>
      <c r="WYV75" s="243"/>
      <c r="WYW75" s="243"/>
      <c r="WYX75" s="243"/>
      <c r="WYY75" s="243"/>
      <c r="WYZ75" s="243"/>
      <c r="WZA75" s="243"/>
      <c r="WZB75" s="243"/>
      <c r="WZC75" s="243"/>
      <c r="WZD75" s="243"/>
      <c r="WZE75" s="243"/>
      <c r="WZF75" s="243"/>
      <c r="WZG75" s="243"/>
      <c r="WZH75" s="243"/>
      <c r="WZI75" s="243"/>
      <c r="WZJ75" s="243"/>
      <c r="WZK75" s="243"/>
      <c r="WZL75" s="243"/>
      <c r="WZM75" s="243"/>
      <c r="WZN75" s="243"/>
      <c r="WZO75" s="243"/>
      <c r="WZP75" s="243"/>
      <c r="WZQ75" s="243"/>
      <c r="WZR75" s="243"/>
      <c r="WZS75" s="243"/>
      <c r="WZT75" s="243"/>
      <c r="WZU75" s="243"/>
      <c r="WZV75" s="243"/>
      <c r="WZW75" s="243"/>
      <c r="WZX75" s="243"/>
      <c r="WZY75" s="243"/>
      <c r="WZZ75" s="243"/>
      <c r="XAA75" s="243"/>
      <c r="XAB75" s="243"/>
      <c r="XAC75" s="243"/>
      <c r="XAD75" s="243"/>
      <c r="XAE75" s="243"/>
      <c r="XAF75" s="243"/>
      <c r="XAG75" s="243"/>
      <c r="XAH75" s="243"/>
      <c r="XAI75" s="243"/>
      <c r="XAJ75" s="243"/>
      <c r="XAK75" s="243"/>
      <c r="XAL75" s="243"/>
      <c r="XAM75" s="243"/>
      <c r="XAN75" s="243"/>
      <c r="XAO75" s="243"/>
      <c r="XAP75" s="243"/>
      <c r="XAQ75" s="243"/>
      <c r="XAR75" s="243"/>
      <c r="XAS75" s="243"/>
      <c r="XAT75" s="243"/>
      <c r="XAU75" s="243"/>
      <c r="XAV75" s="243"/>
      <c r="XAW75" s="243"/>
      <c r="XAX75" s="243"/>
      <c r="XAY75" s="243"/>
      <c r="XAZ75" s="243"/>
      <c r="XBA75" s="243"/>
      <c r="XBB75" s="243"/>
      <c r="XBC75" s="243"/>
      <c r="XBD75" s="243"/>
      <c r="XBE75" s="243"/>
      <c r="XBF75" s="243"/>
      <c r="XBG75" s="243"/>
      <c r="XBH75" s="243"/>
      <c r="XBI75" s="243"/>
      <c r="XBJ75" s="243"/>
      <c r="XBK75" s="243"/>
      <c r="XBL75" s="243"/>
      <c r="XBM75" s="243"/>
      <c r="XBN75" s="243"/>
      <c r="XBO75" s="243"/>
      <c r="XBP75" s="243"/>
      <c r="XBQ75" s="243"/>
      <c r="XBR75" s="243"/>
      <c r="XBS75" s="243"/>
      <c r="XBT75" s="243"/>
      <c r="XBU75" s="243"/>
      <c r="XBV75" s="243"/>
      <c r="XBW75" s="243"/>
      <c r="XBX75" s="243"/>
      <c r="XBY75" s="243"/>
      <c r="XBZ75" s="243"/>
      <c r="XCA75" s="243"/>
      <c r="XCB75" s="243"/>
      <c r="XCC75" s="243"/>
      <c r="XCD75" s="243"/>
      <c r="XCE75" s="243"/>
      <c r="XCF75" s="243"/>
      <c r="XCG75" s="243"/>
      <c r="XCH75" s="243"/>
      <c r="XCI75" s="243"/>
      <c r="XCJ75" s="243"/>
      <c r="XCK75" s="243"/>
      <c r="XCL75" s="243"/>
      <c r="XCM75" s="243"/>
      <c r="XCN75" s="243"/>
      <c r="XCO75" s="243"/>
      <c r="XCP75" s="243"/>
      <c r="XCQ75" s="243"/>
      <c r="XCR75" s="243"/>
      <c r="XCS75" s="243"/>
      <c r="XCT75" s="243"/>
      <c r="XCU75" s="243"/>
      <c r="XCV75" s="243"/>
      <c r="XCW75" s="243"/>
      <c r="XCX75" s="243"/>
      <c r="XCY75" s="243"/>
      <c r="XCZ75" s="243"/>
      <c r="XDA75" s="243"/>
      <c r="XDB75" s="243"/>
      <c r="XDC75" s="243"/>
      <c r="XDD75" s="243"/>
      <c r="XDE75" s="243"/>
      <c r="XDF75" s="243"/>
      <c r="XDG75" s="243"/>
      <c r="XDH75" s="243"/>
      <c r="XDI75" s="243"/>
      <c r="XDJ75" s="243"/>
      <c r="XDK75" s="243"/>
      <c r="XDL75" s="243"/>
      <c r="XDM75" s="243"/>
      <c r="XDN75" s="243"/>
      <c r="XDO75" s="243"/>
      <c r="XDP75" s="243"/>
      <c r="XDQ75" s="243"/>
      <c r="XDR75" s="243"/>
      <c r="XDS75" s="243"/>
      <c r="XDT75" s="243"/>
      <c r="XDU75" s="243"/>
      <c r="XDV75" s="243"/>
      <c r="XDW75" s="243"/>
      <c r="XDX75" s="243"/>
      <c r="XDY75" s="243"/>
      <c r="XDZ75" s="243"/>
      <c r="XEA75" s="243"/>
      <c r="XEB75" s="243"/>
      <c r="XEC75" s="243"/>
      <c r="XED75" s="243"/>
      <c r="XEE75" s="243"/>
      <c r="XEF75" s="243"/>
      <c r="XEG75" s="243"/>
      <c r="XEH75" s="243"/>
      <c r="XEI75" s="243"/>
      <c r="XEJ75" s="243"/>
      <c r="XEK75" s="243"/>
      <c r="XEL75" s="243"/>
      <c r="XEM75" s="243"/>
      <c r="XEN75" s="243"/>
      <c r="XEO75" s="243"/>
      <c r="XEP75" s="243"/>
      <c r="XEQ75" s="243"/>
      <c r="XER75" s="243"/>
      <c r="XES75" s="243"/>
      <c r="XET75" s="243"/>
      <c r="XEU75" s="243"/>
      <c r="XEV75" s="243"/>
      <c r="XEW75" s="243"/>
      <c r="XEX75" s="243"/>
      <c r="XEY75" s="243"/>
      <c r="XEZ75" s="243"/>
      <c r="XFA75" s="243"/>
      <c r="XFB75" s="243"/>
      <c r="XFC75" s="243"/>
    </row>
    <row r="76" spans="1:16383" s="339" customFormat="1">
      <c r="A76" s="584">
        <v>38</v>
      </c>
      <c r="B76" s="357" t="s">
        <v>1366</v>
      </c>
      <c r="C76" s="323" t="s">
        <v>1351</v>
      </c>
      <c r="D76" s="343" t="s">
        <v>480</v>
      </c>
      <c r="E76" s="243"/>
      <c r="F76" s="243"/>
      <c r="G76" s="243"/>
      <c r="H76" s="243"/>
      <c r="I76" s="243"/>
      <c r="J76" s="243"/>
      <c r="K76" s="243"/>
      <c r="L76" s="243"/>
      <c r="M76" s="243"/>
      <c r="N76" s="243"/>
      <c r="O76" s="243"/>
      <c r="P76" s="243"/>
      <c r="Q76" s="243"/>
      <c r="R76" s="243"/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  <c r="AM76" s="243"/>
      <c r="AN76" s="243"/>
      <c r="AO76" s="243"/>
      <c r="AP76" s="243"/>
      <c r="AQ76" s="243"/>
      <c r="AR76" s="243"/>
      <c r="AS76" s="243"/>
      <c r="AT76" s="243"/>
      <c r="AU76" s="243"/>
      <c r="AV76" s="243"/>
      <c r="AW76" s="243"/>
      <c r="AX76" s="243"/>
      <c r="AY76" s="243"/>
      <c r="AZ76" s="243"/>
      <c r="BA76" s="243"/>
      <c r="BB76" s="243"/>
      <c r="BC76" s="243"/>
      <c r="BD76" s="243"/>
      <c r="BE76" s="243"/>
      <c r="BF76" s="243"/>
      <c r="BG76" s="243"/>
      <c r="BH76" s="243"/>
      <c r="BI76" s="243"/>
      <c r="BJ76" s="243"/>
      <c r="BK76" s="243"/>
      <c r="BL76" s="243"/>
      <c r="BM76" s="243"/>
      <c r="BN76" s="243"/>
      <c r="BO76" s="243"/>
      <c r="BP76" s="243"/>
      <c r="BQ76" s="243"/>
      <c r="BR76" s="243"/>
      <c r="BS76" s="243"/>
      <c r="BT76" s="243"/>
      <c r="BU76" s="243"/>
      <c r="BV76" s="243"/>
      <c r="BW76" s="243"/>
      <c r="BX76" s="243"/>
      <c r="BY76" s="243"/>
      <c r="BZ76" s="243"/>
      <c r="CA76" s="243"/>
      <c r="CB76" s="243"/>
      <c r="CC76" s="243"/>
      <c r="CD76" s="243"/>
      <c r="CE76" s="243"/>
      <c r="CF76" s="243"/>
      <c r="CG76" s="243"/>
      <c r="CH76" s="243"/>
      <c r="CI76" s="243"/>
      <c r="CJ76" s="243"/>
      <c r="CK76" s="243"/>
      <c r="CL76" s="243"/>
      <c r="CM76" s="243"/>
      <c r="CN76" s="243"/>
      <c r="CO76" s="243"/>
      <c r="CP76" s="243"/>
      <c r="CQ76" s="243"/>
      <c r="CR76" s="243"/>
      <c r="CS76" s="243"/>
      <c r="CT76" s="243"/>
      <c r="CU76" s="243"/>
      <c r="CV76" s="243"/>
      <c r="CW76" s="243"/>
      <c r="CX76" s="243"/>
      <c r="CY76" s="243"/>
      <c r="CZ76" s="243"/>
      <c r="DA76" s="243"/>
      <c r="DB76" s="243"/>
      <c r="DC76" s="243"/>
      <c r="DD76" s="243"/>
      <c r="DE76" s="243"/>
      <c r="DF76" s="243"/>
      <c r="DG76" s="243"/>
      <c r="DH76" s="243"/>
      <c r="DI76" s="243"/>
      <c r="DJ76" s="243"/>
      <c r="DK76" s="243"/>
      <c r="DL76" s="243"/>
      <c r="DM76" s="243"/>
      <c r="DN76" s="243"/>
      <c r="DO76" s="243"/>
      <c r="DP76" s="243"/>
      <c r="DQ76" s="243"/>
      <c r="DR76" s="243"/>
      <c r="DS76" s="243"/>
      <c r="DT76" s="243"/>
      <c r="DU76" s="243"/>
      <c r="DV76" s="243"/>
      <c r="DW76" s="243"/>
      <c r="DX76" s="243"/>
      <c r="DY76" s="243"/>
      <c r="DZ76" s="243"/>
      <c r="EA76" s="243"/>
      <c r="EB76" s="243"/>
      <c r="EC76" s="243"/>
      <c r="ED76" s="243"/>
      <c r="EE76" s="243"/>
      <c r="EF76" s="243"/>
      <c r="EG76" s="243"/>
      <c r="EH76" s="243"/>
      <c r="EI76" s="243"/>
      <c r="EJ76" s="243"/>
      <c r="EK76" s="243"/>
      <c r="EL76" s="243"/>
      <c r="EM76" s="243"/>
      <c r="EN76" s="243"/>
      <c r="EO76" s="243"/>
      <c r="EP76" s="243"/>
      <c r="EQ76" s="243"/>
      <c r="ER76" s="243"/>
      <c r="ES76" s="243"/>
      <c r="ET76" s="243"/>
      <c r="EU76" s="243"/>
      <c r="EV76" s="243"/>
      <c r="EW76" s="243"/>
      <c r="EX76" s="243"/>
      <c r="EY76" s="243"/>
      <c r="EZ76" s="243"/>
      <c r="FA76" s="243"/>
      <c r="FB76" s="243"/>
      <c r="FC76" s="243"/>
      <c r="FD76" s="243"/>
      <c r="FE76" s="243"/>
      <c r="FF76" s="243"/>
      <c r="FG76" s="243"/>
      <c r="FH76" s="243"/>
      <c r="FI76" s="243"/>
      <c r="FJ76" s="243"/>
      <c r="FK76" s="243"/>
      <c r="FL76" s="243"/>
      <c r="FM76" s="243"/>
      <c r="FN76" s="243"/>
      <c r="FO76" s="243"/>
      <c r="FP76" s="243"/>
      <c r="FQ76" s="243"/>
      <c r="FR76" s="243"/>
      <c r="FS76" s="243"/>
      <c r="FT76" s="243"/>
      <c r="FU76" s="243"/>
      <c r="FV76" s="243"/>
      <c r="FW76" s="243"/>
      <c r="FX76" s="243"/>
      <c r="FY76" s="243"/>
      <c r="FZ76" s="243"/>
      <c r="GA76" s="243"/>
      <c r="GB76" s="243"/>
      <c r="GC76" s="243"/>
      <c r="GD76" s="243"/>
      <c r="GE76" s="243"/>
      <c r="GF76" s="243"/>
      <c r="GG76" s="243"/>
      <c r="GH76" s="243"/>
      <c r="GI76" s="243"/>
      <c r="GJ76" s="243"/>
      <c r="GK76" s="243"/>
      <c r="GL76" s="243"/>
      <c r="GM76" s="243"/>
      <c r="GN76" s="243"/>
      <c r="GO76" s="243"/>
      <c r="GP76" s="243"/>
      <c r="GQ76" s="243"/>
      <c r="GR76" s="243"/>
      <c r="GS76" s="243"/>
      <c r="GT76" s="243"/>
      <c r="GU76" s="243"/>
      <c r="GV76" s="243"/>
      <c r="GW76" s="243"/>
      <c r="GX76" s="243"/>
      <c r="GY76" s="243"/>
      <c r="GZ76" s="243"/>
      <c r="HA76" s="243"/>
      <c r="HB76" s="243"/>
      <c r="HC76" s="243"/>
      <c r="HD76" s="243"/>
      <c r="HE76" s="243"/>
      <c r="HF76" s="243"/>
      <c r="HG76" s="243"/>
      <c r="HH76" s="243"/>
      <c r="HI76" s="243"/>
      <c r="HJ76" s="243"/>
      <c r="HK76" s="243"/>
      <c r="HL76" s="243"/>
      <c r="HM76" s="243"/>
      <c r="HN76" s="243"/>
      <c r="HO76" s="243"/>
      <c r="HP76" s="243"/>
      <c r="HQ76" s="243"/>
      <c r="HR76" s="243"/>
      <c r="HS76" s="243"/>
      <c r="HT76" s="243"/>
      <c r="HU76" s="243"/>
      <c r="HV76" s="243"/>
      <c r="HW76" s="243"/>
      <c r="HX76" s="243"/>
      <c r="HY76" s="243"/>
      <c r="HZ76" s="243"/>
      <c r="IA76" s="243"/>
      <c r="IB76" s="243"/>
      <c r="IC76" s="243"/>
      <c r="ID76" s="243"/>
      <c r="IE76" s="243"/>
      <c r="IF76" s="243"/>
      <c r="IG76" s="243"/>
      <c r="IH76" s="243"/>
      <c r="II76" s="243"/>
      <c r="IJ76" s="243"/>
      <c r="IK76" s="243"/>
      <c r="IL76" s="243"/>
      <c r="IM76" s="243"/>
      <c r="IN76" s="243"/>
      <c r="IO76" s="243"/>
      <c r="IP76" s="243"/>
      <c r="IQ76" s="243"/>
      <c r="IR76" s="243"/>
      <c r="IS76" s="243"/>
      <c r="IT76" s="243"/>
      <c r="IU76" s="243"/>
      <c r="IV76" s="243"/>
      <c r="IW76" s="243"/>
      <c r="IX76" s="243"/>
      <c r="IY76" s="243"/>
      <c r="IZ76" s="243"/>
      <c r="JA76" s="243"/>
      <c r="JB76" s="243"/>
      <c r="JC76" s="243"/>
      <c r="JD76" s="243"/>
      <c r="JE76" s="243"/>
      <c r="JF76" s="243"/>
      <c r="JG76" s="243"/>
      <c r="JH76" s="243"/>
      <c r="JI76" s="243"/>
      <c r="JJ76" s="243"/>
      <c r="JK76" s="243"/>
      <c r="JL76" s="243"/>
      <c r="JM76" s="243"/>
      <c r="JN76" s="243"/>
      <c r="JO76" s="243"/>
      <c r="JP76" s="243"/>
      <c r="JQ76" s="243"/>
      <c r="JR76" s="243"/>
      <c r="JS76" s="243"/>
      <c r="JT76" s="243"/>
      <c r="JU76" s="243"/>
      <c r="JV76" s="243"/>
      <c r="JW76" s="243"/>
      <c r="JX76" s="243"/>
      <c r="JY76" s="243"/>
      <c r="JZ76" s="243"/>
      <c r="KA76" s="243"/>
      <c r="KB76" s="243"/>
      <c r="KC76" s="243"/>
      <c r="KD76" s="243"/>
      <c r="KE76" s="243"/>
      <c r="KF76" s="243"/>
      <c r="KG76" s="243"/>
      <c r="KH76" s="243"/>
      <c r="KI76" s="243"/>
      <c r="KJ76" s="243"/>
      <c r="KK76" s="243"/>
      <c r="KL76" s="243"/>
      <c r="KM76" s="243"/>
      <c r="KN76" s="243"/>
      <c r="KO76" s="243"/>
      <c r="KP76" s="243"/>
      <c r="KQ76" s="243"/>
      <c r="KR76" s="243"/>
      <c r="KS76" s="243"/>
      <c r="KT76" s="243"/>
      <c r="KU76" s="243"/>
      <c r="KV76" s="243"/>
      <c r="KW76" s="243"/>
      <c r="KX76" s="243"/>
      <c r="KY76" s="243"/>
      <c r="KZ76" s="243"/>
      <c r="LA76" s="243"/>
      <c r="LB76" s="243"/>
      <c r="LC76" s="243"/>
      <c r="LD76" s="243"/>
      <c r="LE76" s="243"/>
      <c r="LF76" s="243"/>
      <c r="LG76" s="243"/>
      <c r="LH76" s="243"/>
      <c r="LI76" s="243"/>
      <c r="LJ76" s="243"/>
      <c r="LK76" s="243"/>
      <c r="LL76" s="243"/>
      <c r="LM76" s="243"/>
      <c r="LN76" s="243"/>
      <c r="LO76" s="243"/>
      <c r="LP76" s="243"/>
      <c r="LQ76" s="243"/>
      <c r="LR76" s="243"/>
      <c r="LS76" s="243"/>
      <c r="LT76" s="243"/>
      <c r="LU76" s="243"/>
      <c r="LV76" s="243"/>
      <c r="LW76" s="243"/>
      <c r="LX76" s="243"/>
      <c r="LY76" s="243"/>
      <c r="LZ76" s="243"/>
      <c r="MA76" s="243"/>
      <c r="MB76" s="243"/>
      <c r="MC76" s="243"/>
      <c r="MD76" s="243"/>
      <c r="ME76" s="243"/>
      <c r="MF76" s="243"/>
      <c r="MG76" s="243"/>
      <c r="MH76" s="243"/>
      <c r="MI76" s="243"/>
      <c r="MJ76" s="243"/>
      <c r="MK76" s="243"/>
      <c r="ML76" s="243"/>
      <c r="MM76" s="243"/>
      <c r="MN76" s="243"/>
      <c r="MO76" s="243"/>
      <c r="MP76" s="243"/>
      <c r="MQ76" s="243"/>
      <c r="MR76" s="243"/>
      <c r="MS76" s="243"/>
      <c r="MT76" s="243"/>
      <c r="MU76" s="243"/>
      <c r="MV76" s="243"/>
      <c r="MW76" s="243"/>
      <c r="MX76" s="243"/>
      <c r="MY76" s="243"/>
      <c r="MZ76" s="243"/>
      <c r="NA76" s="243"/>
      <c r="NB76" s="243"/>
      <c r="NC76" s="243"/>
      <c r="ND76" s="243"/>
      <c r="NE76" s="243"/>
      <c r="NF76" s="243"/>
      <c r="NG76" s="243"/>
      <c r="NH76" s="243"/>
      <c r="NI76" s="243"/>
      <c r="NJ76" s="243"/>
      <c r="NK76" s="243"/>
      <c r="NL76" s="243"/>
      <c r="NM76" s="243"/>
      <c r="NN76" s="243"/>
      <c r="NO76" s="243"/>
      <c r="NP76" s="243"/>
      <c r="NQ76" s="243"/>
      <c r="NR76" s="243"/>
      <c r="NS76" s="243"/>
      <c r="NT76" s="243"/>
      <c r="NU76" s="243"/>
      <c r="NV76" s="243"/>
      <c r="NW76" s="243"/>
      <c r="NX76" s="243"/>
      <c r="NY76" s="243"/>
      <c r="NZ76" s="243"/>
      <c r="OA76" s="243"/>
      <c r="OB76" s="243"/>
      <c r="OC76" s="243"/>
      <c r="OD76" s="243"/>
      <c r="OE76" s="243"/>
      <c r="OF76" s="243"/>
      <c r="OG76" s="243"/>
      <c r="OH76" s="243"/>
      <c r="OI76" s="243"/>
      <c r="OJ76" s="243"/>
      <c r="OK76" s="243"/>
      <c r="OL76" s="243"/>
      <c r="OM76" s="243"/>
      <c r="ON76" s="243"/>
      <c r="OO76" s="243"/>
      <c r="OP76" s="243"/>
      <c r="OQ76" s="243"/>
      <c r="OR76" s="243"/>
      <c r="OS76" s="243"/>
      <c r="OT76" s="243"/>
      <c r="OU76" s="243"/>
      <c r="OV76" s="243"/>
      <c r="OW76" s="243"/>
      <c r="OX76" s="243"/>
      <c r="OY76" s="243"/>
      <c r="OZ76" s="243"/>
      <c r="PA76" s="243"/>
      <c r="PB76" s="243"/>
      <c r="PC76" s="243"/>
      <c r="PD76" s="243"/>
      <c r="PE76" s="243"/>
      <c r="PF76" s="243"/>
      <c r="PG76" s="243"/>
      <c r="PH76" s="243"/>
      <c r="PI76" s="243"/>
      <c r="PJ76" s="243"/>
      <c r="PK76" s="243"/>
      <c r="PL76" s="243"/>
      <c r="PM76" s="243"/>
      <c r="PN76" s="243"/>
      <c r="PO76" s="243"/>
      <c r="PP76" s="243"/>
      <c r="PQ76" s="243"/>
      <c r="PR76" s="243"/>
      <c r="PS76" s="243"/>
      <c r="PT76" s="243"/>
      <c r="PU76" s="243"/>
      <c r="PV76" s="243"/>
      <c r="PW76" s="243"/>
      <c r="PX76" s="243"/>
      <c r="PY76" s="243"/>
      <c r="PZ76" s="243"/>
      <c r="QA76" s="243"/>
      <c r="QB76" s="243"/>
      <c r="QC76" s="243"/>
      <c r="QD76" s="243"/>
      <c r="QE76" s="243"/>
      <c r="QF76" s="243"/>
      <c r="QG76" s="243"/>
      <c r="QH76" s="243"/>
      <c r="QI76" s="243"/>
      <c r="QJ76" s="243"/>
      <c r="QK76" s="243"/>
      <c r="QL76" s="243"/>
      <c r="QM76" s="243"/>
      <c r="QN76" s="243"/>
      <c r="QO76" s="243"/>
      <c r="QP76" s="243"/>
      <c r="QQ76" s="243"/>
      <c r="QR76" s="243"/>
      <c r="QS76" s="243"/>
      <c r="QT76" s="243"/>
      <c r="QU76" s="243"/>
      <c r="QV76" s="243"/>
      <c r="QW76" s="243"/>
      <c r="QX76" s="243"/>
      <c r="QY76" s="243"/>
      <c r="QZ76" s="243"/>
      <c r="RA76" s="243"/>
      <c r="RB76" s="243"/>
      <c r="RC76" s="243"/>
      <c r="RD76" s="243"/>
      <c r="RE76" s="243"/>
      <c r="RF76" s="243"/>
      <c r="RG76" s="243"/>
      <c r="RH76" s="243"/>
      <c r="RI76" s="243"/>
      <c r="RJ76" s="243"/>
      <c r="RK76" s="243"/>
      <c r="RL76" s="243"/>
      <c r="RM76" s="243"/>
      <c r="RN76" s="243"/>
      <c r="RO76" s="243"/>
      <c r="RP76" s="243"/>
      <c r="RQ76" s="243"/>
      <c r="RR76" s="243"/>
      <c r="RS76" s="243"/>
      <c r="RT76" s="243"/>
      <c r="RU76" s="243"/>
      <c r="RV76" s="243"/>
      <c r="RW76" s="243"/>
      <c r="RX76" s="243"/>
      <c r="RY76" s="243"/>
      <c r="RZ76" s="243"/>
      <c r="SA76" s="243"/>
      <c r="SB76" s="243"/>
      <c r="SC76" s="243"/>
      <c r="SD76" s="243"/>
      <c r="SE76" s="243"/>
      <c r="SF76" s="243"/>
      <c r="SG76" s="243"/>
      <c r="SH76" s="243"/>
      <c r="SI76" s="243"/>
      <c r="SJ76" s="243"/>
      <c r="SK76" s="243"/>
      <c r="SL76" s="243"/>
      <c r="SM76" s="243"/>
      <c r="SN76" s="243"/>
      <c r="SO76" s="243"/>
      <c r="SP76" s="243"/>
      <c r="SQ76" s="243"/>
      <c r="SR76" s="243"/>
      <c r="SS76" s="243"/>
      <c r="ST76" s="243"/>
      <c r="SU76" s="243"/>
      <c r="SV76" s="243"/>
      <c r="SW76" s="243"/>
      <c r="SX76" s="243"/>
      <c r="SY76" s="243"/>
      <c r="SZ76" s="243"/>
      <c r="TA76" s="243"/>
      <c r="TB76" s="243"/>
      <c r="TC76" s="243"/>
      <c r="TD76" s="243"/>
      <c r="TE76" s="243"/>
      <c r="TF76" s="243"/>
      <c r="TG76" s="243"/>
      <c r="TH76" s="243"/>
      <c r="TI76" s="243"/>
      <c r="TJ76" s="243"/>
      <c r="TK76" s="243"/>
      <c r="TL76" s="243"/>
      <c r="TM76" s="243"/>
      <c r="TN76" s="243"/>
      <c r="TO76" s="243"/>
      <c r="TP76" s="243"/>
      <c r="TQ76" s="243"/>
      <c r="TR76" s="243"/>
      <c r="TS76" s="243"/>
      <c r="TT76" s="243"/>
      <c r="TU76" s="243"/>
      <c r="TV76" s="243"/>
      <c r="TW76" s="243"/>
      <c r="TX76" s="243"/>
      <c r="TY76" s="243"/>
      <c r="TZ76" s="243"/>
      <c r="UA76" s="243"/>
      <c r="UB76" s="243"/>
      <c r="UC76" s="243"/>
      <c r="UD76" s="243"/>
      <c r="UE76" s="243"/>
      <c r="UF76" s="243"/>
      <c r="UG76" s="243"/>
      <c r="UH76" s="243"/>
      <c r="UI76" s="243"/>
      <c r="UJ76" s="243"/>
      <c r="UK76" s="243"/>
      <c r="UL76" s="243"/>
      <c r="UM76" s="243"/>
      <c r="UN76" s="243"/>
      <c r="UO76" s="243"/>
      <c r="UP76" s="243"/>
      <c r="UQ76" s="243"/>
      <c r="UR76" s="243"/>
      <c r="US76" s="243"/>
      <c r="UT76" s="243"/>
      <c r="UU76" s="243"/>
      <c r="UV76" s="243"/>
      <c r="UW76" s="243"/>
      <c r="UX76" s="243"/>
      <c r="UY76" s="243"/>
      <c r="UZ76" s="243"/>
      <c r="VA76" s="243"/>
      <c r="VB76" s="243"/>
      <c r="VC76" s="243"/>
      <c r="VD76" s="243"/>
      <c r="VE76" s="243"/>
      <c r="VF76" s="243"/>
      <c r="VG76" s="243"/>
      <c r="VH76" s="243"/>
      <c r="VI76" s="243"/>
      <c r="VJ76" s="243"/>
      <c r="VK76" s="243"/>
      <c r="VL76" s="243"/>
      <c r="VM76" s="243"/>
      <c r="VN76" s="243"/>
      <c r="VO76" s="243"/>
      <c r="VP76" s="243"/>
      <c r="VQ76" s="243"/>
      <c r="VR76" s="243"/>
      <c r="VS76" s="243"/>
      <c r="VT76" s="243"/>
      <c r="VU76" s="243"/>
      <c r="VV76" s="243"/>
      <c r="VW76" s="243"/>
      <c r="VX76" s="243"/>
      <c r="VY76" s="243"/>
      <c r="VZ76" s="243"/>
      <c r="WA76" s="243"/>
      <c r="WB76" s="243"/>
      <c r="WC76" s="243"/>
      <c r="WD76" s="243"/>
      <c r="WE76" s="243"/>
      <c r="WF76" s="243"/>
      <c r="WG76" s="243"/>
      <c r="WH76" s="243"/>
      <c r="WI76" s="243"/>
      <c r="WJ76" s="243"/>
      <c r="WK76" s="243"/>
      <c r="WL76" s="243"/>
      <c r="WM76" s="243"/>
      <c r="WN76" s="243"/>
      <c r="WO76" s="243"/>
      <c r="WP76" s="243"/>
      <c r="WQ76" s="243"/>
      <c r="WR76" s="243"/>
      <c r="WS76" s="243"/>
      <c r="WT76" s="243"/>
      <c r="WU76" s="243"/>
      <c r="WV76" s="243"/>
      <c r="WW76" s="243"/>
      <c r="WX76" s="243"/>
      <c r="WY76" s="243"/>
      <c r="WZ76" s="243"/>
      <c r="XA76" s="243"/>
      <c r="XB76" s="243"/>
      <c r="XC76" s="243"/>
      <c r="XD76" s="243"/>
      <c r="XE76" s="243"/>
      <c r="XF76" s="243"/>
      <c r="XG76" s="243"/>
      <c r="XH76" s="243"/>
      <c r="XI76" s="243"/>
      <c r="XJ76" s="243"/>
      <c r="XK76" s="243"/>
      <c r="XL76" s="243"/>
      <c r="XM76" s="243"/>
      <c r="XN76" s="243"/>
      <c r="XO76" s="243"/>
      <c r="XP76" s="243"/>
      <c r="XQ76" s="243"/>
      <c r="XR76" s="243"/>
      <c r="XS76" s="243"/>
      <c r="XT76" s="243"/>
      <c r="XU76" s="243"/>
      <c r="XV76" s="243"/>
      <c r="XW76" s="243"/>
      <c r="XX76" s="243"/>
      <c r="XY76" s="243"/>
      <c r="XZ76" s="243"/>
      <c r="YA76" s="243"/>
      <c r="YB76" s="243"/>
      <c r="YC76" s="243"/>
      <c r="YD76" s="243"/>
      <c r="YE76" s="243"/>
      <c r="YF76" s="243"/>
      <c r="YG76" s="243"/>
      <c r="YH76" s="243"/>
      <c r="YI76" s="243"/>
      <c r="YJ76" s="243"/>
      <c r="YK76" s="243"/>
      <c r="YL76" s="243"/>
      <c r="YM76" s="243"/>
      <c r="YN76" s="243"/>
      <c r="YO76" s="243"/>
      <c r="YP76" s="243"/>
      <c r="YQ76" s="243"/>
      <c r="YR76" s="243"/>
      <c r="YS76" s="243"/>
      <c r="YT76" s="243"/>
      <c r="YU76" s="243"/>
      <c r="YV76" s="243"/>
      <c r="YW76" s="243"/>
      <c r="YX76" s="243"/>
      <c r="YY76" s="243"/>
      <c r="YZ76" s="243"/>
      <c r="ZA76" s="243"/>
      <c r="ZB76" s="243"/>
      <c r="ZC76" s="243"/>
      <c r="ZD76" s="243"/>
      <c r="ZE76" s="243"/>
      <c r="ZF76" s="243"/>
      <c r="ZG76" s="243"/>
      <c r="ZH76" s="243"/>
      <c r="ZI76" s="243"/>
      <c r="ZJ76" s="243"/>
      <c r="ZK76" s="243"/>
      <c r="ZL76" s="243"/>
      <c r="ZM76" s="243"/>
      <c r="ZN76" s="243"/>
      <c r="ZO76" s="243"/>
      <c r="ZP76" s="243"/>
      <c r="ZQ76" s="243"/>
      <c r="ZR76" s="243"/>
      <c r="ZS76" s="243"/>
      <c r="ZT76" s="243"/>
      <c r="ZU76" s="243"/>
      <c r="ZV76" s="243"/>
      <c r="ZW76" s="243"/>
      <c r="ZX76" s="243"/>
      <c r="ZY76" s="243"/>
      <c r="ZZ76" s="243"/>
      <c r="AAA76" s="243"/>
      <c r="AAB76" s="243"/>
      <c r="AAC76" s="243"/>
      <c r="AAD76" s="243"/>
      <c r="AAE76" s="243"/>
      <c r="AAF76" s="243"/>
      <c r="AAG76" s="243"/>
      <c r="AAH76" s="243"/>
      <c r="AAI76" s="243"/>
      <c r="AAJ76" s="243"/>
      <c r="AAK76" s="243"/>
      <c r="AAL76" s="243"/>
      <c r="AAM76" s="243"/>
      <c r="AAN76" s="243"/>
      <c r="AAO76" s="243"/>
      <c r="AAP76" s="243"/>
      <c r="AAQ76" s="243"/>
      <c r="AAR76" s="243"/>
      <c r="AAS76" s="243"/>
      <c r="AAT76" s="243"/>
      <c r="AAU76" s="243"/>
      <c r="AAV76" s="243"/>
      <c r="AAW76" s="243"/>
      <c r="AAX76" s="243"/>
      <c r="AAY76" s="243"/>
      <c r="AAZ76" s="243"/>
      <c r="ABA76" s="243"/>
      <c r="ABB76" s="243"/>
      <c r="ABC76" s="243"/>
      <c r="ABD76" s="243"/>
      <c r="ABE76" s="243"/>
      <c r="ABF76" s="243"/>
      <c r="ABG76" s="243"/>
      <c r="ABH76" s="243"/>
      <c r="ABI76" s="243"/>
      <c r="ABJ76" s="243"/>
      <c r="ABK76" s="243"/>
      <c r="ABL76" s="243"/>
      <c r="ABM76" s="243"/>
      <c r="ABN76" s="243"/>
      <c r="ABO76" s="243"/>
      <c r="ABP76" s="243"/>
      <c r="ABQ76" s="243"/>
      <c r="ABR76" s="243"/>
      <c r="ABS76" s="243"/>
      <c r="ABT76" s="243"/>
      <c r="ABU76" s="243"/>
      <c r="ABV76" s="243"/>
      <c r="ABW76" s="243"/>
      <c r="ABX76" s="243"/>
      <c r="ABY76" s="243"/>
      <c r="ABZ76" s="243"/>
      <c r="ACA76" s="243"/>
      <c r="ACB76" s="243"/>
      <c r="ACC76" s="243"/>
      <c r="ACD76" s="243"/>
      <c r="ACE76" s="243"/>
      <c r="ACF76" s="243"/>
      <c r="ACG76" s="243"/>
      <c r="ACH76" s="243"/>
      <c r="ACI76" s="243"/>
      <c r="ACJ76" s="243"/>
      <c r="ACK76" s="243"/>
      <c r="ACL76" s="243"/>
      <c r="ACM76" s="243"/>
      <c r="ACN76" s="243"/>
      <c r="ACO76" s="243"/>
      <c r="ACP76" s="243"/>
      <c r="ACQ76" s="243"/>
      <c r="ACR76" s="243"/>
      <c r="ACS76" s="243"/>
      <c r="ACT76" s="243"/>
      <c r="ACU76" s="243"/>
      <c r="ACV76" s="243"/>
      <c r="ACW76" s="243"/>
      <c r="ACX76" s="243"/>
      <c r="ACY76" s="243"/>
      <c r="ACZ76" s="243"/>
      <c r="ADA76" s="243"/>
      <c r="ADB76" s="243"/>
      <c r="ADC76" s="243"/>
      <c r="ADD76" s="243"/>
      <c r="ADE76" s="243"/>
      <c r="ADF76" s="243"/>
      <c r="ADG76" s="243"/>
      <c r="ADH76" s="243"/>
      <c r="ADI76" s="243"/>
      <c r="ADJ76" s="243"/>
      <c r="ADK76" s="243"/>
      <c r="ADL76" s="243"/>
      <c r="ADM76" s="243"/>
      <c r="ADN76" s="243"/>
      <c r="ADO76" s="243"/>
      <c r="ADP76" s="243"/>
      <c r="ADQ76" s="243"/>
      <c r="ADR76" s="243"/>
      <c r="ADS76" s="243"/>
      <c r="ADT76" s="243"/>
      <c r="ADU76" s="243"/>
      <c r="ADV76" s="243"/>
      <c r="ADW76" s="243"/>
      <c r="ADX76" s="243"/>
      <c r="ADY76" s="243"/>
      <c r="ADZ76" s="243"/>
      <c r="AEA76" s="243"/>
      <c r="AEB76" s="243"/>
      <c r="AEC76" s="243"/>
      <c r="AED76" s="243"/>
      <c r="AEE76" s="243"/>
      <c r="AEF76" s="243"/>
      <c r="AEG76" s="243"/>
      <c r="AEH76" s="243"/>
      <c r="AEI76" s="243"/>
      <c r="AEJ76" s="243"/>
      <c r="AEK76" s="243"/>
      <c r="AEL76" s="243"/>
      <c r="AEM76" s="243"/>
      <c r="AEN76" s="243"/>
      <c r="AEO76" s="243"/>
      <c r="AEP76" s="243"/>
      <c r="AEQ76" s="243"/>
      <c r="AER76" s="243"/>
      <c r="AES76" s="243"/>
      <c r="AET76" s="243"/>
      <c r="AEU76" s="243"/>
      <c r="AEV76" s="243"/>
      <c r="AEW76" s="243"/>
      <c r="AEX76" s="243"/>
      <c r="AEY76" s="243"/>
      <c r="AEZ76" s="243"/>
      <c r="AFA76" s="243"/>
      <c r="AFB76" s="243"/>
      <c r="AFC76" s="243"/>
      <c r="AFD76" s="243"/>
      <c r="AFE76" s="243"/>
      <c r="AFF76" s="243"/>
      <c r="AFG76" s="243"/>
      <c r="AFH76" s="243"/>
      <c r="AFI76" s="243"/>
      <c r="AFJ76" s="243"/>
      <c r="AFK76" s="243"/>
      <c r="AFL76" s="243"/>
      <c r="AFM76" s="243"/>
      <c r="AFN76" s="243"/>
      <c r="AFO76" s="243"/>
      <c r="AFP76" s="243"/>
      <c r="AFQ76" s="243"/>
      <c r="AFR76" s="243"/>
      <c r="AFS76" s="243"/>
      <c r="AFT76" s="243"/>
      <c r="AFU76" s="243"/>
      <c r="AFV76" s="243"/>
      <c r="AFW76" s="243"/>
      <c r="AFX76" s="243"/>
      <c r="AFY76" s="243"/>
      <c r="AFZ76" s="243"/>
      <c r="AGA76" s="243"/>
      <c r="AGB76" s="243"/>
      <c r="AGC76" s="243"/>
      <c r="AGD76" s="243"/>
      <c r="AGE76" s="243"/>
      <c r="AGF76" s="243"/>
      <c r="AGG76" s="243"/>
      <c r="AGH76" s="243"/>
      <c r="AGI76" s="243"/>
      <c r="AGJ76" s="243"/>
      <c r="AGK76" s="243"/>
      <c r="AGL76" s="243"/>
      <c r="AGM76" s="243"/>
      <c r="AGN76" s="243"/>
      <c r="AGO76" s="243"/>
      <c r="AGP76" s="243"/>
      <c r="AGQ76" s="243"/>
      <c r="AGR76" s="243"/>
      <c r="AGS76" s="243"/>
      <c r="AGT76" s="243"/>
      <c r="AGU76" s="243"/>
      <c r="AGV76" s="243"/>
      <c r="AGW76" s="243"/>
      <c r="AGX76" s="243"/>
      <c r="AGY76" s="243"/>
      <c r="AGZ76" s="243"/>
      <c r="AHA76" s="243"/>
      <c r="AHB76" s="243"/>
      <c r="AHC76" s="243"/>
      <c r="AHD76" s="243"/>
      <c r="AHE76" s="243"/>
      <c r="AHF76" s="243"/>
      <c r="AHG76" s="243"/>
      <c r="AHH76" s="243"/>
      <c r="AHI76" s="243"/>
      <c r="AHJ76" s="243"/>
      <c r="AHK76" s="243"/>
      <c r="AHL76" s="243"/>
      <c r="AHM76" s="243"/>
      <c r="AHN76" s="243"/>
      <c r="AHO76" s="243"/>
      <c r="AHP76" s="243"/>
      <c r="AHQ76" s="243"/>
      <c r="AHR76" s="243"/>
      <c r="AHS76" s="243"/>
      <c r="AHT76" s="243"/>
      <c r="AHU76" s="243"/>
      <c r="AHV76" s="243"/>
      <c r="AHW76" s="243"/>
      <c r="AHX76" s="243"/>
      <c r="AHY76" s="243"/>
      <c r="AHZ76" s="243"/>
      <c r="AIA76" s="243"/>
      <c r="AIB76" s="243"/>
      <c r="AIC76" s="243"/>
      <c r="AID76" s="243"/>
      <c r="AIE76" s="243"/>
      <c r="AIF76" s="243"/>
      <c r="AIG76" s="243"/>
      <c r="AIH76" s="243"/>
      <c r="AII76" s="243"/>
      <c r="AIJ76" s="243"/>
      <c r="AIK76" s="243"/>
      <c r="AIL76" s="243"/>
      <c r="AIM76" s="243"/>
      <c r="AIN76" s="243"/>
      <c r="AIO76" s="243"/>
      <c r="AIP76" s="243"/>
      <c r="AIQ76" s="243"/>
      <c r="AIR76" s="243"/>
      <c r="AIS76" s="243"/>
      <c r="AIT76" s="243"/>
      <c r="AIU76" s="243"/>
      <c r="AIV76" s="243"/>
      <c r="AIW76" s="243"/>
      <c r="AIX76" s="243"/>
      <c r="AIY76" s="243"/>
      <c r="AIZ76" s="243"/>
      <c r="AJA76" s="243"/>
      <c r="AJB76" s="243"/>
      <c r="AJC76" s="243"/>
      <c r="AJD76" s="243"/>
      <c r="AJE76" s="243"/>
      <c r="AJF76" s="243"/>
      <c r="AJG76" s="243"/>
      <c r="AJH76" s="243"/>
      <c r="AJI76" s="243"/>
      <c r="AJJ76" s="243"/>
      <c r="AJK76" s="243"/>
      <c r="AJL76" s="243"/>
      <c r="AJM76" s="243"/>
      <c r="AJN76" s="243"/>
      <c r="AJO76" s="243"/>
      <c r="AJP76" s="243"/>
      <c r="AJQ76" s="243"/>
      <c r="AJR76" s="243"/>
      <c r="AJS76" s="243"/>
      <c r="AJT76" s="243"/>
      <c r="AJU76" s="243"/>
      <c r="AJV76" s="243"/>
      <c r="AJW76" s="243"/>
      <c r="AJX76" s="243"/>
      <c r="AJY76" s="243"/>
      <c r="AJZ76" s="243"/>
      <c r="AKA76" s="243"/>
      <c r="AKB76" s="243"/>
      <c r="AKC76" s="243"/>
      <c r="AKD76" s="243"/>
      <c r="AKE76" s="243"/>
      <c r="AKF76" s="243"/>
      <c r="AKG76" s="243"/>
      <c r="AKH76" s="243"/>
      <c r="AKI76" s="243"/>
      <c r="AKJ76" s="243"/>
      <c r="AKK76" s="243"/>
      <c r="AKL76" s="243"/>
      <c r="AKM76" s="243"/>
      <c r="AKN76" s="243"/>
      <c r="AKO76" s="243"/>
      <c r="AKP76" s="243"/>
      <c r="AKQ76" s="243"/>
      <c r="AKR76" s="243"/>
      <c r="AKS76" s="243"/>
      <c r="AKT76" s="243"/>
      <c r="AKU76" s="243"/>
      <c r="AKV76" s="243"/>
      <c r="AKW76" s="243"/>
      <c r="AKX76" s="243"/>
      <c r="AKY76" s="243"/>
      <c r="AKZ76" s="243"/>
      <c r="ALA76" s="243"/>
      <c r="ALB76" s="243"/>
      <c r="ALC76" s="243"/>
      <c r="ALD76" s="243"/>
      <c r="ALE76" s="243"/>
      <c r="ALF76" s="243"/>
      <c r="ALG76" s="243"/>
      <c r="ALH76" s="243"/>
      <c r="ALI76" s="243"/>
      <c r="ALJ76" s="243"/>
      <c r="ALK76" s="243"/>
      <c r="ALL76" s="243"/>
      <c r="ALM76" s="243"/>
      <c r="ALN76" s="243"/>
      <c r="ALO76" s="243"/>
      <c r="ALP76" s="243"/>
      <c r="ALQ76" s="243"/>
      <c r="ALR76" s="243"/>
      <c r="ALS76" s="243"/>
      <c r="ALT76" s="243"/>
      <c r="ALU76" s="243"/>
      <c r="ALV76" s="243"/>
      <c r="ALW76" s="243"/>
      <c r="ALX76" s="243"/>
      <c r="ALY76" s="243"/>
      <c r="ALZ76" s="243"/>
      <c r="AMA76" s="243"/>
      <c r="AMB76" s="243"/>
      <c r="AMC76" s="243"/>
      <c r="AMD76" s="243"/>
      <c r="AME76" s="243"/>
      <c r="AMF76" s="243"/>
      <c r="AMG76" s="243"/>
      <c r="AMH76" s="243"/>
      <c r="AMI76" s="243"/>
      <c r="AMJ76" s="243"/>
      <c r="AMK76" s="243"/>
      <c r="AML76" s="243"/>
      <c r="AMM76" s="243"/>
      <c r="AMN76" s="243"/>
      <c r="AMO76" s="243"/>
      <c r="AMP76" s="243"/>
      <c r="AMQ76" s="243"/>
      <c r="AMR76" s="243"/>
      <c r="AMS76" s="243"/>
      <c r="AMT76" s="243"/>
      <c r="AMU76" s="243"/>
      <c r="AMV76" s="243"/>
      <c r="AMW76" s="243"/>
      <c r="AMX76" s="243"/>
      <c r="AMY76" s="243"/>
      <c r="AMZ76" s="243"/>
      <c r="ANA76" s="243"/>
      <c r="ANB76" s="243"/>
      <c r="ANC76" s="243"/>
      <c r="AND76" s="243"/>
      <c r="ANE76" s="243"/>
      <c r="ANF76" s="243"/>
      <c r="ANG76" s="243"/>
      <c r="ANH76" s="243"/>
      <c r="ANI76" s="243"/>
      <c r="ANJ76" s="243"/>
      <c r="ANK76" s="243"/>
      <c r="ANL76" s="243"/>
      <c r="ANM76" s="243"/>
      <c r="ANN76" s="243"/>
      <c r="ANO76" s="243"/>
      <c r="ANP76" s="243"/>
      <c r="ANQ76" s="243"/>
      <c r="ANR76" s="243"/>
      <c r="ANS76" s="243"/>
      <c r="ANT76" s="243"/>
      <c r="ANU76" s="243"/>
      <c r="ANV76" s="243"/>
      <c r="ANW76" s="243"/>
      <c r="ANX76" s="243"/>
      <c r="ANY76" s="243"/>
      <c r="ANZ76" s="243"/>
      <c r="AOA76" s="243"/>
      <c r="AOB76" s="243"/>
      <c r="AOC76" s="243"/>
      <c r="AOD76" s="243"/>
      <c r="AOE76" s="243"/>
      <c r="AOF76" s="243"/>
      <c r="AOG76" s="243"/>
      <c r="AOH76" s="243"/>
      <c r="AOI76" s="243"/>
      <c r="AOJ76" s="243"/>
      <c r="AOK76" s="243"/>
      <c r="AOL76" s="243"/>
      <c r="AOM76" s="243"/>
      <c r="AON76" s="243"/>
      <c r="AOO76" s="243"/>
      <c r="AOP76" s="243"/>
      <c r="AOQ76" s="243"/>
      <c r="AOR76" s="243"/>
      <c r="AOS76" s="243"/>
      <c r="AOT76" s="243"/>
      <c r="AOU76" s="243"/>
      <c r="AOV76" s="243"/>
      <c r="AOW76" s="243"/>
      <c r="AOX76" s="243"/>
      <c r="AOY76" s="243"/>
      <c r="AOZ76" s="243"/>
      <c r="APA76" s="243"/>
      <c r="APB76" s="243"/>
      <c r="APC76" s="243"/>
      <c r="APD76" s="243"/>
      <c r="APE76" s="243"/>
      <c r="APF76" s="243"/>
      <c r="APG76" s="243"/>
      <c r="APH76" s="243"/>
      <c r="API76" s="243"/>
      <c r="APJ76" s="243"/>
      <c r="APK76" s="243"/>
      <c r="APL76" s="243"/>
      <c r="APM76" s="243"/>
      <c r="APN76" s="243"/>
      <c r="APO76" s="243"/>
      <c r="APP76" s="243"/>
      <c r="APQ76" s="243"/>
      <c r="APR76" s="243"/>
      <c r="APS76" s="243"/>
      <c r="APT76" s="243"/>
      <c r="APU76" s="243"/>
      <c r="APV76" s="243"/>
      <c r="APW76" s="243"/>
      <c r="APX76" s="243"/>
      <c r="APY76" s="243"/>
      <c r="APZ76" s="243"/>
      <c r="AQA76" s="243"/>
      <c r="AQB76" s="243"/>
      <c r="AQC76" s="243"/>
      <c r="AQD76" s="243"/>
      <c r="AQE76" s="243"/>
      <c r="AQF76" s="243"/>
      <c r="AQG76" s="243"/>
      <c r="AQH76" s="243"/>
      <c r="AQI76" s="243"/>
      <c r="AQJ76" s="243"/>
      <c r="AQK76" s="243"/>
      <c r="AQL76" s="243"/>
      <c r="AQM76" s="243"/>
      <c r="AQN76" s="243"/>
      <c r="AQO76" s="243"/>
      <c r="AQP76" s="243"/>
      <c r="AQQ76" s="243"/>
      <c r="AQR76" s="243"/>
      <c r="AQS76" s="243"/>
      <c r="AQT76" s="243"/>
      <c r="AQU76" s="243"/>
      <c r="AQV76" s="243"/>
      <c r="AQW76" s="243"/>
      <c r="AQX76" s="243"/>
      <c r="AQY76" s="243"/>
      <c r="AQZ76" s="243"/>
      <c r="ARA76" s="243"/>
      <c r="ARB76" s="243"/>
      <c r="ARC76" s="243"/>
      <c r="ARD76" s="243"/>
      <c r="ARE76" s="243"/>
      <c r="ARF76" s="243"/>
      <c r="ARG76" s="243"/>
      <c r="ARH76" s="243"/>
      <c r="ARI76" s="243"/>
      <c r="ARJ76" s="243"/>
      <c r="ARK76" s="243"/>
      <c r="ARL76" s="243"/>
      <c r="ARM76" s="243"/>
      <c r="ARN76" s="243"/>
      <c r="ARO76" s="243"/>
      <c r="ARP76" s="243"/>
      <c r="ARQ76" s="243"/>
      <c r="ARR76" s="243"/>
      <c r="ARS76" s="243"/>
      <c r="ART76" s="243"/>
      <c r="ARU76" s="243"/>
      <c r="ARV76" s="243"/>
      <c r="ARW76" s="243"/>
      <c r="ARX76" s="243"/>
      <c r="ARY76" s="243"/>
      <c r="ARZ76" s="243"/>
      <c r="ASA76" s="243"/>
      <c r="ASB76" s="243"/>
      <c r="ASC76" s="243"/>
      <c r="ASD76" s="243"/>
      <c r="ASE76" s="243"/>
      <c r="ASF76" s="243"/>
      <c r="ASG76" s="243"/>
      <c r="ASH76" s="243"/>
      <c r="ASI76" s="243"/>
      <c r="ASJ76" s="243"/>
      <c r="ASK76" s="243"/>
      <c r="ASL76" s="243"/>
      <c r="ASM76" s="243"/>
      <c r="ASN76" s="243"/>
      <c r="ASO76" s="243"/>
      <c r="ASP76" s="243"/>
      <c r="ASQ76" s="243"/>
      <c r="ASR76" s="243"/>
      <c r="ASS76" s="243"/>
      <c r="AST76" s="243"/>
      <c r="ASU76" s="243"/>
      <c r="ASV76" s="243"/>
      <c r="ASW76" s="243"/>
      <c r="ASX76" s="243"/>
      <c r="ASY76" s="243"/>
      <c r="ASZ76" s="243"/>
      <c r="ATA76" s="243"/>
      <c r="ATB76" s="243"/>
      <c r="ATC76" s="243"/>
      <c r="ATD76" s="243"/>
      <c r="ATE76" s="243"/>
      <c r="ATF76" s="243"/>
      <c r="ATG76" s="243"/>
      <c r="ATH76" s="243"/>
      <c r="ATI76" s="243"/>
      <c r="ATJ76" s="243"/>
      <c r="ATK76" s="243"/>
      <c r="ATL76" s="243"/>
      <c r="ATM76" s="243"/>
      <c r="ATN76" s="243"/>
      <c r="ATO76" s="243"/>
      <c r="ATP76" s="243"/>
      <c r="ATQ76" s="243"/>
      <c r="ATR76" s="243"/>
      <c r="ATS76" s="243"/>
      <c r="ATT76" s="243"/>
      <c r="ATU76" s="243"/>
      <c r="ATV76" s="243"/>
      <c r="ATW76" s="243"/>
      <c r="ATX76" s="243"/>
      <c r="ATY76" s="243"/>
      <c r="ATZ76" s="243"/>
      <c r="AUA76" s="243"/>
      <c r="AUB76" s="243"/>
      <c r="AUC76" s="243"/>
      <c r="AUD76" s="243"/>
      <c r="AUE76" s="243"/>
      <c r="AUF76" s="243"/>
      <c r="AUG76" s="243"/>
      <c r="AUH76" s="243"/>
      <c r="AUI76" s="243"/>
      <c r="AUJ76" s="243"/>
      <c r="AUK76" s="243"/>
      <c r="AUL76" s="243"/>
      <c r="AUM76" s="243"/>
      <c r="AUN76" s="243"/>
      <c r="AUO76" s="243"/>
      <c r="AUP76" s="243"/>
      <c r="AUQ76" s="243"/>
      <c r="AUR76" s="243"/>
      <c r="AUS76" s="243"/>
      <c r="AUT76" s="243"/>
      <c r="AUU76" s="243"/>
      <c r="AUV76" s="243"/>
      <c r="AUW76" s="243"/>
      <c r="AUX76" s="243"/>
      <c r="AUY76" s="243"/>
      <c r="AUZ76" s="243"/>
      <c r="AVA76" s="243"/>
      <c r="AVB76" s="243"/>
      <c r="AVC76" s="243"/>
      <c r="AVD76" s="243"/>
      <c r="AVE76" s="243"/>
      <c r="AVF76" s="243"/>
      <c r="AVG76" s="243"/>
      <c r="AVH76" s="243"/>
      <c r="AVI76" s="243"/>
      <c r="AVJ76" s="243"/>
      <c r="AVK76" s="243"/>
      <c r="AVL76" s="243"/>
      <c r="AVM76" s="243"/>
      <c r="AVN76" s="243"/>
      <c r="AVO76" s="243"/>
      <c r="AVP76" s="243"/>
      <c r="AVQ76" s="243"/>
      <c r="AVR76" s="243"/>
      <c r="AVS76" s="243"/>
      <c r="AVT76" s="243"/>
      <c r="AVU76" s="243"/>
      <c r="AVV76" s="243"/>
      <c r="AVW76" s="243"/>
      <c r="AVX76" s="243"/>
      <c r="AVY76" s="243"/>
      <c r="AVZ76" s="243"/>
      <c r="AWA76" s="243"/>
      <c r="AWB76" s="243"/>
      <c r="AWC76" s="243"/>
      <c r="AWD76" s="243"/>
      <c r="AWE76" s="243"/>
      <c r="AWF76" s="243"/>
      <c r="AWG76" s="243"/>
      <c r="AWH76" s="243"/>
      <c r="AWI76" s="243"/>
      <c r="AWJ76" s="243"/>
      <c r="AWK76" s="243"/>
      <c r="AWL76" s="243"/>
      <c r="AWM76" s="243"/>
      <c r="AWN76" s="243"/>
      <c r="AWO76" s="243"/>
      <c r="AWP76" s="243"/>
      <c r="AWQ76" s="243"/>
      <c r="AWR76" s="243"/>
      <c r="AWS76" s="243"/>
      <c r="AWT76" s="243"/>
      <c r="AWU76" s="243"/>
      <c r="AWV76" s="243"/>
      <c r="AWW76" s="243"/>
      <c r="AWX76" s="243"/>
      <c r="AWY76" s="243"/>
      <c r="AWZ76" s="243"/>
      <c r="AXA76" s="243"/>
      <c r="AXB76" s="243"/>
      <c r="AXC76" s="243"/>
      <c r="AXD76" s="243"/>
      <c r="AXE76" s="243"/>
      <c r="AXF76" s="243"/>
      <c r="AXG76" s="243"/>
      <c r="AXH76" s="243"/>
      <c r="AXI76" s="243"/>
      <c r="AXJ76" s="243"/>
      <c r="AXK76" s="243"/>
      <c r="AXL76" s="243"/>
      <c r="AXM76" s="243"/>
      <c r="AXN76" s="243"/>
      <c r="AXO76" s="243"/>
      <c r="AXP76" s="243"/>
      <c r="AXQ76" s="243"/>
      <c r="AXR76" s="243"/>
      <c r="AXS76" s="243"/>
      <c r="AXT76" s="243"/>
      <c r="AXU76" s="243"/>
      <c r="AXV76" s="243"/>
      <c r="AXW76" s="243"/>
      <c r="AXX76" s="243"/>
      <c r="AXY76" s="243"/>
      <c r="AXZ76" s="243"/>
      <c r="AYA76" s="243"/>
      <c r="AYB76" s="243"/>
      <c r="AYC76" s="243"/>
      <c r="AYD76" s="243"/>
      <c r="AYE76" s="243"/>
      <c r="AYF76" s="243"/>
      <c r="AYG76" s="243"/>
      <c r="AYH76" s="243"/>
      <c r="AYI76" s="243"/>
      <c r="AYJ76" s="243"/>
      <c r="AYK76" s="243"/>
      <c r="AYL76" s="243"/>
      <c r="AYM76" s="243"/>
      <c r="AYN76" s="243"/>
      <c r="AYO76" s="243"/>
      <c r="AYP76" s="243"/>
      <c r="AYQ76" s="243"/>
      <c r="AYR76" s="243"/>
      <c r="AYS76" s="243"/>
      <c r="AYT76" s="243"/>
      <c r="AYU76" s="243"/>
      <c r="AYV76" s="243"/>
      <c r="AYW76" s="243"/>
      <c r="AYX76" s="243"/>
      <c r="AYY76" s="243"/>
      <c r="AYZ76" s="243"/>
      <c r="AZA76" s="243"/>
      <c r="AZB76" s="243"/>
      <c r="AZC76" s="243"/>
      <c r="AZD76" s="243"/>
      <c r="AZE76" s="243"/>
      <c r="AZF76" s="243"/>
      <c r="AZG76" s="243"/>
      <c r="AZH76" s="243"/>
      <c r="AZI76" s="243"/>
      <c r="AZJ76" s="243"/>
      <c r="AZK76" s="243"/>
      <c r="AZL76" s="243"/>
      <c r="AZM76" s="243"/>
      <c r="AZN76" s="243"/>
      <c r="AZO76" s="243"/>
      <c r="AZP76" s="243"/>
      <c r="AZQ76" s="243"/>
      <c r="AZR76" s="243"/>
      <c r="AZS76" s="243"/>
      <c r="AZT76" s="243"/>
      <c r="AZU76" s="243"/>
      <c r="AZV76" s="243"/>
      <c r="AZW76" s="243"/>
      <c r="AZX76" s="243"/>
      <c r="AZY76" s="243"/>
      <c r="AZZ76" s="243"/>
      <c r="BAA76" s="243"/>
      <c r="BAB76" s="243"/>
      <c r="BAC76" s="243"/>
      <c r="BAD76" s="243"/>
      <c r="BAE76" s="243"/>
      <c r="BAF76" s="243"/>
      <c r="BAG76" s="243"/>
      <c r="BAH76" s="243"/>
      <c r="BAI76" s="243"/>
      <c r="BAJ76" s="243"/>
      <c r="BAK76" s="243"/>
      <c r="BAL76" s="243"/>
      <c r="BAM76" s="243"/>
      <c r="BAN76" s="243"/>
      <c r="BAO76" s="243"/>
      <c r="BAP76" s="243"/>
      <c r="BAQ76" s="243"/>
      <c r="BAR76" s="243"/>
      <c r="BAS76" s="243"/>
      <c r="BAT76" s="243"/>
      <c r="BAU76" s="243"/>
      <c r="BAV76" s="243"/>
      <c r="BAW76" s="243"/>
      <c r="BAX76" s="243"/>
      <c r="BAY76" s="243"/>
      <c r="BAZ76" s="243"/>
      <c r="BBA76" s="243"/>
      <c r="BBB76" s="243"/>
      <c r="BBC76" s="243"/>
      <c r="BBD76" s="243"/>
      <c r="BBE76" s="243"/>
      <c r="BBF76" s="243"/>
      <c r="BBG76" s="243"/>
      <c r="BBH76" s="243"/>
      <c r="BBI76" s="243"/>
      <c r="BBJ76" s="243"/>
      <c r="BBK76" s="243"/>
      <c r="BBL76" s="243"/>
      <c r="BBM76" s="243"/>
      <c r="BBN76" s="243"/>
      <c r="BBO76" s="243"/>
      <c r="BBP76" s="243"/>
      <c r="BBQ76" s="243"/>
      <c r="BBR76" s="243"/>
      <c r="BBS76" s="243"/>
      <c r="BBT76" s="243"/>
      <c r="BBU76" s="243"/>
      <c r="BBV76" s="243"/>
      <c r="BBW76" s="243"/>
      <c r="BBX76" s="243"/>
      <c r="BBY76" s="243"/>
      <c r="BBZ76" s="243"/>
      <c r="BCA76" s="243"/>
      <c r="BCB76" s="243"/>
      <c r="BCC76" s="243"/>
      <c r="BCD76" s="243"/>
      <c r="BCE76" s="243"/>
      <c r="BCF76" s="243"/>
      <c r="BCG76" s="243"/>
      <c r="BCH76" s="243"/>
      <c r="BCI76" s="243"/>
      <c r="BCJ76" s="243"/>
      <c r="BCK76" s="243"/>
      <c r="BCL76" s="243"/>
      <c r="BCM76" s="243"/>
      <c r="BCN76" s="243"/>
      <c r="BCO76" s="243"/>
      <c r="BCP76" s="243"/>
      <c r="BCQ76" s="243"/>
      <c r="BCR76" s="243"/>
      <c r="BCS76" s="243"/>
      <c r="BCT76" s="243"/>
      <c r="BCU76" s="243"/>
      <c r="BCV76" s="243"/>
      <c r="BCW76" s="243"/>
      <c r="BCX76" s="243"/>
      <c r="BCY76" s="243"/>
      <c r="BCZ76" s="243"/>
      <c r="BDA76" s="243"/>
      <c r="BDB76" s="243"/>
      <c r="BDC76" s="243"/>
      <c r="BDD76" s="243"/>
      <c r="BDE76" s="243"/>
      <c r="BDF76" s="243"/>
      <c r="BDG76" s="243"/>
      <c r="BDH76" s="243"/>
      <c r="BDI76" s="243"/>
      <c r="BDJ76" s="243"/>
      <c r="BDK76" s="243"/>
      <c r="BDL76" s="243"/>
      <c r="BDM76" s="243"/>
      <c r="BDN76" s="243"/>
      <c r="BDO76" s="243"/>
      <c r="BDP76" s="243"/>
      <c r="BDQ76" s="243"/>
      <c r="BDR76" s="243"/>
      <c r="BDS76" s="243"/>
      <c r="BDT76" s="243"/>
      <c r="BDU76" s="243"/>
      <c r="BDV76" s="243"/>
      <c r="BDW76" s="243"/>
      <c r="BDX76" s="243"/>
      <c r="BDY76" s="243"/>
      <c r="BDZ76" s="243"/>
      <c r="BEA76" s="243"/>
      <c r="BEB76" s="243"/>
      <c r="BEC76" s="243"/>
      <c r="BED76" s="243"/>
      <c r="BEE76" s="243"/>
      <c r="BEF76" s="243"/>
      <c r="BEG76" s="243"/>
      <c r="BEH76" s="243"/>
      <c r="BEI76" s="243"/>
      <c r="BEJ76" s="243"/>
      <c r="BEK76" s="243"/>
      <c r="BEL76" s="243"/>
      <c r="BEM76" s="243"/>
      <c r="BEN76" s="243"/>
      <c r="BEO76" s="243"/>
      <c r="BEP76" s="243"/>
      <c r="BEQ76" s="243"/>
      <c r="BER76" s="243"/>
      <c r="BES76" s="243"/>
      <c r="BET76" s="243"/>
      <c r="BEU76" s="243"/>
      <c r="BEV76" s="243"/>
      <c r="BEW76" s="243"/>
      <c r="BEX76" s="243"/>
      <c r="BEY76" s="243"/>
      <c r="BEZ76" s="243"/>
      <c r="BFA76" s="243"/>
      <c r="BFB76" s="243"/>
      <c r="BFC76" s="243"/>
      <c r="BFD76" s="243"/>
      <c r="BFE76" s="243"/>
      <c r="BFF76" s="243"/>
      <c r="BFG76" s="243"/>
      <c r="BFH76" s="243"/>
      <c r="BFI76" s="243"/>
      <c r="BFJ76" s="243"/>
      <c r="BFK76" s="243"/>
      <c r="BFL76" s="243"/>
      <c r="BFM76" s="243"/>
      <c r="BFN76" s="243"/>
      <c r="BFO76" s="243"/>
      <c r="BFP76" s="243"/>
      <c r="BFQ76" s="243"/>
      <c r="BFR76" s="243"/>
      <c r="BFS76" s="243"/>
      <c r="BFT76" s="243"/>
      <c r="BFU76" s="243"/>
      <c r="BFV76" s="243"/>
      <c r="BFW76" s="243"/>
      <c r="BFX76" s="243"/>
      <c r="BFY76" s="243"/>
      <c r="BFZ76" s="243"/>
      <c r="BGA76" s="243"/>
      <c r="BGB76" s="243"/>
      <c r="BGC76" s="243"/>
      <c r="BGD76" s="243"/>
      <c r="BGE76" s="243"/>
      <c r="BGF76" s="243"/>
      <c r="BGG76" s="243"/>
      <c r="BGH76" s="243"/>
      <c r="BGI76" s="243"/>
      <c r="BGJ76" s="243"/>
      <c r="BGK76" s="243"/>
      <c r="BGL76" s="243"/>
      <c r="BGM76" s="243"/>
      <c r="BGN76" s="243"/>
      <c r="BGO76" s="243"/>
      <c r="BGP76" s="243"/>
      <c r="BGQ76" s="243"/>
      <c r="BGR76" s="243"/>
      <c r="BGS76" s="243"/>
      <c r="BGT76" s="243"/>
      <c r="BGU76" s="243"/>
      <c r="BGV76" s="243"/>
      <c r="BGW76" s="243"/>
      <c r="BGX76" s="243"/>
      <c r="BGY76" s="243"/>
      <c r="BGZ76" s="243"/>
      <c r="BHA76" s="243"/>
      <c r="BHB76" s="243"/>
      <c r="BHC76" s="243"/>
      <c r="BHD76" s="243"/>
      <c r="BHE76" s="243"/>
      <c r="BHF76" s="243"/>
      <c r="BHG76" s="243"/>
      <c r="BHH76" s="243"/>
      <c r="BHI76" s="243"/>
      <c r="BHJ76" s="243"/>
      <c r="BHK76" s="243"/>
      <c r="BHL76" s="243"/>
      <c r="BHM76" s="243"/>
      <c r="BHN76" s="243"/>
      <c r="BHO76" s="243"/>
      <c r="BHP76" s="243"/>
      <c r="BHQ76" s="243"/>
      <c r="BHR76" s="243"/>
      <c r="BHS76" s="243"/>
      <c r="BHT76" s="243"/>
      <c r="BHU76" s="243"/>
      <c r="BHV76" s="243"/>
      <c r="BHW76" s="243"/>
      <c r="BHX76" s="243"/>
      <c r="BHY76" s="243"/>
      <c r="BHZ76" s="243"/>
      <c r="BIA76" s="243"/>
      <c r="BIB76" s="243"/>
      <c r="BIC76" s="243"/>
      <c r="BID76" s="243"/>
      <c r="BIE76" s="243"/>
      <c r="BIF76" s="243"/>
      <c r="BIG76" s="243"/>
      <c r="BIH76" s="243"/>
      <c r="BII76" s="243"/>
      <c r="BIJ76" s="243"/>
      <c r="BIK76" s="243"/>
      <c r="BIL76" s="243"/>
      <c r="BIM76" s="243"/>
      <c r="BIN76" s="243"/>
      <c r="BIO76" s="243"/>
      <c r="BIP76" s="243"/>
      <c r="BIQ76" s="243"/>
      <c r="BIR76" s="243"/>
      <c r="BIS76" s="243"/>
      <c r="BIT76" s="243"/>
      <c r="BIU76" s="243"/>
      <c r="BIV76" s="243"/>
      <c r="BIW76" s="243"/>
      <c r="BIX76" s="243"/>
      <c r="BIY76" s="243"/>
      <c r="BIZ76" s="243"/>
      <c r="BJA76" s="243"/>
      <c r="BJB76" s="243"/>
      <c r="BJC76" s="243"/>
      <c r="BJD76" s="243"/>
      <c r="BJE76" s="243"/>
      <c r="BJF76" s="243"/>
      <c r="BJG76" s="243"/>
      <c r="BJH76" s="243"/>
      <c r="BJI76" s="243"/>
      <c r="BJJ76" s="243"/>
      <c r="BJK76" s="243"/>
      <c r="BJL76" s="243"/>
      <c r="BJM76" s="243"/>
      <c r="BJN76" s="243"/>
      <c r="BJO76" s="243"/>
      <c r="BJP76" s="243"/>
      <c r="BJQ76" s="243"/>
      <c r="BJR76" s="243"/>
      <c r="BJS76" s="243"/>
      <c r="BJT76" s="243"/>
      <c r="BJU76" s="243"/>
      <c r="BJV76" s="243"/>
      <c r="BJW76" s="243"/>
      <c r="BJX76" s="243"/>
      <c r="BJY76" s="243"/>
      <c r="BJZ76" s="243"/>
      <c r="BKA76" s="243"/>
      <c r="BKB76" s="243"/>
      <c r="BKC76" s="243"/>
      <c r="BKD76" s="243"/>
      <c r="BKE76" s="243"/>
      <c r="BKF76" s="243"/>
      <c r="BKG76" s="243"/>
      <c r="BKH76" s="243"/>
      <c r="BKI76" s="243"/>
      <c r="BKJ76" s="243"/>
      <c r="BKK76" s="243"/>
      <c r="BKL76" s="243"/>
      <c r="BKM76" s="243"/>
      <c r="BKN76" s="243"/>
      <c r="BKO76" s="243"/>
      <c r="BKP76" s="243"/>
      <c r="BKQ76" s="243"/>
      <c r="BKR76" s="243"/>
      <c r="BKS76" s="243"/>
      <c r="BKT76" s="243"/>
      <c r="BKU76" s="243"/>
      <c r="BKV76" s="243"/>
      <c r="BKW76" s="243"/>
      <c r="BKX76" s="243"/>
      <c r="BKY76" s="243"/>
      <c r="BKZ76" s="243"/>
      <c r="BLA76" s="243"/>
      <c r="BLB76" s="243"/>
      <c r="BLC76" s="243"/>
      <c r="BLD76" s="243"/>
      <c r="BLE76" s="243"/>
      <c r="BLF76" s="243"/>
      <c r="BLG76" s="243"/>
      <c r="BLH76" s="243"/>
      <c r="BLI76" s="243"/>
      <c r="BLJ76" s="243"/>
      <c r="BLK76" s="243"/>
      <c r="BLL76" s="243"/>
      <c r="BLM76" s="243"/>
      <c r="BLN76" s="243"/>
      <c r="BLO76" s="243"/>
      <c r="BLP76" s="243"/>
      <c r="BLQ76" s="243"/>
      <c r="BLR76" s="243"/>
      <c r="BLS76" s="243"/>
      <c r="BLT76" s="243"/>
      <c r="BLU76" s="243"/>
      <c r="BLV76" s="243"/>
      <c r="BLW76" s="243"/>
      <c r="BLX76" s="243"/>
      <c r="BLY76" s="243"/>
      <c r="BLZ76" s="243"/>
      <c r="BMA76" s="243"/>
      <c r="BMB76" s="243"/>
      <c r="BMC76" s="243"/>
      <c r="BMD76" s="243"/>
      <c r="BME76" s="243"/>
      <c r="BMF76" s="243"/>
      <c r="BMG76" s="243"/>
      <c r="BMH76" s="243"/>
      <c r="BMI76" s="243"/>
      <c r="BMJ76" s="243"/>
      <c r="BMK76" s="243"/>
      <c r="BML76" s="243"/>
      <c r="BMM76" s="243"/>
      <c r="BMN76" s="243"/>
      <c r="BMO76" s="243"/>
      <c r="BMP76" s="243"/>
      <c r="BMQ76" s="243"/>
      <c r="BMR76" s="243"/>
      <c r="BMS76" s="243"/>
      <c r="BMT76" s="243"/>
      <c r="BMU76" s="243"/>
      <c r="BMV76" s="243"/>
      <c r="BMW76" s="243"/>
      <c r="BMX76" s="243"/>
      <c r="BMY76" s="243"/>
      <c r="BMZ76" s="243"/>
      <c r="BNA76" s="243"/>
      <c r="BNB76" s="243"/>
      <c r="BNC76" s="243"/>
      <c r="BND76" s="243"/>
      <c r="BNE76" s="243"/>
      <c r="BNF76" s="243"/>
      <c r="BNG76" s="243"/>
      <c r="BNH76" s="243"/>
      <c r="BNI76" s="243"/>
      <c r="BNJ76" s="243"/>
      <c r="BNK76" s="243"/>
      <c r="BNL76" s="243"/>
      <c r="BNM76" s="243"/>
      <c r="BNN76" s="243"/>
      <c r="BNO76" s="243"/>
      <c r="BNP76" s="243"/>
      <c r="BNQ76" s="243"/>
      <c r="BNR76" s="243"/>
      <c r="BNS76" s="243"/>
      <c r="BNT76" s="243"/>
      <c r="BNU76" s="243"/>
      <c r="BNV76" s="243"/>
      <c r="BNW76" s="243"/>
      <c r="BNX76" s="243"/>
      <c r="BNY76" s="243"/>
      <c r="BNZ76" s="243"/>
      <c r="BOA76" s="243"/>
      <c r="BOB76" s="243"/>
      <c r="BOC76" s="243"/>
      <c r="BOD76" s="243"/>
      <c r="BOE76" s="243"/>
      <c r="BOF76" s="243"/>
      <c r="BOG76" s="243"/>
      <c r="BOH76" s="243"/>
      <c r="BOI76" s="243"/>
      <c r="BOJ76" s="243"/>
      <c r="BOK76" s="243"/>
      <c r="BOL76" s="243"/>
      <c r="BOM76" s="243"/>
      <c r="BON76" s="243"/>
      <c r="BOO76" s="243"/>
      <c r="BOP76" s="243"/>
      <c r="BOQ76" s="243"/>
      <c r="BOR76" s="243"/>
      <c r="BOS76" s="243"/>
      <c r="BOT76" s="243"/>
      <c r="BOU76" s="243"/>
      <c r="BOV76" s="243"/>
      <c r="BOW76" s="243"/>
      <c r="BOX76" s="243"/>
      <c r="BOY76" s="243"/>
      <c r="BOZ76" s="243"/>
      <c r="BPA76" s="243"/>
      <c r="BPB76" s="243"/>
      <c r="BPC76" s="243"/>
      <c r="BPD76" s="243"/>
      <c r="BPE76" s="243"/>
      <c r="BPF76" s="243"/>
      <c r="BPG76" s="243"/>
      <c r="BPH76" s="243"/>
      <c r="BPI76" s="243"/>
      <c r="BPJ76" s="243"/>
      <c r="BPK76" s="243"/>
      <c r="BPL76" s="243"/>
      <c r="BPM76" s="243"/>
      <c r="BPN76" s="243"/>
      <c r="BPO76" s="243"/>
      <c r="BPP76" s="243"/>
      <c r="BPQ76" s="243"/>
      <c r="BPR76" s="243"/>
      <c r="BPS76" s="243"/>
      <c r="BPT76" s="243"/>
      <c r="BPU76" s="243"/>
      <c r="BPV76" s="243"/>
      <c r="BPW76" s="243"/>
      <c r="BPX76" s="243"/>
      <c r="BPY76" s="243"/>
      <c r="BPZ76" s="243"/>
      <c r="BQA76" s="243"/>
      <c r="BQB76" s="243"/>
      <c r="BQC76" s="243"/>
      <c r="BQD76" s="243"/>
      <c r="BQE76" s="243"/>
      <c r="BQF76" s="243"/>
      <c r="BQG76" s="243"/>
      <c r="BQH76" s="243"/>
      <c r="BQI76" s="243"/>
      <c r="BQJ76" s="243"/>
      <c r="BQK76" s="243"/>
      <c r="BQL76" s="243"/>
      <c r="BQM76" s="243"/>
      <c r="BQN76" s="243"/>
      <c r="BQO76" s="243"/>
      <c r="BQP76" s="243"/>
      <c r="BQQ76" s="243"/>
      <c r="BQR76" s="243"/>
      <c r="BQS76" s="243"/>
      <c r="BQT76" s="243"/>
      <c r="BQU76" s="243"/>
      <c r="BQV76" s="243"/>
      <c r="BQW76" s="243"/>
      <c r="BQX76" s="243"/>
      <c r="BQY76" s="243"/>
      <c r="BQZ76" s="243"/>
      <c r="BRA76" s="243"/>
      <c r="BRB76" s="243"/>
      <c r="BRC76" s="243"/>
      <c r="BRD76" s="243"/>
      <c r="BRE76" s="243"/>
      <c r="BRF76" s="243"/>
      <c r="BRG76" s="243"/>
      <c r="BRH76" s="243"/>
      <c r="BRI76" s="243"/>
      <c r="BRJ76" s="243"/>
      <c r="BRK76" s="243"/>
      <c r="BRL76" s="243"/>
      <c r="BRM76" s="243"/>
      <c r="BRN76" s="243"/>
      <c r="BRO76" s="243"/>
      <c r="BRP76" s="243"/>
      <c r="BRQ76" s="243"/>
      <c r="BRR76" s="243"/>
      <c r="BRS76" s="243"/>
      <c r="BRT76" s="243"/>
      <c r="BRU76" s="243"/>
      <c r="BRV76" s="243"/>
      <c r="BRW76" s="243"/>
      <c r="BRX76" s="243"/>
      <c r="BRY76" s="243"/>
      <c r="BRZ76" s="243"/>
      <c r="BSA76" s="243"/>
      <c r="BSB76" s="243"/>
      <c r="BSC76" s="243"/>
      <c r="BSD76" s="243"/>
      <c r="BSE76" s="243"/>
      <c r="BSF76" s="243"/>
      <c r="BSG76" s="243"/>
      <c r="BSH76" s="243"/>
      <c r="BSI76" s="243"/>
      <c r="BSJ76" s="243"/>
      <c r="BSK76" s="243"/>
      <c r="BSL76" s="243"/>
      <c r="BSM76" s="243"/>
      <c r="BSN76" s="243"/>
      <c r="BSO76" s="243"/>
      <c r="BSP76" s="243"/>
      <c r="BSQ76" s="243"/>
      <c r="BSR76" s="243"/>
      <c r="BSS76" s="243"/>
      <c r="BST76" s="243"/>
      <c r="BSU76" s="243"/>
      <c r="BSV76" s="243"/>
      <c r="BSW76" s="243"/>
      <c r="BSX76" s="243"/>
      <c r="BSY76" s="243"/>
      <c r="BSZ76" s="243"/>
      <c r="BTA76" s="243"/>
      <c r="BTB76" s="243"/>
      <c r="BTC76" s="243"/>
      <c r="BTD76" s="243"/>
      <c r="BTE76" s="243"/>
      <c r="BTF76" s="243"/>
      <c r="BTG76" s="243"/>
      <c r="BTH76" s="243"/>
      <c r="BTI76" s="243"/>
      <c r="BTJ76" s="243"/>
      <c r="BTK76" s="243"/>
      <c r="BTL76" s="243"/>
      <c r="BTM76" s="243"/>
      <c r="BTN76" s="243"/>
      <c r="BTO76" s="243"/>
      <c r="BTP76" s="243"/>
      <c r="BTQ76" s="243"/>
      <c r="BTR76" s="243"/>
      <c r="BTS76" s="243"/>
      <c r="BTT76" s="243"/>
      <c r="BTU76" s="243"/>
      <c r="BTV76" s="243"/>
      <c r="BTW76" s="243"/>
      <c r="BTX76" s="243"/>
      <c r="BTY76" s="243"/>
      <c r="BTZ76" s="243"/>
      <c r="BUA76" s="243"/>
      <c r="BUB76" s="243"/>
      <c r="BUC76" s="243"/>
      <c r="BUD76" s="243"/>
      <c r="BUE76" s="243"/>
      <c r="BUF76" s="243"/>
      <c r="BUG76" s="243"/>
      <c r="BUH76" s="243"/>
      <c r="BUI76" s="243"/>
      <c r="BUJ76" s="243"/>
      <c r="BUK76" s="243"/>
      <c r="BUL76" s="243"/>
      <c r="BUM76" s="243"/>
      <c r="BUN76" s="243"/>
      <c r="BUO76" s="243"/>
      <c r="BUP76" s="243"/>
      <c r="BUQ76" s="243"/>
      <c r="BUR76" s="243"/>
      <c r="BUS76" s="243"/>
      <c r="BUT76" s="243"/>
      <c r="BUU76" s="243"/>
      <c r="BUV76" s="243"/>
      <c r="BUW76" s="243"/>
      <c r="BUX76" s="243"/>
      <c r="BUY76" s="243"/>
      <c r="BUZ76" s="243"/>
      <c r="BVA76" s="243"/>
      <c r="BVB76" s="243"/>
      <c r="BVC76" s="243"/>
      <c r="BVD76" s="243"/>
      <c r="BVE76" s="243"/>
      <c r="BVF76" s="243"/>
      <c r="BVG76" s="243"/>
      <c r="BVH76" s="243"/>
      <c r="BVI76" s="243"/>
      <c r="BVJ76" s="243"/>
      <c r="BVK76" s="243"/>
      <c r="BVL76" s="243"/>
      <c r="BVM76" s="243"/>
      <c r="BVN76" s="243"/>
      <c r="BVO76" s="243"/>
      <c r="BVP76" s="243"/>
      <c r="BVQ76" s="243"/>
      <c r="BVR76" s="243"/>
      <c r="BVS76" s="243"/>
      <c r="BVT76" s="243"/>
      <c r="BVU76" s="243"/>
      <c r="BVV76" s="243"/>
      <c r="BVW76" s="243"/>
      <c r="BVX76" s="243"/>
      <c r="BVY76" s="243"/>
      <c r="BVZ76" s="243"/>
      <c r="BWA76" s="243"/>
      <c r="BWB76" s="243"/>
      <c r="BWC76" s="243"/>
      <c r="BWD76" s="243"/>
      <c r="BWE76" s="243"/>
      <c r="BWF76" s="243"/>
      <c r="BWG76" s="243"/>
      <c r="BWH76" s="243"/>
      <c r="BWI76" s="243"/>
      <c r="BWJ76" s="243"/>
      <c r="BWK76" s="243"/>
      <c r="BWL76" s="243"/>
      <c r="BWM76" s="243"/>
      <c r="BWN76" s="243"/>
      <c r="BWO76" s="243"/>
      <c r="BWP76" s="243"/>
      <c r="BWQ76" s="243"/>
      <c r="BWR76" s="243"/>
      <c r="BWS76" s="243"/>
      <c r="BWT76" s="243"/>
      <c r="BWU76" s="243"/>
      <c r="BWV76" s="243"/>
      <c r="BWW76" s="243"/>
      <c r="BWX76" s="243"/>
      <c r="BWY76" s="243"/>
      <c r="BWZ76" s="243"/>
      <c r="BXA76" s="243"/>
      <c r="BXB76" s="243"/>
      <c r="BXC76" s="243"/>
      <c r="BXD76" s="243"/>
      <c r="BXE76" s="243"/>
      <c r="BXF76" s="243"/>
      <c r="BXG76" s="243"/>
      <c r="BXH76" s="243"/>
      <c r="BXI76" s="243"/>
      <c r="BXJ76" s="243"/>
      <c r="BXK76" s="243"/>
      <c r="BXL76" s="243"/>
      <c r="BXM76" s="243"/>
      <c r="BXN76" s="243"/>
      <c r="BXO76" s="243"/>
      <c r="BXP76" s="243"/>
      <c r="BXQ76" s="243"/>
      <c r="BXR76" s="243"/>
      <c r="BXS76" s="243"/>
      <c r="BXT76" s="243"/>
      <c r="BXU76" s="243"/>
      <c r="BXV76" s="243"/>
      <c r="BXW76" s="243"/>
      <c r="BXX76" s="243"/>
      <c r="BXY76" s="243"/>
      <c r="BXZ76" s="243"/>
      <c r="BYA76" s="243"/>
      <c r="BYB76" s="243"/>
      <c r="BYC76" s="243"/>
      <c r="BYD76" s="243"/>
      <c r="BYE76" s="243"/>
      <c r="BYF76" s="243"/>
      <c r="BYG76" s="243"/>
      <c r="BYH76" s="243"/>
      <c r="BYI76" s="243"/>
      <c r="BYJ76" s="243"/>
      <c r="BYK76" s="243"/>
      <c r="BYL76" s="243"/>
      <c r="BYM76" s="243"/>
      <c r="BYN76" s="243"/>
      <c r="BYO76" s="243"/>
      <c r="BYP76" s="243"/>
      <c r="BYQ76" s="243"/>
      <c r="BYR76" s="243"/>
      <c r="BYS76" s="243"/>
      <c r="BYT76" s="243"/>
      <c r="BYU76" s="243"/>
      <c r="BYV76" s="243"/>
      <c r="BYW76" s="243"/>
      <c r="BYX76" s="243"/>
      <c r="BYY76" s="243"/>
      <c r="BYZ76" s="243"/>
      <c r="BZA76" s="243"/>
      <c r="BZB76" s="243"/>
      <c r="BZC76" s="243"/>
      <c r="BZD76" s="243"/>
      <c r="BZE76" s="243"/>
      <c r="BZF76" s="243"/>
      <c r="BZG76" s="243"/>
      <c r="BZH76" s="243"/>
      <c r="BZI76" s="243"/>
      <c r="BZJ76" s="243"/>
      <c r="BZK76" s="243"/>
      <c r="BZL76" s="243"/>
      <c r="BZM76" s="243"/>
      <c r="BZN76" s="243"/>
      <c r="BZO76" s="243"/>
      <c r="BZP76" s="243"/>
      <c r="BZQ76" s="243"/>
      <c r="BZR76" s="243"/>
      <c r="BZS76" s="243"/>
      <c r="BZT76" s="243"/>
      <c r="BZU76" s="243"/>
      <c r="BZV76" s="243"/>
      <c r="BZW76" s="243"/>
      <c r="BZX76" s="243"/>
      <c r="BZY76" s="243"/>
      <c r="BZZ76" s="243"/>
      <c r="CAA76" s="243"/>
      <c r="CAB76" s="243"/>
      <c r="CAC76" s="243"/>
      <c r="CAD76" s="243"/>
      <c r="CAE76" s="243"/>
      <c r="CAF76" s="243"/>
      <c r="CAG76" s="243"/>
      <c r="CAH76" s="243"/>
      <c r="CAI76" s="243"/>
      <c r="CAJ76" s="243"/>
      <c r="CAK76" s="243"/>
      <c r="CAL76" s="243"/>
      <c r="CAM76" s="243"/>
      <c r="CAN76" s="243"/>
      <c r="CAO76" s="243"/>
      <c r="CAP76" s="243"/>
      <c r="CAQ76" s="243"/>
      <c r="CAR76" s="243"/>
      <c r="CAS76" s="243"/>
      <c r="CAT76" s="243"/>
      <c r="CAU76" s="243"/>
      <c r="CAV76" s="243"/>
      <c r="CAW76" s="243"/>
      <c r="CAX76" s="243"/>
      <c r="CAY76" s="243"/>
      <c r="CAZ76" s="243"/>
      <c r="CBA76" s="243"/>
      <c r="CBB76" s="243"/>
      <c r="CBC76" s="243"/>
      <c r="CBD76" s="243"/>
      <c r="CBE76" s="243"/>
      <c r="CBF76" s="243"/>
      <c r="CBG76" s="243"/>
      <c r="CBH76" s="243"/>
      <c r="CBI76" s="243"/>
      <c r="CBJ76" s="243"/>
      <c r="CBK76" s="243"/>
      <c r="CBL76" s="243"/>
      <c r="CBM76" s="243"/>
      <c r="CBN76" s="243"/>
      <c r="CBO76" s="243"/>
      <c r="CBP76" s="243"/>
      <c r="CBQ76" s="243"/>
      <c r="CBR76" s="243"/>
      <c r="CBS76" s="243"/>
      <c r="CBT76" s="243"/>
      <c r="CBU76" s="243"/>
      <c r="CBV76" s="243"/>
      <c r="CBW76" s="243"/>
      <c r="CBX76" s="243"/>
      <c r="CBY76" s="243"/>
      <c r="CBZ76" s="243"/>
      <c r="CCA76" s="243"/>
      <c r="CCB76" s="243"/>
      <c r="CCC76" s="243"/>
      <c r="CCD76" s="243"/>
      <c r="CCE76" s="243"/>
      <c r="CCF76" s="243"/>
      <c r="CCG76" s="243"/>
      <c r="CCH76" s="243"/>
      <c r="CCI76" s="243"/>
      <c r="CCJ76" s="243"/>
      <c r="CCK76" s="243"/>
      <c r="CCL76" s="243"/>
      <c r="CCM76" s="243"/>
      <c r="CCN76" s="243"/>
      <c r="CCO76" s="243"/>
      <c r="CCP76" s="243"/>
      <c r="CCQ76" s="243"/>
      <c r="CCR76" s="243"/>
      <c r="CCS76" s="243"/>
      <c r="CCT76" s="243"/>
      <c r="CCU76" s="243"/>
      <c r="CCV76" s="243"/>
      <c r="CCW76" s="243"/>
      <c r="CCX76" s="243"/>
      <c r="CCY76" s="243"/>
      <c r="CCZ76" s="243"/>
      <c r="CDA76" s="243"/>
      <c r="CDB76" s="243"/>
      <c r="CDC76" s="243"/>
      <c r="CDD76" s="243"/>
      <c r="CDE76" s="243"/>
      <c r="CDF76" s="243"/>
      <c r="CDG76" s="243"/>
      <c r="CDH76" s="243"/>
      <c r="CDI76" s="243"/>
      <c r="CDJ76" s="243"/>
      <c r="CDK76" s="243"/>
      <c r="CDL76" s="243"/>
      <c r="CDM76" s="243"/>
      <c r="CDN76" s="243"/>
      <c r="CDO76" s="243"/>
      <c r="CDP76" s="243"/>
      <c r="CDQ76" s="243"/>
      <c r="CDR76" s="243"/>
      <c r="CDS76" s="243"/>
      <c r="CDT76" s="243"/>
      <c r="CDU76" s="243"/>
      <c r="CDV76" s="243"/>
      <c r="CDW76" s="243"/>
      <c r="CDX76" s="243"/>
      <c r="CDY76" s="243"/>
      <c r="CDZ76" s="243"/>
      <c r="CEA76" s="243"/>
      <c r="CEB76" s="243"/>
      <c r="CEC76" s="243"/>
      <c r="CED76" s="243"/>
      <c r="CEE76" s="243"/>
      <c r="CEF76" s="243"/>
      <c r="CEG76" s="243"/>
      <c r="CEH76" s="243"/>
      <c r="CEI76" s="243"/>
      <c r="CEJ76" s="243"/>
      <c r="CEK76" s="243"/>
      <c r="CEL76" s="243"/>
      <c r="CEM76" s="243"/>
      <c r="CEN76" s="243"/>
      <c r="CEO76" s="243"/>
      <c r="CEP76" s="243"/>
      <c r="CEQ76" s="243"/>
      <c r="CER76" s="243"/>
      <c r="CES76" s="243"/>
      <c r="CET76" s="243"/>
      <c r="CEU76" s="243"/>
      <c r="CEV76" s="243"/>
      <c r="CEW76" s="243"/>
      <c r="CEX76" s="243"/>
      <c r="CEY76" s="243"/>
      <c r="CEZ76" s="243"/>
      <c r="CFA76" s="243"/>
      <c r="CFB76" s="243"/>
      <c r="CFC76" s="243"/>
      <c r="CFD76" s="243"/>
      <c r="CFE76" s="243"/>
      <c r="CFF76" s="243"/>
      <c r="CFG76" s="243"/>
      <c r="CFH76" s="243"/>
      <c r="CFI76" s="243"/>
      <c r="CFJ76" s="243"/>
      <c r="CFK76" s="243"/>
      <c r="CFL76" s="243"/>
      <c r="CFM76" s="243"/>
      <c r="CFN76" s="243"/>
      <c r="CFO76" s="243"/>
      <c r="CFP76" s="243"/>
      <c r="CFQ76" s="243"/>
      <c r="CFR76" s="243"/>
      <c r="CFS76" s="243"/>
      <c r="CFT76" s="243"/>
      <c r="CFU76" s="243"/>
      <c r="CFV76" s="243"/>
      <c r="CFW76" s="243"/>
      <c r="CFX76" s="243"/>
      <c r="CFY76" s="243"/>
      <c r="CFZ76" s="243"/>
      <c r="CGA76" s="243"/>
      <c r="CGB76" s="243"/>
      <c r="CGC76" s="243"/>
      <c r="CGD76" s="243"/>
      <c r="CGE76" s="243"/>
      <c r="CGF76" s="243"/>
      <c r="CGG76" s="243"/>
      <c r="CGH76" s="243"/>
      <c r="CGI76" s="243"/>
      <c r="CGJ76" s="243"/>
      <c r="CGK76" s="243"/>
      <c r="CGL76" s="243"/>
      <c r="CGM76" s="243"/>
      <c r="CGN76" s="243"/>
      <c r="CGO76" s="243"/>
      <c r="CGP76" s="243"/>
      <c r="CGQ76" s="243"/>
      <c r="CGR76" s="243"/>
      <c r="CGS76" s="243"/>
      <c r="CGT76" s="243"/>
      <c r="CGU76" s="243"/>
      <c r="CGV76" s="243"/>
      <c r="CGW76" s="243"/>
      <c r="CGX76" s="243"/>
      <c r="CGY76" s="243"/>
      <c r="CGZ76" s="243"/>
      <c r="CHA76" s="243"/>
      <c r="CHB76" s="243"/>
      <c r="CHC76" s="243"/>
      <c r="CHD76" s="243"/>
      <c r="CHE76" s="243"/>
      <c r="CHF76" s="243"/>
      <c r="CHG76" s="243"/>
      <c r="CHH76" s="243"/>
      <c r="CHI76" s="243"/>
      <c r="CHJ76" s="243"/>
      <c r="CHK76" s="243"/>
      <c r="CHL76" s="243"/>
      <c r="CHM76" s="243"/>
      <c r="CHN76" s="243"/>
      <c r="CHO76" s="243"/>
      <c r="CHP76" s="243"/>
      <c r="CHQ76" s="243"/>
      <c r="CHR76" s="243"/>
      <c r="CHS76" s="243"/>
      <c r="CHT76" s="243"/>
      <c r="CHU76" s="243"/>
      <c r="CHV76" s="243"/>
      <c r="CHW76" s="243"/>
      <c r="CHX76" s="243"/>
      <c r="CHY76" s="243"/>
      <c r="CHZ76" s="243"/>
      <c r="CIA76" s="243"/>
      <c r="CIB76" s="243"/>
      <c r="CIC76" s="243"/>
      <c r="CID76" s="243"/>
      <c r="CIE76" s="243"/>
      <c r="CIF76" s="243"/>
      <c r="CIG76" s="243"/>
      <c r="CIH76" s="243"/>
      <c r="CII76" s="243"/>
      <c r="CIJ76" s="243"/>
      <c r="CIK76" s="243"/>
      <c r="CIL76" s="243"/>
      <c r="CIM76" s="243"/>
      <c r="CIN76" s="243"/>
      <c r="CIO76" s="243"/>
      <c r="CIP76" s="243"/>
      <c r="CIQ76" s="243"/>
      <c r="CIR76" s="243"/>
      <c r="CIS76" s="243"/>
      <c r="CIT76" s="243"/>
      <c r="CIU76" s="243"/>
      <c r="CIV76" s="243"/>
      <c r="CIW76" s="243"/>
      <c r="CIX76" s="243"/>
      <c r="CIY76" s="243"/>
      <c r="CIZ76" s="243"/>
      <c r="CJA76" s="243"/>
      <c r="CJB76" s="243"/>
      <c r="CJC76" s="243"/>
      <c r="CJD76" s="243"/>
      <c r="CJE76" s="243"/>
      <c r="CJF76" s="243"/>
      <c r="CJG76" s="243"/>
      <c r="CJH76" s="243"/>
      <c r="CJI76" s="243"/>
      <c r="CJJ76" s="243"/>
      <c r="CJK76" s="243"/>
      <c r="CJL76" s="243"/>
      <c r="CJM76" s="243"/>
      <c r="CJN76" s="243"/>
      <c r="CJO76" s="243"/>
      <c r="CJP76" s="243"/>
      <c r="CJQ76" s="243"/>
      <c r="CJR76" s="243"/>
      <c r="CJS76" s="243"/>
      <c r="CJT76" s="243"/>
      <c r="CJU76" s="243"/>
      <c r="CJV76" s="243"/>
      <c r="CJW76" s="243"/>
      <c r="CJX76" s="243"/>
      <c r="CJY76" s="243"/>
      <c r="CJZ76" s="243"/>
      <c r="CKA76" s="243"/>
      <c r="CKB76" s="243"/>
      <c r="CKC76" s="243"/>
      <c r="CKD76" s="243"/>
      <c r="CKE76" s="243"/>
      <c r="CKF76" s="243"/>
      <c r="CKG76" s="243"/>
      <c r="CKH76" s="243"/>
      <c r="CKI76" s="243"/>
      <c r="CKJ76" s="243"/>
      <c r="CKK76" s="243"/>
      <c r="CKL76" s="243"/>
      <c r="CKM76" s="243"/>
      <c r="CKN76" s="243"/>
      <c r="CKO76" s="243"/>
      <c r="CKP76" s="243"/>
      <c r="CKQ76" s="243"/>
      <c r="CKR76" s="243"/>
      <c r="CKS76" s="243"/>
      <c r="CKT76" s="243"/>
      <c r="CKU76" s="243"/>
      <c r="CKV76" s="243"/>
      <c r="CKW76" s="243"/>
      <c r="CKX76" s="243"/>
      <c r="CKY76" s="243"/>
      <c r="CKZ76" s="243"/>
      <c r="CLA76" s="243"/>
      <c r="CLB76" s="243"/>
      <c r="CLC76" s="243"/>
      <c r="CLD76" s="243"/>
      <c r="CLE76" s="243"/>
      <c r="CLF76" s="243"/>
      <c r="CLG76" s="243"/>
      <c r="CLH76" s="243"/>
      <c r="CLI76" s="243"/>
      <c r="CLJ76" s="243"/>
      <c r="CLK76" s="243"/>
      <c r="CLL76" s="243"/>
      <c r="CLM76" s="243"/>
      <c r="CLN76" s="243"/>
      <c r="CLO76" s="243"/>
      <c r="CLP76" s="243"/>
      <c r="CLQ76" s="243"/>
      <c r="CLR76" s="243"/>
      <c r="CLS76" s="243"/>
      <c r="CLT76" s="243"/>
      <c r="CLU76" s="243"/>
      <c r="CLV76" s="243"/>
      <c r="CLW76" s="243"/>
      <c r="CLX76" s="243"/>
      <c r="CLY76" s="243"/>
      <c r="CLZ76" s="243"/>
      <c r="CMA76" s="243"/>
      <c r="CMB76" s="243"/>
      <c r="CMC76" s="243"/>
      <c r="CMD76" s="243"/>
      <c r="CME76" s="243"/>
      <c r="CMF76" s="243"/>
      <c r="CMG76" s="243"/>
      <c r="CMH76" s="243"/>
      <c r="CMI76" s="243"/>
      <c r="CMJ76" s="243"/>
      <c r="CMK76" s="243"/>
      <c r="CML76" s="243"/>
      <c r="CMM76" s="243"/>
      <c r="CMN76" s="243"/>
      <c r="CMO76" s="243"/>
      <c r="CMP76" s="243"/>
      <c r="CMQ76" s="243"/>
      <c r="CMR76" s="243"/>
      <c r="CMS76" s="243"/>
      <c r="CMT76" s="243"/>
      <c r="CMU76" s="243"/>
      <c r="CMV76" s="243"/>
      <c r="CMW76" s="243"/>
      <c r="CMX76" s="243"/>
      <c r="CMY76" s="243"/>
      <c r="CMZ76" s="243"/>
      <c r="CNA76" s="243"/>
      <c r="CNB76" s="243"/>
      <c r="CNC76" s="243"/>
      <c r="CND76" s="243"/>
      <c r="CNE76" s="243"/>
      <c r="CNF76" s="243"/>
      <c r="CNG76" s="243"/>
      <c r="CNH76" s="243"/>
      <c r="CNI76" s="243"/>
      <c r="CNJ76" s="243"/>
      <c r="CNK76" s="243"/>
      <c r="CNL76" s="243"/>
      <c r="CNM76" s="243"/>
      <c r="CNN76" s="243"/>
      <c r="CNO76" s="243"/>
      <c r="CNP76" s="243"/>
      <c r="CNQ76" s="243"/>
      <c r="CNR76" s="243"/>
      <c r="CNS76" s="243"/>
      <c r="CNT76" s="243"/>
      <c r="CNU76" s="243"/>
      <c r="CNV76" s="243"/>
      <c r="CNW76" s="243"/>
      <c r="CNX76" s="243"/>
      <c r="CNY76" s="243"/>
      <c r="CNZ76" s="243"/>
      <c r="COA76" s="243"/>
      <c r="COB76" s="243"/>
      <c r="COC76" s="243"/>
      <c r="COD76" s="243"/>
      <c r="COE76" s="243"/>
      <c r="COF76" s="243"/>
      <c r="COG76" s="243"/>
      <c r="COH76" s="243"/>
      <c r="COI76" s="243"/>
      <c r="COJ76" s="243"/>
      <c r="COK76" s="243"/>
      <c r="COL76" s="243"/>
      <c r="COM76" s="243"/>
      <c r="CON76" s="243"/>
      <c r="COO76" s="243"/>
      <c r="COP76" s="243"/>
      <c r="COQ76" s="243"/>
      <c r="COR76" s="243"/>
      <c r="COS76" s="243"/>
      <c r="COT76" s="243"/>
      <c r="COU76" s="243"/>
      <c r="COV76" s="243"/>
      <c r="COW76" s="243"/>
      <c r="COX76" s="243"/>
      <c r="COY76" s="243"/>
      <c r="COZ76" s="243"/>
      <c r="CPA76" s="243"/>
      <c r="CPB76" s="243"/>
      <c r="CPC76" s="243"/>
      <c r="CPD76" s="243"/>
      <c r="CPE76" s="243"/>
      <c r="CPF76" s="243"/>
      <c r="CPG76" s="243"/>
      <c r="CPH76" s="243"/>
      <c r="CPI76" s="243"/>
      <c r="CPJ76" s="243"/>
      <c r="CPK76" s="243"/>
      <c r="CPL76" s="243"/>
      <c r="CPM76" s="243"/>
      <c r="CPN76" s="243"/>
      <c r="CPO76" s="243"/>
      <c r="CPP76" s="243"/>
      <c r="CPQ76" s="243"/>
      <c r="CPR76" s="243"/>
      <c r="CPS76" s="243"/>
      <c r="CPT76" s="243"/>
      <c r="CPU76" s="243"/>
      <c r="CPV76" s="243"/>
      <c r="CPW76" s="243"/>
      <c r="CPX76" s="243"/>
      <c r="CPY76" s="243"/>
      <c r="CPZ76" s="243"/>
      <c r="CQA76" s="243"/>
      <c r="CQB76" s="243"/>
      <c r="CQC76" s="243"/>
      <c r="CQD76" s="243"/>
      <c r="CQE76" s="243"/>
      <c r="CQF76" s="243"/>
      <c r="CQG76" s="243"/>
      <c r="CQH76" s="243"/>
      <c r="CQI76" s="243"/>
      <c r="CQJ76" s="243"/>
      <c r="CQK76" s="243"/>
      <c r="CQL76" s="243"/>
      <c r="CQM76" s="243"/>
      <c r="CQN76" s="243"/>
      <c r="CQO76" s="243"/>
      <c r="CQP76" s="243"/>
      <c r="CQQ76" s="243"/>
      <c r="CQR76" s="243"/>
      <c r="CQS76" s="243"/>
      <c r="CQT76" s="243"/>
      <c r="CQU76" s="243"/>
      <c r="CQV76" s="243"/>
      <c r="CQW76" s="243"/>
      <c r="CQX76" s="243"/>
      <c r="CQY76" s="243"/>
      <c r="CQZ76" s="243"/>
      <c r="CRA76" s="243"/>
      <c r="CRB76" s="243"/>
      <c r="CRC76" s="243"/>
      <c r="CRD76" s="243"/>
      <c r="CRE76" s="243"/>
      <c r="CRF76" s="243"/>
      <c r="CRG76" s="243"/>
      <c r="CRH76" s="243"/>
      <c r="CRI76" s="243"/>
      <c r="CRJ76" s="243"/>
      <c r="CRK76" s="243"/>
      <c r="CRL76" s="243"/>
      <c r="CRM76" s="243"/>
      <c r="CRN76" s="243"/>
      <c r="CRO76" s="243"/>
      <c r="CRP76" s="243"/>
      <c r="CRQ76" s="243"/>
      <c r="CRR76" s="243"/>
      <c r="CRS76" s="243"/>
      <c r="CRT76" s="243"/>
      <c r="CRU76" s="243"/>
      <c r="CRV76" s="243"/>
      <c r="CRW76" s="243"/>
      <c r="CRX76" s="243"/>
      <c r="CRY76" s="243"/>
      <c r="CRZ76" s="243"/>
      <c r="CSA76" s="243"/>
      <c r="CSB76" s="243"/>
      <c r="CSC76" s="243"/>
      <c r="CSD76" s="243"/>
      <c r="CSE76" s="243"/>
      <c r="CSF76" s="243"/>
      <c r="CSG76" s="243"/>
      <c r="CSH76" s="243"/>
      <c r="CSI76" s="243"/>
      <c r="CSJ76" s="243"/>
      <c r="CSK76" s="243"/>
      <c r="CSL76" s="243"/>
      <c r="CSM76" s="243"/>
      <c r="CSN76" s="243"/>
      <c r="CSO76" s="243"/>
      <c r="CSP76" s="243"/>
      <c r="CSQ76" s="243"/>
      <c r="CSR76" s="243"/>
      <c r="CSS76" s="243"/>
      <c r="CST76" s="243"/>
      <c r="CSU76" s="243"/>
      <c r="CSV76" s="243"/>
      <c r="CSW76" s="243"/>
      <c r="CSX76" s="243"/>
      <c r="CSY76" s="243"/>
      <c r="CSZ76" s="243"/>
      <c r="CTA76" s="243"/>
      <c r="CTB76" s="243"/>
      <c r="CTC76" s="243"/>
      <c r="CTD76" s="243"/>
      <c r="CTE76" s="243"/>
      <c r="CTF76" s="243"/>
      <c r="CTG76" s="243"/>
      <c r="CTH76" s="243"/>
      <c r="CTI76" s="243"/>
      <c r="CTJ76" s="243"/>
      <c r="CTK76" s="243"/>
      <c r="CTL76" s="243"/>
      <c r="CTM76" s="243"/>
      <c r="CTN76" s="243"/>
      <c r="CTO76" s="243"/>
      <c r="CTP76" s="243"/>
      <c r="CTQ76" s="243"/>
      <c r="CTR76" s="243"/>
      <c r="CTS76" s="243"/>
      <c r="CTT76" s="243"/>
      <c r="CTU76" s="243"/>
      <c r="CTV76" s="243"/>
      <c r="CTW76" s="243"/>
      <c r="CTX76" s="243"/>
      <c r="CTY76" s="243"/>
      <c r="CTZ76" s="243"/>
      <c r="CUA76" s="243"/>
      <c r="CUB76" s="243"/>
      <c r="CUC76" s="243"/>
      <c r="CUD76" s="243"/>
      <c r="CUE76" s="243"/>
      <c r="CUF76" s="243"/>
      <c r="CUG76" s="243"/>
      <c r="CUH76" s="243"/>
      <c r="CUI76" s="243"/>
      <c r="CUJ76" s="243"/>
      <c r="CUK76" s="243"/>
      <c r="CUL76" s="243"/>
      <c r="CUM76" s="243"/>
      <c r="CUN76" s="243"/>
      <c r="CUO76" s="243"/>
      <c r="CUP76" s="243"/>
      <c r="CUQ76" s="243"/>
      <c r="CUR76" s="243"/>
      <c r="CUS76" s="243"/>
      <c r="CUT76" s="243"/>
      <c r="CUU76" s="243"/>
      <c r="CUV76" s="243"/>
      <c r="CUW76" s="243"/>
      <c r="CUX76" s="243"/>
      <c r="CUY76" s="243"/>
      <c r="CUZ76" s="243"/>
      <c r="CVA76" s="243"/>
      <c r="CVB76" s="243"/>
      <c r="CVC76" s="243"/>
      <c r="CVD76" s="243"/>
      <c r="CVE76" s="243"/>
      <c r="CVF76" s="243"/>
      <c r="CVG76" s="243"/>
      <c r="CVH76" s="243"/>
      <c r="CVI76" s="243"/>
      <c r="CVJ76" s="243"/>
      <c r="CVK76" s="243"/>
      <c r="CVL76" s="243"/>
      <c r="CVM76" s="243"/>
      <c r="CVN76" s="243"/>
      <c r="CVO76" s="243"/>
      <c r="CVP76" s="243"/>
      <c r="CVQ76" s="243"/>
      <c r="CVR76" s="243"/>
      <c r="CVS76" s="243"/>
      <c r="CVT76" s="243"/>
      <c r="CVU76" s="243"/>
      <c r="CVV76" s="243"/>
      <c r="CVW76" s="243"/>
      <c r="CVX76" s="243"/>
      <c r="CVY76" s="243"/>
      <c r="CVZ76" s="243"/>
      <c r="CWA76" s="243"/>
      <c r="CWB76" s="243"/>
      <c r="CWC76" s="243"/>
      <c r="CWD76" s="243"/>
      <c r="CWE76" s="243"/>
      <c r="CWF76" s="243"/>
      <c r="CWG76" s="243"/>
      <c r="CWH76" s="243"/>
      <c r="CWI76" s="243"/>
      <c r="CWJ76" s="243"/>
      <c r="CWK76" s="243"/>
      <c r="CWL76" s="243"/>
      <c r="CWM76" s="243"/>
      <c r="CWN76" s="243"/>
      <c r="CWO76" s="243"/>
      <c r="CWP76" s="243"/>
      <c r="CWQ76" s="243"/>
      <c r="CWR76" s="243"/>
      <c r="CWS76" s="243"/>
      <c r="CWT76" s="243"/>
      <c r="CWU76" s="243"/>
      <c r="CWV76" s="243"/>
      <c r="CWW76" s="243"/>
      <c r="CWX76" s="243"/>
      <c r="CWY76" s="243"/>
      <c r="CWZ76" s="243"/>
      <c r="CXA76" s="243"/>
      <c r="CXB76" s="243"/>
      <c r="CXC76" s="243"/>
      <c r="CXD76" s="243"/>
      <c r="CXE76" s="243"/>
      <c r="CXF76" s="243"/>
      <c r="CXG76" s="243"/>
      <c r="CXH76" s="243"/>
      <c r="CXI76" s="243"/>
      <c r="CXJ76" s="243"/>
      <c r="CXK76" s="243"/>
      <c r="CXL76" s="243"/>
      <c r="CXM76" s="243"/>
      <c r="CXN76" s="243"/>
      <c r="CXO76" s="243"/>
      <c r="CXP76" s="243"/>
      <c r="CXQ76" s="243"/>
      <c r="CXR76" s="243"/>
      <c r="CXS76" s="243"/>
      <c r="CXT76" s="243"/>
      <c r="CXU76" s="243"/>
      <c r="CXV76" s="243"/>
      <c r="CXW76" s="243"/>
      <c r="CXX76" s="243"/>
      <c r="CXY76" s="243"/>
      <c r="CXZ76" s="243"/>
      <c r="CYA76" s="243"/>
      <c r="CYB76" s="243"/>
      <c r="CYC76" s="243"/>
      <c r="CYD76" s="243"/>
      <c r="CYE76" s="243"/>
      <c r="CYF76" s="243"/>
      <c r="CYG76" s="243"/>
      <c r="CYH76" s="243"/>
      <c r="CYI76" s="243"/>
      <c r="CYJ76" s="243"/>
      <c r="CYK76" s="243"/>
      <c r="CYL76" s="243"/>
      <c r="CYM76" s="243"/>
      <c r="CYN76" s="243"/>
      <c r="CYO76" s="243"/>
      <c r="CYP76" s="243"/>
      <c r="CYQ76" s="243"/>
      <c r="CYR76" s="243"/>
      <c r="CYS76" s="243"/>
      <c r="CYT76" s="243"/>
      <c r="CYU76" s="243"/>
      <c r="CYV76" s="243"/>
      <c r="CYW76" s="243"/>
      <c r="CYX76" s="243"/>
      <c r="CYY76" s="243"/>
      <c r="CYZ76" s="243"/>
      <c r="CZA76" s="243"/>
      <c r="CZB76" s="243"/>
      <c r="CZC76" s="243"/>
      <c r="CZD76" s="243"/>
      <c r="CZE76" s="243"/>
      <c r="CZF76" s="243"/>
      <c r="CZG76" s="243"/>
      <c r="CZH76" s="243"/>
      <c r="CZI76" s="243"/>
      <c r="CZJ76" s="243"/>
      <c r="CZK76" s="243"/>
      <c r="CZL76" s="243"/>
      <c r="CZM76" s="243"/>
      <c r="CZN76" s="243"/>
      <c r="CZO76" s="243"/>
      <c r="CZP76" s="243"/>
      <c r="CZQ76" s="243"/>
      <c r="CZR76" s="243"/>
      <c r="CZS76" s="243"/>
      <c r="CZT76" s="243"/>
      <c r="CZU76" s="243"/>
      <c r="CZV76" s="243"/>
      <c r="CZW76" s="243"/>
      <c r="CZX76" s="243"/>
      <c r="CZY76" s="243"/>
      <c r="CZZ76" s="243"/>
      <c r="DAA76" s="243"/>
      <c r="DAB76" s="243"/>
      <c r="DAC76" s="243"/>
      <c r="DAD76" s="243"/>
      <c r="DAE76" s="243"/>
      <c r="DAF76" s="243"/>
      <c r="DAG76" s="243"/>
      <c r="DAH76" s="243"/>
      <c r="DAI76" s="243"/>
      <c r="DAJ76" s="243"/>
      <c r="DAK76" s="243"/>
      <c r="DAL76" s="243"/>
      <c r="DAM76" s="243"/>
      <c r="DAN76" s="243"/>
      <c r="DAO76" s="243"/>
      <c r="DAP76" s="243"/>
      <c r="DAQ76" s="243"/>
      <c r="DAR76" s="243"/>
      <c r="DAS76" s="243"/>
      <c r="DAT76" s="243"/>
      <c r="DAU76" s="243"/>
      <c r="DAV76" s="243"/>
      <c r="DAW76" s="243"/>
      <c r="DAX76" s="243"/>
      <c r="DAY76" s="243"/>
      <c r="DAZ76" s="243"/>
      <c r="DBA76" s="243"/>
      <c r="DBB76" s="243"/>
      <c r="DBC76" s="243"/>
      <c r="DBD76" s="243"/>
      <c r="DBE76" s="243"/>
      <c r="DBF76" s="243"/>
      <c r="DBG76" s="243"/>
      <c r="DBH76" s="243"/>
      <c r="DBI76" s="243"/>
      <c r="DBJ76" s="243"/>
      <c r="DBK76" s="243"/>
      <c r="DBL76" s="243"/>
      <c r="DBM76" s="243"/>
      <c r="DBN76" s="243"/>
      <c r="DBO76" s="243"/>
      <c r="DBP76" s="243"/>
      <c r="DBQ76" s="243"/>
      <c r="DBR76" s="243"/>
      <c r="DBS76" s="243"/>
      <c r="DBT76" s="243"/>
      <c r="DBU76" s="243"/>
      <c r="DBV76" s="243"/>
      <c r="DBW76" s="243"/>
      <c r="DBX76" s="243"/>
      <c r="DBY76" s="243"/>
      <c r="DBZ76" s="243"/>
      <c r="DCA76" s="243"/>
      <c r="DCB76" s="243"/>
      <c r="DCC76" s="243"/>
      <c r="DCD76" s="243"/>
      <c r="DCE76" s="243"/>
      <c r="DCF76" s="243"/>
      <c r="DCG76" s="243"/>
      <c r="DCH76" s="243"/>
      <c r="DCI76" s="243"/>
      <c r="DCJ76" s="243"/>
      <c r="DCK76" s="243"/>
      <c r="DCL76" s="243"/>
      <c r="DCM76" s="243"/>
      <c r="DCN76" s="243"/>
      <c r="DCO76" s="243"/>
      <c r="DCP76" s="243"/>
      <c r="DCQ76" s="243"/>
      <c r="DCR76" s="243"/>
      <c r="DCS76" s="243"/>
      <c r="DCT76" s="243"/>
      <c r="DCU76" s="243"/>
      <c r="DCV76" s="243"/>
      <c r="DCW76" s="243"/>
      <c r="DCX76" s="243"/>
      <c r="DCY76" s="243"/>
      <c r="DCZ76" s="243"/>
      <c r="DDA76" s="243"/>
      <c r="DDB76" s="243"/>
      <c r="DDC76" s="243"/>
      <c r="DDD76" s="243"/>
      <c r="DDE76" s="243"/>
      <c r="DDF76" s="243"/>
      <c r="DDG76" s="243"/>
      <c r="DDH76" s="243"/>
      <c r="DDI76" s="243"/>
      <c r="DDJ76" s="243"/>
      <c r="DDK76" s="243"/>
      <c r="DDL76" s="243"/>
      <c r="DDM76" s="243"/>
      <c r="DDN76" s="243"/>
      <c r="DDO76" s="243"/>
      <c r="DDP76" s="243"/>
      <c r="DDQ76" s="243"/>
      <c r="DDR76" s="243"/>
      <c r="DDS76" s="243"/>
      <c r="DDT76" s="243"/>
      <c r="DDU76" s="243"/>
      <c r="DDV76" s="243"/>
      <c r="DDW76" s="243"/>
      <c r="DDX76" s="243"/>
      <c r="DDY76" s="243"/>
      <c r="DDZ76" s="243"/>
      <c r="DEA76" s="243"/>
      <c r="DEB76" s="243"/>
      <c r="DEC76" s="243"/>
      <c r="DED76" s="243"/>
      <c r="DEE76" s="243"/>
      <c r="DEF76" s="243"/>
      <c r="DEG76" s="243"/>
      <c r="DEH76" s="243"/>
      <c r="DEI76" s="243"/>
      <c r="DEJ76" s="243"/>
      <c r="DEK76" s="243"/>
      <c r="DEL76" s="243"/>
      <c r="DEM76" s="243"/>
      <c r="DEN76" s="243"/>
      <c r="DEO76" s="243"/>
      <c r="DEP76" s="243"/>
      <c r="DEQ76" s="243"/>
      <c r="DER76" s="243"/>
      <c r="DES76" s="243"/>
      <c r="DET76" s="243"/>
      <c r="DEU76" s="243"/>
      <c r="DEV76" s="243"/>
      <c r="DEW76" s="243"/>
      <c r="DEX76" s="243"/>
      <c r="DEY76" s="243"/>
      <c r="DEZ76" s="243"/>
      <c r="DFA76" s="243"/>
      <c r="DFB76" s="243"/>
      <c r="DFC76" s="243"/>
      <c r="DFD76" s="243"/>
      <c r="DFE76" s="243"/>
      <c r="DFF76" s="243"/>
      <c r="DFG76" s="243"/>
      <c r="DFH76" s="243"/>
      <c r="DFI76" s="243"/>
      <c r="DFJ76" s="243"/>
      <c r="DFK76" s="243"/>
      <c r="DFL76" s="243"/>
      <c r="DFM76" s="243"/>
      <c r="DFN76" s="243"/>
      <c r="DFO76" s="243"/>
      <c r="DFP76" s="243"/>
      <c r="DFQ76" s="243"/>
      <c r="DFR76" s="243"/>
      <c r="DFS76" s="243"/>
      <c r="DFT76" s="243"/>
      <c r="DFU76" s="243"/>
      <c r="DFV76" s="243"/>
      <c r="DFW76" s="243"/>
      <c r="DFX76" s="243"/>
      <c r="DFY76" s="243"/>
      <c r="DFZ76" s="243"/>
      <c r="DGA76" s="243"/>
      <c r="DGB76" s="243"/>
      <c r="DGC76" s="243"/>
      <c r="DGD76" s="243"/>
      <c r="DGE76" s="243"/>
      <c r="DGF76" s="243"/>
      <c r="DGG76" s="243"/>
      <c r="DGH76" s="243"/>
      <c r="DGI76" s="243"/>
      <c r="DGJ76" s="243"/>
      <c r="DGK76" s="243"/>
      <c r="DGL76" s="243"/>
      <c r="DGM76" s="243"/>
      <c r="DGN76" s="243"/>
      <c r="DGO76" s="243"/>
      <c r="DGP76" s="243"/>
      <c r="DGQ76" s="243"/>
      <c r="DGR76" s="243"/>
      <c r="DGS76" s="243"/>
      <c r="DGT76" s="243"/>
      <c r="DGU76" s="243"/>
      <c r="DGV76" s="243"/>
      <c r="DGW76" s="243"/>
      <c r="DGX76" s="243"/>
      <c r="DGY76" s="243"/>
      <c r="DGZ76" s="243"/>
      <c r="DHA76" s="243"/>
      <c r="DHB76" s="243"/>
      <c r="DHC76" s="243"/>
      <c r="DHD76" s="243"/>
      <c r="DHE76" s="243"/>
      <c r="DHF76" s="243"/>
      <c r="DHG76" s="243"/>
      <c r="DHH76" s="243"/>
      <c r="DHI76" s="243"/>
      <c r="DHJ76" s="243"/>
      <c r="DHK76" s="243"/>
      <c r="DHL76" s="243"/>
      <c r="DHM76" s="243"/>
      <c r="DHN76" s="243"/>
      <c r="DHO76" s="243"/>
      <c r="DHP76" s="243"/>
      <c r="DHQ76" s="243"/>
      <c r="DHR76" s="243"/>
      <c r="DHS76" s="243"/>
      <c r="DHT76" s="243"/>
      <c r="DHU76" s="243"/>
      <c r="DHV76" s="243"/>
      <c r="DHW76" s="243"/>
      <c r="DHX76" s="243"/>
      <c r="DHY76" s="243"/>
      <c r="DHZ76" s="243"/>
      <c r="DIA76" s="243"/>
      <c r="DIB76" s="243"/>
      <c r="DIC76" s="243"/>
      <c r="DID76" s="243"/>
      <c r="DIE76" s="243"/>
      <c r="DIF76" s="243"/>
      <c r="DIG76" s="243"/>
      <c r="DIH76" s="243"/>
      <c r="DII76" s="243"/>
      <c r="DIJ76" s="243"/>
      <c r="DIK76" s="243"/>
      <c r="DIL76" s="243"/>
      <c r="DIM76" s="243"/>
      <c r="DIN76" s="243"/>
      <c r="DIO76" s="243"/>
      <c r="DIP76" s="243"/>
      <c r="DIQ76" s="243"/>
      <c r="DIR76" s="243"/>
      <c r="DIS76" s="243"/>
      <c r="DIT76" s="243"/>
      <c r="DIU76" s="243"/>
      <c r="DIV76" s="243"/>
      <c r="DIW76" s="243"/>
      <c r="DIX76" s="243"/>
      <c r="DIY76" s="243"/>
      <c r="DIZ76" s="243"/>
      <c r="DJA76" s="243"/>
      <c r="DJB76" s="243"/>
      <c r="DJC76" s="243"/>
      <c r="DJD76" s="243"/>
      <c r="DJE76" s="243"/>
      <c r="DJF76" s="243"/>
      <c r="DJG76" s="243"/>
      <c r="DJH76" s="243"/>
      <c r="DJI76" s="243"/>
      <c r="DJJ76" s="243"/>
      <c r="DJK76" s="243"/>
      <c r="DJL76" s="243"/>
      <c r="DJM76" s="243"/>
      <c r="DJN76" s="243"/>
      <c r="DJO76" s="243"/>
      <c r="DJP76" s="243"/>
      <c r="DJQ76" s="243"/>
      <c r="DJR76" s="243"/>
      <c r="DJS76" s="243"/>
      <c r="DJT76" s="243"/>
      <c r="DJU76" s="243"/>
      <c r="DJV76" s="243"/>
      <c r="DJW76" s="243"/>
      <c r="DJX76" s="243"/>
      <c r="DJY76" s="243"/>
      <c r="DJZ76" s="243"/>
      <c r="DKA76" s="243"/>
      <c r="DKB76" s="243"/>
      <c r="DKC76" s="243"/>
      <c r="DKD76" s="243"/>
      <c r="DKE76" s="243"/>
      <c r="DKF76" s="243"/>
      <c r="DKG76" s="243"/>
      <c r="DKH76" s="243"/>
      <c r="DKI76" s="243"/>
      <c r="DKJ76" s="243"/>
      <c r="DKK76" s="243"/>
      <c r="DKL76" s="243"/>
      <c r="DKM76" s="243"/>
      <c r="DKN76" s="243"/>
      <c r="DKO76" s="243"/>
      <c r="DKP76" s="243"/>
      <c r="DKQ76" s="243"/>
      <c r="DKR76" s="243"/>
      <c r="DKS76" s="243"/>
      <c r="DKT76" s="243"/>
      <c r="DKU76" s="243"/>
      <c r="DKV76" s="243"/>
      <c r="DKW76" s="243"/>
      <c r="DKX76" s="243"/>
      <c r="DKY76" s="243"/>
      <c r="DKZ76" s="243"/>
      <c r="DLA76" s="243"/>
      <c r="DLB76" s="243"/>
      <c r="DLC76" s="243"/>
      <c r="DLD76" s="243"/>
      <c r="DLE76" s="243"/>
      <c r="DLF76" s="243"/>
      <c r="DLG76" s="243"/>
      <c r="DLH76" s="243"/>
      <c r="DLI76" s="243"/>
      <c r="DLJ76" s="243"/>
      <c r="DLK76" s="243"/>
      <c r="DLL76" s="243"/>
      <c r="DLM76" s="243"/>
      <c r="DLN76" s="243"/>
      <c r="DLO76" s="243"/>
      <c r="DLP76" s="243"/>
      <c r="DLQ76" s="243"/>
      <c r="DLR76" s="243"/>
      <c r="DLS76" s="243"/>
      <c r="DLT76" s="243"/>
      <c r="DLU76" s="243"/>
      <c r="DLV76" s="243"/>
      <c r="DLW76" s="243"/>
      <c r="DLX76" s="243"/>
      <c r="DLY76" s="243"/>
      <c r="DLZ76" s="243"/>
      <c r="DMA76" s="243"/>
      <c r="DMB76" s="243"/>
      <c r="DMC76" s="243"/>
      <c r="DMD76" s="243"/>
      <c r="DME76" s="243"/>
      <c r="DMF76" s="243"/>
      <c r="DMG76" s="243"/>
      <c r="DMH76" s="243"/>
      <c r="DMI76" s="243"/>
      <c r="DMJ76" s="243"/>
      <c r="DMK76" s="243"/>
      <c r="DML76" s="243"/>
      <c r="DMM76" s="243"/>
      <c r="DMN76" s="243"/>
      <c r="DMO76" s="243"/>
      <c r="DMP76" s="243"/>
      <c r="DMQ76" s="243"/>
      <c r="DMR76" s="243"/>
      <c r="DMS76" s="243"/>
      <c r="DMT76" s="243"/>
      <c r="DMU76" s="243"/>
      <c r="DMV76" s="243"/>
      <c r="DMW76" s="243"/>
      <c r="DMX76" s="243"/>
      <c r="DMY76" s="243"/>
      <c r="DMZ76" s="243"/>
      <c r="DNA76" s="243"/>
      <c r="DNB76" s="243"/>
      <c r="DNC76" s="243"/>
      <c r="DND76" s="243"/>
      <c r="DNE76" s="243"/>
      <c r="DNF76" s="243"/>
      <c r="DNG76" s="243"/>
      <c r="DNH76" s="243"/>
      <c r="DNI76" s="243"/>
      <c r="DNJ76" s="243"/>
      <c r="DNK76" s="243"/>
      <c r="DNL76" s="243"/>
      <c r="DNM76" s="243"/>
      <c r="DNN76" s="243"/>
      <c r="DNO76" s="243"/>
      <c r="DNP76" s="243"/>
      <c r="DNQ76" s="243"/>
      <c r="DNR76" s="243"/>
      <c r="DNS76" s="243"/>
      <c r="DNT76" s="243"/>
      <c r="DNU76" s="243"/>
      <c r="DNV76" s="243"/>
      <c r="DNW76" s="243"/>
      <c r="DNX76" s="243"/>
      <c r="DNY76" s="243"/>
      <c r="DNZ76" s="243"/>
      <c r="DOA76" s="243"/>
      <c r="DOB76" s="243"/>
      <c r="DOC76" s="243"/>
      <c r="DOD76" s="243"/>
      <c r="DOE76" s="243"/>
      <c r="DOF76" s="243"/>
      <c r="DOG76" s="243"/>
      <c r="DOH76" s="243"/>
      <c r="DOI76" s="243"/>
      <c r="DOJ76" s="243"/>
      <c r="DOK76" s="243"/>
      <c r="DOL76" s="243"/>
      <c r="DOM76" s="243"/>
      <c r="DON76" s="243"/>
      <c r="DOO76" s="243"/>
      <c r="DOP76" s="243"/>
      <c r="DOQ76" s="243"/>
      <c r="DOR76" s="243"/>
      <c r="DOS76" s="243"/>
      <c r="DOT76" s="243"/>
      <c r="DOU76" s="243"/>
      <c r="DOV76" s="243"/>
      <c r="DOW76" s="243"/>
      <c r="DOX76" s="243"/>
      <c r="DOY76" s="243"/>
      <c r="DOZ76" s="243"/>
      <c r="DPA76" s="243"/>
      <c r="DPB76" s="243"/>
      <c r="DPC76" s="243"/>
      <c r="DPD76" s="243"/>
      <c r="DPE76" s="243"/>
      <c r="DPF76" s="243"/>
      <c r="DPG76" s="243"/>
      <c r="DPH76" s="243"/>
      <c r="DPI76" s="243"/>
      <c r="DPJ76" s="243"/>
      <c r="DPK76" s="243"/>
      <c r="DPL76" s="243"/>
      <c r="DPM76" s="243"/>
      <c r="DPN76" s="243"/>
      <c r="DPO76" s="243"/>
      <c r="DPP76" s="243"/>
      <c r="DPQ76" s="243"/>
      <c r="DPR76" s="243"/>
      <c r="DPS76" s="243"/>
      <c r="DPT76" s="243"/>
      <c r="DPU76" s="243"/>
      <c r="DPV76" s="243"/>
      <c r="DPW76" s="243"/>
      <c r="DPX76" s="243"/>
      <c r="DPY76" s="243"/>
      <c r="DPZ76" s="243"/>
      <c r="DQA76" s="243"/>
      <c r="DQB76" s="243"/>
      <c r="DQC76" s="243"/>
      <c r="DQD76" s="243"/>
      <c r="DQE76" s="243"/>
      <c r="DQF76" s="243"/>
      <c r="DQG76" s="243"/>
      <c r="DQH76" s="243"/>
      <c r="DQI76" s="243"/>
      <c r="DQJ76" s="243"/>
      <c r="DQK76" s="243"/>
      <c r="DQL76" s="243"/>
      <c r="DQM76" s="243"/>
      <c r="DQN76" s="243"/>
      <c r="DQO76" s="243"/>
      <c r="DQP76" s="243"/>
      <c r="DQQ76" s="243"/>
      <c r="DQR76" s="243"/>
      <c r="DQS76" s="243"/>
      <c r="DQT76" s="243"/>
      <c r="DQU76" s="243"/>
      <c r="DQV76" s="243"/>
      <c r="DQW76" s="243"/>
      <c r="DQX76" s="243"/>
      <c r="DQY76" s="243"/>
      <c r="DQZ76" s="243"/>
      <c r="DRA76" s="243"/>
      <c r="DRB76" s="243"/>
      <c r="DRC76" s="243"/>
      <c r="DRD76" s="243"/>
      <c r="DRE76" s="243"/>
      <c r="DRF76" s="243"/>
      <c r="DRG76" s="243"/>
      <c r="DRH76" s="243"/>
      <c r="DRI76" s="243"/>
      <c r="DRJ76" s="243"/>
      <c r="DRK76" s="243"/>
      <c r="DRL76" s="243"/>
      <c r="DRM76" s="243"/>
      <c r="DRN76" s="243"/>
      <c r="DRO76" s="243"/>
      <c r="DRP76" s="243"/>
      <c r="DRQ76" s="243"/>
      <c r="DRR76" s="243"/>
      <c r="DRS76" s="243"/>
      <c r="DRT76" s="243"/>
      <c r="DRU76" s="243"/>
      <c r="DRV76" s="243"/>
      <c r="DRW76" s="243"/>
      <c r="DRX76" s="243"/>
      <c r="DRY76" s="243"/>
      <c r="DRZ76" s="243"/>
      <c r="DSA76" s="243"/>
      <c r="DSB76" s="243"/>
      <c r="DSC76" s="243"/>
      <c r="DSD76" s="243"/>
      <c r="DSE76" s="243"/>
      <c r="DSF76" s="243"/>
      <c r="DSG76" s="243"/>
      <c r="DSH76" s="243"/>
      <c r="DSI76" s="243"/>
      <c r="DSJ76" s="243"/>
      <c r="DSK76" s="243"/>
      <c r="DSL76" s="243"/>
      <c r="DSM76" s="243"/>
      <c r="DSN76" s="243"/>
      <c r="DSO76" s="243"/>
      <c r="DSP76" s="243"/>
      <c r="DSQ76" s="243"/>
      <c r="DSR76" s="243"/>
      <c r="DSS76" s="243"/>
      <c r="DST76" s="243"/>
      <c r="DSU76" s="243"/>
      <c r="DSV76" s="243"/>
      <c r="DSW76" s="243"/>
      <c r="DSX76" s="243"/>
      <c r="DSY76" s="243"/>
      <c r="DSZ76" s="243"/>
      <c r="DTA76" s="243"/>
      <c r="DTB76" s="243"/>
      <c r="DTC76" s="243"/>
      <c r="DTD76" s="243"/>
      <c r="DTE76" s="243"/>
      <c r="DTF76" s="243"/>
      <c r="DTG76" s="243"/>
      <c r="DTH76" s="243"/>
      <c r="DTI76" s="243"/>
      <c r="DTJ76" s="243"/>
      <c r="DTK76" s="243"/>
      <c r="DTL76" s="243"/>
      <c r="DTM76" s="243"/>
      <c r="DTN76" s="243"/>
      <c r="DTO76" s="243"/>
      <c r="DTP76" s="243"/>
      <c r="DTQ76" s="243"/>
      <c r="DTR76" s="243"/>
      <c r="DTS76" s="243"/>
      <c r="DTT76" s="243"/>
      <c r="DTU76" s="243"/>
      <c r="DTV76" s="243"/>
      <c r="DTW76" s="243"/>
      <c r="DTX76" s="243"/>
      <c r="DTY76" s="243"/>
      <c r="DTZ76" s="243"/>
      <c r="DUA76" s="243"/>
      <c r="DUB76" s="243"/>
      <c r="DUC76" s="243"/>
      <c r="DUD76" s="243"/>
      <c r="DUE76" s="243"/>
      <c r="DUF76" s="243"/>
      <c r="DUG76" s="243"/>
      <c r="DUH76" s="243"/>
      <c r="DUI76" s="243"/>
      <c r="DUJ76" s="243"/>
      <c r="DUK76" s="243"/>
      <c r="DUL76" s="243"/>
      <c r="DUM76" s="243"/>
      <c r="DUN76" s="243"/>
      <c r="DUO76" s="243"/>
      <c r="DUP76" s="243"/>
      <c r="DUQ76" s="243"/>
      <c r="DUR76" s="243"/>
      <c r="DUS76" s="243"/>
      <c r="DUT76" s="243"/>
      <c r="DUU76" s="243"/>
      <c r="DUV76" s="243"/>
      <c r="DUW76" s="243"/>
      <c r="DUX76" s="243"/>
      <c r="DUY76" s="243"/>
      <c r="DUZ76" s="243"/>
      <c r="DVA76" s="243"/>
      <c r="DVB76" s="243"/>
      <c r="DVC76" s="243"/>
      <c r="DVD76" s="243"/>
      <c r="DVE76" s="243"/>
      <c r="DVF76" s="243"/>
      <c r="DVG76" s="243"/>
      <c r="DVH76" s="243"/>
      <c r="DVI76" s="243"/>
      <c r="DVJ76" s="243"/>
      <c r="DVK76" s="243"/>
      <c r="DVL76" s="243"/>
      <c r="DVM76" s="243"/>
      <c r="DVN76" s="243"/>
      <c r="DVO76" s="243"/>
      <c r="DVP76" s="243"/>
      <c r="DVQ76" s="243"/>
      <c r="DVR76" s="243"/>
      <c r="DVS76" s="243"/>
      <c r="DVT76" s="243"/>
      <c r="DVU76" s="243"/>
      <c r="DVV76" s="243"/>
      <c r="DVW76" s="243"/>
      <c r="DVX76" s="243"/>
      <c r="DVY76" s="243"/>
      <c r="DVZ76" s="243"/>
      <c r="DWA76" s="243"/>
      <c r="DWB76" s="243"/>
      <c r="DWC76" s="243"/>
      <c r="DWD76" s="243"/>
      <c r="DWE76" s="243"/>
      <c r="DWF76" s="243"/>
      <c r="DWG76" s="243"/>
      <c r="DWH76" s="243"/>
      <c r="DWI76" s="243"/>
      <c r="DWJ76" s="243"/>
      <c r="DWK76" s="243"/>
      <c r="DWL76" s="243"/>
      <c r="DWM76" s="243"/>
      <c r="DWN76" s="243"/>
      <c r="DWO76" s="243"/>
      <c r="DWP76" s="243"/>
      <c r="DWQ76" s="243"/>
      <c r="DWR76" s="243"/>
      <c r="DWS76" s="243"/>
      <c r="DWT76" s="243"/>
      <c r="DWU76" s="243"/>
      <c r="DWV76" s="243"/>
      <c r="DWW76" s="243"/>
      <c r="DWX76" s="243"/>
      <c r="DWY76" s="243"/>
      <c r="DWZ76" s="243"/>
      <c r="DXA76" s="243"/>
      <c r="DXB76" s="243"/>
      <c r="DXC76" s="243"/>
      <c r="DXD76" s="243"/>
      <c r="DXE76" s="243"/>
      <c r="DXF76" s="243"/>
      <c r="DXG76" s="243"/>
      <c r="DXH76" s="243"/>
      <c r="DXI76" s="243"/>
      <c r="DXJ76" s="243"/>
      <c r="DXK76" s="243"/>
      <c r="DXL76" s="243"/>
      <c r="DXM76" s="243"/>
      <c r="DXN76" s="243"/>
      <c r="DXO76" s="243"/>
      <c r="DXP76" s="243"/>
      <c r="DXQ76" s="243"/>
      <c r="DXR76" s="243"/>
      <c r="DXS76" s="243"/>
      <c r="DXT76" s="243"/>
      <c r="DXU76" s="243"/>
      <c r="DXV76" s="243"/>
      <c r="DXW76" s="243"/>
      <c r="DXX76" s="243"/>
      <c r="DXY76" s="243"/>
      <c r="DXZ76" s="243"/>
      <c r="DYA76" s="243"/>
      <c r="DYB76" s="243"/>
      <c r="DYC76" s="243"/>
      <c r="DYD76" s="243"/>
      <c r="DYE76" s="243"/>
      <c r="DYF76" s="243"/>
      <c r="DYG76" s="243"/>
      <c r="DYH76" s="243"/>
      <c r="DYI76" s="243"/>
      <c r="DYJ76" s="243"/>
      <c r="DYK76" s="243"/>
      <c r="DYL76" s="243"/>
      <c r="DYM76" s="243"/>
      <c r="DYN76" s="243"/>
      <c r="DYO76" s="243"/>
      <c r="DYP76" s="243"/>
      <c r="DYQ76" s="243"/>
      <c r="DYR76" s="243"/>
      <c r="DYS76" s="243"/>
      <c r="DYT76" s="243"/>
      <c r="DYU76" s="243"/>
      <c r="DYV76" s="243"/>
      <c r="DYW76" s="243"/>
      <c r="DYX76" s="243"/>
      <c r="DYY76" s="243"/>
      <c r="DYZ76" s="243"/>
      <c r="DZA76" s="243"/>
      <c r="DZB76" s="243"/>
      <c r="DZC76" s="243"/>
      <c r="DZD76" s="243"/>
      <c r="DZE76" s="243"/>
      <c r="DZF76" s="243"/>
      <c r="DZG76" s="243"/>
      <c r="DZH76" s="243"/>
      <c r="DZI76" s="243"/>
      <c r="DZJ76" s="243"/>
      <c r="DZK76" s="243"/>
      <c r="DZL76" s="243"/>
      <c r="DZM76" s="243"/>
      <c r="DZN76" s="243"/>
      <c r="DZO76" s="243"/>
      <c r="DZP76" s="243"/>
      <c r="DZQ76" s="243"/>
      <c r="DZR76" s="243"/>
      <c r="DZS76" s="243"/>
      <c r="DZT76" s="243"/>
      <c r="DZU76" s="243"/>
      <c r="DZV76" s="243"/>
      <c r="DZW76" s="243"/>
      <c r="DZX76" s="243"/>
      <c r="DZY76" s="243"/>
      <c r="DZZ76" s="243"/>
      <c r="EAA76" s="243"/>
      <c r="EAB76" s="243"/>
      <c r="EAC76" s="243"/>
      <c r="EAD76" s="243"/>
      <c r="EAE76" s="243"/>
      <c r="EAF76" s="243"/>
      <c r="EAG76" s="243"/>
      <c r="EAH76" s="243"/>
      <c r="EAI76" s="243"/>
      <c r="EAJ76" s="243"/>
      <c r="EAK76" s="243"/>
      <c r="EAL76" s="243"/>
      <c r="EAM76" s="243"/>
      <c r="EAN76" s="243"/>
      <c r="EAO76" s="243"/>
      <c r="EAP76" s="243"/>
      <c r="EAQ76" s="243"/>
      <c r="EAR76" s="243"/>
      <c r="EAS76" s="243"/>
      <c r="EAT76" s="243"/>
      <c r="EAU76" s="243"/>
      <c r="EAV76" s="243"/>
      <c r="EAW76" s="243"/>
      <c r="EAX76" s="243"/>
      <c r="EAY76" s="243"/>
      <c r="EAZ76" s="243"/>
      <c r="EBA76" s="243"/>
      <c r="EBB76" s="243"/>
      <c r="EBC76" s="243"/>
      <c r="EBD76" s="243"/>
      <c r="EBE76" s="243"/>
      <c r="EBF76" s="243"/>
      <c r="EBG76" s="243"/>
      <c r="EBH76" s="243"/>
      <c r="EBI76" s="243"/>
      <c r="EBJ76" s="243"/>
      <c r="EBK76" s="243"/>
      <c r="EBL76" s="243"/>
      <c r="EBM76" s="243"/>
      <c r="EBN76" s="243"/>
      <c r="EBO76" s="243"/>
      <c r="EBP76" s="243"/>
      <c r="EBQ76" s="243"/>
      <c r="EBR76" s="243"/>
      <c r="EBS76" s="243"/>
      <c r="EBT76" s="243"/>
      <c r="EBU76" s="243"/>
      <c r="EBV76" s="243"/>
      <c r="EBW76" s="243"/>
      <c r="EBX76" s="243"/>
      <c r="EBY76" s="243"/>
      <c r="EBZ76" s="243"/>
      <c r="ECA76" s="243"/>
      <c r="ECB76" s="243"/>
      <c r="ECC76" s="243"/>
      <c r="ECD76" s="243"/>
      <c r="ECE76" s="243"/>
      <c r="ECF76" s="243"/>
      <c r="ECG76" s="243"/>
      <c r="ECH76" s="243"/>
      <c r="ECI76" s="243"/>
      <c r="ECJ76" s="243"/>
      <c r="ECK76" s="243"/>
      <c r="ECL76" s="243"/>
      <c r="ECM76" s="243"/>
      <c r="ECN76" s="243"/>
      <c r="ECO76" s="243"/>
      <c r="ECP76" s="243"/>
      <c r="ECQ76" s="243"/>
      <c r="ECR76" s="243"/>
      <c r="ECS76" s="243"/>
      <c r="ECT76" s="243"/>
      <c r="ECU76" s="243"/>
      <c r="ECV76" s="243"/>
      <c r="ECW76" s="243"/>
      <c r="ECX76" s="243"/>
      <c r="ECY76" s="243"/>
      <c r="ECZ76" s="243"/>
      <c r="EDA76" s="243"/>
      <c r="EDB76" s="243"/>
      <c r="EDC76" s="243"/>
      <c r="EDD76" s="243"/>
      <c r="EDE76" s="243"/>
      <c r="EDF76" s="243"/>
      <c r="EDG76" s="243"/>
      <c r="EDH76" s="243"/>
      <c r="EDI76" s="243"/>
      <c r="EDJ76" s="243"/>
      <c r="EDK76" s="243"/>
      <c r="EDL76" s="243"/>
      <c r="EDM76" s="243"/>
      <c r="EDN76" s="243"/>
      <c r="EDO76" s="243"/>
      <c r="EDP76" s="243"/>
      <c r="EDQ76" s="243"/>
      <c r="EDR76" s="243"/>
      <c r="EDS76" s="243"/>
      <c r="EDT76" s="243"/>
      <c r="EDU76" s="243"/>
      <c r="EDV76" s="243"/>
      <c r="EDW76" s="243"/>
      <c r="EDX76" s="243"/>
      <c r="EDY76" s="243"/>
      <c r="EDZ76" s="243"/>
      <c r="EEA76" s="243"/>
      <c r="EEB76" s="243"/>
      <c r="EEC76" s="243"/>
      <c r="EED76" s="243"/>
      <c r="EEE76" s="243"/>
      <c r="EEF76" s="243"/>
      <c r="EEG76" s="243"/>
      <c r="EEH76" s="243"/>
      <c r="EEI76" s="243"/>
      <c r="EEJ76" s="243"/>
      <c r="EEK76" s="243"/>
      <c r="EEL76" s="243"/>
      <c r="EEM76" s="243"/>
      <c r="EEN76" s="243"/>
      <c r="EEO76" s="243"/>
      <c r="EEP76" s="243"/>
      <c r="EEQ76" s="243"/>
      <c r="EER76" s="243"/>
      <c r="EES76" s="243"/>
      <c r="EET76" s="243"/>
      <c r="EEU76" s="243"/>
      <c r="EEV76" s="243"/>
      <c r="EEW76" s="243"/>
      <c r="EEX76" s="243"/>
      <c r="EEY76" s="243"/>
      <c r="EEZ76" s="243"/>
      <c r="EFA76" s="243"/>
      <c r="EFB76" s="243"/>
      <c r="EFC76" s="243"/>
      <c r="EFD76" s="243"/>
      <c r="EFE76" s="243"/>
      <c r="EFF76" s="243"/>
      <c r="EFG76" s="243"/>
      <c r="EFH76" s="243"/>
      <c r="EFI76" s="243"/>
      <c r="EFJ76" s="243"/>
      <c r="EFK76" s="243"/>
      <c r="EFL76" s="243"/>
      <c r="EFM76" s="243"/>
      <c r="EFN76" s="243"/>
      <c r="EFO76" s="243"/>
      <c r="EFP76" s="243"/>
      <c r="EFQ76" s="243"/>
      <c r="EFR76" s="243"/>
      <c r="EFS76" s="243"/>
      <c r="EFT76" s="243"/>
      <c r="EFU76" s="243"/>
      <c r="EFV76" s="243"/>
      <c r="EFW76" s="243"/>
      <c r="EFX76" s="243"/>
      <c r="EFY76" s="243"/>
      <c r="EFZ76" s="243"/>
      <c r="EGA76" s="243"/>
      <c r="EGB76" s="243"/>
      <c r="EGC76" s="243"/>
      <c r="EGD76" s="243"/>
      <c r="EGE76" s="243"/>
      <c r="EGF76" s="243"/>
      <c r="EGG76" s="243"/>
      <c r="EGH76" s="243"/>
      <c r="EGI76" s="243"/>
      <c r="EGJ76" s="243"/>
      <c r="EGK76" s="243"/>
      <c r="EGL76" s="243"/>
      <c r="EGM76" s="243"/>
      <c r="EGN76" s="243"/>
      <c r="EGO76" s="243"/>
      <c r="EGP76" s="243"/>
      <c r="EGQ76" s="243"/>
      <c r="EGR76" s="243"/>
      <c r="EGS76" s="243"/>
      <c r="EGT76" s="243"/>
      <c r="EGU76" s="243"/>
      <c r="EGV76" s="243"/>
      <c r="EGW76" s="243"/>
      <c r="EGX76" s="243"/>
      <c r="EGY76" s="243"/>
      <c r="EGZ76" s="243"/>
      <c r="EHA76" s="243"/>
      <c r="EHB76" s="243"/>
      <c r="EHC76" s="243"/>
      <c r="EHD76" s="243"/>
      <c r="EHE76" s="243"/>
      <c r="EHF76" s="243"/>
      <c r="EHG76" s="243"/>
      <c r="EHH76" s="243"/>
      <c r="EHI76" s="243"/>
      <c r="EHJ76" s="243"/>
      <c r="EHK76" s="243"/>
      <c r="EHL76" s="243"/>
      <c r="EHM76" s="243"/>
      <c r="EHN76" s="243"/>
      <c r="EHO76" s="243"/>
      <c r="EHP76" s="243"/>
      <c r="EHQ76" s="243"/>
      <c r="EHR76" s="243"/>
      <c r="EHS76" s="243"/>
      <c r="EHT76" s="243"/>
      <c r="EHU76" s="243"/>
      <c r="EHV76" s="243"/>
      <c r="EHW76" s="243"/>
      <c r="EHX76" s="243"/>
      <c r="EHY76" s="243"/>
      <c r="EHZ76" s="243"/>
      <c r="EIA76" s="243"/>
      <c r="EIB76" s="243"/>
      <c r="EIC76" s="243"/>
      <c r="EID76" s="243"/>
      <c r="EIE76" s="243"/>
      <c r="EIF76" s="243"/>
      <c r="EIG76" s="243"/>
      <c r="EIH76" s="243"/>
      <c r="EII76" s="243"/>
      <c r="EIJ76" s="243"/>
      <c r="EIK76" s="243"/>
      <c r="EIL76" s="243"/>
      <c r="EIM76" s="243"/>
      <c r="EIN76" s="243"/>
      <c r="EIO76" s="243"/>
      <c r="EIP76" s="243"/>
      <c r="EIQ76" s="243"/>
      <c r="EIR76" s="243"/>
      <c r="EIS76" s="243"/>
      <c r="EIT76" s="243"/>
      <c r="EIU76" s="243"/>
      <c r="EIV76" s="243"/>
      <c r="EIW76" s="243"/>
      <c r="EIX76" s="243"/>
      <c r="EIY76" s="243"/>
      <c r="EIZ76" s="243"/>
      <c r="EJA76" s="243"/>
      <c r="EJB76" s="243"/>
      <c r="EJC76" s="243"/>
      <c r="EJD76" s="243"/>
      <c r="EJE76" s="243"/>
      <c r="EJF76" s="243"/>
      <c r="EJG76" s="243"/>
      <c r="EJH76" s="243"/>
      <c r="EJI76" s="243"/>
      <c r="EJJ76" s="243"/>
      <c r="EJK76" s="243"/>
      <c r="EJL76" s="243"/>
      <c r="EJM76" s="243"/>
      <c r="EJN76" s="243"/>
      <c r="EJO76" s="243"/>
      <c r="EJP76" s="243"/>
      <c r="EJQ76" s="243"/>
      <c r="EJR76" s="243"/>
      <c r="EJS76" s="243"/>
      <c r="EJT76" s="243"/>
      <c r="EJU76" s="243"/>
      <c r="EJV76" s="243"/>
      <c r="EJW76" s="243"/>
      <c r="EJX76" s="243"/>
      <c r="EJY76" s="243"/>
      <c r="EJZ76" s="243"/>
      <c r="EKA76" s="243"/>
      <c r="EKB76" s="243"/>
      <c r="EKC76" s="243"/>
      <c r="EKD76" s="243"/>
      <c r="EKE76" s="243"/>
      <c r="EKF76" s="243"/>
      <c r="EKG76" s="243"/>
      <c r="EKH76" s="243"/>
      <c r="EKI76" s="243"/>
      <c r="EKJ76" s="243"/>
      <c r="EKK76" s="243"/>
      <c r="EKL76" s="243"/>
      <c r="EKM76" s="243"/>
      <c r="EKN76" s="243"/>
      <c r="EKO76" s="243"/>
      <c r="EKP76" s="243"/>
      <c r="EKQ76" s="243"/>
      <c r="EKR76" s="243"/>
      <c r="EKS76" s="243"/>
      <c r="EKT76" s="243"/>
      <c r="EKU76" s="243"/>
      <c r="EKV76" s="243"/>
      <c r="EKW76" s="243"/>
      <c r="EKX76" s="243"/>
      <c r="EKY76" s="243"/>
      <c r="EKZ76" s="243"/>
      <c r="ELA76" s="243"/>
      <c r="ELB76" s="243"/>
      <c r="ELC76" s="243"/>
      <c r="ELD76" s="243"/>
      <c r="ELE76" s="243"/>
      <c r="ELF76" s="243"/>
      <c r="ELG76" s="243"/>
      <c r="ELH76" s="243"/>
      <c r="ELI76" s="243"/>
      <c r="ELJ76" s="243"/>
      <c r="ELK76" s="243"/>
      <c r="ELL76" s="243"/>
      <c r="ELM76" s="243"/>
      <c r="ELN76" s="243"/>
      <c r="ELO76" s="243"/>
      <c r="ELP76" s="243"/>
      <c r="ELQ76" s="243"/>
      <c r="ELR76" s="243"/>
      <c r="ELS76" s="243"/>
      <c r="ELT76" s="243"/>
      <c r="ELU76" s="243"/>
      <c r="ELV76" s="243"/>
      <c r="ELW76" s="243"/>
      <c r="ELX76" s="243"/>
      <c r="ELY76" s="243"/>
      <c r="ELZ76" s="243"/>
      <c r="EMA76" s="243"/>
      <c r="EMB76" s="243"/>
      <c r="EMC76" s="243"/>
      <c r="EMD76" s="243"/>
      <c r="EME76" s="243"/>
      <c r="EMF76" s="243"/>
      <c r="EMG76" s="243"/>
      <c r="EMH76" s="243"/>
      <c r="EMI76" s="243"/>
      <c r="EMJ76" s="243"/>
      <c r="EMK76" s="243"/>
      <c r="EML76" s="243"/>
      <c r="EMM76" s="243"/>
      <c r="EMN76" s="243"/>
      <c r="EMO76" s="243"/>
      <c r="EMP76" s="243"/>
      <c r="EMQ76" s="243"/>
      <c r="EMR76" s="243"/>
      <c r="EMS76" s="243"/>
      <c r="EMT76" s="243"/>
      <c r="EMU76" s="243"/>
      <c r="EMV76" s="243"/>
      <c r="EMW76" s="243"/>
      <c r="EMX76" s="243"/>
      <c r="EMY76" s="243"/>
      <c r="EMZ76" s="243"/>
      <c r="ENA76" s="243"/>
      <c r="ENB76" s="243"/>
      <c r="ENC76" s="243"/>
      <c r="END76" s="243"/>
      <c r="ENE76" s="243"/>
      <c r="ENF76" s="243"/>
      <c r="ENG76" s="243"/>
      <c r="ENH76" s="243"/>
      <c r="ENI76" s="243"/>
      <c r="ENJ76" s="243"/>
      <c r="ENK76" s="243"/>
      <c r="ENL76" s="243"/>
      <c r="ENM76" s="243"/>
      <c r="ENN76" s="243"/>
      <c r="ENO76" s="243"/>
      <c r="ENP76" s="243"/>
      <c r="ENQ76" s="243"/>
      <c r="ENR76" s="243"/>
      <c r="ENS76" s="243"/>
      <c r="ENT76" s="243"/>
      <c r="ENU76" s="243"/>
      <c r="ENV76" s="243"/>
      <c r="ENW76" s="243"/>
      <c r="ENX76" s="243"/>
      <c r="ENY76" s="243"/>
      <c r="ENZ76" s="243"/>
      <c r="EOA76" s="243"/>
      <c r="EOB76" s="243"/>
      <c r="EOC76" s="243"/>
      <c r="EOD76" s="243"/>
      <c r="EOE76" s="243"/>
      <c r="EOF76" s="243"/>
      <c r="EOG76" s="243"/>
      <c r="EOH76" s="243"/>
      <c r="EOI76" s="243"/>
      <c r="EOJ76" s="243"/>
      <c r="EOK76" s="243"/>
      <c r="EOL76" s="243"/>
      <c r="EOM76" s="243"/>
      <c r="EON76" s="243"/>
      <c r="EOO76" s="243"/>
      <c r="EOP76" s="243"/>
      <c r="EOQ76" s="243"/>
      <c r="EOR76" s="243"/>
      <c r="EOS76" s="243"/>
      <c r="EOT76" s="243"/>
      <c r="EOU76" s="243"/>
      <c r="EOV76" s="243"/>
      <c r="EOW76" s="243"/>
      <c r="EOX76" s="243"/>
      <c r="EOY76" s="243"/>
      <c r="EOZ76" s="243"/>
      <c r="EPA76" s="243"/>
      <c r="EPB76" s="243"/>
      <c r="EPC76" s="243"/>
      <c r="EPD76" s="243"/>
      <c r="EPE76" s="243"/>
      <c r="EPF76" s="243"/>
      <c r="EPG76" s="243"/>
      <c r="EPH76" s="243"/>
      <c r="EPI76" s="243"/>
      <c r="EPJ76" s="243"/>
      <c r="EPK76" s="243"/>
      <c r="EPL76" s="243"/>
      <c r="EPM76" s="243"/>
      <c r="EPN76" s="243"/>
      <c r="EPO76" s="243"/>
      <c r="EPP76" s="243"/>
      <c r="EPQ76" s="243"/>
      <c r="EPR76" s="243"/>
      <c r="EPS76" s="243"/>
      <c r="EPT76" s="243"/>
      <c r="EPU76" s="243"/>
      <c r="EPV76" s="243"/>
      <c r="EPW76" s="243"/>
      <c r="EPX76" s="243"/>
      <c r="EPY76" s="243"/>
      <c r="EPZ76" s="243"/>
      <c r="EQA76" s="243"/>
      <c r="EQB76" s="243"/>
      <c r="EQC76" s="243"/>
      <c r="EQD76" s="243"/>
      <c r="EQE76" s="243"/>
      <c r="EQF76" s="243"/>
      <c r="EQG76" s="243"/>
      <c r="EQH76" s="243"/>
      <c r="EQI76" s="243"/>
      <c r="EQJ76" s="243"/>
      <c r="EQK76" s="243"/>
      <c r="EQL76" s="243"/>
      <c r="EQM76" s="243"/>
      <c r="EQN76" s="243"/>
      <c r="EQO76" s="243"/>
      <c r="EQP76" s="243"/>
      <c r="EQQ76" s="243"/>
      <c r="EQR76" s="243"/>
      <c r="EQS76" s="243"/>
      <c r="EQT76" s="243"/>
      <c r="EQU76" s="243"/>
      <c r="EQV76" s="243"/>
      <c r="EQW76" s="243"/>
      <c r="EQX76" s="243"/>
      <c r="EQY76" s="243"/>
      <c r="EQZ76" s="243"/>
      <c r="ERA76" s="243"/>
      <c r="ERB76" s="243"/>
      <c r="ERC76" s="243"/>
      <c r="ERD76" s="243"/>
      <c r="ERE76" s="243"/>
      <c r="ERF76" s="243"/>
      <c r="ERG76" s="243"/>
      <c r="ERH76" s="243"/>
      <c r="ERI76" s="243"/>
      <c r="ERJ76" s="243"/>
      <c r="ERK76" s="243"/>
      <c r="ERL76" s="243"/>
      <c r="ERM76" s="243"/>
      <c r="ERN76" s="243"/>
      <c r="ERO76" s="243"/>
      <c r="ERP76" s="243"/>
      <c r="ERQ76" s="243"/>
      <c r="ERR76" s="243"/>
      <c r="ERS76" s="243"/>
      <c r="ERT76" s="243"/>
      <c r="ERU76" s="243"/>
      <c r="ERV76" s="243"/>
      <c r="ERW76" s="243"/>
      <c r="ERX76" s="243"/>
      <c r="ERY76" s="243"/>
      <c r="ERZ76" s="243"/>
      <c r="ESA76" s="243"/>
      <c r="ESB76" s="243"/>
      <c r="ESC76" s="243"/>
      <c r="ESD76" s="243"/>
      <c r="ESE76" s="243"/>
      <c r="ESF76" s="243"/>
      <c r="ESG76" s="243"/>
      <c r="ESH76" s="243"/>
      <c r="ESI76" s="243"/>
      <c r="ESJ76" s="243"/>
      <c r="ESK76" s="243"/>
      <c r="ESL76" s="243"/>
      <c r="ESM76" s="243"/>
      <c r="ESN76" s="243"/>
      <c r="ESO76" s="243"/>
      <c r="ESP76" s="243"/>
      <c r="ESQ76" s="243"/>
      <c r="ESR76" s="243"/>
      <c r="ESS76" s="243"/>
      <c r="EST76" s="243"/>
      <c r="ESU76" s="243"/>
      <c r="ESV76" s="243"/>
      <c r="ESW76" s="243"/>
      <c r="ESX76" s="243"/>
      <c r="ESY76" s="243"/>
      <c r="ESZ76" s="243"/>
      <c r="ETA76" s="243"/>
      <c r="ETB76" s="243"/>
      <c r="ETC76" s="243"/>
      <c r="ETD76" s="243"/>
      <c r="ETE76" s="243"/>
      <c r="ETF76" s="243"/>
      <c r="ETG76" s="243"/>
      <c r="ETH76" s="243"/>
      <c r="ETI76" s="243"/>
      <c r="ETJ76" s="243"/>
      <c r="ETK76" s="243"/>
      <c r="ETL76" s="243"/>
      <c r="ETM76" s="243"/>
      <c r="ETN76" s="243"/>
      <c r="ETO76" s="243"/>
      <c r="ETP76" s="243"/>
      <c r="ETQ76" s="243"/>
      <c r="ETR76" s="243"/>
      <c r="ETS76" s="243"/>
      <c r="ETT76" s="243"/>
      <c r="ETU76" s="243"/>
      <c r="ETV76" s="243"/>
      <c r="ETW76" s="243"/>
      <c r="ETX76" s="243"/>
      <c r="ETY76" s="243"/>
      <c r="ETZ76" s="243"/>
      <c r="EUA76" s="243"/>
      <c r="EUB76" s="243"/>
      <c r="EUC76" s="243"/>
      <c r="EUD76" s="243"/>
      <c r="EUE76" s="243"/>
      <c r="EUF76" s="243"/>
      <c r="EUG76" s="243"/>
      <c r="EUH76" s="243"/>
      <c r="EUI76" s="243"/>
      <c r="EUJ76" s="243"/>
      <c r="EUK76" s="243"/>
      <c r="EUL76" s="243"/>
      <c r="EUM76" s="243"/>
      <c r="EUN76" s="243"/>
      <c r="EUO76" s="243"/>
      <c r="EUP76" s="243"/>
      <c r="EUQ76" s="243"/>
      <c r="EUR76" s="243"/>
      <c r="EUS76" s="243"/>
      <c r="EUT76" s="243"/>
      <c r="EUU76" s="243"/>
      <c r="EUV76" s="243"/>
      <c r="EUW76" s="243"/>
      <c r="EUX76" s="243"/>
      <c r="EUY76" s="243"/>
      <c r="EUZ76" s="243"/>
      <c r="EVA76" s="243"/>
      <c r="EVB76" s="243"/>
      <c r="EVC76" s="243"/>
      <c r="EVD76" s="243"/>
      <c r="EVE76" s="243"/>
      <c r="EVF76" s="243"/>
      <c r="EVG76" s="243"/>
      <c r="EVH76" s="243"/>
      <c r="EVI76" s="243"/>
      <c r="EVJ76" s="243"/>
      <c r="EVK76" s="243"/>
      <c r="EVL76" s="243"/>
      <c r="EVM76" s="243"/>
      <c r="EVN76" s="243"/>
      <c r="EVO76" s="243"/>
      <c r="EVP76" s="243"/>
      <c r="EVQ76" s="243"/>
      <c r="EVR76" s="243"/>
      <c r="EVS76" s="243"/>
      <c r="EVT76" s="243"/>
      <c r="EVU76" s="243"/>
      <c r="EVV76" s="243"/>
      <c r="EVW76" s="243"/>
      <c r="EVX76" s="243"/>
      <c r="EVY76" s="243"/>
      <c r="EVZ76" s="243"/>
      <c r="EWA76" s="243"/>
      <c r="EWB76" s="243"/>
      <c r="EWC76" s="243"/>
      <c r="EWD76" s="243"/>
      <c r="EWE76" s="243"/>
      <c r="EWF76" s="243"/>
      <c r="EWG76" s="243"/>
      <c r="EWH76" s="243"/>
      <c r="EWI76" s="243"/>
      <c r="EWJ76" s="243"/>
      <c r="EWK76" s="243"/>
      <c r="EWL76" s="243"/>
      <c r="EWM76" s="243"/>
      <c r="EWN76" s="243"/>
      <c r="EWO76" s="243"/>
      <c r="EWP76" s="243"/>
      <c r="EWQ76" s="243"/>
      <c r="EWR76" s="243"/>
      <c r="EWS76" s="243"/>
      <c r="EWT76" s="243"/>
      <c r="EWU76" s="243"/>
      <c r="EWV76" s="243"/>
      <c r="EWW76" s="243"/>
      <c r="EWX76" s="243"/>
      <c r="EWY76" s="243"/>
      <c r="EWZ76" s="243"/>
      <c r="EXA76" s="243"/>
      <c r="EXB76" s="243"/>
      <c r="EXC76" s="243"/>
      <c r="EXD76" s="243"/>
      <c r="EXE76" s="243"/>
      <c r="EXF76" s="243"/>
      <c r="EXG76" s="243"/>
      <c r="EXH76" s="243"/>
      <c r="EXI76" s="243"/>
      <c r="EXJ76" s="243"/>
      <c r="EXK76" s="243"/>
      <c r="EXL76" s="243"/>
      <c r="EXM76" s="243"/>
      <c r="EXN76" s="243"/>
      <c r="EXO76" s="243"/>
      <c r="EXP76" s="243"/>
      <c r="EXQ76" s="243"/>
      <c r="EXR76" s="243"/>
      <c r="EXS76" s="243"/>
      <c r="EXT76" s="243"/>
      <c r="EXU76" s="243"/>
      <c r="EXV76" s="243"/>
      <c r="EXW76" s="243"/>
      <c r="EXX76" s="243"/>
      <c r="EXY76" s="243"/>
      <c r="EXZ76" s="243"/>
      <c r="EYA76" s="243"/>
      <c r="EYB76" s="243"/>
      <c r="EYC76" s="243"/>
      <c r="EYD76" s="243"/>
      <c r="EYE76" s="243"/>
      <c r="EYF76" s="243"/>
      <c r="EYG76" s="243"/>
      <c r="EYH76" s="243"/>
      <c r="EYI76" s="243"/>
      <c r="EYJ76" s="243"/>
      <c r="EYK76" s="243"/>
      <c r="EYL76" s="243"/>
      <c r="EYM76" s="243"/>
      <c r="EYN76" s="243"/>
      <c r="EYO76" s="243"/>
      <c r="EYP76" s="243"/>
      <c r="EYQ76" s="243"/>
      <c r="EYR76" s="243"/>
      <c r="EYS76" s="243"/>
      <c r="EYT76" s="243"/>
      <c r="EYU76" s="243"/>
      <c r="EYV76" s="243"/>
      <c r="EYW76" s="243"/>
      <c r="EYX76" s="243"/>
      <c r="EYY76" s="243"/>
      <c r="EYZ76" s="243"/>
      <c r="EZA76" s="243"/>
      <c r="EZB76" s="243"/>
      <c r="EZC76" s="243"/>
      <c r="EZD76" s="243"/>
      <c r="EZE76" s="243"/>
      <c r="EZF76" s="243"/>
      <c r="EZG76" s="243"/>
      <c r="EZH76" s="243"/>
      <c r="EZI76" s="243"/>
      <c r="EZJ76" s="243"/>
      <c r="EZK76" s="243"/>
      <c r="EZL76" s="243"/>
      <c r="EZM76" s="243"/>
      <c r="EZN76" s="243"/>
      <c r="EZO76" s="243"/>
      <c r="EZP76" s="243"/>
      <c r="EZQ76" s="243"/>
      <c r="EZR76" s="243"/>
      <c r="EZS76" s="243"/>
      <c r="EZT76" s="243"/>
      <c r="EZU76" s="243"/>
      <c r="EZV76" s="243"/>
      <c r="EZW76" s="243"/>
      <c r="EZX76" s="243"/>
      <c r="EZY76" s="243"/>
      <c r="EZZ76" s="243"/>
      <c r="FAA76" s="243"/>
      <c r="FAB76" s="243"/>
      <c r="FAC76" s="243"/>
      <c r="FAD76" s="243"/>
      <c r="FAE76" s="243"/>
      <c r="FAF76" s="243"/>
      <c r="FAG76" s="243"/>
      <c r="FAH76" s="243"/>
      <c r="FAI76" s="243"/>
      <c r="FAJ76" s="243"/>
      <c r="FAK76" s="243"/>
      <c r="FAL76" s="243"/>
      <c r="FAM76" s="243"/>
      <c r="FAN76" s="243"/>
      <c r="FAO76" s="243"/>
      <c r="FAP76" s="243"/>
      <c r="FAQ76" s="243"/>
      <c r="FAR76" s="243"/>
      <c r="FAS76" s="243"/>
      <c r="FAT76" s="243"/>
      <c r="FAU76" s="243"/>
      <c r="FAV76" s="243"/>
      <c r="FAW76" s="243"/>
      <c r="FAX76" s="243"/>
      <c r="FAY76" s="243"/>
      <c r="FAZ76" s="243"/>
      <c r="FBA76" s="243"/>
      <c r="FBB76" s="243"/>
      <c r="FBC76" s="243"/>
      <c r="FBD76" s="243"/>
      <c r="FBE76" s="243"/>
      <c r="FBF76" s="243"/>
      <c r="FBG76" s="243"/>
      <c r="FBH76" s="243"/>
      <c r="FBI76" s="243"/>
      <c r="FBJ76" s="243"/>
      <c r="FBK76" s="243"/>
      <c r="FBL76" s="243"/>
      <c r="FBM76" s="243"/>
      <c r="FBN76" s="243"/>
      <c r="FBO76" s="243"/>
      <c r="FBP76" s="243"/>
      <c r="FBQ76" s="243"/>
      <c r="FBR76" s="243"/>
      <c r="FBS76" s="243"/>
      <c r="FBT76" s="243"/>
      <c r="FBU76" s="243"/>
      <c r="FBV76" s="243"/>
      <c r="FBW76" s="243"/>
      <c r="FBX76" s="243"/>
      <c r="FBY76" s="243"/>
      <c r="FBZ76" s="243"/>
      <c r="FCA76" s="243"/>
      <c r="FCB76" s="243"/>
      <c r="FCC76" s="243"/>
      <c r="FCD76" s="243"/>
      <c r="FCE76" s="243"/>
      <c r="FCF76" s="243"/>
      <c r="FCG76" s="243"/>
      <c r="FCH76" s="243"/>
      <c r="FCI76" s="243"/>
      <c r="FCJ76" s="243"/>
      <c r="FCK76" s="243"/>
      <c r="FCL76" s="243"/>
      <c r="FCM76" s="243"/>
      <c r="FCN76" s="243"/>
      <c r="FCO76" s="243"/>
      <c r="FCP76" s="243"/>
      <c r="FCQ76" s="243"/>
      <c r="FCR76" s="243"/>
      <c r="FCS76" s="243"/>
      <c r="FCT76" s="243"/>
      <c r="FCU76" s="243"/>
      <c r="FCV76" s="243"/>
      <c r="FCW76" s="243"/>
      <c r="FCX76" s="243"/>
      <c r="FCY76" s="243"/>
      <c r="FCZ76" s="243"/>
      <c r="FDA76" s="243"/>
      <c r="FDB76" s="243"/>
      <c r="FDC76" s="243"/>
      <c r="FDD76" s="243"/>
      <c r="FDE76" s="243"/>
      <c r="FDF76" s="243"/>
      <c r="FDG76" s="243"/>
      <c r="FDH76" s="243"/>
      <c r="FDI76" s="243"/>
      <c r="FDJ76" s="243"/>
      <c r="FDK76" s="243"/>
      <c r="FDL76" s="243"/>
      <c r="FDM76" s="243"/>
      <c r="FDN76" s="243"/>
      <c r="FDO76" s="243"/>
      <c r="FDP76" s="243"/>
      <c r="FDQ76" s="243"/>
      <c r="FDR76" s="243"/>
      <c r="FDS76" s="243"/>
      <c r="FDT76" s="243"/>
      <c r="FDU76" s="243"/>
      <c r="FDV76" s="243"/>
      <c r="FDW76" s="243"/>
      <c r="FDX76" s="243"/>
      <c r="FDY76" s="243"/>
      <c r="FDZ76" s="243"/>
      <c r="FEA76" s="243"/>
      <c r="FEB76" s="243"/>
      <c r="FEC76" s="243"/>
      <c r="FED76" s="243"/>
      <c r="FEE76" s="243"/>
      <c r="FEF76" s="243"/>
      <c r="FEG76" s="243"/>
      <c r="FEH76" s="243"/>
      <c r="FEI76" s="243"/>
      <c r="FEJ76" s="243"/>
      <c r="FEK76" s="243"/>
      <c r="FEL76" s="243"/>
      <c r="FEM76" s="243"/>
      <c r="FEN76" s="243"/>
      <c r="FEO76" s="243"/>
      <c r="FEP76" s="243"/>
      <c r="FEQ76" s="243"/>
      <c r="FER76" s="243"/>
      <c r="FES76" s="243"/>
      <c r="FET76" s="243"/>
      <c r="FEU76" s="243"/>
      <c r="FEV76" s="243"/>
      <c r="FEW76" s="243"/>
      <c r="FEX76" s="243"/>
      <c r="FEY76" s="243"/>
      <c r="FEZ76" s="243"/>
      <c r="FFA76" s="243"/>
      <c r="FFB76" s="243"/>
      <c r="FFC76" s="243"/>
      <c r="FFD76" s="243"/>
      <c r="FFE76" s="243"/>
      <c r="FFF76" s="243"/>
      <c r="FFG76" s="243"/>
      <c r="FFH76" s="243"/>
      <c r="FFI76" s="243"/>
      <c r="FFJ76" s="243"/>
      <c r="FFK76" s="243"/>
      <c r="FFL76" s="243"/>
      <c r="FFM76" s="243"/>
      <c r="FFN76" s="243"/>
      <c r="FFO76" s="243"/>
      <c r="FFP76" s="243"/>
      <c r="FFQ76" s="243"/>
      <c r="FFR76" s="243"/>
      <c r="FFS76" s="243"/>
      <c r="FFT76" s="243"/>
      <c r="FFU76" s="243"/>
      <c r="FFV76" s="243"/>
      <c r="FFW76" s="243"/>
      <c r="FFX76" s="243"/>
      <c r="FFY76" s="243"/>
      <c r="FFZ76" s="243"/>
      <c r="FGA76" s="243"/>
      <c r="FGB76" s="243"/>
      <c r="FGC76" s="243"/>
      <c r="FGD76" s="243"/>
      <c r="FGE76" s="243"/>
      <c r="FGF76" s="243"/>
      <c r="FGG76" s="243"/>
      <c r="FGH76" s="243"/>
      <c r="FGI76" s="243"/>
      <c r="FGJ76" s="243"/>
      <c r="FGK76" s="243"/>
      <c r="FGL76" s="243"/>
      <c r="FGM76" s="243"/>
      <c r="FGN76" s="243"/>
      <c r="FGO76" s="243"/>
      <c r="FGP76" s="243"/>
      <c r="FGQ76" s="243"/>
      <c r="FGR76" s="243"/>
      <c r="FGS76" s="243"/>
      <c r="FGT76" s="243"/>
      <c r="FGU76" s="243"/>
      <c r="FGV76" s="243"/>
      <c r="FGW76" s="243"/>
      <c r="FGX76" s="243"/>
      <c r="FGY76" s="243"/>
      <c r="FGZ76" s="243"/>
      <c r="FHA76" s="243"/>
      <c r="FHB76" s="243"/>
      <c r="FHC76" s="243"/>
      <c r="FHD76" s="243"/>
      <c r="FHE76" s="243"/>
      <c r="FHF76" s="243"/>
      <c r="FHG76" s="243"/>
      <c r="FHH76" s="243"/>
      <c r="FHI76" s="243"/>
      <c r="FHJ76" s="243"/>
      <c r="FHK76" s="243"/>
      <c r="FHL76" s="243"/>
      <c r="FHM76" s="243"/>
      <c r="FHN76" s="243"/>
      <c r="FHO76" s="243"/>
      <c r="FHP76" s="243"/>
      <c r="FHQ76" s="243"/>
      <c r="FHR76" s="243"/>
      <c r="FHS76" s="243"/>
      <c r="FHT76" s="243"/>
      <c r="FHU76" s="243"/>
      <c r="FHV76" s="243"/>
      <c r="FHW76" s="243"/>
      <c r="FHX76" s="243"/>
      <c r="FHY76" s="243"/>
      <c r="FHZ76" s="243"/>
      <c r="FIA76" s="243"/>
      <c r="FIB76" s="243"/>
      <c r="FIC76" s="243"/>
      <c r="FID76" s="243"/>
      <c r="FIE76" s="243"/>
      <c r="FIF76" s="243"/>
      <c r="FIG76" s="243"/>
      <c r="FIH76" s="243"/>
      <c r="FII76" s="243"/>
      <c r="FIJ76" s="243"/>
      <c r="FIK76" s="243"/>
      <c r="FIL76" s="243"/>
      <c r="FIM76" s="243"/>
      <c r="FIN76" s="243"/>
      <c r="FIO76" s="243"/>
      <c r="FIP76" s="243"/>
      <c r="FIQ76" s="243"/>
      <c r="FIR76" s="243"/>
      <c r="FIS76" s="243"/>
      <c r="FIT76" s="243"/>
      <c r="FIU76" s="243"/>
      <c r="FIV76" s="243"/>
      <c r="FIW76" s="243"/>
      <c r="FIX76" s="243"/>
      <c r="FIY76" s="243"/>
      <c r="FIZ76" s="243"/>
      <c r="FJA76" s="243"/>
      <c r="FJB76" s="243"/>
      <c r="FJC76" s="243"/>
      <c r="FJD76" s="243"/>
      <c r="FJE76" s="243"/>
      <c r="FJF76" s="243"/>
      <c r="FJG76" s="243"/>
      <c r="FJH76" s="243"/>
      <c r="FJI76" s="243"/>
      <c r="FJJ76" s="243"/>
      <c r="FJK76" s="243"/>
      <c r="FJL76" s="243"/>
      <c r="FJM76" s="243"/>
      <c r="FJN76" s="243"/>
      <c r="FJO76" s="243"/>
      <c r="FJP76" s="243"/>
      <c r="FJQ76" s="243"/>
      <c r="FJR76" s="243"/>
      <c r="FJS76" s="243"/>
      <c r="FJT76" s="243"/>
      <c r="FJU76" s="243"/>
      <c r="FJV76" s="243"/>
      <c r="FJW76" s="243"/>
      <c r="FJX76" s="243"/>
      <c r="FJY76" s="243"/>
      <c r="FJZ76" s="243"/>
      <c r="FKA76" s="243"/>
      <c r="FKB76" s="243"/>
      <c r="FKC76" s="243"/>
      <c r="FKD76" s="243"/>
      <c r="FKE76" s="243"/>
      <c r="FKF76" s="243"/>
      <c r="FKG76" s="243"/>
      <c r="FKH76" s="243"/>
      <c r="FKI76" s="243"/>
      <c r="FKJ76" s="243"/>
      <c r="FKK76" s="243"/>
      <c r="FKL76" s="243"/>
      <c r="FKM76" s="243"/>
      <c r="FKN76" s="243"/>
      <c r="FKO76" s="243"/>
      <c r="FKP76" s="243"/>
      <c r="FKQ76" s="243"/>
      <c r="FKR76" s="243"/>
      <c r="FKS76" s="243"/>
      <c r="FKT76" s="243"/>
      <c r="FKU76" s="243"/>
      <c r="FKV76" s="243"/>
      <c r="FKW76" s="243"/>
      <c r="FKX76" s="243"/>
      <c r="FKY76" s="243"/>
      <c r="FKZ76" s="243"/>
      <c r="FLA76" s="243"/>
      <c r="FLB76" s="243"/>
      <c r="FLC76" s="243"/>
      <c r="FLD76" s="243"/>
      <c r="FLE76" s="243"/>
      <c r="FLF76" s="243"/>
      <c r="FLG76" s="243"/>
      <c r="FLH76" s="243"/>
      <c r="FLI76" s="243"/>
      <c r="FLJ76" s="243"/>
      <c r="FLK76" s="243"/>
      <c r="FLL76" s="243"/>
      <c r="FLM76" s="243"/>
      <c r="FLN76" s="243"/>
      <c r="FLO76" s="243"/>
      <c r="FLP76" s="243"/>
      <c r="FLQ76" s="243"/>
      <c r="FLR76" s="243"/>
      <c r="FLS76" s="243"/>
      <c r="FLT76" s="243"/>
      <c r="FLU76" s="243"/>
      <c r="FLV76" s="243"/>
      <c r="FLW76" s="243"/>
      <c r="FLX76" s="243"/>
      <c r="FLY76" s="243"/>
      <c r="FLZ76" s="243"/>
      <c r="FMA76" s="243"/>
      <c r="FMB76" s="243"/>
      <c r="FMC76" s="243"/>
      <c r="FMD76" s="243"/>
      <c r="FME76" s="243"/>
      <c r="FMF76" s="243"/>
      <c r="FMG76" s="243"/>
      <c r="FMH76" s="243"/>
      <c r="FMI76" s="243"/>
      <c r="FMJ76" s="243"/>
      <c r="FMK76" s="243"/>
      <c r="FML76" s="243"/>
      <c r="FMM76" s="243"/>
      <c r="FMN76" s="243"/>
      <c r="FMO76" s="243"/>
      <c r="FMP76" s="243"/>
      <c r="FMQ76" s="243"/>
      <c r="FMR76" s="243"/>
      <c r="FMS76" s="243"/>
      <c r="FMT76" s="243"/>
      <c r="FMU76" s="243"/>
      <c r="FMV76" s="243"/>
      <c r="FMW76" s="243"/>
      <c r="FMX76" s="243"/>
      <c r="FMY76" s="243"/>
      <c r="FMZ76" s="243"/>
      <c r="FNA76" s="243"/>
      <c r="FNB76" s="243"/>
      <c r="FNC76" s="243"/>
      <c r="FND76" s="243"/>
      <c r="FNE76" s="243"/>
      <c r="FNF76" s="243"/>
      <c r="FNG76" s="243"/>
      <c r="FNH76" s="243"/>
      <c r="FNI76" s="243"/>
      <c r="FNJ76" s="243"/>
      <c r="FNK76" s="243"/>
      <c r="FNL76" s="243"/>
      <c r="FNM76" s="243"/>
      <c r="FNN76" s="243"/>
      <c r="FNO76" s="243"/>
      <c r="FNP76" s="243"/>
      <c r="FNQ76" s="243"/>
      <c r="FNR76" s="243"/>
      <c r="FNS76" s="243"/>
      <c r="FNT76" s="243"/>
      <c r="FNU76" s="243"/>
      <c r="FNV76" s="243"/>
      <c r="FNW76" s="243"/>
      <c r="FNX76" s="243"/>
      <c r="FNY76" s="243"/>
      <c r="FNZ76" s="243"/>
      <c r="FOA76" s="243"/>
      <c r="FOB76" s="243"/>
      <c r="FOC76" s="243"/>
      <c r="FOD76" s="243"/>
      <c r="FOE76" s="243"/>
      <c r="FOF76" s="243"/>
      <c r="FOG76" s="243"/>
      <c r="FOH76" s="243"/>
      <c r="FOI76" s="243"/>
      <c r="FOJ76" s="243"/>
      <c r="FOK76" s="243"/>
      <c r="FOL76" s="243"/>
      <c r="FOM76" s="243"/>
      <c r="FON76" s="243"/>
      <c r="FOO76" s="243"/>
      <c r="FOP76" s="243"/>
      <c r="FOQ76" s="243"/>
      <c r="FOR76" s="243"/>
      <c r="FOS76" s="243"/>
      <c r="FOT76" s="243"/>
      <c r="FOU76" s="243"/>
      <c r="FOV76" s="243"/>
      <c r="FOW76" s="243"/>
      <c r="FOX76" s="243"/>
      <c r="FOY76" s="243"/>
      <c r="FOZ76" s="243"/>
      <c r="FPA76" s="243"/>
      <c r="FPB76" s="243"/>
      <c r="FPC76" s="243"/>
      <c r="FPD76" s="243"/>
      <c r="FPE76" s="243"/>
      <c r="FPF76" s="243"/>
      <c r="FPG76" s="243"/>
      <c r="FPH76" s="243"/>
      <c r="FPI76" s="243"/>
      <c r="FPJ76" s="243"/>
      <c r="FPK76" s="243"/>
      <c r="FPL76" s="243"/>
      <c r="FPM76" s="243"/>
      <c r="FPN76" s="243"/>
      <c r="FPO76" s="243"/>
      <c r="FPP76" s="243"/>
      <c r="FPQ76" s="243"/>
      <c r="FPR76" s="243"/>
      <c r="FPS76" s="243"/>
      <c r="FPT76" s="243"/>
      <c r="FPU76" s="243"/>
      <c r="FPV76" s="243"/>
      <c r="FPW76" s="243"/>
      <c r="FPX76" s="243"/>
      <c r="FPY76" s="243"/>
      <c r="FPZ76" s="243"/>
      <c r="FQA76" s="243"/>
      <c r="FQB76" s="243"/>
      <c r="FQC76" s="243"/>
      <c r="FQD76" s="243"/>
      <c r="FQE76" s="243"/>
      <c r="FQF76" s="243"/>
      <c r="FQG76" s="243"/>
      <c r="FQH76" s="243"/>
      <c r="FQI76" s="243"/>
      <c r="FQJ76" s="243"/>
      <c r="FQK76" s="243"/>
      <c r="FQL76" s="243"/>
      <c r="FQM76" s="243"/>
      <c r="FQN76" s="243"/>
      <c r="FQO76" s="243"/>
      <c r="FQP76" s="243"/>
      <c r="FQQ76" s="243"/>
      <c r="FQR76" s="243"/>
      <c r="FQS76" s="243"/>
      <c r="FQT76" s="243"/>
      <c r="FQU76" s="243"/>
      <c r="FQV76" s="243"/>
      <c r="FQW76" s="243"/>
      <c r="FQX76" s="243"/>
      <c r="FQY76" s="243"/>
      <c r="FQZ76" s="243"/>
      <c r="FRA76" s="243"/>
      <c r="FRB76" s="243"/>
      <c r="FRC76" s="243"/>
      <c r="FRD76" s="243"/>
      <c r="FRE76" s="243"/>
      <c r="FRF76" s="243"/>
      <c r="FRG76" s="243"/>
      <c r="FRH76" s="243"/>
      <c r="FRI76" s="243"/>
      <c r="FRJ76" s="243"/>
      <c r="FRK76" s="243"/>
      <c r="FRL76" s="243"/>
      <c r="FRM76" s="243"/>
      <c r="FRN76" s="243"/>
      <c r="FRO76" s="243"/>
      <c r="FRP76" s="243"/>
      <c r="FRQ76" s="243"/>
      <c r="FRR76" s="243"/>
      <c r="FRS76" s="243"/>
      <c r="FRT76" s="243"/>
      <c r="FRU76" s="243"/>
      <c r="FRV76" s="243"/>
      <c r="FRW76" s="243"/>
      <c r="FRX76" s="243"/>
      <c r="FRY76" s="243"/>
      <c r="FRZ76" s="243"/>
      <c r="FSA76" s="243"/>
      <c r="FSB76" s="243"/>
      <c r="FSC76" s="243"/>
      <c r="FSD76" s="243"/>
      <c r="FSE76" s="243"/>
      <c r="FSF76" s="243"/>
      <c r="FSG76" s="243"/>
      <c r="FSH76" s="243"/>
      <c r="FSI76" s="243"/>
      <c r="FSJ76" s="243"/>
      <c r="FSK76" s="243"/>
      <c r="FSL76" s="243"/>
      <c r="FSM76" s="243"/>
      <c r="FSN76" s="243"/>
      <c r="FSO76" s="243"/>
      <c r="FSP76" s="243"/>
      <c r="FSQ76" s="243"/>
      <c r="FSR76" s="243"/>
      <c r="FSS76" s="243"/>
      <c r="FST76" s="243"/>
      <c r="FSU76" s="243"/>
      <c r="FSV76" s="243"/>
      <c r="FSW76" s="243"/>
      <c r="FSX76" s="243"/>
      <c r="FSY76" s="243"/>
      <c r="FSZ76" s="243"/>
      <c r="FTA76" s="243"/>
      <c r="FTB76" s="243"/>
      <c r="FTC76" s="243"/>
      <c r="FTD76" s="243"/>
      <c r="FTE76" s="243"/>
      <c r="FTF76" s="243"/>
      <c r="FTG76" s="243"/>
      <c r="FTH76" s="243"/>
      <c r="FTI76" s="243"/>
      <c r="FTJ76" s="243"/>
      <c r="FTK76" s="243"/>
      <c r="FTL76" s="243"/>
      <c r="FTM76" s="243"/>
      <c r="FTN76" s="243"/>
      <c r="FTO76" s="243"/>
      <c r="FTP76" s="243"/>
      <c r="FTQ76" s="243"/>
      <c r="FTR76" s="243"/>
      <c r="FTS76" s="243"/>
      <c r="FTT76" s="243"/>
      <c r="FTU76" s="243"/>
      <c r="FTV76" s="243"/>
      <c r="FTW76" s="243"/>
      <c r="FTX76" s="243"/>
      <c r="FTY76" s="243"/>
      <c r="FTZ76" s="243"/>
      <c r="FUA76" s="243"/>
      <c r="FUB76" s="243"/>
      <c r="FUC76" s="243"/>
      <c r="FUD76" s="243"/>
      <c r="FUE76" s="243"/>
      <c r="FUF76" s="243"/>
      <c r="FUG76" s="243"/>
      <c r="FUH76" s="243"/>
      <c r="FUI76" s="243"/>
      <c r="FUJ76" s="243"/>
      <c r="FUK76" s="243"/>
      <c r="FUL76" s="243"/>
      <c r="FUM76" s="243"/>
      <c r="FUN76" s="243"/>
      <c r="FUO76" s="243"/>
      <c r="FUP76" s="243"/>
      <c r="FUQ76" s="243"/>
      <c r="FUR76" s="243"/>
      <c r="FUS76" s="243"/>
      <c r="FUT76" s="243"/>
      <c r="FUU76" s="243"/>
      <c r="FUV76" s="243"/>
      <c r="FUW76" s="243"/>
      <c r="FUX76" s="243"/>
      <c r="FUY76" s="243"/>
      <c r="FUZ76" s="243"/>
      <c r="FVA76" s="243"/>
      <c r="FVB76" s="243"/>
      <c r="FVC76" s="243"/>
      <c r="FVD76" s="243"/>
      <c r="FVE76" s="243"/>
      <c r="FVF76" s="243"/>
      <c r="FVG76" s="243"/>
      <c r="FVH76" s="243"/>
      <c r="FVI76" s="243"/>
      <c r="FVJ76" s="243"/>
      <c r="FVK76" s="243"/>
      <c r="FVL76" s="243"/>
      <c r="FVM76" s="243"/>
      <c r="FVN76" s="243"/>
      <c r="FVO76" s="243"/>
      <c r="FVP76" s="243"/>
      <c r="FVQ76" s="243"/>
      <c r="FVR76" s="243"/>
      <c r="FVS76" s="243"/>
      <c r="FVT76" s="243"/>
      <c r="FVU76" s="243"/>
      <c r="FVV76" s="243"/>
      <c r="FVW76" s="243"/>
      <c r="FVX76" s="243"/>
      <c r="FVY76" s="243"/>
      <c r="FVZ76" s="243"/>
      <c r="FWA76" s="243"/>
      <c r="FWB76" s="243"/>
      <c r="FWC76" s="243"/>
      <c r="FWD76" s="243"/>
      <c r="FWE76" s="243"/>
      <c r="FWF76" s="243"/>
      <c r="FWG76" s="243"/>
      <c r="FWH76" s="243"/>
      <c r="FWI76" s="243"/>
      <c r="FWJ76" s="243"/>
      <c r="FWK76" s="243"/>
      <c r="FWL76" s="243"/>
      <c r="FWM76" s="243"/>
      <c r="FWN76" s="243"/>
      <c r="FWO76" s="243"/>
      <c r="FWP76" s="243"/>
      <c r="FWQ76" s="243"/>
      <c r="FWR76" s="243"/>
      <c r="FWS76" s="243"/>
      <c r="FWT76" s="243"/>
      <c r="FWU76" s="243"/>
      <c r="FWV76" s="243"/>
      <c r="FWW76" s="243"/>
      <c r="FWX76" s="243"/>
      <c r="FWY76" s="243"/>
      <c r="FWZ76" s="243"/>
      <c r="FXA76" s="243"/>
      <c r="FXB76" s="243"/>
      <c r="FXC76" s="243"/>
      <c r="FXD76" s="243"/>
      <c r="FXE76" s="243"/>
      <c r="FXF76" s="243"/>
      <c r="FXG76" s="243"/>
      <c r="FXH76" s="243"/>
      <c r="FXI76" s="243"/>
      <c r="FXJ76" s="243"/>
      <c r="FXK76" s="243"/>
      <c r="FXL76" s="243"/>
      <c r="FXM76" s="243"/>
      <c r="FXN76" s="243"/>
      <c r="FXO76" s="243"/>
      <c r="FXP76" s="243"/>
      <c r="FXQ76" s="243"/>
      <c r="FXR76" s="243"/>
      <c r="FXS76" s="243"/>
      <c r="FXT76" s="243"/>
      <c r="FXU76" s="243"/>
      <c r="FXV76" s="243"/>
      <c r="FXW76" s="243"/>
      <c r="FXX76" s="243"/>
      <c r="FXY76" s="243"/>
      <c r="FXZ76" s="243"/>
      <c r="FYA76" s="243"/>
      <c r="FYB76" s="243"/>
      <c r="FYC76" s="243"/>
      <c r="FYD76" s="243"/>
      <c r="FYE76" s="243"/>
      <c r="FYF76" s="243"/>
      <c r="FYG76" s="243"/>
      <c r="FYH76" s="243"/>
      <c r="FYI76" s="243"/>
      <c r="FYJ76" s="243"/>
      <c r="FYK76" s="243"/>
      <c r="FYL76" s="243"/>
      <c r="FYM76" s="243"/>
      <c r="FYN76" s="243"/>
      <c r="FYO76" s="243"/>
      <c r="FYP76" s="243"/>
      <c r="FYQ76" s="243"/>
      <c r="FYR76" s="243"/>
      <c r="FYS76" s="243"/>
      <c r="FYT76" s="243"/>
      <c r="FYU76" s="243"/>
      <c r="FYV76" s="243"/>
      <c r="FYW76" s="243"/>
      <c r="FYX76" s="243"/>
      <c r="FYY76" s="243"/>
      <c r="FYZ76" s="243"/>
      <c r="FZA76" s="243"/>
      <c r="FZB76" s="243"/>
      <c r="FZC76" s="243"/>
      <c r="FZD76" s="243"/>
      <c r="FZE76" s="243"/>
      <c r="FZF76" s="243"/>
      <c r="FZG76" s="243"/>
      <c r="FZH76" s="243"/>
      <c r="FZI76" s="243"/>
      <c r="FZJ76" s="243"/>
      <c r="FZK76" s="243"/>
      <c r="FZL76" s="243"/>
      <c r="FZM76" s="243"/>
      <c r="FZN76" s="243"/>
      <c r="FZO76" s="243"/>
      <c r="FZP76" s="243"/>
      <c r="FZQ76" s="243"/>
      <c r="FZR76" s="243"/>
      <c r="FZS76" s="243"/>
      <c r="FZT76" s="243"/>
      <c r="FZU76" s="243"/>
      <c r="FZV76" s="243"/>
      <c r="FZW76" s="243"/>
      <c r="FZX76" s="243"/>
      <c r="FZY76" s="243"/>
      <c r="FZZ76" s="243"/>
      <c r="GAA76" s="243"/>
      <c r="GAB76" s="243"/>
      <c r="GAC76" s="243"/>
      <c r="GAD76" s="243"/>
      <c r="GAE76" s="243"/>
      <c r="GAF76" s="243"/>
      <c r="GAG76" s="243"/>
      <c r="GAH76" s="243"/>
      <c r="GAI76" s="243"/>
      <c r="GAJ76" s="243"/>
      <c r="GAK76" s="243"/>
      <c r="GAL76" s="243"/>
      <c r="GAM76" s="243"/>
      <c r="GAN76" s="243"/>
      <c r="GAO76" s="243"/>
      <c r="GAP76" s="243"/>
      <c r="GAQ76" s="243"/>
      <c r="GAR76" s="243"/>
      <c r="GAS76" s="243"/>
      <c r="GAT76" s="243"/>
      <c r="GAU76" s="243"/>
      <c r="GAV76" s="243"/>
      <c r="GAW76" s="243"/>
      <c r="GAX76" s="243"/>
      <c r="GAY76" s="243"/>
      <c r="GAZ76" s="243"/>
      <c r="GBA76" s="243"/>
      <c r="GBB76" s="243"/>
      <c r="GBC76" s="243"/>
      <c r="GBD76" s="243"/>
      <c r="GBE76" s="243"/>
      <c r="GBF76" s="243"/>
      <c r="GBG76" s="243"/>
      <c r="GBH76" s="243"/>
      <c r="GBI76" s="243"/>
      <c r="GBJ76" s="243"/>
      <c r="GBK76" s="243"/>
      <c r="GBL76" s="243"/>
      <c r="GBM76" s="243"/>
      <c r="GBN76" s="243"/>
      <c r="GBO76" s="243"/>
      <c r="GBP76" s="243"/>
      <c r="GBQ76" s="243"/>
      <c r="GBR76" s="243"/>
      <c r="GBS76" s="243"/>
      <c r="GBT76" s="243"/>
      <c r="GBU76" s="243"/>
      <c r="GBV76" s="243"/>
      <c r="GBW76" s="243"/>
      <c r="GBX76" s="243"/>
      <c r="GBY76" s="243"/>
      <c r="GBZ76" s="243"/>
      <c r="GCA76" s="243"/>
      <c r="GCB76" s="243"/>
      <c r="GCC76" s="243"/>
      <c r="GCD76" s="243"/>
      <c r="GCE76" s="243"/>
      <c r="GCF76" s="243"/>
      <c r="GCG76" s="243"/>
      <c r="GCH76" s="243"/>
      <c r="GCI76" s="243"/>
      <c r="GCJ76" s="243"/>
      <c r="GCK76" s="243"/>
      <c r="GCL76" s="243"/>
      <c r="GCM76" s="243"/>
      <c r="GCN76" s="243"/>
      <c r="GCO76" s="243"/>
      <c r="GCP76" s="243"/>
      <c r="GCQ76" s="243"/>
      <c r="GCR76" s="243"/>
      <c r="GCS76" s="243"/>
      <c r="GCT76" s="243"/>
      <c r="GCU76" s="243"/>
      <c r="GCV76" s="243"/>
      <c r="GCW76" s="243"/>
      <c r="GCX76" s="243"/>
      <c r="GCY76" s="243"/>
      <c r="GCZ76" s="243"/>
      <c r="GDA76" s="243"/>
      <c r="GDB76" s="243"/>
      <c r="GDC76" s="243"/>
      <c r="GDD76" s="243"/>
      <c r="GDE76" s="243"/>
      <c r="GDF76" s="243"/>
      <c r="GDG76" s="243"/>
      <c r="GDH76" s="243"/>
      <c r="GDI76" s="243"/>
      <c r="GDJ76" s="243"/>
      <c r="GDK76" s="243"/>
      <c r="GDL76" s="243"/>
      <c r="GDM76" s="243"/>
      <c r="GDN76" s="243"/>
      <c r="GDO76" s="243"/>
      <c r="GDP76" s="243"/>
      <c r="GDQ76" s="243"/>
      <c r="GDR76" s="243"/>
      <c r="GDS76" s="243"/>
      <c r="GDT76" s="243"/>
      <c r="GDU76" s="243"/>
      <c r="GDV76" s="243"/>
      <c r="GDW76" s="243"/>
      <c r="GDX76" s="243"/>
      <c r="GDY76" s="243"/>
      <c r="GDZ76" s="243"/>
      <c r="GEA76" s="243"/>
      <c r="GEB76" s="243"/>
      <c r="GEC76" s="243"/>
      <c r="GED76" s="243"/>
      <c r="GEE76" s="243"/>
      <c r="GEF76" s="243"/>
      <c r="GEG76" s="243"/>
      <c r="GEH76" s="243"/>
      <c r="GEI76" s="243"/>
      <c r="GEJ76" s="243"/>
      <c r="GEK76" s="243"/>
      <c r="GEL76" s="243"/>
      <c r="GEM76" s="243"/>
      <c r="GEN76" s="243"/>
      <c r="GEO76" s="243"/>
      <c r="GEP76" s="243"/>
      <c r="GEQ76" s="243"/>
      <c r="GER76" s="243"/>
      <c r="GES76" s="243"/>
      <c r="GET76" s="243"/>
      <c r="GEU76" s="243"/>
      <c r="GEV76" s="243"/>
      <c r="GEW76" s="243"/>
      <c r="GEX76" s="243"/>
      <c r="GEY76" s="243"/>
      <c r="GEZ76" s="243"/>
      <c r="GFA76" s="243"/>
      <c r="GFB76" s="243"/>
      <c r="GFC76" s="243"/>
      <c r="GFD76" s="243"/>
      <c r="GFE76" s="243"/>
      <c r="GFF76" s="243"/>
      <c r="GFG76" s="243"/>
      <c r="GFH76" s="243"/>
      <c r="GFI76" s="243"/>
      <c r="GFJ76" s="243"/>
      <c r="GFK76" s="243"/>
      <c r="GFL76" s="243"/>
      <c r="GFM76" s="243"/>
      <c r="GFN76" s="243"/>
      <c r="GFO76" s="243"/>
      <c r="GFP76" s="243"/>
      <c r="GFQ76" s="243"/>
      <c r="GFR76" s="243"/>
      <c r="GFS76" s="243"/>
      <c r="GFT76" s="243"/>
      <c r="GFU76" s="243"/>
      <c r="GFV76" s="243"/>
      <c r="GFW76" s="243"/>
      <c r="GFX76" s="243"/>
      <c r="GFY76" s="243"/>
      <c r="GFZ76" s="243"/>
      <c r="GGA76" s="243"/>
      <c r="GGB76" s="243"/>
      <c r="GGC76" s="243"/>
      <c r="GGD76" s="243"/>
      <c r="GGE76" s="243"/>
      <c r="GGF76" s="243"/>
      <c r="GGG76" s="243"/>
      <c r="GGH76" s="243"/>
      <c r="GGI76" s="243"/>
      <c r="GGJ76" s="243"/>
      <c r="GGK76" s="243"/>
      <c r="GGL76" s="243"/>
      <c r="GGM76" s="243"/>
      <c r="GGN76" s="243"/>
      <c r="GGO76" s="243"/>
      <c r="GGP76" s="243"/>
      <c r="GGQ76" s="243"/>
      <c r="GGR76" s="243"/>
      <c r="GGS76" s="243"/>
      <c r="GGT76" s="243"/>
      <c r="GGU76" s="243"/>
      <c r="GGV76" s="243"/>
      <c r="GGW76" s="243"/>
      <c r="GGX76" s="243"/>
      <c r="GGY76" s="243"/>
      <c r="GGZ76" s="243"/>
      <c r="GHA76" s="243"/>
      <c r="GHB76" s="243"/>
      <c r="GHC76" s="243"/>
      <c r="GHD76" s="243"/>
      <c r="GHE76" s="243"/>
      <c r="GHF76" s="243"/>
      <c r="GHG76" s="243"/>
      <c r="GHH76" s="243"/>
      <c r="GHI76" s="243"/>
      <c r="GHJ76" s="243"/>
      <c r="GHK76" s="243"/>
      <c r="GHL76" s="243"/>
      <c r="GHM76" s="243"/>
      <c r="GHN76" s="243"/>
      <c r="GHO76" s="243"/>
      <c r="GHP76" s="243"/>
      <c r="GHQ76" s="243"/>
      <c r="GHR76" s="243"/>
      <c r="GHS76" s="243"/>
      <c r="GHT76" s="243"/>
      <c r="GHU76" s="243"/>
      <c r="GHV76" s="243"/>
      <c r="GHW76" s="243"/>
      <c r="GHX76" s="243"/>
      <c r="GHY76" s="243"/>
      <c r="GHZ76" s="243"/>
      <c r="GIA76" s="243"/>
      <c r="GIB76" s="243"/>
      <c r="GIC76" s="243"/>
      <c r="GID76" s="243"/>
      <c r="GIE76" s="243"/>
      <c r="GIF76" s="243"/>
      <c r="GIG76" s="243"/>
      <c r="GIH76" s="243"/>
      <c r="GII76" s="243"/>
      <c r="GIJ76" s="243"/>
      <c r="GIK76" s="243"/>
      <c r="GIL76" s="243"/>
      <c r="GIM76" s="243"/>
      <c r="GIN76" s="243"/>
      <c r="GIO76" s="243"/>
      <c r="GIP76" s="243"/>
      <c r="GIQ76" s="243"/>
      <c r="GIR76" s="243"/>
      <c r="GIS76" s="243"/>
      <c r="GIT76" s="243"/>
      <c r="GIU76" s="243"/>
      <c r="GIV76" s="243"/>
      <c r="GIW76" s="243"/>
      <c r="GIX76" s="243"/>
      <c r="GIY76" s="243"/>
      <c r="GIZ76" s="243"/>
      <c r="GJA76" s="243"/>
      <c r="GJB76" s="243"/>
      <c r="GJC76" s="243"/>
      <c r="GJD76" s="243"/>
      <c r="GJE76" s="243"/>
      <c r="GJF76" s="243"/>
      <c r="GJG76" s="243"/>
      <c r="GJH76" s="243"/>
      <c r="GJI76" s="243"/>
      <c r="GJJ76" s="243"/>
      <c r="GJK76" s="243"/>
      <c r="GJL76" s="243"/>
      <c r="GJM76" s="243"/>
      <c r="GJN76" s="243"/>
      <c r="GJO76" s="243"/>
      <c r="GJP76" s="243"/>
      <c r="GJQ76" s="243"/>
      <c r="GJR76" s="243"/>
      <c r="GJS76" s="243"/>
      <c r="GJT76" s="243"/>
      <c r="GJU76" s="243"/>
      <c r="GJV76" s="243"/>
      <c r="GJW76" s="243"/>
      <c r="GJX76" s="243"/>
      <c r="GJY76" s="243"/>
      <c r="GJZ76" s="243"/>
      <c r="GKA76" s="243"/>
      <c r="GKB76" s="243"/>
      <c r="GKC76" s="243"/>
      <c r="GKD76" s="243"/>
      <c r="GKE76" s="243"/>
      <c r="GKF76" s="243"/>
      <c r="GKG76" s="243"/>
      <c r="GKH76" s="243"/>
      <c r="GKI76" s="243"/>
      <c r="GKJ76" s="243"/>
      <c r="GKK76" s="243"/>
      <c r="GKL76" s="243"/>
      <c r="GKM76" s="243"/>
      <c r="GKN76" s="243"/>
      <c r="GKO76" s="243"/>
      <c r="GKP76" s="243"/>
      <c r="GKQ76" s="243"/>
      <c r="GKR76" s="243"/>
      <c r="GKS76" s="243"/>
      <c r="GKT76" s="243"/>
      <c r="GKU76" s="243"/>
      <c r="GKV76" s="243"/>
      <c r="GKW76" s="243"/>
      <c r="GKX76" s="243"/>
      <c r="GKY76" s="243"/>
      <c r="GKZ76" s="243"/>
      <c r="GLA76" s="243"/>
      <c r="GLB76" s="243"/>
      <c r="GLC76" s="243"/>
      <c r="GLD76" s="243"/>
      <c r="GLE76" s="243"/>
      <c r="GLF76" s="243"/>
      <c r="GLG76" s="243"/>
      <c r="GLH76" s="243"/>
      <c r="GLI76" s="243"/>
      <c r="GLJ76" s="243"/>
      <c r="GLK76" s="243"/>
      <c r="GLL76" s="243"/>
      <c r="GLM76" s="243"/>
      <c r="GLN76" s="243"/>
      <c r="GLO76" s="243"/>
      <c r="GLP76" s="243"/>
      <c r="GLQ76" s="243"/>
      <c r="GLR76" s="243"/>
      <c r="GLS76" s="243"/>
      <c r="GLT76" s="243"/>
      <c r="GLU76" s="243"/>
      <c r="GLV76" s="243"/>
      <c r="GLW76" s="243"/>
      <c r="GLX76" s="243"/>
      <c r="GLY76" s="243"/>
      <c r="GLZ76" s="243"/>
      <c r="GMA76" s="243"/>
      <c r="GMB76" s="243"/>
      <c r="GMC76" s="243"/>
      <c r="GMD76" s="243"/>
      <c r="GME76" s="243"/>
      <c r="GMF76" s="243"/>
      <c r="GMG76" s="243"/>
      <c r="GMH76" s="243"/>
      <c r="GMI76" s="243"/>
      <c r="GMJ76" s="243"/>
      <c r="GMK76" s="243"/>
      <c r="GML76" s="243"/>
      <c r="GMM76" s="243"/>
      <c r="GMN76" s="243"/>
      <c r="GMO76" s="243"/>
      <c r="GMP76" s="243"/>
      <c r="GMQ76" s="243"/>
      <c r="GMR76" s="243"/>
      <c r="GMS76" s="243"/>
      <c r="GMT76" s="243"/>
      <c r="GMU76" s="243"/>
      <c r="GMV76" s="243"/>
      <c r="GMW76" s="243"/>
      <c r="GMX76" s="243"/>
      <c r="GMY76" s="243"/>
      <c r="GMZ76" s="243"/>
      <c r="GNA76" s="243"/>
      <c r="GNB76" s="243"/>
      <c r="GNC76" s="243"/>
      <c r="GND76" s="243"/>
      <c r="GNE76" s="243"/>
      <c r="GNF76" s="243"/>
      <c r="GNG76" s="243"/>
      <c r="GNH76" s="243"/>
      <c r="GNI76" s="243"/>
      <c r="GNJ76" s="243"/>
      <c r="GNK76" s="243"/>
      <c r="GNL76" s="243"/>
      <c r="GNM76" s="243"/>
      <c r="GNN76" s="243"/>
      <c r="GNO76" s="243"/>
      <c r="GNP76" s="243"/>
      <c r="GNQ76" s="243"/>
      <c r="GNR76" s="243"/>
      <c r="GNS76" s="243"/>
      <c r="GNT76" s="243"/>
      <c r="GNU76" s="243"/>
      <c r="GNV76" s="243"/>
      <c r="GNW76" s="243"/>
      <c r="GNX76" s="243"/>
      <c r="GNY76" s="243"/>
      <c r="GNZ76" s="243"/>
      <c r="GOA76" s="243"/>
      <c r="GOB76" s="243"/>
      <c r="GOC76" s="243"/>
      <c r="GOD76" s="243"/>
      <c r="GOE76" s="243"/>
      <c r="GOF76" s="243"/>
      <c r="GOG76" s="243"/>
      <c r="GOH76" s="243"/>
      <c r="GOI76" s="243"/>
      <c r="GOJ76" s="243"/>
      <c r="GOK76" s="243"/>
      <c r="GOL76" s="243"/>
      <c r="GOM76" s="243"/>
      <c r="GON76" s="243"/>
      <c r="GOO76" s="243"/>
      <c r="GOP76" s="243"/>
      <c r="GOQ76" s="243"/>
      <c r="GOR76" s="243"/>
      <c r="GOS76" s="243"/>
      <c r="GOT76" s="243"/>
      <c r="GOU76" s="243"/>
      <c r="GOV76" s="243"/>
      <c r="GOW76" s="243"/>
      <c r="GOX76" s="243"/>
      <c r="GOY76" s="243"/>
      <c r="GOZ76" s="243"/>
      <c r="GPA76" s="243"/>
      <c r="GPB76" s="243"/>
      <c r="GPC76" s="243"/>
      <c r="GPD76" s="243"/>
      <c r="GPE76" s="243"/>
      <c r="GPF76" s="243"/>
      <c r="GPG76" s="243"/>
      <c r="GPH76" s="243"/>
      <c r="GPI76" s="243"/>
      <c r="GPJ76" s="243"/>
      <c r="GPK76" s="243"/>
      <c r="GPL76" s="243"/>
      <c r="GPM76" s="243"/>
      <c r="GPN76" s="243"/>
      <c r="GPO76" s="243"/>
      <c r="GPP76" s="243"/>
      <c r="GPQ76" s="243"/>
      <c r="GPR76" s="243"/>
      <c r="GPS76" s="243"/>
      <c r="GPT76" s="243"/>
      <c r="GPU76" s="243"/>
      <c r="GPV76" s="243"/>
      <c r="GPW76" s="243"/>
      <c r="GPX76" s="243"/>
      <c r="GPY76" s="243"/>
      <c r="GPZ76" s="243"/>
      <c r="GQA76" s="243"/>
      <c r="GQB76" s="243"/>
      <c r="GQC76" s="243"/>
      <c r="GQD76" s="243"/>
      <c r="GQE76" s="243"/>
      <c r="GQF76" s="243"/>
      <c r="GQG76" s="243"/>
      <c r="GQH76" s="243"/>
      <c r="GQI76" s="243"/>
      <c r="GQJ76" s="243"/>
      <c r="GQK76" s="243"/>
      <c r="GQL76" s="243"/>
      <c r="GQM76" s="243"/>
      <c r="GQN76" s="243"/>
      <c r="GQO76" s="243"/>
      <c r="GQP76" s="243"/>
      <c r="GQQ76" s="243"/>
      <c r="GQR76" s="243"/>
      <c r="GQS76" s="243"/>
      <c r="GQT76" s="243"/>
      <c r="GQU76" s="243"/>
      <c r="GQV76" s="243"/>
      <c r="GQW76" s="243"/>
      <c r="GQX76" s="243"/>
      <c r="GQY76" s="243"/>
      <c r="GQZ76" s="243"/>
      <c r="GRA76" s="243"/>
      <c r="GRB76" s="243"/>
      <c r="GRC76" s="243"/>
      <c r="GRD76" s="243"/>
      <c r="GRE76" s="243"/>
      <c r="GRF76" s="243"/>
      <c r="GRG76" s="243"/>
      <c r="GRH76" s="243"/>
      <c r="GRI76" s="243"/>
      <c r="GRJ76" s="243"/>
      <c r="GRK76" s="243"/>
      <c r="GRL76" s="243"/>
      <c r="GRM76" s="243"/>
      <c r="GRN76" s="243"/>
      <c r="GRO76" s="243"/>
      <c r="GRP76" s="243"/>
      <c r="GRQ76" s="243"/>
      <c r="GRR76" s="243"/>
      <c r="GRS76" s="243"/>
      <c r="GRT76" s="243"/>
      <c r="GRU76" s="243"/>
      <c r="GRV76" s="243"/>
      <c r="GRW76" s="243"/>
      <c r="GRX76" s="243"/>
      <c r="GRY76" s="243"/>
      <c r="GRZ76" s="243"/>
      <c r="GSA76" s="243"/>
      <c r="GSB76" s="243"/>
      <c r="GSC76" s="243"/>
      <c r="GSD76" s="243"/>
      <c r="GSE76" s="243"/>
      <c r="GSF76" s="243"/>
      <c r="GSG76" s="243"/>
      <c r="GSH76" s="243"/>
      <c r="GSI76" s="243"/>
      <c r="GSJ76" s="243"/>
      <c r="GSK76" s="243"/>
      <c r="GSL76" s="243"/>
      <c r="GSM76" s="243"/>
      <c r="GSN76" s="243"/>
      <c r="GSO76" s="243"/>
      <c r="GSP76" s="243"/>
      <c r="GSQ76" s="243"/>
      <c r="GSR76" s="243"/>
      <c r="GSS76" s="243"/>
      <c r="GST76" s="243"/>
      <c r="GSU76" s="243"/>
      <c r="GSV76" s="243"/>
      <c r="GSW76" s="243"/>
      <c r="GSX76" s="243"/>
      <c r="GSY76" s="243"/>
      <c r="GSZ76" s="243"/>
      <c r="GTA76" s="243"/>
      <c r="GTB76" s="243"/>
      <c r="GTC76" s="243"/>
      <c r="GTD76" s="243"/>
      <c r="GTE76" s="243"/>
      <c r="GTF76" s="243"/>
      <c r="GTG76" s="243"/>
      <c r="GTH76" s="243"/>
      <c r="GTI76" s="243"/>
      <c r="GTJ76" s="243"/>
      <c r="GTK76" s="243"/>
      <c r="GTL76" s="243"/>
      <c r="GTM76" s="243"/>
      <c r="GTN76" s="243"/>
      <c r="GTO76" s="243"/>
      <c r="GTP76" s="243"/>
      <c r="GTQ76" s="243"/>
      <c r="GTR76" s="243"/>
      <c r="GTS76" s="243"/>
      <c r="GTT76" s="243"/>
      <c r="GTU76" s="243"/>
      <c r="GTV76" s="243"/>
      <c r="GTW76" s="243"/>
      <c r="GTX76" s="243"/>
      <c r="GTY76" s="243"/>
      <c r="GTZ76" s="243"/>
      <c r="GUA76" s="243"/>
      <c r="GUB76" s="243"/>
      <c r="GUC76" s="243"/>
      <c r="GUD76" s="243"/>
      <c r="GUE76" s="243"/>
      <c r="GUF76" s="243"/>
      <c r="GUG76" s="243"/>
      <c r="GUH76" s="243"/>
      <c r="GUI76" s="243"/>
      <c r="GUJ76" s="243"/>
      <c r="GUK76" s="243"/>
      <c r="GUL76" s="243"/>
      <c r="GUM76" s="243"/>
      <c r="GUN76" s="243"/>
      <c r="GUO76" s="243"/>
      <c r="GUP76" s="243"/>
      <c r="GUQ76" s="243"/>
      <c r="GUR76" s="243"/>
      <c r="GUS76" s="243"/>
      <c r="GUT76" s="243"/>
      <c r="GUU76" s="243"/>
      <c r="GUV76" s="243"/>
      <c r="GUW76" s="243"/>
      <c r="GUX76" s="243"/>
      <c r="GUY76" s="243"/>
      <c r="GUZ76" s="243"/>
      <c r="GVA76" s="243"/>
      <c r="GVB76" s="243"/>
      <c r="GVC76" s="243"/>
      <c r="GVD76" s="243"/>
      <c r="GVE76" s="243"/>
      <c r="GVF76" s="243"/>
      <c r="GVG76" s="243"/>
      <c r="GVH76" s="243"/>
      <c r="GVI76" s="243"/>
      <c r="GVJ76" s="243"/>
      <c r="GVK76" s="243"/>
      <c r="GVL76" s="243"/>
      <c r="GVM76" s="243"/>
      <c r="GVN76" s="243"/>
      <c r="GVO76" s="243"/>
      <c r="GVP76" s="243"/>
      <c r="GVQ76" s="243"/>
      <c r="GVR76" s="243"/>
      <c r="GVS76" s="243"/>
      <c r="GVT76" s="243"/>
      <c r="GVU76" s="243"/>
      <c r="GVV76" s="243"/>
      <c r="GVW76" s="243"/>
      <c r="GVX76" s="243"/>
      <c r="GVY76" s="243"/>
      <c r="GVZ76" s="243"/>
      <c r="GWA76" s="243"/>
      <c r="GWB76" s="243"/>
      <c r="GWC76" s="243"/>
      <c r="GWD76" s="243"/>
      <c r="GWE76" s="243"/>
      <c r="GWF76" s="243"/>
      <c r="GWG76" s="243"/>
      <c r="GWH76" s="243"/>
      <c r="GWI76" s="243"/>
      <c r="GWJ76" s="243"/>
      <c r="GWK76" s="243"/>
      <c r="GWL76" s="243"/>
      <c r="GWM76" s="243"/>
      <c r="GWN76" s="243"/>
      <c r="GWO76" s="243"/>
      <c r="GWP76" s="243"/>
      <c r="GWQ76" s="243"/>
      <c r="GWR76" s="243"/>
      <c r="GWS76" s="243"/>
      <c r="GWT76" s="243"/>
      <c r="GWU76" s="243"/>
      <c r="GWV76" s="243"/>
      <c r="GWW76" s="243"/>
      <c r="GWX76" s="243"/>
      <c r="GWY76" s="243"/>
      <c r="GWZ76" s="243"/>
      <c r="GXA76" s="243"/>
      <c r="GXB76" s="243"/>
      <c r="GXC76" s="243"/>
      <c r="GXD76" s="243"/>
      <c r="GXE76" s="243"/>
      <c r="GXF76" s="243"/>
      <c r="GXG76" s="243"/>
      <c r="GXH76" s="243"/>
      <c r="GXI76" s="243"/>
      <c r="GXJ76" s="243"/>
      <c r="GXK76" s="243"/>
      <c r="GXL76" s="243"/>
      <c r="GXM76" s="243"/>
      <c r="GXN76" s="243"/>
      <c r="GXO76" s="243"/>
      <c r="GXP76" s="243"/>
      <c r="GXQ76" s="243"/>
      <c r="GXR76" s="243"/>
      <c r="GXS76" s="243"/>
      <c r="GXT76" s="243"/>
      <c r="GXU76" s="243"/>
      <c r="GXV76" s="243"/>
      <c r="GXW76" s="243"/>
      <c r="GXX76" s="243"/>
      <c r="GXY76" s="243"/>
      <c r="GXZ76" s="243"/>
      <c r="GYA76" s="243"/>
      <c r="GYB76" s="243"/>
      <c r="GYC76" s="243"/>
      <c r="GYD76" s="243"/>
      <c r="GYE76" s="243"/>
      <c r="GYF76" s="243"/>
      <c r="GYG76" s="243"/>
      <c r="GYH76" s="243"/>
      <c r="GYI76" s="243"/>
      <c r="GYJ76" s="243"/>
      <c r="GYK76" s="243"/>
      <c r="GYL76" s="243"/>
      <c r="GYM76" s="243"/>
      <c r="GYN76" s="243"/>
      <c r="GYO76" s="243"/>
      <c r="GYP76" s="243"/>
      <c r="GYQ76" s="243"/>
      <c r="GYR76" s="243"/>
      <c r="GYS76" s="243"/>
      <c r="GYT76" s="243"/>
      <c r="GYU76" s="243"/>
      <c r="GYV76" s="243"/>
      <c r="GYW76" s="243"/>
      <c r="GYX76" s="243"/>
      <c r="GYY76" s="243"/>
      <c r="GYZ76" s="243"/>
      <c r="GZA76" s="243"/>
      <c r="GZB76" s="243"/>
      <c r="GZC76" s="243"/>
      <c r="GZD76" s="243"/>
      <c r="GZE76" s="243"/>
      <c r="GZF76" s="243"/>
      <c r="GZG76" s="243"/>
      <c r="GZH76" s="243"/>
      <c r="GZI76" s="243"/>
      <c r="GZJ76" s="243"/>
      <c r="GZK76" s="243"/>
      <c r="GZL76" s="243"/>
      <c r="GZM76" s="243"/>
      <c r="GZN76" s="243"/>
      <c r="GZO76" s="243"/>
      <c r="GZP76" s="243"/>
      <c r="GZQ76" s="243"/>
      <c r="GZR76" s="243"/>
      <c r="GZS76" s="243"/>
      <c r="GZT76" s="243"/>
      <c r="GZU76" s="243"/>
      <c r="GZV76" s="243"/>
      <c r="GZW76" s="243"/>
      <c r="GZX76" s="243"/>
      <c r="GZY76" s="243"/>
      <c r="GZZ76" s="243"/>
      <c r="HAA76" s="243"/>
      <c r="HAB76" s="243"/>
      <c r="HAC76" s="243"/>
      <c r="HAD76" s="243"/>
      <c r="HAE76" s="243"/>
      <c r="HAF76" s="243"/>
      <c r="HAG76" s="243"/>
      <c r="HAH76" s="243"/>
      <c r="HAI76" s="243"/>
      <c r="HAJ76" s="243"/>
      <c r="HAK76" s="243"/>
      <c r="HAL76" s="243"/>
      <c r="HAM76" s="243"/>
      <c r="HAN76" s="243"/>
      <c r="HAO76" s="243"/>
      <c r="HAP76" s="243"/>
      <c r="HAQ76" s="243"/>
      <c r="HAR76" s="243"/>
      <c r="HAS76" s="243"/>
      <c r="HAT76" s="243"/>
      <c r="HAU76" s="243"/>
      <c r="HAV76" s="243"/>
      <c r="HAW76" s="243"/>
      <c r="HAX76" s="243"/>
      <c r="HAY76" s="243"/>
      <c r="HAZ76" s="243"/>
      <c r="HBA76" s="243"/>
      <c r="HBB76" s="243"/>
      <c r="HBC76" s="243"/>
      <c r="HBD76" s="243"/>
      <c r="HBE76" s="243"/>
      <c r="HBF76" s="243"/>
      <c r="HBG76" s="243"/>
      <c r="HBH76" s="243"/>
      <c r="HBI76" s="243"/>
      <c r="HBJ76" s="243"/>
      <c r="HBK76" s="243"/>
      <c r="HBL76" s="243"/>
      <c r="HBM76" s="243"/>
      <c r="HBN76" s="243"/>
      <c r="HBO76" s="243"/>
      <c r="HBP76" s="243"/>
      <c r="HBQ76" s="243"/>
      <c r="HBR76" s="243"/>
      <c r="HBS76" s="243"/>
      <c r="HBT76" s="243"/>
      <c r="HBU76" s="243"/>
      <c r="HBV76" s="243"/>
      <c r="HBW76" s="243"/>
      <c r="HBX76" s="243"/>
      <c r="HBY76" s="243"/>
      <c r="HBZ76" s="243"/>
      <c r="HCA76" s="243"/>
      <c r="HCB76" s="243"/>
      <c r="HCC76" s="243"/>
      <c r="HCD76" s="243"/>
      <c r="HCE76" s="243"/>
      <c r="HCF76" s="243"/>
      <c r="HCG76" s="243"/>
      <c r="HCH76" s="243"/>
      <c r="HCI76" s="243"/>
      <c r="HCJ76" s="243"/>
      <c r="HCK76" s="243"/>
      <c r="HCL76" s="243"/>
      <c r="HCM76" s="243"/>
      <c r="HCN76" s="243"/>
      <c r="HCO76" s="243"/>
      <c r="HCP76" s="243"/>
      <c r="HCQ76" s="243"/>
      <c r="HCR76" s="243"/>
      <c r="HCS76" s="243"/>
      <c r="HCT76" s="243"/>
      <c r="HCU76" s="243"/>
      <c r="HCV76" s="243"/>
      <c r="HCW76" s="243"/>
      <c r="HCX76" s="243"/>
      <c r="HCY76" s="243"/>
      <c r="HCZ76" s="243"/>
      <c r="HDA76" s="243"/>
      <c r="HDB76" s="243"/>
      <c r="HDC76" s="243"/>
      <c r="HDD76" s="243"/>
      <c r="HDE76" s="243"/>
      <c r="HDF76" s="243"/>
      <c r="HDG76" s="243"/>
      <c r="HDH76" s="243"/>
      <c r="HDI76" s="243"/>
      <c r="HDJ76" s="243"/>
      <c r="HDK76" s="243"/>
      <c r="HDL76" s="243"/>
      <c r="HDM76" s="243"/>
      <c r="HDN76" s="243"/>
      <c r="HDO76" s="243"/>
      <c r="HDP76" s="243"/>
      <c r="HDQ76" s="243"/>
      <c r="HDR76" s="243"/>
      <c r="HDS76" s="243"/>
      <c r="HDT76" s="243"/>
      <c r="HDU76" s="243"/>
      <c r="HDV76" s="243"/>
      <c r="HDW76" s="243"/>
      <c r="HDX76" s="243"/>
      <c r="HDY76" s="243"/>
      <c r="HDZ76" s="243"/>
      <c r="HEA76" s="243"/>
      <c r="HEB76" s="243"/>
      <c r="HEC76" s="243"/>
      <c r="HED76" s="243"/>
      <c r="HEE76" s="243"/>
      <c r="HEF76" s="243"/>
      <c r="HEG76" s="243"/>
      <c r="HEH76" s="243"/>
      <c r="HEI76" s="243"/>
      <c r="HEJ76" s="243"/>
      <c r="HEK76" s="243"/>
      <c r="HEL76" s="243"/>
      <c r="HEM76" s="243"/>
      <c r="HEN76" s="243"/>
      <c r="HEO76" s="243"/>
      <c r="HEP76" s="243"/>
      <c r="HEQ76" s="243"/>
      <c r="HER76" s="243"/>
      <c r="HES76" s="243"/>
      <c r="HET76" s="243"/>
      <c r="HEU76" s="243"/>
      <c r="HEV76" s="243"/>
      <c r="HEW76" s="243"/>
      <c r="HEX76" s="243"/>
      <c r="HEY76" s="243"/>
      <c r="HEZ76" s="243"/>
      <c r="HFA76" s="243"/>
      <c r="HFB76" s="243"/>
      <c r="HFC76" s="243"/>
      <c r="HFD76" s="243"/>
      <c r="HFE76" s="243"/>
      <c r="HFF76" s="243"/>
      <c r="HFG76" s="243"/>
      <c r="HFH76" s="243"/>
      <c r="HFI76" s="243"/>
      <c r="HFJ76" s="243"/>
      <c r="HFK76" s="243"/>
      <c r="HFL76" s="243"/>
      <c r="HFM76" s="243"/>
      <c r="HFN76" s="243"/>
      <c r="HFO76" s="243"/>
      <c r="HFP76" s="243"/>
      <c r="HFQ76" s="243"/>
      <c r="HFR76" s="243"/>
      <c r="HFS76" s="243"/>
      <c r="HFT76" s="243"/>
      <c r="HFU76" s="243"/>
      <c r="HFV76" s="243"/>
      <c r="HFW76" s="243"/>
      <c r="HFX76" s="243"/>
      <c r="HFY76" s="243"/>
      <c r="HFZ76" s="243"/>
      <c r="HGA76" s="243"/>
      <c r="HGB76" s="243"/>
      <c r="HGC76" s="243"/>
      <c r="HGD76" s="243"/>
      <c r="HGE76" s="243"/>
      <c r="HGF76" s="243"/>
      <c r="HGG76" s="243"/>
      <c r="HGH76" s="243"/>
      <c r="HGI76" s="243"/>
      <c r="HGJ76" s="243"/>
      <c r="HGK76" s="243"/>
      <c r="HGL76" s="243"/>
      <c r="HGM76" s="243"/>
      <c r="HGN76" s="243"/>
      <c r="HGO76" s="243"/>
      <c r="HGP76" s="243"/>
      <c r="HGQ76" s="243"/>
      <c r="HGR76" s="243"/>
      <c r="HGS76" s="243"/>
      <c r="HGT76" s="243"/>
      <c r="HGU76" s="243"/>
      <c r="HGV76" s="243"/>
      <c r="HGW76" s="243"/>
      <c r="HGX76" s="243"/>
      <c r="HGY76" s="243"/>
      <c r="HGZ76" s="243"/>
      <c r="HHA76" s="243"/>
      <c r="HHB76" s="243"/>
      <c r="HHC76" s="243"/>
      <c r="HHD76" s="243"/>
      <c r="HHE76" s="243"/>
      <c r="HHF76" s="243"/>
      <c r="HHG76" s="243"/>
      <c r="HHH76" s="243"/>
      <c r="HHI76" s="243"/>
      <c r="HHJ76" s="243"/>
      <c r="HHK76" s="243"/>
      <c r="HHL76" s="243"/>
      <c r="HHM76" s="243"/>
      <c r="HHN76" s="243"/>
      <c r="HHO76" s="243"/>
      <c r="HHP76" s="243"/>
      <c r="HHQ76" s="243"/>
      <c r="HHR76" s="243"/>
      <c r="HHS76" s="243"/>
      <c r="HHT76" s="243"/>
      <c r="HHU76" s="243"/>
      <c r="HHV76" s="243"/>
      <c r="HHW76" s="243"/>
      <c r="HHX76" s="243"/>
      <c r="HHY76" s="243"/>
      <c r="HHZ76" s="243"/>
      <c r="HIA76" s="243"/>
      <c r="HIB76" s="243"/>
      <c r="HIC76" s="243"/>
      <c r="HID76" s="243"/>
      <c r="HIE76" s="243"/>
      <c r="HIF76" s="243"/>
      <c r="HIG76" s="243"/>
      <c r="HIH76" s="243"/>
      <c r="HII76" s="243"/>
      <c r="HIJ76" s="243"/>
      <c r="HIK76" s="243"/>
      <c r="HIL76" s="243"/>
      <c r="HIM76" s="243"/>
      <c r="HIN76" s="243"/>
      <c r="HIO76" s="243"/>
      <c r="HIP76" s="243"/>
      <c r="HIQ76" s="243"/>
      <c r="HIR76" s="243"/>
      <c r="HIS76" s="243"/>
      <c r="HIT76" s="243"/>
      <c r="HIU76" s="243"/>
      <c r="HIV76" s="243"/>
      <c r="HIW76" s="243"/>
      <c r="HIX76" s="243"/>
      <c r="HIY76" s="243"/>
      <c r="HIZ76" s="243"/>
      <c r="HJA76" s="243"/>
      <c r="HJB76" s="243"/>
      <c r="HJC76" s="243"/>
      <c r="HJD76" s="243"/>
      <c r="HJE76" s="243"/>
      <c r="HJF76" s="243"/>
      <c r="HJG76" s="243"/>
      <c r="HJH76" s="243"/>
      <c r="HJI76" s="243"/>
      <c r="HJJ76" s="243"/>
      <c r="HJK76" s="243"/>
      <c r="HJL76" s="243"/>
      <c r="HJM76" s="243"/>
      <c r="HJN76" s="243"/>
      <c r="HJO76" s="243"/>
      <c r="HJP76" s="243"/>
      <c r="HJQ76" s="243"/>
      <c r="HJR76" s="243"/>
      <c r="HJS76" s="243"/>
      <c r="HJT76" s="243"/>
      <c r="HJU76" s="243"/>
      <c r="HJV76" s="243"/>
      <c r="HJW76" s="243"/>
      <c r="HJX76" s="243"/>
      <c r="HJY76" s="243"/>
      <c r="HJZ76" s="243"/>
      <c r="HKA76" s="243"/>
      <c r="HKB76" s="243"/>
      <c r="HKC76" s="243"/>
      <c r="HKD76" s="243"/>
      <c r="HKE76" s="243"/>
      <c r="HKF76" s="243"/>
      <c r="HKG76" s="243"/>
      <c r="HKH76" s="243"/>
      <c r="HKI76" s="243"/>
      <c r="HKJ76" s="243"/>
      <c r="HKK76" s="243"/>
      <c r="HKL76" s="243"/>
      <c r="HKM76" s="243"/>
      <c r="HKN76" s="243"/>
      <c r="HKO76" s="243"/>
      <c r="HKP76" s="243"/>
      <c r="HKQ76" s="243"/>
      <c r="HKR76" s="243"/>
      <c r="HKS76" s="243"/>
      <c r="HKT76" s="243"/>
      <c r="HKU76" s="243"/>
      <c r="HKV76" s="243"/>
      <c r="HKW76" s="243"/>
      <c r="HKX76" s="243"/>
      <c r="HKY76" s="243"/>
      <c r="HKZ76" s="243"/>
      <c r="HLA76" s="243"/>
      <c r="HLB76" s="243"/>
      <c r="HLC76" s="243"/>
      <c r="HLD76" s="243"/>
      <c r="HLE76" s="243"/>
      <c r="HLF76" s="243"/>
      <c r="HLG76" s="243"/>
      <c r="HLH76" s="243"/>
      <c r="HLI76" s="243"/>
      <c r="HLJ76" s="243"/>
      <c r="HLK76" s="243"/>
      <c r="HLL76" s="243"/>
      <c r="HLM76" s="243"/>
      <c r="HLN76" s="243"/>
      <c r="HLO76" s="243"/>
      <c r="HLP76" s="243"/>
      <c r="HLQ76" s="243"/>
      <c r="HLR76" s="243"/>
      <c r="HLS76" s="243"/>
      <c r="HLT76" s="243"/>
      <c r="HLU76" s="243"/>
      <c r="HLV76" s="243"/>
      <c r="HLW76" s="243"/>
      <c r="HLX76" s="243"/>
      <c r="HLY76" s="243"/>
      <c r="HLZ76" s="243"/>
      <c r="HMA76" s="243"/>
      <c r="HMB76" s="243"/>
      <c r="HMC76" s="243"/>
      <c r="HMD76" s="243"/>
      <c r="HME76" s="243"/>
      <c r="HMF76" s="243"/>
      <c r="HMG76" s="243"/>
      <c r="HMH76" s="243"/>
      <c r="HMI76" s="243"/>
      <c r="HMJ76" s="243"/>
      <c r="HMK76" s="243"/>
      <c r="HML76" s="243"/>
      <c r="HMM76" s="243"/>
      <c r="HMN76" s="243"/>
      <c r="HMO76" s="243"/>
      <c r="HMP76" s="243"/>
      <c r="HMQ76" s="243"/>
      <c r="HMR76" s="243"/>
      <c r="HMS76" s="243"/>
      <c r="HMT76" s="243"/>
      <c r="HMU76" s="243"/>
      <c r="HMV76" s="243"/>
      <c r="HMW76" s="243"/>
      <c r="HMX76" s="243"/>
      <c r="HMY76" s="243"/>
      <c r="HMZ76" s="243"/>
      <c r="HNA76" s="243"/>
      <c r="HNB76" s="243"/>
      <c r="HNC76" s="243"/>
      <c r="HND76" s="243"/>
      <c r="HNE76" s="243"/>
      <c r="HNF76" s="243"/>
      <c r="HNG76" s="243"/>
      <c r="HNH76" s="243"/>
      <c r="HNI76" s="243"/>
      <c r="HNJ76" s="243"/>
      <c r="HNK76" s="243"/>
      <c r="HNL76" s="243"/>
      <c r="HNM76" s="243"/>
      <c r="HNN76" s="243"/>
      <c r="HNO76" s="243"/>
      <c r="HNP76" s="243"/>
      <c r="HNQ76" s="243"/>
      <c r="HNR76" s="243"/>
      <c r="HNS76" s="243"/>
      <c r="HNT76" s="243"/>
      <c r="HNU76" s="243"/>
      <c r="HNV76" s="243"/>
      <c r="HNW76" s="243"/>
      <c r="HNX76" s="243"/>
      <c r="HNY76" s="243"/>
      <c r="HNZ76" s="243"/>
      <c r="HOA76" s="243"/>
      <c r="HOB76" s="243"/>
      <c r="HOC76" s="243"/>
      <c r="HOD76" s="243"/>
      <c r="HOE76" s="243"/>
      <c r="HOF76" s="243"/>
      <c r="HOG76" s="243"/>
      <c r="HOH76" s="243"/>
      <c r="HOI76" s="243"/>
      <c r="HOJ76" s="243"/>
      <c r="HOK76" s="243"/>
      <c r="HOL76" s="243"/>
      <c r="HOM76" s="243"/>
      <c r="HON76" s="243"/>
      <c r="HOO76" s="243"/>
      <c r="HOP76" s="243"/>
      <c r="HOQ76" s="243"/>
      <c r="HOR76" s="243"/>
      <c r="HOS76" s="243"/>
      <c r="HOT76" s="243"/>
      <c r="HOU76" s="243"/>
      <c r="HOV76" s="243"/>
      <c r="HOW76" s="243"/>
      <c r="HOX76" s="243"/>
      <c r="HOY76" s="243"/>
      <c r="HOZ76" s="243"/>
      <c r="HPA76" s="243"/>
      <c r="HPB76" s="243"/>
      <c r="HPC76" s="243"/>
      <c r="HPD76" s="243"/>
      <c r="HPE76" s="243"/>
      <c r="HPF76" s="243"/>
      <c r="HPG76" s="243"/>
      <c r="HPH76" s="243"/>
      <c r="HPI76" s="243"/>
      <c r="HPJ76" s="243"/>
      <c r="HPK76" s="243"/>
      <c r="HPL76" s="243"/>
      <c r="HPM76" s="243"/>
      <c r="HPN76" s="243"/>
      <c r="HPO76" s="243"/>
      <c r="HPP76" s="243"/>
      <c r="HPQ76" s="243"/>
      <c r="HPR76" s="243"/>
      <c r="HPS76" s="243"/>
      <c r="HPT76" s="243"/>
      <c r="HPU76" s="243"/>
      <c r="HPV76" s="243"/>
      <c r="HPW76" s="243"/>
      <c r="HPX76" s="243"/>
      <c r="HPY76" s="243"/>
      <c r="HPZ76" s="243"/>
      <c r="HQA76" s="243"/>
      <c r="HQB76" s="243"/>
      <c r="HQC76" s="243"/>
      <c r="HQD76" s="243"/>
      <c r="HQE76" s="243"/>
      <c r="HQF76" s="243"/>
      <c r="HQG76" s="243"/>
      <c r="HQH76" s="243"/>
      <c r="HQI76" s="243"/>
      <c r="HQJ76" s="243"/>
      <c r="HQK76" s="243"/>
      <c r="HQL76" s="243"/>
      <c r="HQM76" s="243"/>
      <c r="HQN76" s="243"/>
      <c r="HQO76" s="243"/>
      <c r="HQP76" s="243"/>
      <c r="HQQ76" s="243"/>
      <c r="HQR76" s="243"/>
      <c r="HQS76" s="243"/>
      <c r="HQT76" s="243"/>
      <c r="HQU76" s="243"/>
      <c r="HQV76" s="243"/>
      <c r="HQW76" s="243"/>
      <c r="HQX76" s="243"/>
      <c r="HQY76" s="243"/>
      <c r="HQZ76" s="243"/>
      <c r="HRA76" s="243"/>
      <c r="HRB76" s="243"/>
      <c r="HRC76" s="243"/>
      <c r="HRD76" s="243"/>
      <c r="HRE76" s="243"/>
      <c r="HRF76" s="243"/>
      <c r="HRG76" s="243"/>
      <c r="HRH76" s="243"/>
      <c r="HRI76" s="243"/>
      <c r="HRJ76" s="243"/>
      <c r="HRK76" s="243"/>
      <c r="HRL76" s="243"/>
      <c r="HRM76" s="243"/>
      <c r="HRN76" s="243"/>
      <c r="HRO76" s="243"/>
      <c r="HRP76" s="243"/>
      <c r="HRQ76" s="243"/>
      <c r="HRR76" s="243"/>
      <c r="HRS76" s="243"/>
      <c r="HRT76" s="243"/>
      <c r="HRU76" s="243"/>
      <c r="HRV76" s="243"/>
      <c r="HRW76" s="243"/>
      <c r="HRX76" s="243"/>
      <c r="HRY76" s="243"/>
      <c r="HRZ76" s="243"/>
      <c r="HSA76" s="243"/>
      <c r="HSB76" s="243"/>
      <c r="HSC76" s="243"/>
      <c r="HSD76" s="243"/>
      <c r="HSE76" s="243"/>
      <c r="HSF76" s="243"/>
      <c r="HSG76" s="243"/>
      <c r="HSH76" s="243"/>
      <c r="HSI76" s="243"/>
      <c r="HSJ76" s="243"/>
      <c r="HSK76" s="243"/>
      <c r="HSL76" s="243"/>
      <c r="HSM76" s="243"/>
      <c r="HSN76" s="243"/>
      <c r="HSO76" s="243"/>
      <c r="HSP76" s="243"/>
      <c r="HSQ76" s="243"/>
      <c r="HSR76" s="243"/>
      <c r="HSS76" s="243"/>
      <c r="HST76" s="243"/>
      <c r="HSU76" s="243"/>
      <c r="HSV76" s="243"/>
      <c r="HSW76" s="243"/>
      <c r="HSX76" s="243"/>
      <c r="HSY76" s="243"/>
      <c r="HSZ76" s="243"/>
      <c r="HTA76" s="243"/>
      <c r="HTB76" s="243"/>
      <c r="HTC76" s="243"/>
      <c r="HTD76" s="243"/>
      <c r="HTE76" s="243"/>
      <c r="HTF76" s="243"/>
      <c r="HTG76" s="243"/>
      <c r="HTH76" s="243"/>
      <c r="HTI76" s="243"/>
      <c r="HTJ76" s="243"/>
      <c r="HTK76" s="243"/>
      <c r="HTL76" s="243"/>
      <c r="HTM76" s="243"/>
      <c r="HTN76" s="243"/>
      <c r="HTO76" s="243"/>
      <c r="HTP76" s="243"/>
      <c r="HTQ76" s="243"/>
      <c r="HTR76" s="243"/>
      <c r="HTS76" s="243"/>
      <c r="HTT76" s="243"/>
      <c r="HTU76" s="243"/>
      <c r="HTV76" s="243"/>
      <c r="HTW76" s="243"/>
      <c r="HTX76" s="243"/>
      <c r="HTY76" s="243"/>
      <c r="HTZ76" s="243"/>
      <c r="HUA76" s="243"/>
      <c r="HUB76" s="243"/>
      <c r="HUC76" s="243"/>
      <c r="HUD76" s="243"/>
      <c r="HUE76" s="243"/>
      <c r="HUF76" s="243"/>
      <c r="HUG76" s="243"/>
      <c r="HUH76" s="243"/>
      <c r="HUI76" s="243"/>
      <c r="HUJ76" s="243"/>
      <c r="HUK76" s="243"/>
      <c r="HUL76" s="243"/>
      <c r="HUM76" s="243"/>
      <c r="HUN76" s="243"/>
      <c r="HUO76" s="243"/>
      <c r="HUP76" s="243"/>
      <c r="HUQ76" s="243"/>
      <c r="HUR76" s="243"/>
      <c r="HUS76" s="243"/>
      <c r="HUT76" s="243"/>
      <c r="HUU76" s="243"/>
      <c r="HUV76" s="243"/>
      <c r="HUW76" s="243"/>
      <c r="HUX76" s="243"/>
      <c r="HUY76" s="243"/>
      <c r="HUZ76" s="243"/>
      <c r="HVA76" s="243"/>
      <c r="HVB76" s="243"/>
      <c r="HVC76" s="243"/>
      <c r="HVD76" s="243"/>
      <c r="HVE76" s="243"/>
      <c r="HVF76" s="243"/>
      <c r="HVG76" s="243"/>
      <c r="HVH76" s="243"/>
      <c r="HVI76" s="243"/>
      <c r="HVJ76" s="243"/>
      <c r="HVK76" s="243"/>
      <c r="HVL76" s="243"/>
      <c r="HVM76" s="243"/>
      <c r="HVN76" s="243"/>
      <c r="HVO76" s="243"/>
      <c r="HVP76" s="243"/>
      <c r="HVQ76" s="243"/>
      <c r="HVR76" s="243"/>
      <c r="HVS76" s="243"/>
      <c r="HVT76" s="243"/>
      <c r="HVU76" s="243"/>
      <c r="HVV76" s="243"/>
      <c r="HVW76" s="243"/>
      <c r="HVX76" s="243"/>
      <c r="HVY76" s="243"/>
      <c r="HVZ76" s="243"/>
      <c r="HWA76" s="243"/>
      <c r="HWB76" s="243"/>
      <c r="HWC76" s="243"/>
      <c r="HWD76" s="243"/>
      <c r="HWE76" s="243"/>
      <c r="HWF76" s="243"/>
      <c r="HWG76" s="243"/>
      <c r="HWH76" s="243"/>
      <c r="HWI76" s="243"/>
      <c r="HWJ76" s="243"/>
      <c r="HWK76" s="243"/>
      <c r="HWL76" s="243"/>
      <c r="HWM76" s="243"/>
      <c r="HWN76" s="243"/>
      <c r="HWO76" s="243"/>
      <c r="HWP76" s="243"/>
      <c r="HWQ76" s="243"/>
      <c r="HWR76" s="243"/>
      <c r="HWS76" s="243"/>
      <c r="HWT76" s="243"/>
      <c r="HWU76" s="243"/>
      <c r="HWV76" s="243"/>
      <c r="HWW76" s="243"/>
      <c r="HWX76" s="243"/>
      <c r="HWY76" s="243"/>
      <c r="HWZ76" s="243"/>
      <c r="HXA76" s="243"/>
      <c r="HXB76" s="243"/>
      <c r="HXC76" s="243"/>
      <c r="HXD76" s="243"/>
      <c r="HXE76" s="243"/>
      <c r="HXF76" s="243"/>
      <c r="HXG76" s="243"/>
      <c r="HXH76" s="243"/>
      <c r="HXI76" s="243"/>
      <c r="HXJ76" s="243"/>
      <c r="HXK76" s="243"/>
      <c r="HXL76" s="243"/>
      <c r="HXM76" s="243"/>
      <c r="HXN76" s="243"/>
      <c r="HXO76" s="243"/>
      <c r="HXP76" s="243"/>
      <c r="HXQ76" s="243"/>
      <c r="HXR76" s="243"/>
      <c r="HXS76" s="243"/>
      <c r="HXT76" s="243"/>
      <c r="HXU76" s="243"/>
      <c r="HXV76" s="243"/>
      <c r="HXW76" s="243"/>
      <c r="HXX76" s="243"/>
      <c r="HXY76" s="243"/>
      <c r="HXZ76" s="243"/>
      <c r="HYA76" s="243"/>
      <c r="HYB76" s="243"/>
      <c r="HYC76" s="243"/>
      <c r="HYD76" s="243"/>
      <c r="HYE76" s="243"/>
      <c r="HYF76" s="243"/>
      <c r="HYG76" s="243"/>
      <c r="HYH76" s="243"/>
      <c r="HYI76" s="243"/>
      <c r="HYJ76" s="243"/>
      <c r="HYK76" s="243"/>
      <c r="HYL76" s="243"/>
      <c r="HYM76" s="243"/>
      <c r="HYN76" s="243"/>
      <c r="HYO76" s="243"/>
      <c r="HYP76" s="243"/>
      <c r="HYQ76" s="243"/>
      <c r="HYR76" s="243"/>
      <c r="HYS76" s="243"/>
      <c r="HYT76" s="243"/>
      <c r="HYU76" s="243"/>
      <c r="HYV76" s="243"/>
      <c r="HYW76" s="243"/>
      <c r="HYX76" s="243"/>
      <c r="HYY76" s="243"/>
      <c r="HYZ76" s="243"/>
      <c r="HZA76" s="243"/>
      <c r="HZB76" s="243"/>
      <c r="HZC76" s="243"/>
      <c r="HZD76" s="243"/>
      <c r="HZE76" s="243"/>
      <c r="HZF76" s="243"/>
      <c r="HZG76" s="243"/>
      <c r="HZH76" s="243"/>
      <c r="HZI76" s="243"/>
      <c r="HZJ76" s="243"/>
      <c r="HZK76" s="243"/>
      <c r="HZL76" s="243"/>
      <c r="HZM76" s="243"/>
      <c r="HZN76" s="243"/>
      <c r="HZO76" s="243"/>
      <c r="HZP76" s="243"/>
      <c r="HZQ76" s="243"/>
      <c r="HZR76" s="243"/>
      <c r="HZS76" s="243"/>
      <c r="HZT76" s="243"/>
      <c r="HZU76" s="243"/>
      <c r="HZV76" s="243"/>
      <c r="HZW76" s="243"/>
      <c r="HZX76" s="243"/>
      <c r="HZY76" s="243"/>
      <c r="HZZ76" s="243"/>
      <c r="IAA76" s="243"/>
      <c r="IAB76" s="243"/>
      <c r="IAC76" s="243"/>
      <c r="IAD76" s="243"/>
      <c r="IAE76" s="243"/>
      <c r="IAF76" s="243"/>
      <c r="IAG76" s="243"/>
      <c r="IAH76" s="243"/>
      <c r="IAI76" s="243"/>
      <c r="IAJ76" s="243"/>
      <c r="IAK76" s="243"/>
      <c r="IAL76" s="243"/>
      <c r="IAM76" s="243"/>
      <c r="IAN76" s="243"/>
      <c r="IAO76" s="243"/>
      <c r="IAP76" s="243"/>
      <c r="IAQ76" s="243"/>
      <c r="IAR76" s="243"/>
      <c r="IAS76" s="243"/>
      <c r="IAT76" s="243"/>
      <c r="IAU76" s="243"/>
      <c r="IAV76" s="243"/>
      <c r="IAW76" s="243"/>
      <c r="IAX76" s="243"/>
      <c r="IAY76" s="243"/>
      <c r="IAZ76" s="243"/>
      <c r="IBA76" s="243"/>
      <c r="IBB76" s="243"/>
      <c r="IBC76" s="243"/>
      <c r="IBD76" s="243"/>
      <c r="IBE76" s="243"/>
      <c r="IBF76" s="243"/>
      <c r="IBG76" s="243"/>
      <c r="IBH76" s="243"/>
      <c r="IBI76" s="243"/>
      <c r="IBJ76" s="243"/>
      <c r="IBK76" s="243"/>
      <c r="IBL76" s="243"/>
      <c r="IBM76" s="243"/>
      <c r="IBN76" s="243"/>
      <c r="IBO76" s="243"/>
      <c r="IBP76" s="243"/>
      <c r="IBQ76" s="243"/>
      <c r="IBR76" s="243"/>
      <c r="IBS76" s="243"/>
      <c r="IBT76" s="243"/>
      <c r="IBU76" s="243"/>
      <c r="IBV76" s="243"/>
      <c r="IBW76" s="243"/>
      <c r="IBX76" s="243"/>
      <c r="IBY76" s="243"/>
      <c r="IBZ76" s="243"/>
      <c r="ICA76" s="243"/>
      <c r="ICB76" s="243"/>
      <c r="ICC76" s="243"/>
      <c r="ICD76" s="243"/>
      <c r="ICE76" s="243"/>
      <c r="ICF76" s="243"/>
      <c r="ICG76" s="243"/>
      <c r="ICH76" s="243"/>
      <c r="ICI76" s="243"/>
      <c r="ICJ76" s="243"/>
      <c r="ICK76" s="243"/>
      <c r="ICL76" s="243"/>
      <c r="ICM76" s="243"/>
      <c r="ICN76" s="243"/>
      <c r="ICO76" s="243"/>
      <c r="ICP76" s="243"/>
      <c r="ICQ76" s="243"/>
      <c r="ICR76" s="243"/>
      <c r="ICS76" s="243"/>
      <c r="ICT76" s="243"/>
      <c r="ICU76" s="243"/>
      <c r="ICV76" s="243"/>
      <c r="ICW76" s="243"/>
      <c r="ICX76" s="243"/>
      <c r="ICY76" s="243"/>
      <c r="ICZ76" s="243"/>
      <c r="IDA76" s="243"/>
      <c r="IDB76" s="243"/>
      <c r="IDC76" s="243"/>
      <c r="IDD76" s="243"/>
      <c r="IDE76" s="243"/>
      <c r="IDF76" s="243"/>
      <c r="IDG76" s="243"/>
      <c r="IDH76" s="243"/>
      <c r="IDI76" s="243"/>
      <c r="IDJ76" s="243"/>
      <c r="IDK76" s="243"/>
      <c r="IDL76" s="243"/>
      <c r="IDM76" s="243"/>
      <c r="IDN76" s="243"/>
      <c r="IDO76" s="243"/>
      <c r="IDP76" s="243"/>
      <c r="IDQ76" s="243"/>
      <c r="IDR76" s="243"/>
      <c r="IDS76" s="243"/>
      <c r="IDT76" s="243"/>
      <c r="IDU76" s="243"/>
      <c r="IDV76" s="243"/>
      <c r="IDW76" s="243"/>
      <c r="IDX76" s="243"/>
      <c r="IDY76" s="243"/>
      <c r="IDZ76" s="243"/>
      <c r="IEA76" s="243"/>
      <c r="IEB76" s="243"/>
      <c r="IEC76" s="243"/>
      <c r="IED76" s="243"/>
      <c r="IEE76" s="243"/>
      <c r="IEF76" s="243"/>
      <c r="IEG76" s="243"/>
      <c r="IEH76" s="243"/>
      <c r="IEI76" s="243"/>
      <c r="IEJ76" s="243"/>
      <c r="IEK76" s="243"/>
      <c r="IEL76" s="243"/>
      <c r="IEM76" s="243"/>
      <c r="IEN76" s="243"/>
      <c r="IEO76" s="243"/>
      <c r="IEP76" s="243"/>
      <c r="IEQ76" s="243"/>
      <c r="IER76" s="243"/>
      <c r="IES76" s="243"/>
      <c r="IET76" s="243"/>
      <c r="IEU76" s="243"/>
      <c r="IEV76" s="243"/>
      <c r="IEW76" s="243"/>
      <c r="IEX76" s="243"/>
      <c r="IEY76" s="243"/>
      <c r="IEZ76" s="243"/>
      <c r="IFA76" s="243"/>
      <c r="IFB76" s="243"/>
      <c r="IFC76" s="243"/>
      <c r="IFD76" s="243"/>
      <c r="IFE76" s="243"/>
      <c r="IFF76" s="243"/>
      <c r="IFG76" s="243"/>
      <c r="IFH76" s="243"/>
      <c r="IFI76" s="243"/>
      <c r="IFJ76" s="243"/>
      <c r="IFK76" s="243"/>
      <c r="IFL76" s="243"/>
      <c r="IFM76" s="243"/>
      <c r="IFN76" s="243"/>
      <c r="IFO76" s="243"/>
      <c r="IFP76" s="243"/>
      <c r="IFQ76" s="243"/>
      <c r="IFR76" s="243"/>
      <c r="IFS76" s="243"/>
      <c r="IFT76" s="243"/>
      <c r="IFU76" s="243"/>
      <c r="IFV76" s="243"/>
      <c r="IFW76" s="243"/>
      <c r="IFX76" s="243"/>
      <c r="IFY76" s="243"/>
      <c r="IFZ76" s="243"/>
      <c r="IGA76" s="243"/>
      <c r="IGB76" s="243"/>
      <c r="IGC76" s="243"/>
      <c r="IGD76" s="243"/>
      <c r="IGE76" s="243"/>
      <c r="IGF76" s="243"/>
      <c r="IGG76" s="243"/>
      <c r="IGH76" s="243"/>
      <c r="IGI76" s="243"/>
      <c r="IGJ76" s="243"/>
      <c r="IGK76" s="243"/>
      <c r="IGL76" s="243"/>
      <c r="IGM76" s="243"/>
      <c r="IGN76" s="243"/>
      <c r="IGO76" s="243"/>
      <c r="IGP76" s="243"/>
      <c r="IGQ76" s="243"/>
      <c r="IGR76" s="243"/>
      <c r="IGS76" s="243"/>
      <c r="IGT76" s="243"/>
      <c r="IGU76" s="243"/>
      <c r="IGV76" s="243"/>
      <c r="IGW76" s="243"/>
      <c r="IGX76" s="243"/>
      <c r="IGY76" s="243"/>
      <c r="IGZ76" s="243"/>
      <c r="IHA76" s="243"/>
      <c r="IHB76" s="243"/>
      <c r="IHC76" s="243"/>
      <c r="IHD76" s="243"/>
      <c r="IHE76" s="243"/>
      <c r="IHF76" s="243"/>
      <c r="IHG76" s="243"/>
      <c r="IHH76" s="243"/>
      <c r="IHI76" s="243"/>
      <c r="IHJ76" s="243"/>
      <c r="IHK76" s="243"/>
      <c r="IHL76" s="243"/>
      <c r="IHM76" s="243"/>
      <c r="IHN76" s="243"/>
      <c r="IHO76" s="243"/>
      <c r="IHP76" s="243"/>
      <c r="IHQ76" s="243"/>
      <c r="IHR76" s="243"/>
      <c r="IHS76" s="243"/>
      <c r="IHT76" s="243"/>
      <c r="IHU76" s="243"/>
      <c r="IHV76" s="243"/>
      <c r="IHW76" s="243"/>
      <c r="IHX76" s="243"/>
      <c r="IHY76" s="243"/>
      <c r="IHZ76" s="243"/>
      <c r="IIA76" s="243"/>
      <c r="IIB76" s="243"/>
      <c r="IIC76" s="243"/>
      <c r="IID76" s="243"/>
      <c r="IIE76" s="243"/>
      <c r="IIF76" s="243"/>
      <c r="IIG76" s="243"/>
      <c r="IIH76" s="243"/>
      <c r="III76" s="243"/>
      <c r="IIJ76" s="243"/>
      <c r="IIK76" s="243"/>
      <c r="IIL76" s="243"/>
      <c r="IIM76" s="243"/>
      <c r="IIN76" s="243"/>
      <c r="IIO76" s="243"/>
      <c r="IIP76" s="243"/>
      <c r="IIQ76" s="243"/>
      <c r="IIR76" s="243"/>
      <c r="IIS76" s="243"/>
      <c r="IIT76" s="243"/>
      <c r="IIU76" s="243"/>
      <c r="IIV76" s="243"/>
      <c r="IIW76" s="243"/>
      <c r="IIX76" s="243"/>
      <c r="IIY76" s="243"/>
      <c r="IIZ76" s="243"/>
      <c r="IJA76" s="243"/>
      <c r="IJB76" s="243"/>
      <c r="IJC76" s="243"/>
      <c r="IJD76" s="243"/>
      <c r="IJE76" s="243"/>
      <c r="IJF76" s="243"/>
      <c r="IJG76" s="243"/>
      <c r="IJH76" s="243"/>
      <c r="IJI76" s="243"/>
      <c r="IJJ76" s="243"/>
      <c r="IJK76" s="243"/>
      <c r="IJL76" s="243"/>
      <c r="IJM76" s="243"/>
      <c r="IJN76" s="243"/>
      <c r="IJO76" s="243"/>
      <c r="IJP76" s="243"/>
      <c r="IJQ76" s="243"/>
      <c r="IJR76" s="243"/>
      <c r="IJS76" s="243"/>
      <c r="IJT76" s="243"/>
      <c r="IJU76" s="243"/>
      <c r="IJV76" s="243"/>
      <c r="IJW76" s="243"/>
      <c r="IJX76" s="243"/>
      <c r="IJY76" s="243"/>
      <c r="IJZ76" s="243"/>
      <c r="IKA76" s="243"/>
      <c r="IKB76" s="243"/>
      <c r="IKC76" s="243"/>
      <c r="IKD76" s="243"/>
      <c r="IKE76" s="243"/>
      <c r="IKF76" s="243"/>
      <c r="IKG76" s="243"/>
      <c r="IKH76" s="243"/>
      <c r="IKI76" s="243"/>
      <c r="IKJ76" s="243"/>
      <c r="IKK76" s="243"/>
      <c r="IKL76" s="243"/>
      <c r="IKM76" s="243"/>
      <c r="IKN76" s="243"/>
      <c r="IKO76" s="243"/>
      <c r="IKP76" s="243"/>
      <c r="IKQ76" s="243"/>
      <c r="IKR76" s="243"/>
      <c r="IKS76" s="243"/>
      <c r="IKT76" s="243"/>
      <c r="IKU76" s="243"/>
      <c r="IKV76" s="243"/>
      <c r="IKW76" s="243"/>
      <c r="IKX76" s="243"/>
      <c r="IKY76" s="243"/>
      <c r="IKZ76" s="243"/>
      <c r="ILA76" s="243"/>
      <c r="ILB76" s="243"/>
      <c r="ILC76" s="243"/>
      <c r="ILD76" s="243"/>
      <c r="ILE76" s="243"/>
      <c r="ILF76" s="243"/>
      <c r="ILG76" s="243"/>
      <c r="ILH76" s="243"/>
      <c r="ILI76" s="243"/>
      <c r="ILJ76" s="243"/>
      <c r="ILK76" s="243"/>
      <c r="ILL76" s="243"/>
      <c r="ILM76" s="243"/>
      <c r="ILN76" s="243"/>
      <c r="ILO76" s="243"/>
      <c r="ILP76" s="243"/>
      <c r="ILQ76" s="243"/>
      <c r="ILR76" s="243"/>
      <c r="ILS76" s="243"/>
      <c r="ILT76" s="243"/>
      <c r="ILU76" s="243"/>
      <c r="ILV76" s="243"/>
      <c r="ILW76" s="243"/>
      <c r="ILX76" s="243"/>
      <c r="ILY76" s="243"/>
      <c r="ILZ76" s="243"/>
      <c r="IMA76" s="243"/>
      <c r="IMB76" s="243"/>
      <c r="IMC76" s="243"/>
      <c r="IMD76" s="243"/>
      <c r="IME76" s="243"/>
      <c r="IMF76" s="243"/>
      <c r="IMG76" s="243"/>
      <c r="IMH76" s="243"/>
      <c r="IMI76" s="243"/>
      <c r="IMJ76" s="243"/>
      <c r="IMK76" s="243"/>
      <c r="IML76" s="243"/>
      <c r="IMM76" s="243"/>
      <c r="IMN76" s="243"/>
      <c r="IMO76" s="243"/>
      <c r="IMP76" s="243"/>
      <c r="IMQ76" s="243"/>
      <c r="IMR76" s="243"/>
      <c r="IMS76" s="243"/>
      <c r="IMT76" s="243"/>
      <c r="IMU76" s="243"/>
      <c r="IMV76" s="243"/>
      <c r="IMW76" s="243"/>
      <c r="IMX76" s="243"/>
      <c r="IMY76" s="243"/>
      <c r="IMZ76" s="243"/>
      <c r="INA76" s="243"/>
      <c r="INB76" s="243"/>
      <c r="INC76" s="243"/>
      <c r="IND76" s="243"/>
      <c r="INE76" s="243"/>
      <c r="INF76" s="243"/>
      <c r="ING76" s="243"/>
      <c r="INH76" s="243"/>
      <c r="INI76" s="243"/>
      <c r="INJ76" s="243"/>
      <c r="INK76" s="243"/>
      <c r="INL76" s="243"/>
      <c r="INM76" s="243"/>
      <c r="INN76" s="243"/>
      <c r="INO76" s="243"/>
      <c r="INP76" s="243"/>
      <c r="INQ76" s="243"/>
      <c r="INR76" s="243"/>
      <c r="INS76" s="243"/>
      <c r="INT76" s="243"/>
      <c r="INU76" s="243"/>
      <c r="INV76" s="243"/>
      <c r="INW76" s="243"/>
      <c r="INX76" s="243"/>
      <c r="INY76" s="243"/>
      <c r="INZ76" s="243"/>
      <c r="IOA76" s="243"/>
      <c r="IOB76" s="243"/>
      <c r="IOC76" s="243"/>
      <c r="IOD76" s="243"/>
      <c r="IOE76" s="243"/>
      <c r="IOF76" s="243"/>
      <c r="IOG76" s="243"/>
      <c r="IOH76" s="243"/>
      <c r="IOI76" s="243"/>
      <c r="IOJ76" s="243"/>
      <c r="IOK76" s="243"/>
      <c r="IOL76" s="243"/>
      <c r="IOM76" s="243"/>
      <c r="ION76" s="243"/>
      <c r="IOO76" s="243"/>
      <c r="IOP76" s="243"/>
      <c r="IOQ76" s="243"/>
      <c r="IOR76" s="243"/>
      <c r="IOS76" s="243"/>
      <c r="IOT76" s="243"/>
      <c r="IOU76" s="243"/>
      <c r="IOV76" s="243"/>
      <c r="IOW76" s="243"/>
      <c r="IOX76" s="243"/>
      <c r="IOY76" s="243"/>
      <c r="IOZ76" s="243"/>
      <c r="IPA76" s="243"/>
      <c r="IPB76" s="243"/>
      <c r="IPC76" s="243"/>
      <c r="IPD76" s="243"/>
      <c r="IPE76" s="243"/>
      <c r="IPF76" s="243"/>
      <c r="IPG76" s="243"/>
      <c r="IPH76" s="243"/>
      <c r="IPI76" s="243"/>
      <c r="IPJ76" s="243"/>
      <c r="IPK76" s="243"/>
      <c r="IPL76" s="243"/>
      <c r="IPM76" s="243"/>
      <c r="IPN76" s="243"/>
      <c r="IPO76" s="243"/>
      <c r="IPP76" s="243"/>
      <c r="IPQ76" s="243"/>
      <c r="IPR76" s="243"/>
      <c r="IPS76" s="243"/>
      <c r="IPT76" s="243"/>
      <c r="IPU76" s="243"/>
      <c r="IPV76" s="243"/>
      <c r="IPW76" s="243"/>
      <c r="IPX76" s="243"/>
      <c r="IPY76" s="243"/>
      <c r="IPZ76" s="243"/>
      <c r="IQA76" s="243"/>
      <c r="IQB76" s="243"/>
      <c r="IQC76" s="243"/>
      <c r="IQD76" s="243"/>
      <c r="IQE76" s="243"/>
      <c r="IQF76" s="243"/>
      <c r="IQG76" s="243"/>
      <c r="IQH76" s="243"/>
      <c r="IQI76" s="243"/>
      <c r="IQJ76" s="243"/>
      <c r="IQK76" s="243"/>
      <c r="IQL76" s="243"/>
      <c r="IQM76" s="243"/>
      <c r="IQN76" s="243"/>
      <c r="IQO76" s="243"/>
      <c r="IQP76" s="243"/>
      <c r="IQQ76" s="243"/>
      <c r="IQR76" s="243"/>
      <c r="IQS76" s="243"/>
      <c r="IQT76" s="243"/>
      <c r="IQU76" s="243"/>
      <c r="IQV76" s="243"/>
      <c r="IQW76" s="243"/>
      <c r="IQX76" s="243"/>
      <c r="IQY76" s="243"/>
      <c r="IQZ76" s="243"/>
      <c r="IRA76" s="243"/>
      <c r="IRB76" s="243"/>
      <c r="IRC76" s="243"/>
      <c r="IRD76" s="243"/>
      <c r="IRE76" s="243"/>
      <c r="IRF76" s="243"/>
      <c r="IRG76" s="243"/>
      <c r="IRH76" s="243"/>
      <c r="IRI76" s="243"/>
      <c r="IRJ76" s="243"/>
      <c r="IRK76" s="243"/>
      <c r="IRL76" s="243"/>
      <c r="IRM76" s="243"/>
      <c r="IRN76" s="243"/>
      <c r="IRO76" s="243"/>
      <c r="IRP76" s="243"/>
      <c r="IRQ76" s="243"/>
      <c r="IRR76" s="243"/>
      <c r="IRS76" s="243"/>
      <c r="IRT76" s="243"/>
      <c r="IRU76" s="243"/>
      <c r="IRV76" s="243"/>
      <c r="IRW76" s="243"/>
      <c r="IRX76" s="243"/>
      <c r="IRY76" s="243"/>
      <c r="IRZ76" s="243"/>
      <c r="ISA76" s="243"/>
      <c r="ISB76" s="243"/>
      <c r="ISC76" s="243"/>
      <c r="ISD76" s="243"/>
      <c r="ISE76" s="243"/>
      <c r="ISF76" s="243"/>
      <c r="ISG76" s="243"/>
      <c r="ISH76" s="243"/>
      <c r="ISI76" s="243"/>
      <c r="ISJ76" s="243"/>
      <c r="ISK76" s="243"/>
      <c r="ISL76" s="243"/>
      <c r="ISM76" s="243"/>
      <c r="ISN76" s="243"/>
      <c r="ISO76" s="243"/>
      <c r="ISP76" s="243"/>
      <c r="ISQ76" s="243"/>
      <c r="ISR76" s="243"/>
      <c r="ISS76" s="243"/>
      <c r="IST76" s="243"/>
      <c r="ISU76" s="243"/>
      <c r="ISV76" s="243"/>
      <c r="ISW76" s="243"/>
      <c r="ISX76" s="243"/>
      <c r="ISY76" s="243"/>
      <c r="ISZ76" s="243"/>
      <c r="ITA76" s="243"/>
      <c r="ITB76" s="243"/>
      <c r="ITC76" s="243"/>
      <c r="ITD76" s="243"/>
      <c r="ITE76" s="243"/>
      <c r="ITF76" s="243"/>
      <c r="ITG76" s="243"/>
      <c r="ITH76" s="243"/>
      <c r="ITI76" s="243"/>
      <c r="ITJ76" s="243"/>
      <c r="ITK76" s="243"/>
      <c r="ITL76" s="243"/>
      <c r="ITM76" s="243"/>
      <c r="ITN76" s="243"/>
      <c r="ITO76" s="243"/>
      <c r="ITP76" s="243"/>
      <c r="ITQ76" s="243"/>
      <c r="ITR76" s="243"/>
      <c r="ITS76" s="243"/>
      <c r="ITT76" s="243"/>
      <c r="ITU76" s="243"/>
      <c r="ITV76" s="243"/>
      <c r="ITW76" s="243"/>
      <c r="ITX76" s="243"/>
      <c r="ITY76" s="243"/>
      <c r="ITZ76" s="243"/>
      <c r="IUA76" s="243"/>
      <c r="IUB76" s="243"/>
      <c r="IUC76" s="243"/>
      <c r="IUD76" s="243"/>
      <c r="IUE76" s="243"/>
      <c r="IUF76" s="243"/>
      <c r="IUG76" s="243"/>
      <c r="IUH76" s="243"/>
      <c r="IUI76" s="243"/>
      <c r="IUJ76" s="243"/>
      <c r="IUK76" s="243"/>
      <c r="IUL76" s="243"/>
      <c r="IUM76" s="243"/>
      <c r="IUN76" s="243"/>
      <c r="IUO76" s="243"/>
      <c r="IUP76" s="243"/>
      <c r="IUQ76" s="243"/>
      <c r="IUR76" s="243"/>
      <c r="IUS76" s="243"/>
      <c r="IUT76" s="243"/>
      <c r="IUU76" s="243"/>
      <c r="IUV76" s="243"/>
      <c r="IUW76" s="243"/>
      <c r="IUX76" s="243"/>
      <c r="IUY76" s="243"/>
      <c r="IUZ76" s="243"/>
      <c r="IVA76" s="243"/>
      <c r="IVB76" s="243"/>
      <c r="IVC76" s="243"/>
      <c r="IVD76" s="243"/>
      <c r="IVE76" s="243"/>
      <c r="IVF76" s="243"/>
      <c r="IVG76" s="243"/>
      <c r="IVH76" s="243"/>
      <c r="IVI76" s="243"/>
      <c r="IVJ76" s="243"/>
      <c r="IVK76" s="243"/>
      <c r="IVL76" s="243"/>
      <c r="IVM76" s="243"/>
      <c r="IVN76" s="243"/>
      <c r="IVO76" s="243"/>
      <c r="IVP76" s="243"/>
      <c r="IVQ76" s="243"/>
      <c r="IVR76" s="243"/>
      <c r="IVS76" s="243"/>
      <c r="IVT76" s="243"/>
      <c r="IVU76" s="243"/>
      <c r="IVV76" s="243"/>
      <c r="IVW76" s="243"/>
      <c r="IVX76" s="243"/>
      <c r="IVY76" s="243"/>
      <c r="IVZ76" s="243"/>
      <c r="IWA76" s="243"/>
      <c r="IWB76" s="243"/>
      <c r="IWC76" s="243"/>
      <c r="IWD76" s="243"/>
      <c r="IWE76" s="243"/>
      <c r="IWF76" s="243"/>
      <c r="IWG76" s="243"/>
      <c r="IWH76" s="243"/>
      <c r="IWI76" s="243"/>
      <c r="IWJ76" s="243"/>
      <c r="IWK76" s="243"/>
      <c r="IWL76" s="243"/>
      <c r="IWM76" s="243"/>
      <c r="IWN76" s="243"/>
      <c r="IWO76" s="243"/>
      <c r="IWP76" s="243"/>
      <c r="IWQ76" s="243"/>
      <c r="IWR76" s="243"/>
      <c r="IWS76" s="243"/>
      <c r="IWT76" s="243"/>
      <c r="IWU76" s="243"/>
      <c r="IWV76" s="243"/>
      <c r="IWW76" s="243"/>
      <c r="IWX76" s="243"/>
      <c r="IWY76" s="243"/>
      <c r="IWZ76" s="243"/>
      <c r="IXA76" s="243"/>
      <c r="IXB76" s="243"/>
      <c r="IXC76" s="243"/>
      <c r="IXD76" s="243"/>
      <c r="IXE76" s="243"/>
      <c r="IXF76" s="243"/>
      <c r="IXG76" s="243"/>
      <c r="IXH76" s="243"/>
      <c r="IXI76" s="243"/>
      <c r="IXJ76" s="243"/>
      <c r="IXK76" s="243"/>
      <c r="IXL76" s="243"/>
      <c r="IXM76" s="243"/>
      <c r="IXN76" s="243"/>
      <c r="IXO76" s="243"/>
      <c r="IXP76" s="243"/>
      <c r="IXQ76" s="243"/>
      <c r="IXR76" s="243"/>
      <c r="IXS76" s="243"/>
      <c r="IXT76" s="243"/>
      <c r="IXU76" s="243"/>
      <c r="IXV76" s="243"/>
      <c r="IXW76" s="243"/>
      <c r="IXX76" s="243"/>
      <c r="IXY76" s="243"/>
      <c r="IXZ76" s="243"/>
      <c r="IYA76" s="243"/>
      <c r="IYB76" s="243"/>
      <c r="IYC76" s="243"/>
      <c r="IYD76" s="243"/>
      <c r="IYE76" s="243"/>
      <c r="IYF76" s="243"/>
      <c r="IYG76" s="243"/>
      <c r="IYH76" s="243"/>
      <c r="IYI76" s="243"/>
      <c r="IYJ76" s="243"/>
      <c r="IYK76" s="243"/>
      <c r="IYL76" s="243"/>
      <c r="IYM76" s="243"/>
      <c r="IYN76" s="243"/>
      <c r="IYO76" s="243"/>
      <c r="IYP76" s="243"/>
      <c r="IYQ76" s="243"/>
      <c r="IYR76" s="243"/>
      <c r="IYS76" s="243"/>
      <c r="IYT76" s="243"/>
      <c r="IYU76" s="243"/>
      <c r="IYV76" s="243"/>
      <c r="IYW76" s="243"/>
      <c r="IYX76" s="243"/>
      <c r="IYY76" s="243"/>
      <c r="IYZ76" s="243"/>
      <c r="IZA76" s="243"/>
      <c r="IZB76" s="243"/>
      <c r="IZC76" s="243"/>
      <c r="IZD76" s="243"/>
      <c r="IZE76" s="243"/>
      <c r="IZF76" s="243"/>
      <c r="IZG76" s="243"/>
      <c r="IZH76" s="243"/>
      <c r="IZI76" s="243"/>
      <c r="IZJ76" s="243"/>
      <c r="IZK76" s="243"/>
      <c r="IZL76" s="243"/>
      <c r="IZM76" s="243"/>
      <c r="IZN76" s="243"/>
      <c r="IZO76" s="243"/>
      <c r="IZP76" s="243"/>
      <c r="IZQ76" s="243"/>
      <c r="IZR76" s="243"/>
      <c r="IZS76" s="243"/>
      <c r="IZT76" s="243"/>
      <c r="IZU76" s="243"/>
      <c r="IZV76" s="243"/>
      <c r="IZW76" s="243"/>
      <c r="IZX76" s="243"/>
      <c r="IZY76" s="243"/>
      <c r="IZZ76" s="243"/>
      <c r="JAA76" s="243"/>
      <c r="JAB76" s="243"/>
      <c r="JAC76" s="243"/>
      <c r="JAD76" s="243"/>
      <c r="JAE76" s="243"/>
      <c r="JAF76" s="243"/>
      <c r="JAG76" s="243"/>
      <c r="JAH76" s="243"/>
      <c r="JAI76" s="243"/>
      <c r="JAJ76" s="243"/>
      <c r="JAK76" s="243"/>
      <c r="JAL76" s="243"/>
      <c r="JAM76" s="243"/>
      <c r="JAN76" s="243"/>
      <c r="JAO76" s="243"/>
      <c r="JAP76" s="243"/>
      <c r="JAQ76" s="243"/>
      <c r="JAR76" s="243"/>
      <c r="JAS76" s="243"/>
      <c r="JAT76" s="243"/>
      <c r="JAU76" s="243"/>
      <c r="JAV76" s="243"/>
      <c r="JAW76" s="243"/>
      <c r="JAX76" s="243"/>
      <c r="JAY76" s="243"/>
      <c r="JAZ76" s="243"/>
      <c r="JBA76" s="243"/>
      <c r="JBB76" s="243"/>
      <c r="JBC76" s="243"/>
      <c r="JBD76" s="243"/>
      <c r="JBE76" s="243"/>
      <c r="JBF76" s="243"/>
      <c r="JBG76" s="243"/>
      <c r="JBH76" s="243"/>
      <c r="JBI76" s="243"/>
      <c r="JBJ76" s="243"/>
      <c r="JBK76" s="243"/>
      <c r="JBL76" s="243"/>
      <c r="JBM76" s="243"/>
      <c r="JBN76" s="243"/>
      <c r="JBO76" s="243"/>
      <c r="JBP76" s="243"/>
      <c r="JBQ76" s="243"/>
      <c r="JBR76" s="243"/>
      <c r="JBS76" s="243"/>
      <c r="JBT76" s="243"/>
      <c r="JBU76" s="243"/>
      <c r="JBV76" s="243"/>
      <c r="JBW76" s="243"/>
      <c r="JBX76" s="243"/>
      <c r="JBY76" s="243"/>
      <c r="JBZ76" s="243"/>
      <c r="JCA76" s="243"/>
      <c r="JCB76" s="243"/>
      <c r="JCC76" s="243"/>
      <c r="JCD76" s="243"/>
      <c r="JCE76" s="243"/>
      <c r="JCF76" s="243"/>
      <c r="JCG76" s="243"/>
      <c r="JCH76" s="243"/>
      <c r="JCI76" s="243"/>
      <c r="JCJ76" s="243"/>
      <c r="JCK76" s="243"/>
      <c r="JCL76" s="243"/>
      <c r="JCM76" s="243"/>
      <c r="JCN76" s="243"/>
      <c r="JCO76" s="243"/>
      <c r="JCP76" s="243"/>
      <c r="JCQ76" s="243"/>
      <c r="JCR76" s="243"/>
      <c r="JCS76" s="243"/>
      <c r="JCT76" s="243"/>
      <c r="JCU76" s="243"/>
      <c r="JCV76" s="243"/>
      <c r="JCW76" s="243"/>
      <c r="JCX76" s="243"/>
      <c r="JCY76" s="243"/>
      <c r="JCZ76" s="243"/>
      <c r="JDA76" s="243"/>
      <c r="JDB76" s="243"/>
      <c r="JDC76" s="243"/>
      <c r="JDD76" s="243"/>
      <c r="JDE76" s="243"/>
      <c r="JDF76" s="243"/>
      <c r="JDG76" s="243"/>
      <c r="JDH76" s="243"/>
      <c r="JDI76" s="243"/>
      <c r="JDJ76" s="243"/>
      <c r="JDK76" s="243"/>
      <c r="JDL76" s="243"/>
      <c r="JDM76" s="243"/>
      <c r="JDN76" s="243"/>
      <c r="JDO76" s="243"/>
      <c r="JDP76" s="243"/>
      <c r="JDQ76" s="243"/>
      <c r="JDR76" s="243"/>
      <c r="JDS76" s="243"/>
      <c r="JDT76" s="243"/>
      <c r="JDU76" s="243"/>
      <c r="JDV76" s="243"/>
      <c r="JDW76" s="243"/>
      <c r="JDX76" s="243"/>
      <c r="JDY76" s="243"/>
      <c r="JDZ76" s="243"/>
      <c r="JEA76" s="243"/>
      <c r="JEB76" s="243"/>
      <c r="JEC76" s="243"/>
      <c r="JED76" s="243"/>
      <c r="JEE76" s="243"/>
      <c r="JEF76" s="243"/>
      <c r="JEG76" s="243"/>
      <c r="JEH76" s="243"/>
      <c r="JEI76" s="243"/>
      <c r="JEJ76" s="243"/>
      <c r="JEK76" s="243"/>
      <c r="JEL76" s="243"/>
      <c r="JEM76" s="243"/>
      <c r="JEN76" s="243"/>
      <c r="JEO76" s="243"/>
      <c r="JEP76" s="243"/>
      <c r="JEQ76" s="243"/>
      <c r="JER76" s="243"/>
      <c r="JES76" s="243"/>
      <c r="JET76" s="243"/>
      <c r="JEU76" s="243"/>
      <c r="JEV76" s="243"/>
      <c r="JEW76" s="243"/>
      <c r="JEX76" s="243"/>
      <c r="JEY76" s="243"/>
      <c r="JEZ76" s="243"/>
      <c r="JFA76" s="243"/>
      <c r="JFB76" s="243"/>
      <c r="JFC76" s="243"/>
      <c r="JFD76" s="243"/>
      <c r="JFE76" s="243"/>
      <c r="JFF76" s="243"/>
      <c r="JFG76" s="243"/>
      <c r="JFH76" s="243"/>
      <c r="JFI76" s="243"/>
      <c r="JFJ76" s="243"/>
      <c r="JFK76" s="243"/>
      <c r="JFL76" s="243"/>
      <c r="JFM76" s="243"/>
      <c r="JFN76" s="243"/>
      <c r="JFO76" s="243"/>
      <c r="JFP76" s="243"/>
      <c r="JFQ76" s="243"/>
      <c r="JFR76" s="243"/>
      <c r="JFS76" s="243"/>
      <c r="JFT76" s="243"/>
      <c r="JFU76" s="243"/>
      <c r="JFV76" s="243"/>
      <c r="JFW76" s="243"/>
      <c r="JFX76" s="243"/>
      <c r="JFY76" s="243"/>
      <c r="JFZ76" s="243"/>
      <c r="JGA76" s="243"/>
      <c r="JGB76" s="243"/>
      <c r="JGC76" s="243"/>
      <c r="JGD76" s="243"/>
      <c r="JGE76" s="243"/>
      <c r="JGF76" s="243"/>
      <c r="JGG76" s="243"/>
      <c r="JGH76" s="243"/>
      <c r="JGI76" s="243"/>
      <c r="JGJ76" s="243"/>
      <c r="JGK76" s="243"/>
      <c r="JGL76" s="243"/>
      <c r="JGM76" s="243"/>
      <c r="JGN76" s="243"/>
      <c r="JGO76" s="243"/>
      <c r="JGP76" s="243"/>
      <c r="JGQ76" s="243"/>
      <c r="JGR76" s="243"/>
      <c r="JGS76" s="243"/>
      <c r="JGT76" s="243"/>
      <c r="JGU76" s="243"/>
      <c r="JGV76" s="243"/>
      <c r="JGW76" s="243"/>
      <c r="JGX76" s="243"/>
      <c r="JGY76" s="243"/>
      <c r="JGZ76" s="243"/>
      <c r="JHA76" s="243"/>
      <c r="JHB76" s="243"/>
      <c r="JHC76" s="243"/>
      <c r="JHD76" s="243"/>
      <c r="JHE76" s="243"/>
      <c r="JHF76" s="243"/>
      <c r="JHG76" s="243"/>
      <c r="JHH76" s="243"/>
      <c r="JHI76" s="243"/>
      <c r="JHJ76" s="243"/>
      <c r="JHK76" s="243"/>
      <c r="JHL76" s="243"/>
      <c r="JHM76" s="243"/>
      <c r="JHN76" s="243"/>
      <c r="JHO76" s="243"/>
      <c r="JHP76" s="243"/>
      <c r="JHQ76" s="243"/>
      <c r="JHR76" s="243"/>
      <c r="JHS76" s="243"/>
      <c r="JHT76" s="243"/>
      <c r="JHU76" s="243"/>
      <c r="JHV76" s="243"/>
      <c r="JHW76" s="243"/>
      <c r="JHX76" s="243"/>
      <c r="JHY76" s="243"/>
      <c r="JHZ76" s="243"/>
      <c r="JIA76" s="243"/>
      <c r="JIB76" s="243"/>
      <c r="JIC76" s="243"/>
      <c r="JID76" s="243"/>
      <c r="JIE76" s="243"/>
      <c r="JIF76" s="243"/>
      <c r="JIG76" s="243"/>
      <c r="JIH76" s="243"/>
      <c r="JII76" s="243"/>
      <c r="JIJ76" s="243"/>
      <c r="JIK76" s="243"/>
      <c r="JIL76" s="243"/>
      <c r="JIM76" s="243"/>
      <c r="JIN76" s="243"/>
      <c r="JIO76" s="243"/>
      <c r="JIP76" s="243"/>
      <c r="JIQ76" s="243"/>
      <c r="JIR76" s="243"/>
      <c r="JIS76" s="243"/>
      <c r="JIT76" s="243"/>
      <c r="JIU76" s="243"/>
      <c r="JIV76" s="243"/>
      <c r="JIW76" s="243"/>
      <c r="JIX76" s="243"/>
      <c r="JIY76" s="243"/>
      <c r="JIZ76" s="243"/>
      <c r="JJA76" s="243"/>
      <c r="JJB76" s="243"/>
      <c r="JJC76" s="243"/>
      <c r="JJD76" s="243"/>
      <c r="JJE76" s="243"/>
      <c r="JJF76" s="243"/>
      <c r="JJG76" s="243"/>
      <c r="JJH76" s="243"/>
      <c r="JJI76" s="243"/>
      <c r="JJJ76" s="243"/>
      <c r="JJK76" s="243"/>
      <c r="JJL76" s="243"/>
      <c r="JJM76" s="243"/>
      <c r="JJN76" s="243"/>
      <c r="JJO76" s="243"/>
      <c r="JJP76" s="243"/>
      <c r="JJQ76" s="243"/>
      <c r="JJR76" s="243"/>
      <c r="JJS76" s="243"/>
      <c r="JJT76" s="243"/>
      <c r="JJU76" s="243"/>
      <c r="JJV76" s="243"/>
      <c r="JJW76" s="243"/>
      <c r="JJX76" s="243"/>
      <c r="JJY76" s="243"/>
      <c r="JJZ76" s="243"/>
      <c r="JKA76" s="243"/>
      <c r="JKB76" s="243"/>
      <c r="JKC76" s="243"/>
      <c r="JKD76" s="243"/>
      <c r="JKE76" s="243"/>
      <c r="JKF76" s="243"/>
      <c r="JKG76" s="243"/>
      <c r="JKH76" s="243"/>
      <c r="JKI76" s="243"/>
      <c r="JKJ76" s="243"/>
      <c r="JKK76" s="243"/>
      <c r="JKL76" s="243"/>
      <c r="JKM76" s="243"/>
      <c r="JKN76" s="243"/>
      <c r="JKO76" s="243"/>
      <c r="JKP76" s="243"/>
      <c r="JKQ76" s="243"/>
      <c r="JKR76" s="243"/>
      <c r="JKS76" s="243"/>
      <c r="JKT76" s="243"/>
      <c r="JKU76" s="243"/>
      <c r="JKV76" s="243"/>
      <c r="JKW76" s="243"/>
      <c r="JKX76" s="243"/>
      <c r="JKY76" s="243"/>
      <c r="JKZ76" s="243"/>
      <c r="JLA76" s="243"/>
      <c r="JLB76" s="243"/>
      <c r="JLC76" s="243"/>
      <c r="JLD76" s="243"/>
      <c r="JLE76" s="243"/>
      <c r="JLF76" s="243"/>
      <c r="JLG76" s="243"/>
      <c r="JLH76" s="243"/>
      <c r="JLI76" s="243"/>
      <c r="JLJ76" s="243"/>
      <c r="JLK76" s="243"/>
      <c r="JLL76" s="243"/>
      <c r="JLM76" s="243"/>
      <c r="JLN76" s="243"/>
      <c r="JLO76" s="243"/>
      <c r="JLP76" s="243"/>
      <c r="JLQ76" s="243"/>
      <c r="JLR76" s="243"/>
      <c r="JLS76" s="243"/>
      <c r="JLT76" s="243"/>
      <c r="JLU76" s="243"/>
      <c r="JLV76" s="243"/>
      <c r="JLW76" s="243"/>
      <c r="JLX76" s="243"/>
      <c r="JLY76" s="243"/>
      <c r="JLZ76" s="243"/>
      <c r="JMA76" s="243"/>
      <c r="JMB76" s="243"/>
      <c r="JMC76" s="243"/>
      <c r="JMD76" s="243"/>
      <c r="JME76" s="243"/>
      <c r="JMF76" s="243"/>
      <c r="JMG76" s="243"/>
      <c r="JMH76" s="243"/>
      <c r="JMI76" s="243"/>
      <c r="JMJ76" s="243"/>
      <c r="JMK76" s="243"/>
      <c r="JML76" s="243"/>
      <c r="JMM76" s="243"/>
      <c r="JMN76" s="243"/>
      <c r="JMO76" s="243"/>
      <c r="JMP76" s="243"/>
      <c r="JMQ76" s="243"/>
      <c r="JMR76" s="243"/>
      <c r="JMS76" s="243"/>
      <c r="JMT76" s="243"/>
      <c r="JMU76" s="243"/>
      <c r="JMV76" s="243"/>
      <c r="JMW76" s="243"/>
      <c r="JMX76" s="243"/>
      <c r="JMY76" s="243"/>
      <c r="JMZ76" s="243"/>
      <c r="JNA76" s="243"/>
      <c r="JNB76" s="243"/>
      <c r="JNC76" s="243"/>
      <c r="JND76" s="243"/>
      <c r="JNE76" s="243"/>
      <c r="JNF76" s="243"/>
      <c r="JNG76" s="243"/>
      <c r="JNH76" s="243"/>
      <c r="JNI76" s="243"/>
      <c r="JNJ76" s="243"/>
      <c r="JNK76" s="243"/>
      <c r="JNL76" s="243"/>
      <c r="JNM76" s="243"/>
      <c r="JNN76" s="243"/>
      <c r="JNO76" s="243"/>
      <c r="JNP76" s="243"/>
      <c r="JNQ76" s="243"/>
      <c r="JNR76" s="243"/>
      <c r="JNS76" s="243"/>
      <c r="JNT76" s="243"/>
      <c r="JNU76" s="243"/>
      <c r="JNV76" s="243"/>
      <c r="JNW76" s="243"/>
      <c r="JNX76" s="243"/>
      <c r="JNY76" s="243"/>
      <c r="JNZ76" s="243"/>
      <c r="JOA76" s="243"/>
      <c r="JOB76" s="243"/>
      <c r="JOC76" s="243"/>
      <c r="JOD76" s="243"/>
      <c r="JOE76" s="243"/>
      <c r="JOF76" s="243"/>
      <c r="JOG76" s="243"/>
      <c r="JOH76" s="243"/>
      <c r="JOI76" s="243"/>
      <c r="JOJ76" s="243"/>
      <c r="JOK76" s="243"/>
      <c r="JOL76" s="243"/>
      <c r="JOM76" s="243"/>
      <c r="JON76" s="243"/>
      <c r="JOO76" s="243"/>
      <c r="JOP76" s="243"/>
      <c r="JOQ76" s="243"/>
      <c r="JOR76" s="243"/>
      <c r="JOS76" s="243"/>
      <c r="JOT76" s="243"/>
      <c r="JOU76" s="243"/>
      <c r="JOV76" s="243"/>
      <c r="JOW76" s="243"/>
      <c r="JOX76" s="243"/>
      <c r="JOY76" s="243"/>
      <c r="JOZ76" s="243"/>
      <c r="JPA76" s="243"/>
      <c r="JPB76" s="243"/>
      <c r="JPC76" s="243"/>
      <c r="JPD76" s="243"/>
      <c r="JPE76" s="243"/>
      <c r="JPF76" s="243"/>
      <c r="JPG76" s="243"/>
      <c r="JPH76" s="243"/>
      <c r="JPI76" s="243"/>
      <c r="JPJ76" s="243"/>
      <c r="JPK76" s="243"/>
      <c r="JPL76" s="243"/>
      <c r="JPM76" s="243"/>
      <c r="JPN76" s="243"/>
      <c r="JPO76" s="243"/>
      <c r="JPP76" s="243"/>
      <c r="JPQ76" s="243"/>
      <c r="JPR76" s="243"/>
      <c r="JPS76" s="243"/>
      <c r="JPT76" s="243"/>
      <c r="JPU76" s="243"/>
      <c r="JPV76" s="243"/>
      <c r="JPW76" s="243"/>
      <c r="JPX76" s="243"/>
      <c r="JPY76" s="243"/>
      <c r="JPZ76" s="243"/>
      <c r="JQA76" s="243"/>
      <c r="JQB76" s="243"/>
      <c r="JQC76" s="243"/>
      <c r="JQD76" s="243"/>
      <c r="JQE76" s="243"/>
      <c r="JQF76" s="243"/>
      <c r="JQG76" s="243"/>
      <c r="JQH76" s="243"/>
      <c r="JQI76" s="243"/>
      <c r="JQJ76" s="243"/>
      <c r="JQK76" s="243"/>
      <c r="JQL76" s="243"/>
      <c r="JQM76" s="243"/>
      <c r="JQN76" s="243"/>
      <c r="JQO76" s="243"/>
      <c r="JQP76" s="243"/>
      <c r="JQQ76" s="243"/>
      <c r="JQR76" s="243"/>
      <c r="JQS76" s="243"/>
      <c r="JQT76" s="243"/>
      <c r="JQU76" s="243"/>
      <c r="JQV76" s="243"/>
      <c r="JQW76" s="243"/>
      <c r="JQX76" s="243"/>
      <c r="JQY76" s="243"/>
      <c r="JQZ76" s="243"/>
      <c r="JRA76" s="243"/>
      <c r="JRB76" s="243"/>
      <c r="JRC76" s="243"/>
      <c r="JRD76" s="243"/>
      <c r="JRE76" s="243"/>
      <c r="JRF76" s="243"/>
      <c r="JRG76" s="243"/>
      <c r="JRH76" s="243"/>
      <c r="JRI76" s="243"/>
      <c r="JRJ76" s="243"/>
      <c r="JRK76" s="243"/>
      <c r="JRL76" s="243"/>
      <c r="JRM76" s="243"/>
      <c r="JRN76" s="243"/>
      <c r="JRO76" s="243"/>
      <c r="JRP76" s="243"/>
      <c r="JRQ76" s="243"/>
      <c r="JRR76" s="243"/>
      <c r="JRS76" s="243"/>
      <c r="JRT76" s="243"/>
      <c r="JRU76" s="243"/>
      <c r="JRV76" s="243"/>
      <c r="JRW76" s="243"/>
      <c r="JRX76" s="243"/>
      <c r="JRY76" s="243"/>
      <c r="JRZ76" s="243"/>
      <c r="JSA76" s="243"/>
      <c r="JSB76" s="243"/>
      <c r="JSC76" s="243"/>
      <c r="JSD76" s="243"/>
      <c r="JSE76" s="243"/>
      <c r="JSF76" s="243"/>
      <c r="JSG76" s="243"/>
      <c r="JSH76" s="243"/>
      <c r="JSI76" s="243"/>
      <c r="JSJ76" s="243"/>
      <c r="JSK76" s="243"/>
      <c r="JSL76" s="243"/>
      <c r="JSM76" s="243"/>
      <c r="JSN76" s="243"/>
      <c r="JSO76" s="243"/>
      <c r="JSP76" s="243"/>
      <c r="JSQ76" s="243"/>
      <c r="JSR76" s="243"/>
      <c r="JSS76" s="243"/>
      <c r="JST76" s="243"/>
      <c r="JSU76" s="243"/>
      <c r="JSV76" s="243"/>
      <c r="JSW76" s="243"/>
      <c r="JSX76" s="243"/>
      <c r="JSY76" s="243"/>
      <c r="JSZ76" s="243"/>
      <c r="JTA76" s="243"/>
      <c r="JTB76" s="243"/>
      <c r="JTC76" s="243"/>
      <c r="JTD76" s="243"/>
      <c r="JTE76" s="243"/>
      <c r="JTF76" s="243"/>
      <c r="JTG76" s="243"/>
      <c r="JTH76" s="243"/>
      <c r="JTI76" s="243"/>
      <c r="JTJ76" s="243"/>
      <c r="JTK76" s="243"/>
      <c r="JTL76" s="243"/>
      <c r="JTM76" s="243"/>
      <c r="JTN76" s="243"/>
      <c r="JTO76" s="243"/>
      <c r="JTP76" s="243"/>
      <c r="JTQ76" s="243"/>
      <c r="JTR76" s="243"/>
      <c r="JTS76" s="243"/>
      <c r="JTT76" s="243"/>
      <c r="JTU76" s="243"/>
      <c r="JTV76" s="243"/>
      <c r="JTW76" s="243"/>
      <c r="JTX76" s="243"/>
      <c r="JTY76" s="243"/>
      <c r="JTZ76" s="243"/>
      <c r="JUA76" s="243"/>
      <c r="JUB76" s="243"/>
      <c r="JUC76" s="243"/>
      <c r="JUD76" s="243"/>
      <c r="JUE76" s="243"/>
      <c r="JUF76" s="243"/>
      <c r="JUG76" s="243"/>
      <c r="JUH76" s="243"/>
      <c r="JUI76" s="243"/>
      <c r="JUJ76" s="243"/>
      <c r="JUK76" s="243"/>
      <c r="JUL76" s="243"/>
      <c r="JUM76" s="243"/>
      <c r="JUN76" s="243"/>
      <c r="JUO76" s="243"/>
      <c r="JUP76" s="243"/>
      <c r="JUQ76" s="243"/>
      <c r="JUR76" s="243"/>
      <c r="JUS76" s="243"/>
      <c r="JUT76" s="243"/>
      <c r="JUU76" s="243"/>
      <c r="JUV76" s="243"/>
      <c r="JUW76" s="243"/>
      <c r="JUX76" s="243"/>
      <c r="JUY76" s="243"/>
      <c r="JUZ76" s="243"/>
      <c r="JVA76" s="243"/>
      <c r="JVB76" s="243"/>
      <c r="JVC76" s="243"/>
      <c r="JVD76" s="243"/>
      <c r="JVE76" s="243"/>
      <c r="JVF76" s="243"/>
      <c r="JVG76" s="243"/>
      <c r="JVH76" s="243"/>
      <c r="JVI76" s="243"/>
      <c r="JVJ76" s="243"/>
      <c r="JVK76" s="243"/>
      <c r="JVL76" s="243"/>
      <c r="JVM76" s="243"/>
      <c r="JVN76" s="243"/>
      <c r="JVO76" s="243"/>
      <c r="JVP76" s="243"/>
      <c r="JVQ76" s="243"/>
      <c r="JVR76" s="243"/>
      <c r="JVS76" s="243"/>
      <c r="JVT76" s="243"/>
      <c r="JVU76" s="243"/>
      <c r="JVV76" s="243"/>
      <c r="JVW76" s="243"/>
      <c r="JVX76" s="243"/>
      <c r="JVY76" s="243"/>
      <c r="JVZ76" s="243"/>
      <c r="JWA76" s="243"/>
      <c r="JWB76" s="243"/>
      <c r="JWC76" s="243"/>
      <c r="JWD76" s="243"/>
      <c r="JWE76" s="243"/>
      <c r="JWF76" s="243"/>
      <c r="JWG76" s="243"/>
      <c r="JWH76" s="243"/>
      <c r="JWI76" s="243"/>
      <c r="JWJ76" s="243"/>
      <c r="JWK76" s="243"/>
      <c r="JWL76" s="243"/>
      <c r="JWM76" s="243"/>
      <c r="JWN76" s="243"/>
      <c r="JWO76" s="243"/>
      <c r="JWP76" s="243"/>
      <c r="JWQ76" s="243"/>
      <c r="JWR76" s="243"/>
      <c r="JWS76" s="243"/>
      <c r="JWT76" s="243"/>
      <c r="JWU76" s="243"/>
      <c r="JWV76" s="243"/>
      <c r="JWW76" s="243"/>
      <c r="JWX76" s="243"/>
      <c r="JWY76" s="243"/>
      <c r="JWZ76" s="243"/>
      <c r="JXA76" s="243"/>
      <c r="JXB76" s="243"/>
      <c r="JXC76" s="243"/>
      <c r="JXD76" s="243"/>
      <c r="JXE76" s="243"/>
      <c r="JXF76" s="243"/>
      <c r="JXG76" s="243"/>
      <c r="JXH76" s="243"/>
      <c r="JXI76" s="243"/>
      <c r="JXJ76" s="243"/>
      <c r="JXK76" s="243"/>
      <c r="JXL76" s="243"/>
      <c r="JXM76" s="243"/>
      <c r="JXN76" s="243"/>
      <c r="JXO76" s="243"/>
      <c r="JXP76" s="243"/>
      <c r="JXQ76" s="243"/>
      <c r="JXR76" s="243"/>
      <c r="JXS76" s="243"/>
      <c r="JXT76" s="243"/>
      <c r="JXU76" s="243"/>
      <c r="JXV76" s="243"/>
      <c r="JXW76" s="243"/>
      <c r="JXX76" s="243"/>
      <c r="JXY76" s="243"/>
      <c r="JXZ76" s="243"/>
      <c r="JYA76" s="243"/>
      <c r="JYB76" s="243"/>
      <c r="JYC76" s="243"/>
      <c r="JYD76" s="243"/>
      <c r="JYE76" s="243"/>
      <c r="JYF76" s="243"/>
      <c r="JYG76" s="243"/>
      <c r="JYH76" s="243"/>
      <c r="JYI76" s="243"/>
      <c r="JYJ76" s="243"/>
      <c r="JYK76" s="243"/>
      <c r="JYL76" s="243"/>
      <c r="JYM76" s="243"/>
      <c r="JYN76" s="243"/>
      <c r="JYO76" s="243"/>
      <c r="JYP76" s="243"/>
      <c r="JYQ76" s="243"/>
      <c r="JYR76" s="243"/>
      <c r="JYS76" s="243"/>
      <c r="JYT76" s="243"/>
      <c r="JYU76" s="243"/>
      <c r="JYV76" s="243"/>
      <c r="JYW76" s="243"/>
      <c r="JYX76" s="243"/>
      <c r="JYY76" s="243"/>
      <c r="JYZ76" s="243"/>
      <c r="JZA76" s="243"/>
      <c r="JZB76" s="243"/>
      <c r="JZC76" s="243"/>
      <c r="JZD76" s="243"/>
      <c r="JZE76" s="243"/>
      <c r="JZF76" s="243"/>
      <c r="JZG76" s="243"/>
      <c r="JZH76" s="243"/>
      <c r="JZI76" s="243"/>
      <c r="JZJ76" s="243"/>
      <c r="JZK76" s="243"/>
      <c r="JZL76" s="243"/>
      <c r="JZM76" s="243"/>
      <c r="JZN76" s="243"/>
      <c r="JZO76" s="243"/>
      <c r="JZP76" s="243"/>
      <c r="JZQ76" s="243"/>
      <c r="JZR76" s="243"/>
      <c r="JZS76" s="243"/>
      <c r="JZT76" s="243"/>
      <c r="JZU76" s="243"/>
      <c r="JZV76" s="243"/>
      <c r="JZW76" s="243"/>
      <c r="JZX76" s="243"/>
      <c r="JZY76" s="243"/>
      <c r="JZZ76" s="243"/>
      <c r="KAA76" s="243"/>
      <c r="KAB76" s="243"/>
      <c r="KAC76" s="243"/>
      <c r="KAD76" s="243"/>
      <c r="KAE76" s="243"/>
      <c r="KAF76" s="243"/>
      <c r="KAG76" s="243"/>
      <c r="KAH76" s="243"/>
      <c r="KAI76" s="243"/>
      <c r="KAJ76" s="243"/>
      <c r="KAK76" s="243"/>
      <c r="KAL76" s="243"/>
      <c r="KAM76" s="243"/>
      <c r="KAN76" s="243"/>
      <c r="KAO76" s="243"/>
      <c r="KAP76" s="243"/>
      <c r="KAQ76" s="243"/>
      <c r="KAR76" s="243"/>
      <c r="KAS76" s="243"/>
      <c r="KAT76" s="243"/>
      <c r="KAU76" s="243"/>
      <c r="KAV76" s="243"/>
      <c r="KAW76" s="243"/>
      <c r="KAX76" s="243"/>
      <c r="KAY76" s="243"/>
      <c r="KAZ76" s="243"/>
      <c r="KBA76" s="243"/>
      <c r="KBB76" s="243"/>
      <c r="KBC76" s="243"/>
      <c r="KBD76" s="243"/>
      <c r="KBE76" s="243"/>
      <c r="KBF76" s="243"/>
      <c r="KBG76" s="243"/>
      <c r="KBH76" s="243"/>
      <c r="KBI76" s="243"/>
      <c r="KBJ76" s="243"/>
      <c r="KBK76" s="243"/>
      <c r="KBL76" s="243"/>
      <c r="KBM76" s="243"/>
      <c r="KBN76" s="243"/>
      <c r="KBO76" s="243"/>
      <c r="KBP76" s="243"/>
      <c r="KBQ76" s="243"/>
      <c r="KBR76" s="243"/>
      <c r="KBS76" s="243"/>
      <c r="KBT76" s="243"/>
      <c r="KBU76" s="243"/>
      <c r="KBV76" s="243"/>
      <c r="KBW76" s="243"/>
      <c r="KBX76" s="243"/>
      <c r="KBY76" s="243"/>
      <c r="KBZ76" s="243"/>
      <c r="KCA76" s="243"/>
      <c r="KCB76" s="243"/>
      <c r="KCC76" s="243"/>
      <c r="KCD76" s="243"/>
      <c r="KCE76" s="243"/>
      <c r="KCF76" s="243"/>
      <c r="KCG76" s="243"/>
      <c r="KCH76" s="243"/>
      <c r="KCI76" s="243"/>
      <c r="KCJ76" s="243"/>
      <c r="KCK76" s="243"/>
      <c r="KCL76" s="243"/>
      <c r="KCM76" s="243"/>
      <c r="KCN76" s="243"/>
      <c r="KCO76" s="243"/>
      <c r="KCP76" s="243"/>
      <c r="KCQ76" s="243"/>
      <c r="KCR76" s="243"/>
      <c r="KCS76" s="243"/>
      <c r="KCT76" s="243"/>
      <c r="KCU76" s="243"/>
      <c r="KCV76" s="243"/>
      <c r="KCW76" s="243"/>
      <c r="KCX76" s="243"/>
      <c r="KCY76" s="243"/>
      <c r="KCZ76" s="243"/>
      <c r="KDA76" s="243"/>
      <c r="KDB76" s="243"/>
      <c r="KDC76" s="243"/>
      <c r="KDD76" s="243"/>
      <c r="KDE76" s="243"/>
      <c r="KDF76" s="243"/>
      <c r="KDG76" s="243"/>
      <c r="KDH76" s="243"/>
      <c r="KDI76" s="243"/>
      <c r="KDJ76" s="243"/>
      <c r="KDK76" s="243"/>
      <c r="KDL76" s="243"/>
      <c r="KDM76" s="243"/>
      <c r="KDN76" s="243"/>
      <c r="KDO76" s="243"/>
      <c r="KDP76" s="243"/>
      <c r="KDQ76" s="243"/>
      <c r="KDR76" s="243"/>
      <c r="KDS76" s="243"/>
      <c r="KDT76" s="243"/>
      <c r="KDU76" s="243"/>
      <c r="KDV76" s="243"/>
      <c r="KDW76" s="243"/>
      <c r="KDX76" s="243"/>
      <c r="KDY76" s="243"/>
      <c r="KDZ76" s="243"/>
      <c r="KEA76" s="243"/>
      <c r="KEB76" s="243"/>
      <c r="KEC76" s="243"/>
      <c r="KED76" s="243"/>
      <c r="KEE76" s="243"/>
      <c r="KEF76" s="243"/>
      <c r="KEG76" s="243"/>
      <c r="KEH76" s="243"/>
      <c r="KEI76" s="243"/>
      <c r="KEJ76" s="243"/>
      <c r="KEK76" s="243"/>
      <c r="KEL76" s="243"/>
      <c r="KEM76" s="243"/>
      <c r="KEN76" s="243"/>
      <c r="KEO76" s="243"/>
      <c r="KEP76" s="243"/>
      <c r="KEQ76" s="243"/>
      <c r="KER76" s="243"/>
      <c r="KES76" s="243"/>
      <c r="KET76" s="243"/>
      <c r="KEU76" s="243"/>
      <c r="KEV76" s="243"/>
      <c r="KEW76" s="243"/>
      <c r="KEX76" s="243"/>
      <c r="KEY76" s="243"/>
      <c r="KEZ76" s="243"/>
      <c r="KFA76" s="243"/>
      <c r="KFB76" s="243"/>
      <c r="KFC76" s="243"/>
      <c r="KFD76" s="243"/>
      <c r="KFE76" s="243"/>
      <c r="KFF76" s="243"/>
      <c r="KFG76" s="243"/>
      <c r="KFH76" s="243"/>
      <c r="KFI76" s="243"/>
      <c r="KFJ76" s="243"/>
      <c r="KFK76" s="243"/>
      <c r="KFL76" s="243"/>
      <c r="KFM76" s="243"/>
      <c r="KFN76" s="243"/>
      <c r="KFO76" s="243"/>
      <c r="KFP76" s="243"/>
      <c r="KFQ76" s="243"/>
      <c r="KFR76" s="243"/>
      <c r="KFS76" s="243"/>
      <c r="KFT76" s="243"/>
      <c r="KFU76" s="243"/>
      <c r="KFV76" s="243"/>
      <c r="KFW76" s="243"/>
      <c r="KFX76" s="243"/>
      <c r="KFY76" s="243"/>
      <c r="KFZ76" s="243"/>
      <c r="KGA76" s="243"/>
      <c r="KGB76" s="243"/>
      <c r="KGC76" s="243"/>
      <c r="KGD76" s="243"/>
      <c r="KGE76" s="243"/>
      <c r="KGF76" s="243"/>
      <c r="KGG76" s="243"/>
      <c r="KGH76" s="243"/>
      <c r="KGI76" s="243"/>
      <c r="KGJ76" s="243"/>
      <c r="KGK76" s="243"/>
      <c r="KGL76" s="243"/>
      <c r="KGM76" s="243"/>
      <c r="KGN76" s="243"/>
      <c r="KGO76" s="243"/>
      <c r="KGP76" s="243"/>
      <c r="KGQ76" s="243"/>
      <c r="KGR76" s="243"/>
      <c r="KGS76" s="243"/>
      <c r="KGT76" s="243"/>
      <c r="KGU76" s="243"/>
      <c r="KGV76" s="243"/>
      <c r="KGW76" s="243"/>
      <c r="KGX76" s="243"/>
      <c r="KGY76" s="243"/>
      <c r="KGZ76" s="243"/>
      <c r="KHA76" s="243"/>
      <c r="KHB76" s="243"/>
      <c r="KHC76" s="243"/>
      <c r="KHD76" s="243"/>
      <c r="KHE76" s="243"/>
      <c r="KHF76" s="243"/>
      <c r="KHG76" s="243"/>
      <c r="KHH76" s="243"/>
      <c r="KHI76" s="243"/>
      <c r="KHJ76" s="243"/>
      <c r="KHK76" s="243"/>
      <c r="KHL76" s="243"/>
      <c r="KHM76" s="243"/>
      <c r="KHN76" s="243"/>
      <c r="KHO76" s="243"/>
      <c r="KHP76" s="243"/>
      <c r="KHQ76" s="243"/>
      <c r="KHR76" s="243"/>
      <c r="KHS76" s="243"/>
      <c r="KHT76" s="243"/>
      <c r="KHU76" s="243"/>
      <c r="KHV76" s="243"/>
      <c r="KHW76" s="243"/>
      <c r="KHX76" s="243"/>
      <c r="KHY76" s="243"/>
      <c r="KHZ76" s="243"/>
      <c r="KIA76" s="243"/>
      <c r="KIB76" s="243"/>
      <c r="KIC76" s="243"/>
      <c r="KID76" s="243"/>
      <c r="KIE76" s="243"/>
      <c r="KIF76" s="243"/>
      <c r="KIG76" s="243"/>
      <c r="KIH76" s="243"/>
      <c r="KII76" s="243"/>
      <c r="KIJ76" s="243"/>
      <c r="KIK76" s="243"/>
      <c r="KIL76" s="243"/>
      <c r="KIM76" s="243"/>
      <c r="KIN76" s="243"/>
      <c r="KIO76" s="243"/>
      <c r="KIP76" s="243"/>
      <c r="KIQ76" s="243"/>
      <c r="KIR76" s="243"/>
      <c r="KIS76" s="243"/>
      <c r="KIT76" s="243"/>
      <c r="KIU76" s="243"/>
      <c r="KIV76" s="243"/>
      <c r="KIW76" s="243"/>
      <c r="KIX76" s="243"/>
      <c r="KIY76" s="243"/>
      <c r="KIZ76" s="243"/>
      <c r="KJA76" s="243"/>
      <c r="KJB76" s="243"/>
      <c r="KJC76" s="243"/>
      <c r="KJD76" s="243"/>
      <c r="KJE76" s="243"/>
      <c r="KJF76" s="243"/>
      <c r="KJG76" s="243"/>
      <c r="KJH76" s="243"/>
      <c r="KJI76" s="243"/>
      <c r="KJJ76" s="243"/>
      <c r="KJK76" s="243"/>
      <c r="KJL76" s="243"/>
      <c r="KJM76" s="243"/>
      <c r="KJN76" s="243"/>
      <c r="KJO76" s="243"/>
      <c r="KJP76" s="243"/>
      <c r="KJQ76" s="243"/>
      <c r="KJR76" s="243"/>
      <c r="KJS76" s="243"/>
      <c r="KJT76" s="243"/>
      <c r="KJU76" s="243"/>
      <c r="KJV76" s="243"/>
      <c r="KJW76" s="243"/>
      <c r="KJX76" s="243"/>
      <c r="KJY76" s="243"/>
      <c r="KJZ76" s="243"/>
      <c r="KKA76" s="243"/>
      <c r="KKB76" s="243"/>
      <c r="KKC76" s="243"/>
      <c r="KKD76" s="243"/>
      <c r="KKE76" s="243"/>
      <c r="KKF76" s="243"/>
      <c r="KKG76" s="243"/>
      <c r="KKH76" s="243"/>
      <c r="KKI76" s="243"/>
      <c r="KKJ76" s="243"/>
      <c r="KKK76" s="243"/>
      <c r="KKL76" s="243"/>
      <c r="KKM76" s="243"/>
      <c r="KKN76" s="243"/>
      <c r="KKO76" s="243"/>
      <c r="KKP76" s="243"/>
      <c r="KKQ76" s="243"/>
      <c r="KKR76" s="243"/>
      <c r="KKS76" s="243"/>
      <c r="KKT76" s="243"/>
      <c r="KKU76" s="243"/>
      <c r="KKV76" s="243"/>
      <c r="KKW76" s="243"/>
      <c r="KKX76" s="243"/>
      <c r="KKY76" s="243"/>
      <c r="KKZ76" s="243"/>
      <c r="KLA76" s="243"/>
      <c r="KLB76" s="243"/>
      <c r="KLC76" s="243"/>
      <c r="KLD76" s="243"/>
      <c r="KLE76" s="243"/>
      <c r="KLF76" s="243"/>
      <c r="KLG76" s="243"/>
      <c r="KLH76" s="243"/>
      <c r="KLI76" s="243"/>
      <c r="KLJ76" s="243"/>
      <c r="KLK76" s="243"/>
      <c r="KLL76" s="243"/>
      <c r="KLM76" s="243"/>
      <c r="KLN76" s="243"/>
      <c r="KLO76" s="243"/>
      <c r="KLP76" s="243"/>
      <c r="KLQ76" s="243"/>
      <c r="KLR76" s="243"/>
      <c r="KLS76" s="243"/>
      <c r="KLT76" s="243"/>
      <c r="KLU76" s="243"/>
      <c r="KLV76" s="243"/>
      <c r="KLW76" s="243"/>
      <c r="KLX76" s="243"/>
      <c r="KLY76" s="243"/>
      <c r="KLZ76" s="243"/>
      <c r="KMA76" s="243"/>
      <c r="KMB76" s="243"/>
      <c r="KMC76" s="243"/>
      <c r="KMD76" s="243"/>
      <c r="KME76" s="243"/>
      <c r="KMF76" s="243"/>
      <c r="KMG76" s="243"/>
      <c r="KMH76" s="243"/>
      <c r="KMI76" s="243"/>
      <c r="KMJ76" s="243"/>
      <c r="KMK76" s="243"/>
      <c r="KML76" s="243"/>
      <c r="KMM76" s="243"/>
      <c r="KMN76" s="243"/>
      <c r="KMO76" s="243"/>
      <c r="KMP76" s="243"/>
      <c r="KMQ76" s="243"/>
      <c r="KMR76" s="243"/>
      <c r="KMS76" s="243"/>
      <c r="KMT76" s="243"/>
      <c r="KMU76" s="243"/>
      <c r="KMV76" s="243"/>
      <c r="KMW76" s="243"/>
      <c r="KMX76" s="243"/>
      <c r="KMY76" s="243"/>
      <c r="KMZ76" s="243"/>
      <c r="KNA76" s="243"/>
      <c r="KNB76" s="243"/>
      <c r="KNC76" s="243"/>
      <c r="KND76" s="243"/>
      <c r="KNE76" s="243"/>
      <c r="KNF76" s="243"/>
      <c r="KNG76" s="243"/>
      <c r="KNH76" s="243"/>
      <c r="KNI76" s="243"/>
      <c r="KNJ76" s="243"/>
      <c r="KNK76" s="243"/>
      <c r="KNL76" s="243"/>
      <c r="KNM76" s="243"/>
      <c r="KNN76" s="243"/>
      <c r="KNO76" s="243"/>
      <c r="KNP76" s="243"/>
      <c r="KNQ76" s="243"/>
      <c r="KNR76" s="243"/>
      <c r="KNS76" s="243"/>
      <c r="KNT76" s="243"/>
      <c r="KNU76" s="243"/>
      <c r="KNV76" s="243"/>
      <c r="KNW76" s="243"/>
      <c r="KNX76" s="243"/>
      <c r="KNY76" s="243"/>
      <c r="KNZ76" s="243"/>
      <c r="KOA76" s="243"/>
      <c r="KOB76" s="243"/>
      <c r="KOC76" s="243"/>
      <c r="KOD76" s="243"/>
      <c r="KOE76" s="243"/>
      <c r="KOF76" s="243"/>
      <c r="KOG76" s="243"/>
      <c r="KOH76" s="243"/>
      <c r="KOI76" s="243"/>
      <c r="KOJ76" s="243"/>
      <c r="KOK76" s="243"/>
      <c r="KOL76" s="243"/>
      <c r="KOM76" s="243"/>
      <c r="KON76" s="243"/>
      <c r="KOO76" s="243"/>
      <c r="KOP76" s="243"/>
      <c r="KOQ76" s="243"/>
      <c r="KOR76" s="243"/>
      <c r="KOS76" s="243"/>
      <c r="KOT76" s="243"/>
      <c r="KOU76" s="243"/>
      <c r="KOV76" s="243"/>
      <c r="KOW76" s="243"/>
      <c r="KOX76" s="243"/>
      <c r="KOY76" s="243"/>
      <c r="KOZ76" s="243"/>
      <c r="KPA76" s="243"/>
      <c r="KPB76" s="243"/>
      <c r="KPC76" s="243"/>
      <c r="KPD76" s="243"/>
      <c r="KPE76" s="243"/>
      <c r="KPF76" s="243"/>
      <c r="KPG76" s="243"/>
      <c r="KPH76" s="243"/>
      <c r="KPI76" s="243"/>
      <c r="KPJ76" s="243"/>
      <c r="KPK76" s="243"/>
      <c r="KPL76" s="243"/>
      <c r="KPM76" s="243"/>
      <c r="KPN76" s="243"/>
      <c r="KPO76" s="243"/>
      <c r="KPP76" s="243"/>
      <c r="KPQ76" s="243"/>
      <c r="KPR76" s="243"/>
      <c r="KPS76" s="243"/>
      <c r="KPT76" s="243"/>
      <c r="KPU76" s="243"/>
      <c r="KPV76" s="243"/>
      <c r="KPW76" s="243"/>
      <c r="KPX76" s="243"/>
      <c r="KPY76" s="243"/>
      <c r="KPZ76" s="243"/>
      <c r="KQA76" s="243"/>
      <c r="KQB76" s="243"/>
      <c r="KQC76" s="243"/>
      <c r="KQD76" s="243"/>
      <c r="KQE76" s="243"/>
      <c r="KQF76" s="243"/>
      <c r="KQG76" s="243"/>
      <c r="KQH76" s="243"/>
      <c r="KQI76" s="243"/>
      <c r="KQJ76" s="243"/>
      <c r="KQK76" s="243"/>
      <c r="KQL76" s="243"/>
      <c r="KQM76" s="243"/>
      <c r="KQN76" s="243"/>
      <c r="KQO76" s="243"/>
      <c r="KQP76" s="243"/>
      <c r="KQQ76" s="243"/>
      <c r="KQR76" s="243"/>
      <c r="KQS76" s="243"/>
      <c r="KQT76" s="243"/>
      <c r="KQU76" s="243"/>
      <c r="KQV76" s="243"/>
      <c r="KQW76" s="243"/>
      <c r="KQX76" s="243"/>
      <c r="KQY76" s="243"/>
      <c r="KQZ76" s="243"/>
      <c r="KRA76" s="243"/>
      <c r="KRB76" s="243"/>
      <c r="KRC76" s="243"/>
      <c r="KRD76" s="243"/>
      <c r="KRE76" s="243"/>
      <c r="KRF76" s="243"/>
      <c r="KRG76" s="243"/>
      <c r="KRH76" s="243"/>
      <c r="KRI76" s="243"/>
      <c r="KRJ76" s="243"/>
      <c r="KRK76" s="243"/>
      <c r="KRL76" s="243"/>
      <c r="KRM76" s="243"/>
      <c r="KRN76" s="243"/>
      <c r="KRO76" s="243"/>
      <c r="KRP76" s="243"/>
      <c r="KRQ76" s="243"/>
      <c r="KRR76" s="243"/>
      <c r="KRS76" s="243"/>
      <c r="KRT76" s="243"/>
      <c r="KRU76" s="243"/>
      <c r="KRV76" s="243"/>
      <c r="KRW76" s="243"/>
      <c r="KRX76" s="243"/>
      <c r="KRY76" s="243"/>
      <c r="KRZ76" s="243"/>
      <c r="KSA76" s="243"/>
      <c r="KSB76" s="243"/>
      <c r="KSC76" s="243"/>
      <c r="KSD76" s="243"/>
      <c r="KSE76" s="243"/>
      <c r="KSF76" s="243"/>
      <c r="KSG76" s="243"/>
      <c r="KSH76" s="243"/>
      <c r="KSI76" s="243"/>
      <c r="KSJ76" s="243"/>
      <c r="KSK76" s="243"/>
      <c r="KSL76" s="243"/>
      <c r="KSM76" s="243"/>
      <c r="KSN76" s="243"/>
      <c r="KSO76" s="243"/>
      <c r="KSP76" s="243"/>
      <c r="KSQ76" s="243"/>
      <c r="KSR76" s="243"/>
      <c r="KSS76" s="243"/>
      <c r="KST76" s="243"/>
      <c r="KSU76" s="243"/>
      <c r="KSV76" s="243"/>
      <c r="KSW76" s="243"/>
      <c r="KSX76" s="243"/>
      <c r="KSY76" s="243"/>
      <c r="KSZ76" s="243"/>
      <c r="KTA76" s="243"/>
      <c r="KTB76" s="243"/>
      <c r="KTC76" s="243"/>
      <c r="KTD76" s="243"/>
      <c r="KTE76" s="243"/>
      <c r="KTF76" s="243"/>
      <c r="KTG76" s="243"/>
      <c r="KTH76" s="243"/>
      <c r="KTI76" s="243"/>
      <c r="KTJ76" s="243"/>
      <c r="KTK76" s="243"/>
      <c r="KTL76" s="243"/>
      <c r="KTM76" s="243"/>
      <c r="KTN76" s="243"/>
      <c r="KTO76" s="243"/>
      <c r="KTP76" s="243"/>
      <c r="KTQ76" s="243"/>
      <c r="KTR76" s="243"/>
      <c r="KTS76" s="243"/>
      <c r="KTT76" s="243"/>
      <c r="KTU76" s="243"/>
      <c r="KTV76" s="243"/>
      <c r="KTW76" s="243"/>
      <c r="KTX76" s="243"/>
      <c r="KTY76" s="243"/>
      <c r="KTZ76" s="243"/>
      <c r="KUA76" s="243"/>
      <c r="KUB76" s="243"/>
      <c r="KUC76" s="243"/>
      <c r="KUD76" s="243"/>
      <c r="KUE76" s="243"/>
      <c r="KUF76" s="243"/>
      <c r="KUG76" s="243"/>
      <c r="KUH76" s="243"/>
      <c r="KUI76" s="243"/>
      <c r="KUJ76" s="243"/>
      <c r="KUK76" s="243"/>
      <c r="KUL76" s="243"/>
      <c r="KUM76" s="243"/>
      <c r="KUN76" s="243"/>
      <c r="KUO76" s="243"/>
      <c r="KUP76" s="243"/>
      <c r="KUQ76" s="243"/>
      <c r="KUR76" s="243"/>
      <c r="KUS76" s="243"/>
      <c r="KUT76" s="243"/>
      <c r="KUU76" s="243"/>
      <c r="KUV76" s="243"/>
      <c r="KUW76" s="243"/>
      <c r="KUX76" s="243"/>
      <c r="KUY76" s="243"/>
      <c r="KUZ76" s="243"/>
      <c r="KVA76" s="243"/>
      <c r="KVB76" s="243"/>
      <c r="KVC76" s="243"/>
      <c r="KVD76" s="243"/>
      <c r="KVE76" s="243"/>
      <c r="KVF76" s="243"/>
      <c r="KVG76" s="243"/>
      <c r="KVH76" s="243"/>
      <c r="KVI76" s="243"/>
      <c r="KVJ76" s="243"/>
      <c r="KVK76" s="243"/>
      <c r="KVL76" s="243"/>
      <c r="KVM76" s="243"/>
      <c r="KVN76" s="243"/>
      <c r="KVO76" s="243"/>
      <c r="KVP76" s="243"/>
      <c r="KVQ76" s="243"/>
      <c r="KVR76" s="243"/>
      <c r="KVS76" s="243"/>
      <c r="KVT76" s="243"/>
      <c r="KVU76" s="243"/>
      <c r="KVV76" s="243"/>
      <c r="KVW76" s="243"/>
      <c r="KVX76" s="243"/>
      <c r="KVY76" s="243"/>
      <c r="KVZ76" s="243"/>
      <c r="KWA76" s="243"/>
      <c r="KWB76" s="243"/>
      <c r="KWC76" s="243"/>
      <c r="KWD76" s="243"/>
      <c r="KWE76" s="243"/>
      <c r="KWF76" s="243"/>
      <c r="KWG76" s="243"/>
      <c r="KWH76" s="243"/>
      <c r="KWI76" s="243"/>
      <c r="KWJ76" s="243"/>
      <c r="KWK76" s="243"/>
      <c r="KWL76" s="243"/>
      <c r="KWM76" s="243"/>
      <c r="KWN76" s="243"/>
      <c r="KWO76" s="243"/>
      <c r="KWP76" s="243"/>
      <c r="KWQ76" s="243"/>
      <c r="KWR76" s="243"/>
      <c r="KWS76" s="243"/>
      <c r="KWT76" s="243"/>
      <c r="KWU76" s="243"/>
      <c r="KWV76" s="243"/>
      <c r="KWW76" s="243"/>
      <c r="KWX76" s="243"/>
      <c r="KWY76" s="243"/>
      <c r="KWZ76" s="243"/>
      <c r="KXA76" s="243"/>
      <c r="KXB76" s="243"/>
      <c r="KXC76" s="243"/>
      <c r="KXD76" s="243"/>
      <c r="KXE76" s="243"/>
      <c r="KXF76" s="243"/>
      <c r="KXG76" s="243"/>
      <c r="KXH76" s="243"/>
      <c r="KXI76" s="243"/>
      <c r="KXJ76" s="243"/>
      <c r="KXK76" s="243"/>
      <c r="KXL76" s="243"/>
      <c r="KXM76" s="243"/>
      <c r="KXN76" s="243"/>
      <c r="KXO76" s="243"/>
      <c r="KXP76" s="243"/>
      <c r="KXQ76" s="243"/>
      <c r="KXR76" s="243"/>
      <c r="KXS76" s="243"/>
      <c r="KXT76" s="243"/>
      <c r="KXU76" s="243"/>
      <c r="KXV76" s="243"/>
      <c r="KXW76" s="243"/>
      <c r="KXX76" s="243"/>
      <c r="KXY76" s="243"/>
      <c r="KXZ76" s="243"/>
      <c r="KYA76" s="243"/>
      <c r="KYB76" s="243"/>
      <c r="KYC76" s="243"/>
      <c r="KYD76" s="243"/>
      <c r="KYE76" s="243"/>
      <c r="KYF76" s="243"/>
      <c r="KYG76" s="243"/>
      <c r="KYH76" s="243"/>
      <c r="KYI76" s="243"/>
      <c r="KYJ76" s="243"/>
      <c r="KYK76" s="243"/>
      <c r="KYL76" s="243"/>
      <c r="KYM76" s="243"/>
      <c r="KYN76" s="243"/>
      <c r="KYO76" s="243"/>
      <c r="KYP76" s="243"/>
      <c r="KYQ76" s="243"/>
      <c r="KYR76" s="243"/>
      <c r="KYS76" s="243"/>
      <c r="KYT76" s="243"/>
      <c r="KYU76" s="243"/>
      <c r="KYV76" s="243"/>
      <c r="KYW76" s="243"/>
      <c r="KYX76" s="243"/>
      <c r="KYY76" s="243"/>
      <c r="KYZ76" s="243"/>
      <c r="KZA76" s="243"/>
      <c r="KZB76" s="243"/>
      <c r="KZC76" s="243"/>
      <c r="KZD76" s="243"/>
      <c r="KZE76" s="243"/>
      <c r="KZF76" s="243"/>
      <c r="KZG76" s="243"/>
      <c r="KZH76" s="243"/>
      <c r="KZI76" s="243"/>
      <c r="KZJ76" s="243"/>
      <c r="KZK76" s="243"/>
      <c r="KZL76" s="243"/>
      <c r="KZM76" s="243"/>
      <c r="KZN76" s="243"/>
      <c r="KZO76" s="243"/>
      <c r="KZP76" s="243"/>
      <c r="KZQ76" s="243"/>
      <c r="KZR76" s="243"/>
      <c r="KZS76" s="243"/>
      <c r="KZT76" s="243"/>
      <c r="KZU76" s="243"/>
      <c r="KZV76" s="243"/>
      <c r="KZW76" s="243"/>
      <c r="KZX76" s="243"/>
      <c r="KZY76" s="243"/>
      <c r="KZZ76" s="243"/>
      <c r="LAA76" s="243"/>
      <c r="LAB76" s="243"/>
      <c r="LAC76" s="243"/>
      <c r="LAD76" s="243"/>
      <c r="LAE76" s="243"/>
      <c r="LAF76" s="243"/>
      <c r="LAG76" s="243"/>
      <c r="LAH76" s="243"/>
      <c r="LAI76" s="243"/>
      <c r="LAJ76" s="243"/>
      <c r="LAK76" s="243"/>
      <c r="LAL76" s="243"/>
      <c r="LAM76" s="243"/>
      <c r="LAN76" s="243"/>
      <c r="LAO76" s="243"/>
      <c r="LAP76" s="243"/>
      <c r="LAQ76" s="243"/>
      <c r="LAR76" s="243"/>
      <c r="LAS76" s="243"/>
      <c r="LAT76" s="243"/>
      <c r="LAU76" s="243"/>
      <c r="LAV76" s="243"/>
      <c r="LAW76" s="243"/>
      <c r="LAX76" s="243"/>
      <c r="LAY76" s="243"/>
      <c r="LAZ76" s="243"/>
      <c r="LBA76" s="243"/>
      <c r="LBB76" s="243"/>
      <c r="LBC76" s="243"/>
      <c r="LBD76" s="243"/>
      <c r="LBE76" s="243"/>
      <c r="LBF76" s="243"/>
      <c r="LBG76" s="243"/>
      <c r="LBH76" s="243"/>
      <c r="LBI76" s="243"/>
      <c r="LBJ76" s="243"/>
      <c r="LBK76" s="243"/>
      <c r="LBL76" s="243"/>
      <c r="LBM76" s="243"/>
      <c r="LBN76" s="243"/>
      <c r="LBO76" s="243"/>
      <c r="LBP76" s="243"/>
      <c r="LBQ76" s="243"/>
      <c r="LBR76" s="243"/>
      <c r="LBS76" s="243"/>
      <c r="LBT76" s="243"/>
      <c r="LBU76" s="243"/>
      <c r="LBV76" s="243"/>
      <c r="LBW76" s="243"/>
      <c r="LBX76" s="243"/>
      <c r="LBY76" s="243"/>
      <c r="LBZ76" s="243"/>
      <c r="LCA76" s="243"/>
      <c r="LCB76" s="243"/>
      <c r="LCC76" s="243"/>
      <c r="LCD76" s="243"/>
      <c r="LCE76" s="243"/>
      <c r="LCF76" s="243"/>
      <c r="LCG76" s="243"/>
      <c r="LCH76" s="243"/>
      <c r="LCI76" s="243"/>
      <c r="LCJ76" s="243"/>
      <c r="LCK76" s="243"/>
      <c r="LCL76" s="243"/>
      <c r="LCM76" s="243"/>
      <c r="LCN76" s="243"/>
      <c r="LCO76" s="243"/>
      <c r="LCP76" s="243"/>
      <c r="LCQ76" s="243"/>
      <c r="LCR76" s="243"/>
      <c r="LCS76" s="243"/>
      <c r="LCT76" s="243"/>
      <c r="LCU76" s="243"/>
      <c r="LCV76" s="243"/>
      <c r="LCW76" s="243"/>
      <c r="LCX76" s="243"/>
      <c r="LCY76" s="243"/>
      <c r="LCZ76" s="243"/>
      <c r="LDA76" s="243"/>
      <c r="LDB76" s="243"/>
      <c r="LDC76" s="243"/>
      <c r="LDD76" s="243"/>
      <c r="LDE76" s="243"/>
      <c r="LDF76" s="243"/>
      <c r="LDG76" s="243"/>
      <c r="LDH76" s="243"/>
      <c r="LDI76" s="243"/>
      <c r="LDJ76" s="243"/>
      <c r="LDK76" s="243"/>
      <c r="LDL76" s="243"/>
      <c r="LDM76" s="243"/>
      <c r="LDN76" s="243"/>
      <c r="LDO76" s="243"/>
      <c r="LDP76" s="243"/>
      <c r="LDQ76" s="243"/>
      <c r="LDR76" s="243"/>
      <c r="LDS76" s="243"/>
      <c r="LDT76" s="243"/>
      <c r="LDU76" s="243"/>
      <c r="LDV76" s="243"/>
      <c r="LDW76" s="243"/>
      <c r="LDX76" s="243"/>
      <c r="LDY76" s="243"/>
      <c r="LDZ76" s="243"/>
      <c r="LEA76" s="243"/>
      <c r="LEB76" s="243"/>
      <c r="LEC76" s="243"/>
      <c r="LED76" s="243"/>
      <c r="LEE76" s="243"/>
      <c r="LEF76" s="243"/>
      <c r="LEG76" s="243"/>
      <c r="LEH76" s="243"/>
      <c r="LEI76" s="243"/>
      <c r="LEJ76" s="243"/>
      <c r="LEK76" s="243"/>
      <c r="LEL76" s="243"/>
      <c r="LEM76" s="243"/>
      <c r="LEN76" s="243"/>
      <c r="LEO76" s="243"/>
      <c r="LEP76" s="243"/>
      <c r="LEQ76" s="243"/>
      <c r="LER76" s="243"/>
      <c r="LES76" s="243"/>
      <c r="LET76" s="243"/>
      <c r="LEU76" s="243"/>
      <c r="LEV76" s="243"/>
      <c r="LEW76" s="243"/>
      <c r="LEX76" s="243"/>
      <c r="LEY76" s="243"/>
      <c r="LEZ76" s="243"/>
      <c r="LFA76" s="243"/>
      <c r="LFB76" s="243"/>
      <c r="LFC76" s="243"/>
      <c r="LFD76" s="243"/>
      <c r="LFE76" s="243"/>
      <c r="LFF76" s="243"/>
      <c r="LFG76" s="243"/>
      <c r="LFH76" s="243"/>
      <c r="LFI76" s="243"/>
      <c r="LFJ76" s="243"/>
      <c r="LFK76" s="243"/>
      <c r="LFL76" s="243"/>
      <c r="LFM76" s="243"/>
      <c r="LFN76" s="243"/>
      <c r="LFO76" s="243"/>
      <c r="LFP76" s="243"/>
      <c r="LFQ76" s="243"/>
      <c r="LFR76" s="243"/>
      <c r="LFS76" s="243"/>
      <c r="LFT76" s="243"/>
      <c r="LFU76" s="243"/>
      <c r="LFV76" s="243"/>
      <c r="LFW76" s="243"/>
      <c r="LFX76" s="243"/>
      <c r="LFY76" s="243"/>
      <c r="LFZ76" s="243"/>
      <c r="LGA76" s="243"/>
      <c r="LGB76" s="243"/>
      <c r="LGC76" s="243"/>
      <c r="LGD76" s="243"/>
      <c r="LGE76" s="243"/>
      <c r="LGF76" s="243"/>
      <c r="LGG76" s="243"/>
      <c r="LGH76" s="243"/>
      <c r="LGI76" s="243"/>
      <c r="LGJ76" s="243"/>
      <c r="LGK76" s="243"/>
      <c r="LGL76" s="243"/>
      <c r="LGM76" s="243"/>
      <c r="LGN76" s="243"/>
      <c r="LGO76" s="243"/>
      <c r="LGP76" s="243"/>
      <c r="LGQ76" s="243"/>
      <c r="LGR76" s="243"/>
      <c r="LGS76" s="243"/>
      <c r="LGT76" s="243"/>
      <c r="LGU76" s="243"/>
      <c r="LGV76" s="243"/>
      <c r="LGW76" s="243"/>
      <c r="LGX76" s="243"/>
      <c r="LGY76" s="243"/>
      <c r="LGZ76" s="243"/>
      <c r="LHA76" s="243"/>
      <c r="LHB76" s="243"/>
      <c r="LHC76" s="243"/>
      <c r="LHD76" s="243"/>
      <c r="LHE76" s="243"/>
      <c r="LHF76" s="243"/>
      <c r="LHG76" s="243"/>
      <c r="LHH76" s="243"/>
      <c r="LHI76" s="243"/>
      <c r="LHJ76" s="243"/>
      <c r="LHK76" s="243"/>
      <c r="LHL76" s="243"/>
      <c r="LHM76" s="243"/>
      <c r="LHN76" s="243"/>
      <c r="LHO76" s="243"/>
      <c r="LHP76" s="243"/>
      <c r="LHQ76" s="243"/>
      <c r="LHR76" s="243"/>
      <c r="LHS76" s="243"/>
      <c r="LHT76" s="243"/>
      <c r="LHU76" s="243"/>
      <c r="LHV76" s="243"/>
      <c r="LHW76" s="243"/>
      <c r="LHX76" s="243"/>
      <c r="LHY76" s="243"/>
      <c r="LHZ76" s="243"/>
      <c r="LIA76" s="243"/>
      <c r="LIB76" s="243"/>
      <c r="LIC76" s="243"/>
      <c r="LID76" s="243"/>
      <c r="LIE76" s="243"/>
      <c r="LIF76" s="243"/>
      <c r="LIG76" s="243"/>
      <c r="LIH76" s="243"/>
      <c r="LII76" s="243"/>
      <c r="LIJ76" s="243"/>
      <c r="LIK76" s="243"/>
      <c r="LIL76" s="243"/>
      <c r="LIM76" s="243"/>
      <c r="LIN76" s="243"/>
      <c r="LIO76" s="243"/>
      <c r="LIP76" s="243"/>
      <c r="LIQ76" s="243"/>
      <c r="LIR76" s="243"/>
      <c r="LIS76" s="243"/>
      <c r="LIT76" s="243"/>
      <c r="LIU76" s="243"/>
      <c r="LIV76" s="243"/>
      <c r="LIW76" s="243"/>
      <c r="LIX76" s="243"/>
      <c r="LIY76" s="243"/>
      <c r="LIZ76" s="243"/>
      <c r="LJA76" s="243"/>
      <c r="LJB76" s="243"/>
      <c r="LJC76" s="243"/>
      <c r="LJD76" s="243"/>
      <c r="LJE76" s="243"/>
      <c r="LJF76" s="243"/>
      <c r="LJG76" s="243"/>
      <c r="LJH76" s="243"/>
      <c r="LJI76" s="243"/>
      <c r="LJJ76" s="243"/>
      <c r="LJK76" s="243"/>
      <c r="LJL76" s="243"/>
      <c r="LJM76" s="243"/>
      <c r="LJN76" s="243"/>
      <c r="LJO76" s="243"/>
      <c r="LJP76" s="243"/>
      <c r="LJQ76" s="243"/>
      <c r="LJR76" s="243"/>
      <c r="LJS76" s="243"/>
      <c r="LJT76" s="243"/>
      <c r="LJU76" s="243"/>
      <c r="LJV76" s="243"/>
      <c r="LJW76" s="243"/>
      <c r="LJX76" s="243"/>
      <c r="LJY76" s="243"/>
      <c r="LJZ76" s="243"/>
      <c r="LKA76" s="243"/>
      <c r="LKB76" s="243"/>
      <c r="LKC76" s="243"/>
      <c r="LKD76" s="243"/>
      <c r="LKE76" s="243"/>
      <c r="LKF76" s="243"/>
      <c r="LKG76" s="243"/>
      <c r="LKH76" s="243"/>
      <c r="LKI76" s="243"/>
      <c r="LKJ76" s="243"/>
      <c r="LKK76" s="243"/>
      <c r="LKL76" s="243"/>
      <c r="LKM76" s="243"/>
      <c r="LKN76" s="243"/>
      <c r="LKO76" s="243"/>
      <c r="LKP76" s="243"/>
      <c r="LKQ76" s="243"/>
      <c r="LKR76" s="243"/>
      <c r="LKS76" s="243"/>
      <c r="LKT76" s="243"/>
      <c r="LKU76" s="243"/>
      <c r="LKV76" s="243"/>
      <c r="LKW76" s="243"/>
      <c r="LKX76" s="243"/>
      <c r="LKY76" s="243"/>
      <c r="LKZ76" s="243"/>
      <c r="LLA76" s="243"/>
      <c r="LLB76" s="243"/>
      <c r="LLC76" s="243"/>
      <c r="LLD76" s="243"/>
      <c r="LLE76" s="243"/>
      <c r="LLF76" s="243"/>
      <c r="LLG76" s="243"/>
      <c r="LLH76" s="243"/>
      <c r="LLI76" s="243"/>
      <c r="LLJ76" s="243"/>
      <c r="LLK76" s="243"/>
      <c r="LLL76" s="243"/>
      <c r="LLM76" s="243"/>
      <c r="LLN76" s="243"/>
      <c r="LLO76" s="243"/>
      <c r="LLP76" s="243"/>
      <c r="LLQ76" s="243"/>
      <c r="LLR76" s="243"/>
      <c r="LLS76" s="243"/>
      <c r="LLT76" s="243"/>
      <c r="LLU76" s="243"/>
      <c r="LLV76" s="243"/>
      <c r="LLW76" s="243"/>
      <c r="LLX76" s="243"/>
      <c r="LLY76" s="243"/>
      <c r="LLZ76" s="243"/>
      <c r="LMA76" s="243"/>
      <c r="LMB76" s="243"/>
      <c r="LMC76" s="243"/>
      <c r="LMD76" s="243"/>
      <c r="LME76" s="243"/>
      <c r="LMF76" s="243"/>
      <c r="LMG76" s="243"/>
      <c r="LMH76" s="243"/>
      <c r="LMI76" s="243"/>
      <c r="LMJ76" s="243"/>
      <c r="LMK76" s="243"/>
      <c r="LML76" s="243"/>
      <c r="LMM76" s="243"/>
      <c r="LMN76" s="243"/>
      <c r="LMO76" s="243"/>
      <c r="LMP76" s="243"/>
      <c r="LMQ76" s="243"/>
      <c r="LMR76" s="243"/>
      <c r="LMS76" s="243"/>
      <c r="LMT76" s="243"/>
      <c r="LMU76" s="243"/>
      <c r="LMV76" s="243"/>
      <c r="LMW76" s="243"/>
      <c r="LMX76" s="243"/>
      <c r="LMY76" s="243"/>
      <c r="LMZ76" s="243"/>
      <c r="LNA76" s="243"/>
      <c r="LNB76" s="243"/>
      <c r="LNC76" s="243"/>
      <c r="LND76" s="243"/>
      <c r="LNE76" s="243"/>
      <c r="LNF76" s="243"/>
      <c r="LNG76" s="243"/>
      <c r="LNH76" s="243"/>
      <c r="LNI76" s="243"/>
      <c r="LNJ76" s="243"/>
      <c r="LNK76" s="243"/>
      <c r="LNL76" s="243"/>
      <c r="LNM76" s="243"/>
      <c r="LNN76" s="243"/>
      <c r="LNO76" s="243"/>
      <c r="LNP76" s="243"/>
      <c r="LNQ76" s="243"/>
      <c r="LNR76" s="243"/>
      <c r="LNS76" s="243"/>
      <c r="LNT76" s="243"/>
      <c r="LNU76" s="243"/>
      <c r="LNV76" s="243"/>
      <c r="LNW76" s="243"/>
      <c r="LNX76" s="243"/>
      <c r="LNY76" s="243"/>
      <c r="LNZ76" s="243"/>
      <c r="LOA76" s="243"/>
      <c r="LOB76" s="243"/>
      <c r="LOC76" s="243"/>
      <c r="LOD76" s="243"/>
      <c r="LOE76" s="243"/>
      <c r="LOF76" s="243"/>
      <c r="LOG76" s="243"/>
      <c r="LOH76" s="243"/>
      <c r="LOI76" s="243"/>
      <c r="LOJ76" s="243"/>
      <c r="LOK76" s="243"/>
      <c r="LOL76" s="243"/>
      <c r="LOM76" s="243"/>
      <c r="LON76" s="243"/>
      <c r="LOO76" s="243"/>
      <c r="LOP76" s="243"/>
      <c r="LOQ76" s="243"/>
      <c r="LOR76" s="243"/>
      <c r="LOS76" s="243"/>
      <c r="LOT76" s="243"/>
      <c r="LOU76" s="243"/>
      <c r="LOV76" s="243"/>
      <c r="LOW76" s="243"/>
      <c r="LOX76" s="243"/>
      <c r="LOY76" s="243"/>
      <c r="LOZ76" s="243"/>
      <c r="LPA76" s="243"/>
      <c r="LPB76" s="243"/>
      <c r="LPC76" s="243"/>
      <c r="LPD76" s="243"/>
      <c r="LPE76" s="243"/>
      <c r="LPF76" s="243"/>
      <c r="LPG76" s="243"/>
      <c r="LPH76" s="243"/>
      <c r="LPI76" s="243"/>
      <c r="LPJ76" s="243"/>
      <c r="LPK76" s="243"/>
      <c r="LPL76" s="243"/>
      <c r="LPM76" s="243"/>
      <c r="LPN76" s="243"/>
      <c r="LPO76" s="243"/>
      <c r="LPP76" s="243"/>
      <c r="LPQ76" s="243"/>
      <c r="LPR76" s="243"/>
      <c r="LPS76" s="243"/>
      <c r="LPT76" s="243"/>
      <c r="LPU76" s="243"/>
      <c r="LPV76" s="243"/>
      <c r="LPW76" s="243"/>
      <c r="LPX76" s="243"/>
      <c r="LPY76" s="243"/>
      <c r="LPZ76" s="243"/>
      <c r="LQA76" s="243"/>
      <c r="LQB76" s="243"/>
      <c r="LQC76" s="243"/>
      <c r="LQD76" s="243"/>
      <c r="LQE76" s="243"/>
      <c r="LQF76" s="243"/>
      <c r="LQG76" s="243"/>
      <c r="LQH76" s="243"/>
      <c r="LQI76" s="243"/>
      <c r="LQJ76" s="243"/>
      <c r="LQK76" s="243"/>
      <c r="LQL76" s="243"/>
      <c r="LQM76" s="243"/>
      <c r="LQN76" s="243"/>
      <c r="LQO76" s="243"/>
      <c r="LQP76" s="243"/>
      <c r="LQQ76" s="243"/>
      <c r="LQR76" s="243"/>
      <c r="LQS76" s="243"/>
      <c r="LQT76" s="243"/>
      <c r="LQU76" s="243"/>
      <c r="LQV76" s="243"/>
      <c r="LQW76" s="243"/>
      <c r="LQX76" s="243"/>
      <c r="LQY76" s="243"/>
      <c r="LQZ76" s="243"/>
      <c r="LRA76" s="243"/>
      <c r="LRB76" s="243"/>
      <c r="LRC76" s="243"/>
      <c r="LRD76" s="243"/>
      <c r="LRE76" s="243"/>
      <c r="LRF76" s="243"/>
      <c r="LRG76" s="243"/>
      <c r="LRH76" s="243"/>
      <c r="LRI76" s="243"/>
      <c r="LRJ76" s="243"/>
      <c r="LRK76" s="243"/>
      <c r="LRL76" s="243"/>
      <c r="LRM76" s="243"/>
      <c r="LRN76" s="243"/>
      <c r="LRO76" s="243"/>
      <c r="LRP76" s="243"/>
      <c r="LRQ76" s="243"/>
      <c r="LRR76" s="243"/>
      <c r="LRS76" s="243"/>
      <c r="LRT76" s="243"/>
      <c r="LRU76" s="243"/>
      <c r="LRV76" s="243"/>
      <c r="LRW76" s="243"/>
      <c r="LRX76" s="243"/>
      <c r="LRY76" s="243"/>
      <c r="LRZ76" s="243"/>
      <c r="LSA76" s="243"/>
      <c r="LSB76" s="243"/>
      <c r="LSC76" s="243"/>
      <c r="LSD76" s="243"/>
      <c r="LSE76" s="243"/>
      <c r="LSF76" s="243"/>
      <c r="LSG76" s="243"/>
      <c r="LSH76" s="243"/>
      <c r="LSI76" s="243"/>
      <c r="LSJ76" s="243"/>
      <c r="LSK76" s="243"/>
      <c r="LSL76" s="243"/>
      <c r="LSM76" s="243"/>
      <c r="LSN76" s="243"/>
      <c r="LSO76" s="243"/>
      <c r="LSP76" s="243"/>
      <c r="LSQ76" s="243"/>
      <c r="LSR76" s="243"/>
      <c r="LSS76" s="243"/>
      <c r="LST76" s="243"/>
      <c r="LSU76" s="243"/>
      <c r="LSV76" s="243"/>
      <c r="LSW76" s="243"/>
      <c r="LSX76" s="243"/>
      <c r="LSY76" s="243"/>
      <c r="LSZ76" s="243"/>
      <c r="LTA76" s="243"/>
      <c r="LTB76" s="243"/>
      <c r="LTC76" s="243"/>
      <c r="LTD76" s="243"/>
      <c r="LTE76" s="243"/>
      <c r="LTF76" s="243"/>
      <c r="LTG76" s="243"/>
      <c r="LTH76" s="243"/>
      <c r="LTI76" s="243"/>
      <c r="LTJ76" s="243"/>
      <c r="LTK76" s="243"/>
      <c r="LTL76" s="243"/>
      <c r="LTM76" s="243"/>
      <c r="LTN76" s="243"/>
      <c r="LTO76" s="243"/>
      <c r="LTP76" s="243"/>
      <c r="LTQ76" s="243"/>
      <c r="LTR76" s="243"/>
      <c r="LTS76" s="243"/>
      <c r="LTT76" s="243"/>
      <c r="LTU76" s="243"/>
      <c r="LTV76" s="243"/>
      <c r="LTW76" s="243"/>
      <c r="LTX76" s="243"/>
      <c r="LTY76" s="243"/>
      <c r="LTZ76" s="243"/>
      <c r="LUA76" s="243"/>
      <c r="LUB76" s="243"/>
      <c r="LUC76" s="243"/>
      <c r="LUD76" s="243"/>
      <c r="LUE76" s="243"/>
      <c r="LUF76" s="243"/>
      <c r="LUG76" s="243"/>
      <c r="LUH76" s="243"/>
      <c r="LUI76" s="243"/>
      <c r="LUJ76" s="243"/>
      <c r="LUK76" s="243"/>
      <c r="LUL76" s="243"/>
      <c r="LUM76" s="243"/>
      <c r="LUN76" s="243"/>
      <c r="LUO76" s="243"/>
      <c r="LUP76" s="243"/>
      <c r="LUQ76" s="243"/>
      <c r="LUR76" s="243"/>
      <c r="LUS76" s="243"/>
      <c r="LUT76" s="243"/>
      <c r="LUU76" s="243"/>
      <c r="LUV76" s="243"/>
      <c r="LUW76" s="243"/>
      <c r="LUX76" s="243"/>
      <c r="LUY76" s="243"/>
      <c r="LUZ76" s="243"/>
      <c r="LVA76" s="243"/>
      <c r="LVB76" s="243"/>
      <c r="LVC76" s="243"/>
      <c r="LVD76" s="243"/>
      <c r="LVE76" s="243"/>
      <c r="LVF76" s="243"/>
      <c r="LVG76" s="243"/>
      <c r="LVH76" s="243"/>
      <c r="LVI76" s="243"/>
      <c r="LVJ76" s="243"/>
      <c r="LVK76" s="243"/>
      <c r="LVL76" s="243"/>
      <c r="LVM76" s="243"/>
      <c r="LVN76" s="243"/>
      <c r="LVO76" s="243"/>
      <c r="LVP76" s="243"/>
      <c r="LVQ76" s="243"/>
      <c r="LVR76" s="243"/>
      <c r="LVS76" s="243"/>
      <c r="LVT76" s="243"/>
      <c r="LVU76" s="243"/>
      <c r="LVV76" s="243"/>
      <c r="LVW76" s="243"/>
      <c r="LVX76" s="243"/>
      <c r="LVY76" s="243"/>
      <c r="LVZ76" s="243"/>
      <c r="LWA76" s="243"/>
      <c r="LWB76" s="243"/>
      <c r="LWC76" s="243"/>
      <c r="LWD76" s="243"/>
      <c r="LWE76" s="243"/>
      <c r="LWF76" s="243"/>
      <c r="LWG76" s="243"/>
      <c r="LWH76" s="243"/>
      <c r="LWI76" s="243"/>
      <c r="LWJ76" s="243"/>
      <c r="LWK76" s="243"/>
      <c r="LWL76" s="243"/>
      <c r="LWM76" s="243"/>
      <c r="LWN76" s="243"/>
      <c r="LWO76" s="243"/>
      <c r="LWP76" s="243"/>
      <c r="LWQ76" s="243"/>
      <c r="LWR76" s="243"/>
      <c r="LWS76" s="243"/>
      <c r="LWT76" s="243"/>
      <c r="LWU76" s="243"/>
      <c r="LWV76" s="243"/>
      <c r="LWW76" s="243"/>
      <c r="LWX76" s="243"/>
      <c r="LWY76" s="243"/>
      <c r="LWZ76" s="243"/>
      <c r="LXA76" s="243"/>
      <c r="LXB76" s="243"/>
      <c r="LXC76" s="243"/>
      <c r="LXD76" s="243"/>
      <c r="LXE76" s="243"/>
      <c r="LXF76" s="243"/>
      <c r="LXG76" s="243"/>
      <c r="LXH76" s="243"/>
      <c r="LXI76" s="243"/>
      <c r="LXJ76" s="243"/>
      <c r="LXK76" s="243"/>
      <c r="LXL76" s="243"/>
      <c r="LXM76" s="243"/>
      <c r="LXN76" s="243"/>
      <c r="LXO76" s="243"/>
      <c r="LXP76" s="243"/>
      <c r="LXQ76" s="243"/>
      <c r="LXR76" s="243"/>
      <c r="LXS76" s="243"/>
      <c r="LXT76" s="243"/>
      <c r="LXU76" s="243"/>
      <c r="LXV76" s="243"/>
      <c r="LXW76" s="243"/>
      <c r="LXX76" s="243"/>
      <c r="LXY76" s="243"/>
      <c r="LXZ76" s="243"/>
      <c r="LYA76" s="243"/>
      <c r="LYB76" s="243"/>
      <c r="LYC76" s="243"/>
      <c r="LYD76" s="243"/>
      <c r="LYE76" s="243"/>
      <c r="LYF76" s="243"/>
      <c r="LYG76" s="243"/>
      <c r="LYH76" s="243"/>
      <c r="LYI76" s="243"/>
      <c r="LYJ76" s="243"/>
      <c r="LYK76" s="243"/>
      <c r="LYL76" s="243"/>
      <c r="LYM76" s="243"/>
      <c r="LYN76" s="243"/>
      <c r="LYO76" s="243"/>
      <c r="LYP76" s="243"/>
      <c r="LYQ76" s="243"/>
      <c r="LYR76" s="243"/>
      <c r="LYS76" s="243"/>
      <c r="LYT76" s="243"/>
      <c r="LYU76" s="243"/>
      <c r="LYV76" s="243"/>
      <c r="LYW76" s="243"/>
      <c r="LYX76" s="243"/>
      <c r="LYY76" s="243"/>
      <c r="LYZ76" s="243"/>
      <c r="LZA76" s="243"/>
      <c r="LZB76" s="243"/>
      <c r="LZC76" s="243"/>
      <c r="LZD76" s="243"/>
      <c r="LZE76" s="243"/>
      <c r="LZF76" s="243"/>
      <c r="LZG76" s="243"/>
      <c r="LZH76" s="243"/>
      <c r="LZI76" s="243"/>
      <c r="LZJ76" s="243"/>
      <c r="LZK76" s="243"/>
      <c r="LZL76" s="243"/>
      <c r="LZM76" s="243"/>
      <c r="LZN76" s="243"/>
      <c r="LZO76" s="243"/>
      <c r="LZP76" s="243"/>
      <c r="LZQ76" s="243"/>
      <c r="LZR76" s="243"/>
      <c r="LZS76" s="243"/>
      <c r="LZT76" s="243"/>
      <c r="LZU76" s="243"/>
      <c r="LZV76" s="243"/>
      <c r="LZW76" s="243"/>
      <c r="LZX76" s="243"/>
      <c r="LZY76" s="243"/>
      <c r="LZZ76" s="243"/>
      <c r="MAA76" s="243"/>
      <c r="MAB76" s="243"/>
      <c r="MAC76" s="243"/>
      <c r="MAD76" s="243"/>
      <c r="MAE76" s="243"/>
      <c r="MAF76" s="243"/>
      <c r="MAG76" s="243"/>
      <c r="MAH76" s="243"/>
      <c r="MAI76" s="243"/>
      <c r="MAJ76" s="243"/>
      <c r="MAK76" s="243"/>
      <c r="MAL76" s="243"/>
      <c r="MAM76" s="243"/>
      <c r="MAN76" s="243"/>
      <c r="MAO76" s="243"/>
      <c r="MAP76" s="243"/>
      <c r="MAQ76" s="243"/>
      <c r="MAR76" s="243"/>
      <c r="MAS76" s="243"/>
      <c r="MAT76" s="243"/>
      <c r="MAU76" s="243"/>
      <c r="MAV76" s="243"/>
      <c r="MAW76" s="243"/>
      <c r="MAX76" s="243"/>
      <c r="MAY76" s="243"/>
      <c r="MAZ76" s="243"/>
      <c r="MBA76" s="243"/>
      <c r="MBB76" s="243"/>
      <c r="MBC76" s="243"/>
      <c r="MBD76" s="243"/>
      <c r="MBE76" s="243"/>
      <c r="MBF76" s="243"/>
      <c r="MBG76" s="243"/>
      <c r="MBH76" s="243"/>
      <c r="MBI76" s="243"/>
      <c r="MBJ76" s="243"/>
      <c r="MBK76" s="243"/>
      <c r="MBL76" s="243"/>
      <c r="MBM76" s="243"/>
      <c r="MBN76" s="243"/>
      <c r="MBO76" s="243"/>
      <c r="MBP76" s="243"/>
      <c r="MBQ76" s="243"/>
      <c r="MBR76" s="243"/>
      <c r="MBS76" s="243"/>
      <c r="MBT76" s="243"/>
      <c r="MBU76" s="243"/>
      <c r="MBV76" s="243"/>
      <c r="MBW76" s="243"/>
      <c r="MBX76" s="243"/>
      <c r="MBY76" s="243"/>
      <c r="MBZ76" s="243"/>
      <c r="MCA76" s="243"/>
      <c r="MCB76" s="243"/>
      <c r="MCC76" s="243"/>
      <c r="MCD76" s="243"/>
      <c r="MCE76" s="243"/>
      <c r="MCF76" s="243"/>
      <c r="MCG76" s="243"/>
      <c r="MCH76" s="243"/>
      <c r="MCI76" s="243"/>
      <c r="MCJ76" s="243"/>
      <c r="MCK76" s="243"/>
      <c r="MCL76" s="243"/>
      <c r="MCM76" s="243"/>
      <c r="MCN76" s="243"/>
      <c r="MCO76" s="243"/>
      <c r="MCP76" s="243"/>
      <c r="MCQ76" s="243"/>
      <c r="MCR76" s="243"/>
      <c r="MCS76" s="243"/>
      <c r="MCT76" s="243"/>
      <c r="MCU76" s="243"/>
      <c r="MCV76" s="243"/>
      <c r="MCW76" s="243"/>
      <c r="MCX76" s="243"/>
      <c r="MCY76" s="243"/>
      <c r="MCZ76" s="243"/>
      <c r="MDA76" s="243"/>
      <c r="MDB76" s="243"/>
      <c r="MDC76" s="243"/>
      <c r="MDD76" s="243"/>
      <c r="MDE76" s="243"/>
      <c r="MDF76" s="243"/>
      <c r="MDG76" s="243"/>
      <c r="MDH76" s="243"/>
      <c r="MDI76" s="243"/>
      <c r="MDJ76" s="243"/>
      <c r="MDK76" s="243"/>
      <c r="MDL76" s="243"/>
      <c r="MDM76" s="243"/>
      <c r="MDN76" s="243"/>
      <c r="MDO76" s="243"/>
      <c r="MDP76" s="243"/>
      <c r="MDQ76" s="243"/>
      <c r="MDR76" s="243"/>
      <c r="MDS76" s="243"/>
      <c r="MDT76" s="243"/>
      <c r="MDU76" s="243"/>
      <c r="MDV76" s="243"/>
      <c r="MDW76" s="243"/>
      <c r="MDX76" s="243"/>
      <c r="MDY76" s="243"/>
      <c r="MDZ76" s="243"/>
      <c r="MEA76" s="243"/>
      <c r="MEB76" s="243"/>
      <c r="MEC76" s="243"/>
      <c r="MED76" s="243"/>
      <c r="MEE76" s="243"/>
      <c r="MEF76" s="243"/>
      <c r="MEG76" s="243"/>
      <c r="MEH76" s="243"/>
      <c r="MEI76" s="243"/>
      <c r="MEJ76" s="243"/>
      <c r="MEK76" s="243"/>
      <c r="MEL76" s="243"/>
      <c r="MEM76" s="243"/>
      <c r="MEN76" s="243"/>
      <c r="MEO76" s="243"/>
      <c r="MEP76" s="243"/>
      <c r="MEQ76" s="243"/>
      <c r="MER76" s="243"/>
      <c r="MES76" s="243"/>
      <c r="MET76" s="243"/>
      <c r="MEU76" s="243"/>
      <c r="MEV76" s="243"/>
      <c r="MEW76" s="243"/>
      <c r="MEX76" s="243"/>
      <c r="MEY76" s="243"/>
      <c r="MEZ76" s="243"/>
      <c r="MFA76" s="243"/>
      <c r="MFB76" s="243"/>
      <c r="MFC76" s="243"/>
      <c r="MFD76" s="243"/>
      <c r="MFE76" s="243"/>
      <c r="MFF76" s="243"/>
      <c r="MFG76" s="243"/>
      <c r="MFH76" s="243"/>
      <c r="MFI76" s="243"/>
      <c r="MFJ76" s="243"/>
      <c r="MFK76" s="243"/>
      <c r="MFL76" s="243"/>
      <c r="MFM76" s="243"/>
      <c r="MFN76" s="243"/>
      <c r="MFO76" s="243"/>
      <c r="MFP76" s="243"/>
      <c r="MFQ76" s="243"/>
      <c r="MFR76" s="243"/>
      <c r="MFS76" s="243"/>
      <c r="MFT76" s="243"/>
      <c r="MFU76" s="243"/>
      <c r="MFV76" s="243"/>
      <c r="MFW76" s="243"/>
      <c r="MFX76" s="243"/>
      <c r="MFY76" s="243"/>
      <c r="MFZ76" s="243"/>
      <c r="MGA76" s="243"/>
      <c r="MGB76" s="243"/>
      <c r="MGC76" s="243"/>
      <c r="MGD76" s="243"/>
      <c r="MGE76" s="243"/>
      <c r="MGF76" s="243"/>
      <c r="MGG76" s="243"/>
      <c r="MGH76" s="243"/>
      <c r="MGI76" s="243"/>
      <c r="MGJ76" s="243"/>
      <c r="MGK76" s="243"/>
      <c r="MGL76" s="243"/>
      <c r="MGM76" s="243"/>
      <c r="MGN76" s="243"/>
      <c r="MGO76" s="243"/>
      <c r="MGP76" s="243"/>
      <c r="MGQ76" s="243"/>
      <c r="MGR76" s="243"/>
      <c r="MGS76" s="243"/>
      <c r="MGT76" s="243"/>
      <c r="MGU76" s="243"/>
      <c r="MGV76" s="243"/>
      <c r="MGW76" s="243"/>
      <c r="MGX76" s="243"/>
      <c r="MGY76" s="243"/>
      <c r="MGZ76" s="243"/>
      <c r="MHA76" s="243"/>
      <c r="MHB76" s="243"/>
      <c r="MHC76" s="243"/>
      <c r="MHD76" s="243"/>
      <c r="MHE76" s="243"/>
      <c r="MHF76" s="243"/>
      <c r="MHG76" s="243"/>
      <c r="MHH76" s="243"/>
      <c r="MHI76" s="243"/>
      <c r="MHJ76" s="243"/>
      <c r="MHK76" s="243"/>
      <c r="MHL76" s="243"/>
      <c r="MHM76" s="243"/>
      <c r="MHN76" s="243"/>
      <c r="MHO76" s="243"/>
      <c r="MHP76" s="243"/>
      <c r="MHQ76" s="243"/>
      <c r="MHR76" s="243"/>
      <c r="MHS76" s="243"/>
      <c r="MHT76" s="243"/>
      <c r="MHU76" s="243"/>
      <c r="MHV76" s="243"/>
      <c r="MHW76" s="243"/>
      <c r="MHX76" s="243"/>
      <c r="MHY76" s="243"/>
      <c r="MHZ76" s="243"/>
      <c r="MIA76" s="243"/>
      <c r="MIB76" s="243"/>
      <c r="MIC76" s="243"/>
      <c r="MID76" s="243"/>
      <c r="MIE76" s="243"/>
      <c r="MIF76" s="243"/>
      <c r="MIG76" s="243"/>
      <c r="MIH76" s="243"/>
      <c r="MII76" s="243"/>
      <c r="MIJ76" s="243"/>
      <c r="MIK76" s="243"/>
      <c r="MIL76" s="243"/>
      <c r="MIM76" s="243"/>
      <c r="MIN76" s="243"/>
      <c r="MIO76" s="243"/>
      <c r="MIP76" s="243"/>
      <c r="MIQ76" s="243"/>
      <c r="MIR76" s="243"/>
      <c r="MIS76" s="243"/>
      <c r="MIT76" s="243"/>
      <c r="MIU76" s="243"/>
      <c r="MIV76" s="243"/>
      <c r="MIW76" s="243"/>
      <c r="MIX76" s="243"/>
      <c r="MIY76" s="243"/>
      <c r="MIZ76" s="243"/>
      <c r="MJA76" s="243"/>
      <c r="MJB76" s="243"/>
      <c r="MJC76" s="243"/>
      <c r="MJD76" s="243"/>
      <c r="MJE76" s="243"/>
      <c r="MJF76" s="243"/>
      <c r="MJG76" s="243"/>
      <c r="MJH76" s="243"/>
      <c r="MJI76" s="243"/>
      <c r="MJJ76" s="243"/>
      <c r="MJK76" s="243"/>
      <c r="MJL76" s="243"/>
      <c r="MJM76" s="243"/>
      <c r="MJN76" s="243"/>
      <c r="MJO76" s="243"/>
      <c r="MJP76" s="243"/>
      <c r="MJQ76" s="243"/>
      <c r="MJR76" s="243"/>
      <c r="MJS76" s="243"/>
      <c r="MJT76" s="243"/>
      <c r="MJU76" s="243"/>
      <c r="MJV76" s="243"/>
      <c r="MJW76" s="243"/>
      <c r="MJX76" s="243"/>
      <c r="MJY76" s="243"/>
      <c r="MJZ76" s="243"/>
      <c r="MKA76" s="243"/>
      <c r="MKB76" s="243"/>
      <c r="MKC76" s="243"/>
      <c r="MKD76" s="243"/>
      <c r="MKE76" s="243"/>
      <c r="MKF76" s="243"/>
      <c r="MKG76" s="243"/>
      <c r="MKH76" s="243"/>
      <c r="MKI76" s="243"/>
      <c r="MKJ76" s="243"/>
      <c r="MKK76" s="243"/>
      <c r="MKL76" s="243"/>
      <c r="MKM76" s="243"/>
      <c r="MKN76" s="243"/>
      <c r="MKO76" s="243"/>
      <c r="MKP76" s="243"/>
      <c r="MKQ76" s="243"/>
      <c r="MKR76" s="243"/>
      <c r="MKS76" s="243"/>
      <c r="MKT76" s="243"/>
      <c r="MKU76" s="243"/>
      <c r="MKV76" s="243"/>
      <c r="MKW76" s="243"/>
      <c r="MKX76" s="243"/>
      <c r="MKY76" s="243"/>
      <c r="MKZ76" s="243"/>
      <c r="MLA76" s="243"/>
      <c r="MLB76" s="243"/>
      <c r="MLC76" s="243"/>
      <c r="MLD76" s="243"/>
      <c r="MLE76" s="243"/>
      <c r="MLF76" s="243"/>
      <c r="MLG76" s="243"/>
      <c r="MLH76" s="243"/>
      <c r="MLI76" s="243"/>
      <c r="MLJ76" s="243"/>
      <c r="MLK76" s="243"/>
      <c r="MLL76" s="243"/>
      <c r="MLM76" s="243"/>
      <c r="MLN76" s="243"/>
      <c r="MLO76" s="243"/>
      <c r="MLP76" s="243"/>
      <c r="MLQ76" s="243"/>
      <c r="MLR76" s="243"/>
      <c r="MLS76" s="243"/>
      <c r="MLT76" s="243"/>
      <c r="MLU76" s="243"/>
      <c r="MLV76" s="243"/>
      <c r="MLW76" s="243"/>
      <c r="MLX76" s="243"/>
      <c r="MLY76" s="243"/>
      <c r="MLZ76" s="243"/>
      <c r="MMA76" s="243"/>
      <c r="MMB76" s="243"/>
      <c r="MMC76" s="243"/>
      <c r="MMD76" s="243"/>
      <c r="MME76" s="243"/>
      <c r="MMF76" s="243"/>
      <c r="MMG76" s="243"/>
      <c r="MMH76" s="243"/>
      <c r="MMI76" s="243"/>
      <c r="MMJ76" s="243"/>
      <c r="MMK76" s="243"/>
      <c r="MML76" s="243"/>
      <c r="MMM76" s="243"/>
      <c r="MMN76" s="243"/>
      <c r="MMO76" s="243"/>
      <c r="MMP76" s="243"/>
      <c r="MMQ76" s="243"/>
      <c r="MMR76" s="243"/>
      <c r="MMS76" s="243"/>
      <c r="MMT76" s="243"/>
      <c r="MMU76" s="243"/>
      <c r="MMV76" s="243"/>
      <c r="MMW76" s="243"/>
      <c r="MMX76" s="243"/>
      <c r="MMY76" s="243"/>
      <c r="MMZ76" s="243"/>
      <c r="MNA76" s="243"/>
      <c r="MNB76" s="243"/>
      <c r="MNC76" s="243"/>
      <c r="MND76" s="243"/>
      <c r="MNE76" s="243"/>
      <c r="MNF76" s="243"/>
      <c r="MNG76" s="243"/>
      <c r="MNH76" s="243"/>
      <c r="MNI76" s="243"/>
      <c r="MNJ76" s="243"/>
      <c r="MNK76" s="243"/>
      <c r="MNL76" s="243"/>
      <c r="MNM76" s="243"/>
      <c r="MNN76" s="243"/>
      <c r="MNO76" s="243"/>
      <c r="MNP76" s="243"/>
      <c r="MNQ76" s="243"/>
      <c r="MNR76" s="243"/>
      <c r="MNS76" s="243"/>
      <c r="MNT76" s="243"/>
      <c r="MNU76" s="243"/>
      <c r="MNV76" s="243"/>
      <c r="MNW76" s="243"/>
      <c r="MNX76" s="243"/>
      <c r="MNY76" s="243"/>
      <c r="MNZ76" s="243"/>
      <c r="MOA76" s="243"/>
      <c r="MOB76" s="243"/>
      <c r="MOC76" s="243"/>
      <c r="MOD76" s="243"/>
      <c r="MOE76" s="243"/>
      <c r="MOF76" s="243"/>
      <c r="MOG76" s="243"/>
      <c r="MOH76" s="243"/>
      <c r="MOI76" s="243"/>
      <c r="MOJ76" s="243"/>
      <c r="MOK76" s="243"/>
      <c r="MOL76" s="243"/>
      <c r="MOM76" s="243"/>
      <c r="MON76" s="243"/>
      <c r="MOO76" s="243"/>
      <c r="MOP76" s="243"/>
      <c r="MOQ76" s="243"/>
      <c r="MOR76" s="243"/>
      <c r="MOS76" s="243"/>
      <c r="MOT76" s="243"/>
      <c r="MOU76" s="243"/>
      <c r="MOV76" s="243"/>
      <c r="MOW76" s="243"/>
      <c r="MOX76" s="243"/>
      <c r="MOY76" s="243"/>
      <c r="MOZ76" s="243"/>
      <c r="MPA76" s="243"/>
      <c r="MPB76" s="243"/>
      <c r="MPC76" s="243"/>
      <c r="MPD76" s="243"/>
      <c r="MPE76" s="243"/>
      <c r="MPF76" s="243"/>
      <c r="MPG76" s="243"/>
      <c r="MPH76" s="243"/>
      <c r="MPI76" s="243"/>
      <c r="MPJ76" s="243"/>
      <c r="MPK76" s="243"/>
      <c r="MPL76" s="243"/>
      <c r="MPM76" s="243"/>
      <c r="MPN76" s="243"/>
      <c r="MPO76" s="243"/>
      <c r="MPP76" s="243"/>
      <c r="MPQ76" s="243"/>
      <c r="MPR76" s="243"/>
      <c r="MPS76" s="243"/>
      <c r="MPT76" s="243"/>
      <c r="MPU76" s="243"/>
      <c r="MPV76" s="243"/>
      <c r="MPW76" s="243"/>
      <c r="MPX76" s="243"/>
      <c r="MPY76" s="243"/>
      <c r="MPZ76" s="243"/>
      <c r="MQA76" s="243"/>
      <c r="MQB76" s="243"/>
      <c r="MQC76" s="243"/>
      <c r="MQD76" s="243"/>
      <c r="MQE76" s="243"/>
      <c r="MQF76" s="243"/>
      <c r="MQG76" s="243"/>
      <c r="MQH76" s="243"/>
      <c r="MQI76" s="243"/>
      <c r="MQJ76" s="243"/>
      <c r="MQK76" s="243"/>
      <c r="MQL76" s="243"/>
      <c r="MQM76" s="243"/>
      <c r="MQN76" s="243"/>
      <c r="MQO76" s="243"/>
      <c r="MQP76" s="243"/>
      <c r="MQQ76" s="243"/>
      <c r="MQR76" s="243"/>
      <c r="MQS76" s="243"/>
      <c r="MQT76" s="243"/>
      <c r="MQU76" s="243"/>
      <c r="MQV76" s="243"/>
      <c r="MQW76" s="243"/>
      <c r="MQX76" s="243"/>
      <c r="MQY76" s="243"/>
      <c r="MQZ76" s="243"/>
      <c r="MRA76" s="243"/>
      <c r="MRB76" s="243"/>
      <c r="MRC76" s="243"/>
      <c r="MRD76" s="243"/>
      <c r="MRE76" s="243"/>
      <c r="MRF76" s="243"/>
      <c r="MRG76" s="243"/>
      <c r="MRH76" s="243"/>
      <c r="MRI76" s="243"/>
      <c r="MRJ76" s="243"/>
      <c r="MRK76" s="243"/>
      <c r="MRL76" s="243"/>
      <c r="MRM76" s="243"/>
      <c r="MRN76" s="243"/>
      <c r="MRO76" s="243"/>
      <c r="MRP76" s="243"/>
      <c r="MRQ76" s="243"/>
      <c r="MRR76" s="243"/>
      <c r="MRS76" s="243"/>
      <c r="MRT76" s="243"/>
      <c r="MRU76" s="243"/>
      <c r="MRV76" s="243"/>
      <c r="MRW76" s="243"/>
      <c r="MRX76" s="243"/>
      <c r="MRY76" s="243"/>
      <c r="MRZ76" s="243"/>
      <c r="MSA76" s="243"/>
      <c r="MSB76" s="243"/>
      <c r="MSC76" s="243"/>
      <c r="MSD76" s="243"/>
      <c r="MSE76" s="243"/>
      <c r="MSF76" s="243"/>
      <c r="MSG76" s="243"/>
      <c r="MSH76" s="243"/>
      <c r="MSI76" s="243"/>
      <c r="MSJ76" s="243"/>
      <c r="MSK76" s="243"/>
      <c r="MSL76" s="243"/>
      <c r="MSM76" s="243"/>
      <c r="MSN76" s="243"/>
      <c r="MSO76" s="243"/>
      <c r="MSP76" s="243"/>
      <c r="MSQ76" s="243"/>
      <c r="MSR76" s="243"/>
      <c r="MSS76" s="243"/>
      <c r="MST76" s="243"/>
      <c r="MSU76" s="243"/>
      <c r="MSV76" s="243"/>
      <c r="MSW76" s="243"/>
      <c r="MSX76" s="243"/>
      <c r="MSY76" s="243"/>
      <c r="MSZ76" s="243"/>
      <c r="MTA76" s="243"/>
      <c r="MTB76" s="243"/>
      <c r="MTC76" s="243"/>
      <c r="MTD76" s="243"/>
      <c r="MTE76" s="243"/>
      <c r="MTF76" s="243"/>
      <c r="MTG76" s="243"/>
      <c r="MTH76" s="243"/>
      <c r="MTI76" s="243"/>
      <c r="MTJ76" s="243"/>
      <c r="MTK76" s="243"/>
      <c r="MTL76" s="243"/>
      <c r="MTM76" s="243"/>
      <c r="MTN76" s="243"/>
      <c r="MTO76" s="243"/>
      <c r="MTP76" s="243"/>
      <c r="MTQ76" s="243"/>
      <c r="MTR76" s="243"/>
      <c r="MTS76" s="243"/>
      <c r="MTT76" s="243"/>
      <c r="MTU76" s="243"/>
      <c r="MTV76" s="243"/>
      <c r="MTW76" s="243"/>
      <c r="MTX76" s="243"/>
      <c r="MTY76" s="243"/>
      <c r="MTZ76" s="243"/>
      <c r="MUA76" s="243"/>
      <c r="MUB76" s="243"/>
      <c r="MUC76" s="243"/>
      <c r="MUD76" s="243"/>
      <c r="MUE76" s="243"/>
      <c r="MUF76" s="243"/>
      <c r="MUG76" s="243"/>
      <c r="MUH76" s="243"/>
      <c r="MUI76" s="243"/>
      <c r="MUJ76" s="243"/>
      <c r="MUK76" s="243"/>
      <c r="MUL76" s="243"/>
      <c r="MUM76" s="243"/>
      <c r="MUN76" s="243"/>
      <c r="MUO76" s="243"/>
      <c r="MUP76" s="243"/>
      <c r="MUQ76" s="243"/>
      <c r="MUR76" s="243"/>
      <c r="MUS76" s="243"/>
      <c r="MUT76" s="243"/>
      <c r="MUU76" s="243"/>
      <c r="MUV76" s="243"/>
      <c r="MUW76" s="243"/>
      <c r="MUX76" s="243"/>
      <c r="MUY76" s="243"/>
      <c r="MUZ76" s="243"/>
      <c r="MVA76" s="243"/>
      <c r="MVB76" s="243"/>
      <c r="MVC76" s="243"/>
      <c r="MVD76" s="243"/>
      <c r="MVE76" s="243"/>
      <c r="MVF76" s="243"/>
      <c r="MVG76" s="243"/>
      <c r="MVH76" s="243"/>
      <c r="MVI76" s="243"/>
      <c r="MVJ76" s="243"/>
      <c r="MVK76" s="243"/>
      <c r="MVL76" s="243"/>
      <c r="MVM76" s="243"/>
      <c r="MVN76" s="243"/>
      <c r="MVO76" s="243"/>
      <c r="MVP76" s="243"/>
      <c r="MVQ76" s="243"/>
      <c r="MVR76" s="243"/>
      <c r="MVS76" s="243"/>
      <c r="MVT76" s="243"/>
      <c r="MVU76" s="243"/>
      <c r="MVV76" s="243"/>
      <c r="MVW76" s="243"/>
      <c r="MVX76" s="243"/>
      <c r="MVY76" s="243"/>
      <c r="MVZ76" s="243"/>
      <c r="MWA76" s="243"/>
      <c r="MWB76" s="243"/>
      <c r="MWC76" s="243"/>
      <c r="MWD76" s="243"/>
      <c r="MWE76" s="243"/>
      <c r="MWF76" s="243"/>
      <c r="MWG76" s="243"/>
      <c r="MWH76" s="243"/>
      <c r="MWI76" s="243"/>
      <c r="MWJ76" s="243"/>
      <c r="MWK76" s="243"/>
      <c r="MWL76" s="243"/>
      <c r="MWM76" s="243"/>
      <c r="MWN76" s="243"/>
      <c r="MWO76" s="243"/>
      <c r="MWP76" s="243"/>
      <c r="MWQ76" s="243"/>
      <c r="MWR76" s="243"/>
      <c r="MWS76" s="243"/>
      <c r="MWT76" s="243"/>
      <c r="MWU76" s="243"/>
      <c r="MWV76" s="243"/>
      <c r="MWW76" s="243"/>
      <c r="MWX76" s="243"/>
      <c r="MWY76" s="243"/>
      <c r="MWZ76" s="243"/>
      <c r="MXA76" s="243"/>
      <c r="MXB76" s="243"/>
      <c r="MXC76" s="243"/>
      <c r="MXD76" s="243"/>
      <c r="MXE76" s="243"/>
      <c r="MXF76" s="243"/>
      <c r="MXG76" s="243"/>
      <c r="MXH76" s="243"/>
      <c r="MXI76" s="243"/>
      <c r="MXJ76" s="243"/>
      <c r="MXK76" s="243"/>
      <c r="MXL76" s="243"/>
      <c r="MXM76" s="243"/>
      <c r="MXN76" s="243"/>
      <c r="MXO76" s="243"/>
      <c r="MXP76" s="243"/>
      <c r="MXQ76" s="243"/>
      <c r="MXR76" s="243"/>
      <c r="MXS76" s="243"/>
      <c r="MXT76" s="243"/>
      <c r="MXU76" s="243"/>
      <c r="MXV76" s="243"/>
      <c r="MXW76" s="243"/>
      <c r="MXX76" s="243"/>
      <c r="MXY76" s="243"/>
      <c r="MXZ76" s="243"/>
      <c r="MYA76" s="243"/>
      <c r="MYB76" s="243"/>
      <c r="MYC76" s="243"/>
      <c r="MYD76" s="243"/>
      <c r="MYE76" s="243"/>
      <c r="MYF76" s="243"/>
      <c r="MYG76" s="243"/>
      <c r="MYH76" s="243"/>
      <c r="MYI76" s="243"/>
      <c r="MYJ76" s="243"/>
      <c r="MYK76" s="243"/>
      <c r="MYL76" s="243"/>
      <c r="MYM76" s="243"/>
      <c r="MYN76" s="243"/>
      <c r="MYO76" s="243"/>
      <c r="MYP76" s="243"/>
      <c r="MYQ76" s="243"/>
      <c r="MYR76" s="243"/>
      <c r="MYS76" s="243"/>
      <c r="MYT76" s="243"/>
      <c r="MYU76" s="243"/>
      <c r="MYV76" s="243"/>
      <c r="MYW76" s="243"/>
      <c r="MYX76" s="243"/>
      <c r="MYY76" s="243"/>
      <c r="MYZ76" s="243"/>
      <c r="MZA76" s="243"/>
      <c r="MZB76" s="243"/>
      <c r="MZC76" s="243"/>
      <c r="MZD76" s="243"/>
      <c r="MZE76" s="243"/>
      <c r="MZF76" s="243"/>
      <c r="MZG76" s="243"/>
      <c r="MZH76" s="243"/>
      <c r="MZI76" s="243"/>
      <c r="MZJ76" s="243"/>
      <c r="MZK76" s="243"/>
      <c r="MZL76" s="243"/>
      <c r="MZM76" s="243"/>
      <c r="MZN76" s="243"/>
      <c r="MZO76" s="243"/>
      <c r="MZP76" s="243"/>
      <c r="MZQ76" s="243"/>
      <c r="MZR76" s="243"/>
      <c r="MZS76" s="243"/>
      <c r="MZT76" s="243"/>
      <c r="MZU76" s="243"/>
      <c r="MZV76" s="243"/>
      <c r="MZW76" s="243"/>
      <c r="MZX76" s="243"/>
      <c r="MZY76" s="243"/>
      <c r="MZZ76" s="243"/>
      <c r="NAA76" s="243"/>
      <c r="NAB76" s="243"/>
      <c r="NAC76" s="243"/>
      <c r="NAD76" s="243"/>
      <c r="NAE76" s="243"/>
      <c r="NAF76" s="243"/>
      <c r="NAG76" s="243"/>
      <c r="NAH76" s="243"/>
      <c r="NAI76" s="243"/>
      <c r="NAJ76" s="243"/>
      <c r="NAK76" s="243"/>
      <c r="NAL76" s="243"/>
      <c r="NAM76" s="243"/>
      <c r="NAN76" s="243"/>
      <c r="NAO76" s="243"/>
      <c r="NAP76" s="243"/>
      <c r="NAQ76" s="243"/>
      <c r="NAR76" s="243"/>
      <c r="NAS76" s="243"/>
      <c r="NAT76" s="243"/>
      <c r="NAU76" s="243"/>
      <c r="NAV76" s="243"/>
      <c r="NAW76" s="243"/>
      <c r="NAX76" s="243"/>
      <c r="NAY76" s="243"/>
      <c r="NAZ76" s="243"/>
      <c r="NBA76" s="243"/>
      <c r="NBB76" s="243"/>
      <c r="NBC76" s="243"/>
      <c r="NBD76" s="243"/>
      <c r="NBE76" s="243"/>
      <c r="NBF76" s="243"/>
      <c r="NBG76" s="243"/>
      <c r="NBH76" s="243"/>
      <c r="NBI76" s="243"/>
      <c r="NBJ76" s="243"/>
      <c r="NBK76" s="243"/>
      <c r="NBL76" s="243"/>
      <c r="NBM76" s="243"/>
      <c r="NBN76" s="243"/>
      <c r="NBO76" s="243"/>
      <c r="NBP76" s="243"/>
      <c r="NBQ76" s="243"/>
      <c r="NBR76" s="243"/>
      <c r="NBS76" s="243"/>
      <c r="NBT76" s="243"/>
      <c r="NBU76" s="243"/>
      <c r="NBV76" s="243"/>
      <c r="NBW76" s="243"/>
      <c r="NBX76" s="243"/>
      <c r="NBY76" s="243"/>
      <c r="NBZ76" s="243"/>
      <c r="NCA76" s="243"/>
      <c r="NCB76" s="243"/>
      <c r="NCC76" s="243"/>
      <c r="NCD76" s="243"/>
      <c r="NCE76" s="243"/>
      <c r="NCF76" s="243"/>
      <c r="NCG76" s="243"/>
      <c r="NCH76" s="243"/>
      <c r="NCI76" s="243"/>
      <c r="NCJ76" s="243"/>
      <c r="NCK76" s="243"/>
      <c r="NCL76" s="243"/>
      <c r="NCM76" s="243"/>
      <c r="NCN76" s="243"/>
      <c r="NCO76" s="243"/>
      <c r="NCP76" s="243"/>
      <c r="NCQ76" s="243"/>
      <c r="NCR76" s="243"/>
      <c r="NCS76" s="243"/>
      <c r="NCT76" s="243"/>
      <c r="NCU76" s="243"/>
      <c r="NCV76" s="243"/>
      <c r="NCW76" s="243"/>
      <c r="NCX76" s="243"/>
      <c r="NCY76" s="243"/>
      <c r="NCZ76" s="243"/>
      <c r="NDA76" s="243"/>
      <c r="NDB76" s="243"/>
      <c r="NDC76" s="243"/>
      <c r="NDD76" s="243"/>
      <c r="NDE76" s="243"/>
      <c r="NDF76" s="243"/>
      <c r="NDG76" s="243"/>
      <c r="NDH76" s="243"/>
      <c r="NDI76" s="243"/>
      <c r="NDJ76" s="243"/>
      <c r="NDK76" s="243"/>
      <c r="NDL76" s="243"/>
      <c r="NDM76" s="243"/>
      <c r="NDN76" s="243"/>
      <c r="NDO76" s="243"/>
      <c r="NDP76" s="243"/>
      <c r="NDQ76" s="243"/>
      <c r="NDR76" s="243"/>
      <c r="NDS76" s="243"/>
      <c r="NDT76" s="243"/>
      <c r="NDU76" s="243"/>
      <c r="NDV76" s="243"/>
      <c r="NDW76" s="243"/>
      <c r="NDX76" s="243"/>
      <c r="NDY76" s="243"/>
      <c r="NDZ76" s="243"/>
      <c r="NEA76" s="243"/>
      <c r="NEB76" s="243"/>
      <c r="NEC76" s="243"/>
      <c r="NED76" s="243"/>
      <c r="NEE76" s="243"/>
      <c r="NEF76" s="243"/>
      <c r="NEG76" s="243"/>
      <c r="NEH76" s="243"/>
      <c r="NEI76" s="243"/>
      <c r="NEJ76" s="243"/>
      <c r="NEK76" s="243"/>
      <c r="NEL76" s="243"/>
      <c r="NEM76" s="243"/>
      <c r="NEN76" s="243"/>
      <c r="NEO76" s="243"/>
      <c r="NEP76" s="243"/>
      <c r="NEQ76" s="243"/>
      <c r="NER76" s="243"/>
      <c r="NES76" s="243"/>
      <c r="NET76" s="243"/>
      <c r="NEU76" s="243"/>
      <c r="NEV76" s="243"/>
      <c r="NEW76" s="243"/>
      <c r="NEX76" s="243"/>
      <c r="NEY76" s="243"/>
      <c r="NEZ76" s="243"/>
      <c r="NFA76" s="243"/>
      <c r="NFB76" s="243"/>
      <c r="NFC76" s="243"/>
      <c r="NFD76" s="243"/>
      <c r="NFE76" s="243"/>
      <c r="NFF76" s="243"/>
      <c r="NFG76" s="243"/>
      <c r="NFH76" s="243"/>
      <c r="NFI76" s="243"/>
      <c r="NFJ76" s="243"/>
      <c r="NFK76" s="243"/>
      <c r="NFL76" s="243"/>
      <c r="NFM76" s="243"/>
      <c r="NFN76" s="243"/>
      <c r="NFO76" s="243"/>
      <c r="NFP76" s="243"/>
      <c r="NFQ76" s="243"/>
      <c r="NFR76" s="243"/>
      <c r="NFS76" s="243"/>
      <c r="NFT76" s="243"/>
      <c r="NFU76" s="243"/>
      <c r="NFV76" s="243"/>
      <c r="NFW76" s="243"/>
      <c r="NFX76" s="243"/>
      <c r="NFY76" s="243"/>
      <c r="NFZ76" s="243"/>
      <c r="NGA76" s="243"/>
      <c r="NGB76" s="243"/>
      <c r="NGC76" s="243"/>
      <c r="NGD76" s="243"/>
      <c r="NGE76" s="243"/>
      <c r="NGF76" s="243"/>
      <c r="NGG76" s="243"/>
      <c r="NGH76" s="243"/>
      <c r="NGI76" s="243"/>
      <c r="NGJ76" s="243"/>
      <c r="NGK76" s="243"/>
      <c r="NGL76" s="243"/>
      <c r="NGM76" s="243"/>
      <c r="NGN76" s="243"/>
      <c r="NGO76" s="243"/>
      <c r="NGP76" s="243"/>
      <c r="NGQ76" s="243"/>
      <c r="NGR76" s="243"/>
      <c r="NGS76" s="243"/>
      <c r="NGT76" s="243"/>
      <c r="NGU76" s="243"/>
      <c r="NGV76" s="243"/>
      <c r="NGW76" s="243"/>
      <c r="NGX76" s="243"/>
      <c r="NGY76" s="243"/>
      <c r="NGZ76" s="243"/>
      <c r="NHA76" s="243"/>
      <c r="NHB76" s="243"/>
      <c r="NHC76" s="243"/>
      <c r="NHD76" s="243"/>
      <c r="NHE76" s="243"/>
      <c r="NHF76" s="243"/>
      <c r="NHG76" s="243"/>
      <c r="NHH76" s="243"/>
      <c r="NHI76" s="243"/>
      <c r="NHJ76" s="243"/>
      <c r="NHK76" s="243"/>
      <c r="NHL76" s="243"/>
      <c r="NHM76" s="243"/>
      <c r="NHN76" s="243"/>
      <c r="NHO76" s="243"/>
      <c r="NHP76" s="243"/>
      <c r="NHQ76" s="243"/>
      <c r="NHR76" s="243"/>
      <c r="NHS76" s="243"/>
      <c r="NHT76" s="243"/>
      <c r="NHU76" s="243"/>
      <c r="NHV76" s="243"/>
      <c r="NHW76" s="243"/>
      <c r="NHX76" s="243"/>
      <c r="NHY76" s="243"/>
      <c r="NHZ76" s="243"/>
      <c r="NIA76" s="243"/>
      <c r="NIB76" s="243"/>
      <c r="NIC76" s="243"/>
      <c r="NID76" s="243"/>
      <c r="NIE76" s="243"/>
      <c r="NIF76" s="243"/>
      <c r="NIG76" s="243"/>
      <c r="NIH76" s="243"/>
      <c r="NII76" s="243"/>
      <c r="NIJ76" s="243"/>
      <c r="NIK76" s="243"/>
      <c r="NIL76" s="243"/>
      <c r="NIM76" s="243"/>
      <c r="NIN76" s="243"/>
      <c r="NIO76" s="243"/>
      <c r="NIP76" s="243"/>
      <c r="NIQ76" s="243"/>
      <c r="NIR76" s="243"/>
      <c r="NIS76" s="243"/>
      <c r="NIT76" s="243"/>
      <c r="NIU76" s="243"/>
      <c r="NIV76" s="243"/>
      <c r="NIW76" s="243"/>
      <c r="NIX76" s="243"/>
      <c r="NIY76" s="243"/>
      <c r="NIZ76" s="243"/>
      <c r="NJA76" s="243"/>
      <c r="NJB76" s="243"/>
      <c r="NJC76" s="243"/>
      <c r="NJD76" s="243"/>
      <c r="NJE76" s="243"/>
      <c r="NJF76" s="243"/>
      <c r="NJG76" s="243"/>
      <c r="NJH76" s="243"/>
      <c r="NJI76" s="243"/>
      <c r="NJJ76" s="243"/>
      <c r="NJK76" s="243"/>
      <c r="NJL76" s="243"/>
      <c r="NJM76" s="243"/>
      <c r="NJN76" s="243"/>
      <c r="NJO76" s="243"/>
      <c r="NJP76" s="243"/>
      <c r="NJQ76" s="243"/>
      <c r="NJR76" s="243"/>
      <c r="NJS76" s="243"/>
      <c r="NJT76" s="243"/>
      <c r="NJU76" s="243"/>
      <c r="NJV76" s="243"/>
      <c r="NJW76" s="243"/>
      <c r="NJX76" s="243"/>
      <c r="NJY76" s="243"/>
      <c r="NJZ76" s="243"/>
      <c r="NKA76" s="243"/>
      <c r="NKB76" s="243"/>
      <c r="NKC76" s="243"/>
      <c r="NKD76" s="243"/>
      <c r="NKE76" s="243"/>
      <c r="NKF76" s="243"/>
      <c r="NKG76" s="243"/>
      <c r="NKH76" s="243"/>
      <c r="NKI76" s="243"/>
      <c r="NKJ76" s="243"/>
      <c r="NKK76" s="243"/>
      <c r="NKL76" s="243"/>
      <c r="NKM76" s="243"/>
      <c r="NKN76" s="243"/>
      <c r="NKO76" s="243"/>
      <c r="NKP76" s="243"/>
      <c r="NKQ76" s="243"/>
      <c r="NKR76" s="243"/>
      <c r="NKS76" s="243"/>
      <c r="NKT76" s="243"/>
      <c r="NKU76" s="243"/>
      <c r="NKV76" s="243"/>
      <c r="NKW76" s="243"/>
      <c r="NKX76" s="243"/>
      <c r="NKY76" s="243"/>
      <c r="NKZ76" s="243"/>
      <c r="NLA76" s="243"/>
      <c r="NLB76" s="243"/>
      <c r="NLC76" s="243"/>
      <c r="NLD76" s="243"/>
      <c r="NLE76" s="243"/>
      <c r="NLF76" s="243"/>
      <c r="NLG76" s="243"/>
      <c r="NLH76" s="243"/>
      <c r="NLI76" s="243"/>
      <c r="NLJ76" s="243"/>
      <c r="NLK76" s="243"/>
      <c r="NLL76" s="243"/>
      <c r="NLM76" s="243"/>
      <c r="NLN76" s="243"/>
      <c r="NLO76" s="243"/>
      <c r="NLP76" s="243"/>
      <c r="NLQ76" s="243"/>
      <c r="NLR76" s="243"/>
      <c r="NLS76" s="243"/>
      <c r="NLT76" s="243"/>
      <c r="NLU76" s="243"/>
      <c r="NLV76" s="243"/>
      <c r="NLW76" s="243"/>
      <c r="NLX76" s="243"/>
      <c r="NLY76" s="243"/>
      <c r="NLZ76" s="243"/>
      <c r="NMA76" s="243"/>
      <c r="NMB76" s="243"/>
      <c r="NMC76" s="243"/>
      <c r="NMD76" s="243"/>
      <c r="NME76" s="243"/>
      <c r="NMF76" s="243"/>
      <c r="NMG76" s="243"/>
      <c r="NMH76" s="243"/>
      <c r="NMI76" s="243"/>
      <c r="NMJ76" s="243"/>
      <c r="NMK76" s="243"/>
      <c r="NML76" s="243"/>
      <c r="NMM76" s="243"/>
      <c r="NMN76" s="243"/>
      <c r="NMO76" s="243"/>
      <c r="NMP76" s="243"/>
      <c r="NMQ76" s="243"/>
      <c r="NMR76" s="243"/>
      <c r="NMS76" s="243"/>
      <c r="NMT76" s="243"/>
      <c r="NMU76" s="243"/>
      <c r="NMV76" s="243"/>
      <c r="NMW76" s="243"/>
      <c r="NMX76" s="243"/>
      <c r="NMY76" s="243"/>
      <c r="NMZ76" s="243"/>
      <c r="NNA76" s="243"/>
      <c r="NNB76" s="243"/>
      <c r="NNC76" s="243"/>
      <c r="NND76" s="243"/>
      <c r="NNE76" s="243"/>
      <c r="NNF76" s="243"/>
      <c r="NNG76" s="243"/>
      <c r="NNH76" s="243"/>
      <c r="NNI76" s="243"/>
      <c r="NNJ76" s="243"/>
      <c r="NNK76" s="243"/>
      <c r="NNL76" s="243"/>
      <c r="NNM76" s="243"/>
      <c r="NNN76" s="243"/>
      <c r="NNO76" s="243"/>
      <c r="NNP76" s="243"/>
      <c r="NNQ76" s="243"/>
      <c r="NNR76" s="243"/>
      <c r="NNS76" s="243"/>
      <c r="NNT76" s="243"/>
      <c r="NNU76" s="243"/>
      <c r="NNV76" s="243"/>
      <c r="NNW76" s="243"/>
      <c r="NNX76" s="243"/>
      <c r="NNY76" s="243"/>
      <c r="NNZ76" s="243"/>
      <c r="NOA76" s="243"/>
      <c r="NOB76" s="243"/>
      <c r="NOC76" s="243"/>
      <c r="NOD76" s="243"/>
      <c r="NOE76" s="243"/>
      <c r="NOF76" s="243"/>
      <c r="NOG76" s="243"/>
      <c r="NOH76" s="243"/>
      <c r="NOI76" s="243"/>
      <c r="NOJ76" s="243"/>
      <c r="NOK76" s="243"/>
      <c r="NOL76" s="243"/>
      <c r="NOM76" s="243"/>
      <c r="NON76" s="243"/>
      <c r="NOO76" s="243"/>
      <c r="NOP76" s="243"/>
      <c r="NOQ76" s="243"/>
      <c r="NOR76" s="243"/>
      <c r="NOS76" s="243"/>
      <c r="NOT76" s="243"/>
      <c r="NOU76" s="243"/>
      <c r="NOV76" s="243"/>
      <c r="NOW76" s="243"/>
      <c r="NOX76" s="243"/>
      <c r="NOY76" s="243"/>
      <c r="NOZ76" s="243"/>
      <c r="NPA76" s="243"/>
      <c r="NPB76" s="243"/>
      <c r="NPC76" s="243"/>
      <c r="NPD76" s="243"/>
      <c r="NPE76" s="243"/>
      <c r="NPF76" s="243"/>
      <c r="NPG76" s="243"/>
      <c r="NPH76" s="243"/>
      <c r="NPI76" s="243"/>
      <c r="NPJ76" s="243"/>
      <c r="NPK76" s="243"/>
      <c r="NPL76" s="243"/>
      <c r="NPM76" s="243"/>
      <c r="NPN76" s="243"/>
      <c r="NPO76" s="243"/>
      <c r="NPP76" s="243"/>
      <c r="NPQ76" s="243"/>
      <c r="NPR76" s="243"/>
      <c r="NPS76" s="243"/>
      <c r="NPT76" s="243"/>
      <c r="NPU76" s="243"/>
      <c r="NPV76" s="243"/>
      <c r="NPW76" s="243"/>
      <c r="NPX76" s="243"/>
      <c r="NPY76" s="243"/>
      <c r="NPZ76" s="243"/>
      <c r="NQA76" s="243"/>
      <c r="NQB76" s="243"/>
      <c r="NQC76" s="243"/>
      <c r="NQD76" s="243"/>
      <c r="NQE76" s="243"/>
      <c r="NQF76" s="243"/>
      <c r="NQG76" s="243"/>
      <c r="NQH76" s="243"/>
      <c r="NQI76" s="243"/>
      <c r="NQJ76" s="243"/>
      <c r="NQK76" s="243"/>
      <c r="NQL76" s="243"/>
      <c r="NQM76" s="243"/>
      <c r="NQN76" s="243"/>
      <c r="NQO76" s="243"/>
      <c r="NQP76" s="243"/>
      <c r="NQQ76" s="243"/>
      <c r="NQR76" s="243"/>
      <c r="NQS76" s="243"/>
      <c r="NQT76" s="243"/>
      <c r="NQU76" s="243"/>
      <c r="NQV76" s="243"/>
      <c r="NQW76" s="243"/>
      <c r="NQX76" s="243"/>
      <c r="NQY76" s="243"/>
      <c r="NQZ76" s="243"/>
      <c r="NRA76" s="243"/>
      <c r="NRB76" s="243"/>
      <c r="NRC76" s="243"/>
      <c r="NRD76" s="243"/>
      <c r="NRE76" s="243"/>
      <c r="NRF76" s="243"/>
      <c r="NRG76" s="243"/>
      <c r="NRH76" s="243"/>
      <c r="NRI76" s="243"/>
      <c r="NRJ76" s="243"/>
      <c r="NRK76" s="243"/>
      <c r="NRL76" s="243"/>
      <c r="NRM76" s="243"/>
      <c r="NRN76" s="243"/>
      <c r="NRO76" s="243"/>
      <c r="NRP76" s="243"/>
      <c r="NRQ76" s="243"/>
      <c r="NRR76" s="243"/>
      <c r="NRS76" s="243"/>
      <c r="NRT76" s="243"/>
      <c r="NRU76" s="243"/>
      <c r="NRV76" s="243"/>
      <c r="NRW76" s="243"/>
      <c r="NRX76" s="243"/>
      <c r="NRY76" s="243"/>
      <c r="NRZ76" s="243"/>
      <c r="NSA76" s="243"/>
      <c r="NSB76" s="243"/>
      <c r="NSC76" s="243"/>
      <c r="NSD76" s="243"/>
      <c r="NSE76" s="243"/>
      <c r="NSF76" s="243"/>
      <c r="NSG76" s="243"/>
      <c r="NSH76" s="243"/>
      <c r="NSI76" s="243"/>
      <c r="NSJ76" s="243"/>
      <c r="NSK76" s="243"/>
      <c r="NSL76" s="243"/>
      <c r="NSM76" s="243"/>
      <c r="NSN76" s="243"/>
      <c r="NSO76" s="243"/>
      <c r="NSP76" s="243"/>
      <c r="NSQ76" s="243"/>
      <c r="NSR76" s="243"/>
      <c r="NSS76" s="243"/>
      <c r="NST76" s="243"/>
      <c r="NSU76" s="243"/>
      <c r="NSV76" s="243"/>
      <c r="NSW76" s="243"/>
      <c r="NSX76" s="243"/>
      <c r="NSY76" s="243"/>
      <c r="NSZ76" s="243"/>
      <c r="NTA76" s="243"/>
      <c r="NTB76" s="243"/>
      <c r="NTC76" s="243"/>
      <c r="NTD76" s="243"/>
      <c r="NTE76" s="243"/>
      <c r="NTF76" s="243"/>
      <c r="NTG76" s="243"/>
      <c r="NTH76" s="243"/>
      <c r="NTI76" s="243"/>
      <c r="NTJ76" s="243"/>
      <c r="NTK76" s="243"/>
      <c r="NTL76" s="243"/>
      <c r="NTM76" s="243"/>
      <c r="NTN76" s="243"/>
      <c r="NTO76" s="243"/>
      <c r="NTP76" s="243"/>
      <c r="NTQ76" s="243"/>
      <c r="NTR76" s="243"/>
      <c r="NTS76" s="243"/>
      <c r="NTT76" s="243"/>
      <c r="NTU76" s="243"/>
      <c r="NTV76" s="243"/>
      <c r="NTW76" s="243"/>
      <c r="NTX76" s="243"/>
      <c r="NTY76" s="243"/>
      <c r="NTZ76" s="243"/>
      <c r="NUA76" s="243"/>
      <c r="NUB76" s="243"/>
      <c r="NUC76" s="243"/>
      <c r="NUD76" s="243"/>
      <c r="NUE76" s="243"/>
      <c r="NUF76" s="243"/>
      <c r="NUG76" s="243"/>
      <c r="NUH76" s="243"/>
      <c r="NUI76" s="243"/>
      <c r="NUJ76" s="243"/>
      <c r="NUK76" s="243"/>
      <c r="NUL76" s="243"/>
      <c r="NUM76" s="243"/>
      <c r="NUN76" s="243"/>
      <c r="NUO76" s="243"/>
      <c r="NUP76" s="243"/>
      <c r="NUQ76" s="243"/>
      <c r="NUR76" s="243"/>
      <c r="NUS76" s="243"/>
      <c r="NUT76" s="243"/>
      <c r="NUU76" s="243"/>
      <c r="NUV76" s="243"/>
      <c r="NUW76" s="243"/>
      <c r="NUX76" s="243"/>
      <c r="NUY76" s="243"/>
      <c r="NUZ76" s="243"/>
      <c r="NVA76" s="243"/>
      <c r="NVB76" s="243"/>
      <c r="NVC76" s="243"/>
      <c r="NVD76" s="243"/>
      <c r="NVE76" s="243"/>
      <c r="NVF76" s="243"/>
      <c r="NVG76" s="243"/>
      <c r="NVH76" s="243"/>
      <c r="NVI76" s="243"/>
      <c r="NVJ76" s="243"/>
      <c r="NVK76" s="243"/>
      <c r="NVL76" s="243"/>
      <c r="NVM76" s="243"/>
      <c r="NVN76" s="243"/>
      <c r="NVO76" s="243"/>
      <c r="NVP76" s="243"/>
      <c r="NVQ76" s="243"/>
      <c r="NVR76" s="243"/>
      <c r="NVS76" s="243"/>
      <c r="NVT76" s="243"/>
      <c r="NVU76" s="243"/>
      <c r="NVV76" s="243"/>
      <c r="NVW76" s="243"/>
      <c r="NVX76" s="243"/>
      <c r="NVY76" s="243"/>
      <c r="NVZ76" s="243"/>
      <c r="NWA76" s="243"/>
      <c r="NWB76" s="243"/>
      <c r="NWC76" s="243"/>
      <c r="NWD76" s="243"/>
      <c r="NWE76" s="243"/>
      <c r="NWF76" s="243"/>
      <c r="NWG76" s="243"/>
      <c r="NWH76" s="243"/>
      <c r="NWI76" s="243"/>
      <c r="NWJ76" s="243"/>
      <c r="NWK76" s="243"/>
      <c r="NWL76" s="243"/>
      <c r="NWM76" s="243"/>
      <c r="NWN76" s="243"/>
      <c r="NWO76" s="243"/>
      <c r="NWP76" s="243"/>
      <c r="NWQ76" s="243"/>
      <c r="NWR76" s="243"/>
      <c r="NWS76" s="243"/>
      <c r="NWT76" s="243"/>
      <c r="NWU76" s="243"/>
      <c r="NWV76" s="243"/>
      <c r="NWW76" s="243"/>
      <c r="NWX76" s="243"/>
      <c r="NWY76" s="243"/>
      <c r="NWZ76" s="243"/>
      <c r="NXA76" s="243"/>
      <c r="NXB76" s="243"/>
      <c r="NXC76" s="243"/>
      <c r="NXD76" s="243"/>
      <c r="NXE76" s="243"/>
      <c r="NXF76" s="243"/>
      <c r="NXG76" s="243"/>
      <c r="NXH76" s="243"/>
      <c r="NXI76" s="243"/>
      <c r="NXJ76" s="243"/>
      <c r="NXK76" s="243"/>
      <c r="NXL76" s="243"/>
      <c r="NXM76" s="243"/>
      <c r="NXN76" s="243"/>
      <c r="NXO76" s="243"/>
      <c r="NXP76" s="243"/>
      <c r="NXQ76" s="243"/>
      <c r="NXR76" s="243"/>
      <c r="NXS76" s="243"/>
      <c r="NXT76" s="243"/>
      <c r="NXU76" s="243"/>
      <c r="NXV76" s="243"/>
      <c r="NXW76" s="243"/>
      <c r="NXX76" s="243"/>
      <c r="NXY76" s="243"/>
      <c r="NXZ76" s="243"/>
      <c r="NYA76" s="243"/>
      <c r="NYB76" s="243"/>
      <c r="NYC76" s="243"/>
      <c r="NYD76" s="243"/>
      <c r="NYE76" s="243"/>
      <c r="NYF76" s="243"/>
      <c r="NYG76" s="243"/>
      <c r="NYH76" s="243"/>
      <c r="NYI76" s="243"/>
      <c r="NYJ76" s="243"/>
      <c r="NYK76" s="243"/>
      <c r="NYL76" s="243"/>
      <c r="NYM76" s="243"/>
      <c r="NYN76" s="243"/>
      <c r="NYO76" s="243"/>
      <c r="NYP76" s="243"/>
      <c r="NYQ76" s="243"/>
      <c r="NYR76" s="243"/>
      <c r="NYS76" s="243"/>
      <c r="NYT76" s="243"/>
      <c r="NYU76" s="243"/>
      <c r="NYV76" s="243"/>
      <c r="NYW76" s="243"/>
      <c r="NYX76" s="243"/>
      <c r="NYY76" s="243"/>
      <c r="NYZ76" s="243"/>
      <c r="NZA76" s="243"/>
      <c r="NZB76" s="243"/>
      <c r="NZC76" s="243"/>
      <c r="NZD76" s="243"/>
      <c r="NZE76" s="243"/>
      <c r="NZF76" s="243"/>
      <c r="NZG76" s="243"/>
      <c r="NZH76" s="243"/>
      <c r="NZI76" s="243"/>
      <c r="NZJ76" s="243"/>
      <c r="NZK76" s="243"/>
      <c r="NZL76" s="243"/>
      <c r="NZM76" s="243"/>
      <c r="NZN76" s="243"/>
      <c r="NZO76" s="243"/>
      <c r="NZP76" s="243"/>
      <c r="NZQ76" s="243"/>
      <c r="NZR76" s="243"/>
      <c r="NZS76" s="243"/>
      <c r="NZT76" s="243"/>
      <c r="NZU76" s="243"/>
      <c r="NZV76" s="243"/>
      <c r="NZW76" s="243"/>
      <c r="NZX76" s="243"/>
      <c r="NZY76" s="243"/>
      <c r="NZZ76" s="243"/>
      <c r="OAA76" s="243"/>
      <c r="OAB76" s="243"/>
      <c r="OAC76" s="243"/>
      <c r="OAD76" s="243"/>
      <c r="OAE76" s="243"/>
      <c r="OAF76" s="243"/>
      <c r="OAG76" s="243"/>
      <c r="OAH76" s="243"/>
      <c r="OAI76" s="243"/>
      <c r="OAJ76" s="243"/>
      <c r="OAK76" s="243"/>
      <c r="OAL76" s="243"/>
      <c r="OAM76" s="243"/>
      <c r="OAN76" s="243"/>
      <c r="OAO76" s="243"/>
      <c r="OAP76" s="243"/>
      <c r="OAQ76" s="243"/>
      <c r="OAR76" s="243"/>
      <c r="OAS76" s="243"/>
      <c r="OAT76" s="243"/>
      <c r="OAU76" s="243"/>
      <c r="OAV76" s="243"/>
      <c r="OAW76" s="243"/>
      <c r="OAX76" s="243"/>
      <c r="OAY76" s="243"/>
      <c r="OAZ76" s="243"/>
      <c r="OBA76" s="243"/>
      <c r="OBB76" s="243"/>
      <c r="OBC76" s="243"/>
      <c r="OBD76" s="243"/>
      <c r="OBE76" s="243"/>
      <c r="OBF76" s="243"/>
      <c r="OBG76" s="243"/>
      <c r="OBH76" s="243"/>
      <c r="OBI76" s="243"/>
      <c r="OBJ76" s="243"/>
      <c r="OBK76" s="243"/>
      <c r="OBL76" s="243"/>
      <c r="OBM76" s="243"/>
      <c r="OBN76" s="243"/>
      <c r="OBO76" s="243"/>
      <c r="OBP76" s="243"/>
      <c r="OBQ76" s="243"/>
      <c r="OBR76" s="243"/>
      <c r="OBS76" s="243"/>
      <c r="OBT76" s="243"/>
      <c r="OBU76" s="243"/>
      <c r="OBV76" s="243"/>
      <c r="OBW76" s="243"/>
      <c r="OBX76" s="243"/>
      <c r="OBY76" s="243"/>
      <c r="OBZ76" s="243"/>
      <c r="OCA76" s="243"/>
      <c r="OCB76" s="243"/>
      <c r="OCC76" s="243"/>
      <c r="OCD76" s="243"/>
      <c r="OCE76" s="243"/>
      <c r="OCF76" s="243"/>
      <c r="OCG76" s="243"/>
      <c r="OCH76" s="243"/>
      <c r="OCI76" s="243"/>
      <c r="OCJ76" s="243"/>
      <c r="OCK76" s="243"/>
      <c r="OCL76" s="243"/>
      <c r="OCM76" s="243"/>
      <c r="OCN76" s="243"/>
      <c r="OCO76" s="243"/>
      <c r="OCP76" s="243"/>
      <c r="OCQ76" s="243"/>
      <c r="OCR76" s="243"/>
      <c r="OCS76" s="243"/>
      <c r="OCT76" s="243"/>
      <c r="OCU76" s="243"/>
      <c r="OCV76" s="243"/>
      <c r="OCW76" s="243"/>
      <c r="OCX76" s="243"/>
      <c r="OCY76" s="243"/>
      <c r="OCZ76" s="243"/>
      <c r="ODA76" s="243"/>
      <c r="ODB76" s="243"/>
      <c r="ODC76" s="243"/>
      <c r="ODD76" s="243"/>
      <c r="ODE76" s="243"/>
      <c r="ODF76" s="243"/>
      <c r="ODG76" s="243"/>
      <c r="ODH76" s="243"/>
      <c r="ODI76" s="243"/>
      <c r="ODJ76" s="243"/>
      <c r="ODK76" s="243"/>
      <c r="ODL76" s="243"/>
      <c r="ODM76" s="243"/>
      <c r="ODN76" s="243"/>
      <c r="ODO76" s="243"/>
      <c r="ODP76" s="243"/>
      <c r="ODQ76" s="243"/>
      <c r="ODR76" s="243"/>
      <c r="ODS76" s="243"/>
      <c r="ODT76" s="243"/>
      <c r="ODU76" s="243"/>
      <c r="ODV76" s="243"/>
      <c r="ODW76" s="243"/>
      <c r="ODX76" s="243"/>
      <c r="ODY76" s="243"/>
      <c r="ODZ76" s="243"/>
      <c r="OEA76" s="243"/>
      <c r="OEB76" s="243"/>
      <c r="OEC76" s="243"/>
      <c r="OED76" s="243"/>
      <c r="OEE76" s="243"/>
      <c r="OEF76" s="243"/>
      <c r="OEG76" s="243"/>
      <c r="OEH76" s="243"/>
      <c r="OEI76" s="243"/>
      <c r="OEJ76" s="243"/>
      <c r="OEK76" s="243"/>
      <c r="OEL76" s="243"/>
      <c r="OEM76" s="243"/>
      <c r="OEN76" s="243"/>
      <c r="OEO76" s="243"/>
      <c r="OEP76" s="243"/>
      <c r="OEQ76" s="243"/>
      <c r="OER76" s="243"/>
      <c r="OES76" s="243"/>
      <c r="OET76" s="243"/>
      <c r="OEU76" s="243"/>
      <c r="OEV76" s="243"/>
      <c r="OEW76" s="243"/>
      <c r="OEX76" s="243"/>
      <c r="OEY76" s="243"/>
      <c r="OEZ76" s="243"/>
      <c r="OFA76" s="243"/>
      <c r="OFB76" s="243"/>
      <c r="OFC76" s="243"/>
      <c r="OFD76" s="243"/>
      <c r="OFE76" s="243"/>
      <c r="OFF76" s="243"/>
      <c r="OFG76" s="243"/>
      <c r="OFH76" s="243"/>
      <c r="OFI76" s="243"/>
      <c r="OFJ76" s="243"/>
      <c r="OFK76" s="243"/>
      <c r="OFL76" s="243"/>
      <c r="OFM76" s="243"/>
      <c r="OFN76" s="243"/>
      <c r="OFO76" s="243"/>
      <c r="OFP76" s="243"/>
      <c r="OFQ76" s="243"/>
      <c r="OFR76" s="243"/>
      <c r="OFS76" s="243"/>
      <c r="OFT76" s="243"/>
      <c r="OFU76" s="243"/>
      <c r="OFV76" s="243"/>
      <c r="OFW76" s="243"/>
      <c r="OFX76" s="243"/>
      <c r="OFY76" s="243"/>
      <c r="OFZ76" s="243"/>
      <c r="OGA76" s="243"/>
      <c r="OGB76" s="243"/>
      <c r="OGC76" s="243"/>
      <c r="OGD76" s="243"/>
      <c r="OGE76" s="243"/>
      <c r="OGF76" s="243"/>
      <c r="OGG76" s="243"/>
      <c r="OGH76" s="243"/>
      <c r="OGI76" s="243"/>
      <c r="OGJ76" s="243"/>
      <c r="OGK76" s="243"/>
      <c r="OGL76" s="243"/>
      <c r="OGM76" s="243"/>
      <c r="OGN76" s="243"/>
      <c r="OGO76" s="243"/>
      <c r="OGP76" s="243"/>
      <c r="OGQ76" s="243"/>
      <c r="OGR76" s="243"/>
      <c r="OGS76" s="243"/>
      <c r="OGT76" s="243"/>
      <c r="OGU76" s="243"/>
      <c r="OGV76" s="243"/>
      <c r="OGW76" s="243"/>
      <c r="OGX76" s="243"/>
      <c r="OGY76" s="243"/>
      <c r="OGZ76" s="243"/>
      <c r="OHA76" s="243"/>
      <c r="OHB76" s="243"/>
      <c r="OHC76" s="243"/>
      <c r="OHD76" s="243"/>
      <c r="OHE76" s="243"/>
      <c r="OHF76" s="243"/>
      <c r="OHG76" s="243"/>
      <c r="OHH76" s="243"/>
      <c r="OHI76" s="243"/>
      <c r="OHJ76" s="243"/>
      <c r="OHK76" s="243"/>
      <c r="OHL76" s="243"/>
      <c r="OHM76" s="243"/>
      <c r="OHN76" s="243"/>
      <c r="OHO76" s="243"/>
      <c r="OHP76" s="243"/>
      <c r="OHQ76" s="243"/>
      <c r="OHR76" s="243"/>
      <c r="OHS76" s="243"/>
      <c r="OHT76" s="243"/>
      <c r="OHU76" s="243"/>
      <c r="OHV76" s="243"/>
      <c r="OHW76" s="243"/>
      <c r="OHX76" s="243"/>
      <c r="OHY76" s="243"/>
      <c r="OHZ76" s="243"/>
      <c r="OIA76" s="243"/>
      <c r="OIB76" s="243"/>
      <c r="OIC76" s="243"/>
      <c r="OID76" s="243"/>
      <c r="OIE76" s="243"/>
      <c r="OIF76" s="243"/>
      <c r="OIG76" s="243"/>
      <c r="OIH76" s="243"/>
      <c r="OII76" s="243"/>
      <c r="OIJ76" s="243"/>
      <c r="OIK76" s="243"/>
      <c r="OIL76" s="243"/>
      <c r="OIM76" s="243"/>
      <c r="OIN76" s="243"/>
      <c r="OIO76" s="243"/>
      <c r="OIP76" s="243"/>
      <c r="OIQ76" s="243"/>
      <c r="OIR76" s="243"/>
      <c r="OIS76" s="243"/>
      <c r="OIT76" s="243"/>
      <c r="OIU76" s="243"/>
      <c r="OIV76" s="243"/>
      <c r="OIW76" s="243"/>
      <c r="OIX76" s="243"/>
      <c r="OIY76" s="243"/>
      <c r="OIZ76" s="243"/>
      <c r="OJA76" s="243"/>
      <c r="OJB76" s="243"/>
      <c r="OJC76" s="243"/>
      <c r="OJD76" s="243"/>
      <c r="OJE76" s="243"/>
      <c r="OJF76" s="243"/>
      <c r="OJG76" s="243"/>
      <c r="OJH76" s="243"/>
      <c r="OJI76" s="243"/>
      <c r="OJJ76" s="243"/>
      <c r="OJK76" s="243"/>
      <c r="OJL76" s="243"/>
      <c r="OJM76" s="243"/>
      <c r="OJN76" s="243"/>
      <c r="OJO76" s="243"/>
      <c r="OJP76" s="243"/>
      <c r="OJQ76" s="243"/>
      <c r="OJR76" s="243"/>
      <c r="OJS76" s="243"/>
      <c r="OJT76" s="243"/>
      <c r="OJU76" s="243"/>
      <c r="OJV76" s="243"/>
      <c r="OJW76" s="243"/>
      <c r="OJX76" s="243"/>
      <c r="OJY76" s="243"/>
      <c r="OJZ76" s="243"/>
      <c r="OKA76" s="243"/>
      <c r="OKB76" s="243"/>
      <c r="OKC76" s="243"/>
      <c r="OKD76" s="243"/>
      <c r="OKE76" s="243"/>
      <c r="OKF76" s="243"/>
      <c r="OKG76" s="243"/>
      <c r="OKH76" s="243"/>
      <c r="OKI76" s="243"/>
      <c r="OKJ76" s="243"/>
      <c r="OKK76" s="243"/>
      <c r="OKL76" s="243"/>
      <c r="OKM76" s="243"/>
      <c r="OKN76" s="243"/>
      <c r="OKO76" s="243"/>
      <c r="OKP76" s="243"/>
      <c r="OKQ76" s="243"/>
      <c r="OKR76" s="243"/>
      <c r="OKS76" s="243"/>
      <c r="OKT76" s="243"/>
      <c r="OKU76" s="243"/>
      <c r="OKV76" s="243"/>
      <c r="OKW76" s="243"/>
      <c r="OKX76" s="243"/>
      <c r="OKY76" s="243"/>
      <c r="OKZ76" s="243"/>
      <c r="OLA76" s="243"/>
      <c r="OLB76" s="243"/>
      <c r="OLC76" s="243"/>
      <c r="OLD76" s="243"/>
      <c r="OLE76" s="243"/>
      <c r="OLF76" s="243"/>
      <c r="OLG76" s="243"/>
      <c r="OLH76" s="243"/>
      <c r="OLI76" s="243"/>
      <c r="OLJ76" s="243"/>
      <c r="OLK76" s="243"/>
      <c r="OLL76" s="243"/>
      <c r="OLM76" s="243"/>
      <c r="OLN76" s="243"/>
      <c r="OLO76" s="243"/>
      <c r="OLP76" s="243"/>
      <c r="OLQ76" s="243"/>
      <c r="OLR76" s="243"/>
      <c r="OLS76" s="243"/>
      <c r="OLT76" s="243"/>
      <c r="OLU76" s="243"/>
      <c r="OLV76" s="243"/>
      <c r="OLW76" s="243"/>
      <c r="OLX76" s="243"/>
      <c r="OLY76" s="243"/>
      <c r="OLZ76" s="243"/>
      <c r="OMA76" s="243"/>
      <c r="OMB76" s="243"/>
      <c r="OMC76" s="243"/>
      <c r="OMD76" s="243"/>
      <c r="OME76" s="243"/>
      <c r="OMF76" s="243"/>
      <c r="OMG76" s="243"/>
      <c r="OMH76" s="243"/>
      <c r="OMI76" s="243"/>
      <c r="OMJ76" s="243"/>
      <c r="OMK76" s="243"/>
      <c r="OML76" s="243"/>
      <c r="OMM76" s="243"/>
      <c r="OMN76" s="243"/>
      <c r="OMO76" s="243"/>
      <c r="OMP76" s="243"/>
      <c r="OMQ76" s="243"/>
      <c r="OMR76" s="243"/>
      <c r="OMS76" s="243"/>
      <c r="OMT76" s="243"/>
      <c r="OMU76" s="243"/>
      <c r="OMV76" s="243"/>
      <c r="OMW76" s="243"/>
      <c r="OMX76" s="243"/>
      <c r="OMY76" s="243"/>
      <c r="OMZ76" s="243"/>
      <c r="ONA76" s="243"/>
      <c r="ONB76" s="243"/>
      <c r="ONC76" s="243"/>
      <c r="OND76" s="243"/>
      <c r="ONE76" s="243"/>
      <c r="ONF76" s="243"/>
      <c r="ONG76" s="243"/>
      <c r="ONH76" s="243"/>
      <c r="ONI76" s="243"/>
      <c r="ONJ76" s="243"/>
      <c r="ONK76" s="243"/>
      <c r="ONL76" s="243"/>
      <c r="ONM76" s="243"/>
      <c r="ONN76" s="243"/>
      <c r="ONO76" s="243"/>
      <c r="ONP76" s="243"/>
      <c r="ONQ76" s="243"/>
      <c r="ONR76" s="243"/>
      <c r="ONS76" s="243"/>
      <c r="ONT76" s="243"/>
      <c r="ONU76" s="243"/>
      <c r="ONV76" s="243"/>
      <c r="ONW76" s="243"/>
      <c r="ONX76" s="243"/>
      <c r="ONY76" s="243"/>
      <c r="ONZ76" s="243"/>
      <c r="OOA76" s="243"/>
      <c r="OOB76" s="243"/>
      <c r="OOC76" s="243"/>
      <c r="OOD76" s="243"/>
      <c r="OOE76" s="243"/>
      <c r="OOF76" s="243"/>
      <c r="OOG76" s="243"/>
      <c r="OOH76" s="243"/>
      <c r="OOI76" s="243"/>
      <c r="OOJ76" s="243"/>
      <c r="OOK76" s="243"/>
      <c r="OOL76" s="243"/>
      <c r="OOM76" s="243"/>
      <c r="OON76" s="243"/>
      <c r="OOO76" s="243"/>
      <c r="OOP76" s="243"/>
      <c r="OOQ76" s="243"/>
      <c r="OOR76" s="243"/>
      <c r="OOS76" s="243"/>
      <c r="OOT76" s="243"/>
      <c r="OOU76" s="243"/>
      <c r="OOV76" s="243"/>
      <c r="OOW76" s="243"/>
      <c r="OOX76" s="243"/>
      <c r="OOY76" s="243"/>
      <c r="OOZ76" s="243"/>
      <c r="OPA76" s="243"/>
      <c r="OPB76" s="243"/>
      <c r="OPC76" s="243"/>
      <c r="OPD76" s="243"/>
      <c r="OPE76" s="243"/>
      <c r="OPF76" s="243"/>
      <c r="OPG76" s="243"/>
      <c r="OPH76" s="243"/>
      <c r="OPI76" s="243"/>
      <c r="OPJ76" s="243"/>
      <c r="OPK76" s="243"/>
      <c r="OPL76" s="243"/>
      <c r="OPM76" s="243"/>
      <c r="OPN76" s="243"/>
      <c r="OPO76" s="243"/>
      <c r="OPP76" s="243"/>
      <c r="OPQ76" s="243"/>
      <c r="OPR76" s="243"/>
      <c r="OPS76" s="243"/>
      <c r="OPT76" s="243"/>
      <c r="OPU76" s="243"/>
      <c r="OPV76" s="243"/>
      <c r="OPW76" s="243"/>
      <c r="OPX76" s="243"/>
      <c r="OPY76" s="243"/>
      <c r="OPZ76" s="243"/>
      <c r="OQA76" s="243"/>
      <c r="OQB76" s="243"/>
      <c r="OQC76" s="243"/>
      <c r="OQD76" s="243"/>
      <c r="OQE76" s="243"/>
      <c r="OQF76" s="243"/>
      <c r="OQG76" s="243"/>
      <c r="OQH76" s="243"/>
      <c r="OQI76" s="243"/>
      <c r="OQJ76" s="243"/>
      <c r="OQK76" s="243"/>
      <c r="OQL76" s="243"/>
      <c r="OQM76" s="243"/>
      <c r="OQN76" s="243"/>
      <c r="OQO76" s="243"/>
      <c r="OQP76" s="243"/>
      <c r="OQQ76" s="243"/>
      <c r="OQR76" s="243"/>
      <c r="OQS76" s="243"/>
      <c r="OQT76" s="243"/>
      <c r="OQU76" s="243"/>
      <c r="OQV76" s="243"/>
      <c r="OQW76" s="243"/>
      <c r="OQX76" s="243"/>
      <c r="OQY76" s="243"/>
      <c r="OQZ76" s="243"/>
      <c r="ORA76" s="243"/>
      <c r="ORB76" s="243"/>
      <c r="ORC76" s="243"/>
      <c r="ORD76" s="243"/>
      <c r="ORE76" s="243"/>
      <c r="ORF76" s="243"/>
      <c r="ORG76" s="243"/>
      <c r="ORH76" s="243"/>
      <c r="ORI76" s="243"/>
      <c r="ORJ76" s="243"/>
      <c r="ORK76" s="243"/>
      <c r="ORL76" s="243"/>
      <c r="ORM76" s="243"/>
      <c r="ORN76" s="243"/>
      <c r="ORO76" s="243"/>
      <c r="ORP76" s="243"/>
      <c r="ORQ76" s="243"/>
      <c r="ORR76" s="243"/>
      <c r="ORS76" s="243"/>
      <c r="ORT76" s="243"/>
      <c r="ORU76" s="243"/>
      <c r="ORV76" s="243"/>
      <c r="ORW76" s="243"/>
      <c r="ORX76" s="243"/>
      <c r="ORY76" s="243"/>
      <c r="ORZ76" s="243"/>
      <c r="OSA76" s="243"/>
      <c r="OSB76" s="243"/>
      <c r="OSC76" s="243"/>
      <c r="OSD76" s="243"/>
      <c r="OSE76" s="243"/>
      <c r="OSF76" s="243"/>
      <c r="OSG76" s="243"/>
      <c r="OSH76" s="243"/>
      <c r="OSI76" s="243"/>
      <c r="OSJ76" s="243"/>
      <c r="OSK76" s="243"/>
      <c r="OSL76" s="243"/>
      <c r="OSM76" s="243"/>
      <c r="OSN76" s="243"/>
      <c r="OSO76" s="243"/>
      <c r="OSP76" s="243"/>
      <c r="OSQ76" s="243"/>
      <c r="OSR76" s="243"/>
      <c r="OSS76" s="243"/>
      <c r="OST76" s="243"/>
      <c r="OSU76" s="243"/>
      <c r="OSV76" s="243"/>
      <c r="OSW76" s="243"/>
      <c r="OSX76" s="243"/>
      <c r="OSY76" s="243"/>
      <c r="OSZ76" s="243"/>
      <c r="OTA76" s="243"/>
      <c r="OTB76" s="243"/>
      <c r="OTC76" s="243"/>
      <c r="OTD76" s="243"/>
      <c r="OTE76" s="243"/>
      <c r="OTF76" s="243"/>
      <c r="OTG76" s="243"/>
      <c r="OTH76" s="243"/>
      <c r="OTI76" s="243"/>
      <c r="OTJ76" s="243"/>
      <c r="OTK76" s="243"/>
      <c r="OTL76" s="243"/>
      <c r="OTM76" s="243"/>
      <c r="OTN76" s="243"/>
      <c r="OTO76" s="243"/>
      <c r="OTP76" s="243"/>
      <c r="OTQ76" s="243"/>
      <c r="OTR76" s="243"/>
      <c r="OTS76" s="243"/>
      <c r="OTT76" s="243"/>
      <c r="OTU76" s="243"/>
      <c r="OTV76" s="243"/>
      <c r="OTW76" s="243"/>
      <c r="OTX76" s="243"/>
      <c r="OTY76" s="243"/>
      <c r="OTZ76" s="243"/>
      <c r="OUA76" s="243"/>
      <c r="OUB76" s="243"/>
      <c r="OUC76" s="243"/>
      <c r="OUD76" s="243"/>
      <c r="OUE76" s="243"/>
      <c r="OUF76" s="243"/>
      <c r="OUG76" s="243"/>
      <c r="OUH76" s="243"/>
      <c r="OUI76" s="243"/>
      <c r="OUJ76" s="243"/>
      <c r="OUK76" s="243"/>
      <c r="OUL76" s="243"/>
      <c r="OUM76" s="243"/>
      <c r="OUN76" s="243"/>
      <c r="OUO76" s="243"/>
      <c r="OUP76" s="243"/>
      <c r="OUQ76" s="243"/>
      <c r="OUR76" s="243"/>
      <c r="OUS76" s="243"/>
      <c r="OUT76" s="243"/>
      <c r="OUU76" s="243"/>
      <c r="OUV76" s="243"/>
      <c r="OUW76" s="243"/>
      <c r="OUX76" s="243"/>
      <c r="OUY76" s="243"/>
      <c r="OUZ76" s="243"/>
      <c r="OVA76" s="243"/>
      <c r="OVB76" s="243"/>
      <c r="OVC76" s="243"/>
      <c r="OVD76" s="243"/>
      <c r="OVE76" s="243"/>
      <c r="OVF76" s="243"/>
      <c r="OVG76" s="243"/>
      <c r="OVH76" s="243"/>
      <c r="OVI76" s="243"/>
      <c r="OVJ76" s="243"/>
      <c r="OVK76" s="243"/>
      <c r="OVL76" s="243"/>
      <c r="OVM76" s="243"/>
      <c r="OVN76" s="243"/>
      <c r="OVO76" s="243"/>
      <c r="OVP76" s="243"/>
      <c r="OVQ76" s="243"/>
      <c r="OVR76" s="243"/>
      <c r="OVS76" s="243"/>
      <c r="OVT76" s="243"/>
      <c r="OVU76" s="243"/>
      <c r="OVV76" s="243"/>
      <c r="OVW76" s="243"/>
      <c r="OVX76" s="243"/>
      <c r="OVY76" s="243"/>
      <c r="OVZ76" s="243"/>
      <c r="OWA76" s="243"/>
      <c r="OWB76" s="243"/>
      <c r="OWC76" s="243"/>
      <c r="OWD76" s="243"/>
      <c r="OWE76" s="243"/>
      <c r="OWF76" s="243"/>
      <c r="OWG76" s="243"/>
      <c r="OWH76" s="243"/>
      <c r="OWI76" s="243"/>
      <c r="OWJ76" s="243"/>
      <c r="OWK76" s="243"/>
      <c r="OWL76" s="243"/>
      <c r="OWM76" s="243"/>
      <c r="OWN76" s="243"/>
      <c r="OWO76" s="243"/>
      <c r="OWP76" s="243"/>
      <c r="OWQ76" s="243"/>
      <c r="OWR76" s="243"/>
      <c r="OWS76" s="243"/>
      <c r="OWT76" s="243"/>
      <c r="OWU76" s="243"/>
      <c r="OWV76" s="243"/>
      <c r="OWW76" s="243"/>
      <c r="OWX76" s="243"/>
      <c r="OWY76" s="243"/>
      <c r="OWZ76" s="243"/>
      <c r="OXA76" s="243"/>
      <c r="OXB76" s="243"/>
      <c r="OXC76" s="243"/>
      <c r="OXD76" s="243"/>
      <c r="OXE76" s="243"/>
      <c r="OXF76" s="243"/>
      <c r="OXG76" s="243"/>
      <c r="OXH76" s="243"/>
      <c r="OXI76" s="243"/>
      <c r="OXJ76" s="243"/>
      <c r="OXK76" s="243"/>
      <c r="OXL76" s="243"/>
      <c r="OXM76" s="243"/>
      <c r="OXN76" s="243"/>
      <c r="OXO76" s="243"/>
      <c r="OXP76" s="243"/>
      <c r="OXQ76" s="243"/>
      <c r="OXR76" s="243"/>
      <c r="OXS76" s="243"/>
      <c r="OXT76" s="243"/>
      <c r="OXU76" s="243"/>
      <c r="OXV76" s="243"/>
      <c r="OXW76" s="243"/>
      <c r="OXX76" s="243"/>
      <c r="OXY76" s="243"/>
      <c r="OXZ76" s="243"/>
      <c r="OYA76" s="243"/>
      <c r="OYB76" s="243"/>
      <c r="OYC76" s="243"/>
      <c r="OYD76" s="243"/>
      <c r="OYE76" s="243"/>
      <c r="OYF76" s="243"/>
      <c r="OYG76" s="243"/>
      <c r="OYH76" s="243"/>
      <c r="OYI76" s="243"/>
      <c r="OYJ76" s="243"/>
      <c r="OYK76" s="243"/>
      <c r="OYL76" s="243"/>
      <c r="OYM76" s="243"/>
      <c r="OYN76" s="243"/>
      <c r="OYO76" s="243"/>
      <c r="OYP76" s="243"/>
      <c r="OYQ76" s="243"/>
      <c r="OYR76" s="243"/>
      <c r="OYS76" s="243"/>
      <c r="OYT76" s="243"/>
      <c r="OYU76" s="243"/>
      <c r="OYV76" s="243"/>
      <c r="OYW76" s="243"/>
      <c r="OYX76" s="243"/>
      <c r="OYY76" s="243"/>
      <c r="OYZ76" s="243"/>
      <c r="OZA76" s="243"/>
      <c r="OZB76" s="243"/>
      <c r="OZC76" s="243"/>
      <c r="OZD76" s="243"/>
      <c r="OZE76" s="243"/>
      <c r="OZF76" s="243"/>
      <c r="OZG76" s="243"/>
      <c r="OZH76" s="243"/>
      <c r="OZI76" s="243"/>
      <c r="OZJ76" s="243"/>
      <c r="OZK76" s="243"/>
      <c r="OZL76" s="243"/>
      <c r="OZM76" s="243"/>
      <c r="OZN76" s="243"/>
      <c r="OZO76" s="243"/>
      <c r="OZP76" s="243"/>
      <c r="OZQ76" s="243"/>
      <c r="OZR76" s="243"/>
      <c r="OZS76" s="243"/>
      <c r="OZT76" s="243"/>
      <c r="OZU76" s="243"/>
      <c r="OZV76" s="243"/>
      <c r="OZW76" s="243"/>
      <c r="OZX76" s="243"/>
      <c r="OZY76" s="243"/>
      <c r="OZZ76" s="243"/>
      <c r="PAA76" s="243"/>
      <c r="PAB76" s="243"/>
      <c r="PAC76" s="243"/>
      <c r="PAD76" s="243"/>
      <c r="PAE76" s="243"/>
      <c r="PAF76" s="243"/>
      <c r="PAG76" s="243"/>
      <c r="PAH76" s="243"/>
      <c r="PAI76" s="243"/>
      <c r="PAJ76" s="243"/>
      <c r="PAK76" s="243"/>
      <c r="PAL76" s="243"/>
      <c r="PAM76" s="243"/>
      <c r="PAN76" s="243"/>
      <c r="PAO76" s="243"/>
      <c r="PAP76" s="243"/>
      <c r="PAQ76" s="243"/>
      <c r="PAR76" s="243"/>
      <c r="PAS76" s="243"/>
      <c r="PAT76" s="243"/>
      <c r="PAU76" s="243"/>
      <c r="PAV76" s="243"/>
      <c r="PAW76" s="243"/>
      <c r="PAX76" s="243"/>
      <c r="PAY76" s="243"/>
      <c r="PAZ76" s="243"/>
      <c r="PBA76" s="243"/>
      <c r="PBB76" s="243"/>
      <c r="PBC76" s="243"/>
      <c r="PBD76" s="243"/>
      <c r="PBE76" s="243"/>
      <c r="PBF76" s="243"/>
      <c r="PBG76" s="243"/>
      <c r="PBH76" s="243"/>
      <c r="PBI76" s="243"/>
      <c r="PBJ76" s="243"/>
      <c r="PBK76" s="243"/>
      <c r="PBL76" s="243"/>
      <c r="PBM76" s="243"/>
      <c r="PBN76" s="243"/>
      <c r="PBO76" s="243"/>
      <c r="PBP76" s="243"/>
      <c r="PBQ76" s="243"/>
      <c r="PBR76" s="243"/>
      <c r="PBS76" s="243"/>
      <c r="PBT76" s="243"/>
      <c r="PBU76" s="243"/>
      <c r="PBV76" s="243"/>
      <c r="PBW76" s="243"/>
      <c r="PBX76" s="243"/>
      <c r="PBY76" s="243"/>
      <c r="PBZ76" s="243"/>
      <c r="PCA76" s="243"/>
      <c r="PCB76" s="243"/>
      <c r="PCC76" s="243"/>
      <c r="PCD76" s="243"/>
      <c r="PCE76" s="243"/>
      <c r="PCF76" s="243"/>
      <c r="PCG76" s="243"/>
      <c r="PCH76" s="243"/>
      <c r="PCI76" s="243"/>
      <c r="PCJ76" s="243"/>
      <c r="PCK76" s="243"/>
      <c r="PCL76" s="243"/>
      <c r="PCM76" s="243"/>
      <c r="PCN76" s="243"/>
      <c r="PCO76" s="243"/>
      <c r="PCP76" s="243"/>
      <c r="PCQ76" s="243"/>
      <c r="PCR76" s="243"/>
      <c r="PCS76" s="243"/>
      <c r="PCT76" s="243"/>
      <c r="PCU76" s="243"/>
      <c r="PCV76" s="243"/>
      <c r="PCW76" s="243"/>
      <c r="PCX76" s="243"/>
      <c r="PCY76" s="243"/>
      <c r="PCZ76" s="243"/>
      <c r="PDA76" s="243"/>
      <c r="PDB76" s="243"/>
      <c r="PDC76" s="243"/>
      <c r="PDD76" s="243"/>
      <c r="PDE76" s="243"/>
      <c r="PDF76" s="243"/>
      <c r="PDG76" s="243"/>
      <c r="PDH76" s="243"/>
      <c r="PDI76" s="243"/>
      <c r="PDJ76" s="243"/>
      <c r="PDK76" s="243"/>
      <c r="PDL76" s="243"/>
      <c r="PDM76" s="243"/>
      <c r="PDN76" s="243"/>
      <c r="PDO76" s="243"/>
      <c r="PDP76" s="243"/>
      <c r="PDQ76" s="243"/>
      <c r="PDR76" s="243"/>
      <c r="PDS76" s="243"/>
      <c r="PDT76" s="243"/>
      <c r="PDU76" s="243"/>
      <c r="PDV76" s="243"/>
      <c r="PDW76" s="243"/>
      <c r="PDX76" s="243"/>
      <c r="PDY76" s="243"/>
      <c r="PDZ76" s="243"/>
      <c r="PEA76" s="243"/>
      <c r="PEB76" s="243"/>
      <c r="PEC76" s="243"/>
      <c r="PED76" s="243"/>
      <c r="PEE76" s="243"/>
      <c r="PEF76" s="243"/>
      <c r="PEG76" s="243"/>
      <c r="PEH76" s="243"/>
      <c r="PEI76" s="243"/>
      <c r="PEJ76" s="243"/>
      <c r="PEK76" s="243"/>
      <c r="PEL76" s="243"/>
      <c r="PEM76" s="243"/>
      <c r="PEN76" s="243"/>
      <c r="PEO76" s="243"/>
      <c r="PEP76" s="243"/>
      <c r="PEQ76" s="243"/>
      <c r="PER76" s="243"/>
      <c r="PES76" s="243"/>
      <c r="PET76" s="243"/>
      <c r="PEU76" s="243"/>
      <c r="PEV76" s="243"/>
      <c r="PEW76" s="243"/>
      <c r="PEX76" s="243"/>
      <c r="PEY76" s="243"/>
      <c r="PEZ76" s="243"/>
      <c r="PFA76" s="243"/>
      <c r="PFB76" s="243"/>
      <c r="PFC76" s="243"/>
      <c r="PFD76" s="243"/>
      <c r="PFE76" s="243"/>
      <c r="PFF76" s="243"/>
      <c r="PFG76" s="243"/>
      <c r="PFH76" s="243"/>
      <c r="PFI76" s="243"/>
      <c r="PFJ76" s="243"/>
      <c r="PFK76" s="243"/>
      <c r="PFL76" s="243"/>
      <c r="PFM76" s="243"/>
      <c r="PFN76" s="243"/>
      <c r="PFO76" s="243"/>
      <c r="PFP76" s="243"/>
      <c r="PFQ76" s="243"/>
      <c r="PFR76" s="243"/>
      <c r="PFS76" s="243"/>
      <c r="PFT76" s="243"/>
      <c r="PFU76" s="243"/>
      <c r="PFV76" s="243"/>
      <c r="PFW76" s="243"/>
      <c r="PFX76" s="243"/>
      <c r="PFY76" s="243"/>
      <c r="PFZ76" s="243"/>
      <c r="PGA76" s="243"/>
      <c r="PGB76" s="243"/>
      <c r="PGC76" s="243"/>
      <c r="PGD76" s="243"/>
      <c r="PGE76" s="243"/>
      <c r="PGF76" s="243"/>
      <c r="PGG76" s="243"/>
      <c r="PGH76" s="243"/>
      <c r="PGI76" s="243"/>
      <c r="PGJ76" s="243"/>
      <c r="PGK76" s="243"/>
      <c r="PGL76" s="243"/>
      <c r="PGM76" s="243"/>
      <c r="PGN76" s="243"/>
      <c r="PGO76" s="243"/>
      <c r="PGP76" s="243"/>
      <c r="PGQ76" s="243"/>
      <c r="PGR76" s="243"/>
      <c r="PGS76" s="243"/>
      <c r="PGT76" s="243"/>
      <c r="PGU76" s="243"/>
      <c r="PGV76" s="243"/>
      <c r="PGW76" s="243"/>
      <c r="PGX76" s="243"/>
      <c r="PGY76" s="243"/>
      <c r="PGZ76" s="243"/>
      <c r="PHA76" s="243"/>
      <c r="PHB76" s="243"/>
      <c r="PHC76" s="243"/>
      <c r="PHD76" s="243"/>
      <c r="PHE76" s="243"/>
      <c r="PHF76" s="243"/>
      <c r="PHG76" s="243"/>
      <c r="PHH76" s="243"/>
      <c r="PHI76" s="243"/>
      <c r="PHJ76" s="243"/>
      <c r="PHK76" s="243"/>
      <c r="PHL76" s="243"/>
      <c r="PHM76" s="243"/>
      <c r="PHN76" s="243"/>
      <c r="PHO76" s="243"/>
      <c r="PHP76" s="243"/>
      <c r="PHQ76" s="243"/>
      <c r="PHR76" s="243"/>
      <c r="PHS76" s="243"/>
      <c r="PHT76" s="243"/>
      <c r="PHU76" s="243"/>
      <c r="PHV76" s="243"/>
      <c r="PHW76" s="243"/>
      <c r="PHX76" s="243"/>
      <c r="PHY76" s="243"/>
      <c r="PHZ76" s="243"/>
      <c r="PIA76" s="243"/>
      <c r="PIB76" s="243"/>
      <c r="PIC76" s="243"/>
      <c r="PID76" s="243"/>
      <c r="PIE76" s="243"/>
      <c r="PIF76" s="243"/>
      <c r="PIG76" s="243"/>
      <c r="PIH76" s="243"/>
      <c r="PII76" s="243"/>
      <c r="PIJ76" s="243"/>
      <c r="PIK76" s="243"/>
      <c r="PIL76" s="243"/>
      <c r="PIM76" s="243"/>
      <c r="PIN76" s="243"/>
      <c r="PIO76" s="243"/>
      <c r="PIP76" s="243"/>
      <c r="PIQ76" s="243"/>
      <c r="PIR76" s="243"/>
      <c r="PIS76" s="243"/>
      <c r="PIT76" s="243"/>
      <c r="PIU76" s="243"/>
      <c r="PIV76" s="243"/>
      <c r="PIW76" s="243"/>
      <c r="PIX76" s="243"/>
      <c r="PIY76" s="243"/>
      <c r="PIZ76" s="243"/>
      <c r="PJA76" s="243"/>
      <c r="PJB76" s="243"/>
      <c r="PJC76" s="243"/>
      <c r="PJD76" s="243"/>
      <c r="PJE76" s="243"/>
      <c r="PJF76" s="243"/>
      <c r="PJG76" s="243"/>
      <c r="PJH76" s="243"/>
      <c r="PJI76" s="243"/>
      <c r="PJJ76" s="243"/>
      <c r="PJK76" s="243"/>
      <c r="PJL76" s="243"/>
      <c r="PJM76" s="243"/>
      <c r="PJN76" s="243"/>
      <c r="PJO76" s="243"/>
      <c r="PJP76" s="243"/>
      <c r="PJQ76" s="243"/>
      <c r="PJR76" s="243"/>
      <c r="PJS76" s="243"/>
      <c r="PJT76" s="243"/>
      <c r="PJU76" s="243"/>
      <c r="PJV76" s="243"/>
      <c r="PJW76" s="243"/>
      <c r="PJX76" s="243"/>
      <c r="PJY76" s="243"/>
      <c r="PJZ76" s="243"/>
      <c r="PKA76" s="243"/>
      <c r="PKB76" s="243"/>
      <c r="PKC76" s="243"/>
      <c r="PKD76" s="243"/>
      <c r="PKE76" s="243"/>
      <c r="PKF76" s="243"/>
      <c r="PKG76" s="243"/>
      <c r="PKH76" s="243"/>
      <c r="PKI76" s="243"/>
      <c r="PKJ76" s="243"/>
      <c r="PKK76" s="243"/>
      <c r="PKL76" s="243"/>
      <c r="PKM76" s="243"/>
      <c r="PKN76" s="243"/>
      <c r="PKO76" s="243"/>
      <c r="PKP76" s="243"/>
      <c r="PKQ76" s="243"/>
      <c r="PKR76" s="243"/>
      <c r="PKS76" s="243"/>
      <c r="PKT76" s="243"/>
      <c r="PKU76" s="243"/>
      <c r="PKV76" s="243"/>
      <c r="PKW76" s="243"/>
      <c r="PKX76" s="243"/>
      <c r="PKY76" s="243"/>
      <c r="PKZ76" s="243"/>
      <c r="PLA76" s="243"/>
      <c r="PLB76" s="243"/>
      <c r="PLC76" s="243"/>
      <c r="PLD76" s="243"/>
      <c r="PLE76" s="243"/>
      <c r="PLF76" s="243"/>
      <c r="PLG76" s="243"/>
      <c r="PLH76" s="243"/>
      <c r="PLI76" s="243"/>
      <c r="PLJ76" s="243"/>
      <c r="PLK76" s="243"/>
      <c r="PLL76" s="243"/>
      <c r="PLM76" s="243"/>
      <c r="PLN76" s="243"/>
      <c r="PLO76" s="243"/>
      <c r="PLP76" s="243"/>
      <c r="PLQ76" s="243"/>
      <c r="PLR76" s="243"/>
      <c r="PLS76" s="243"/>
      <c r="PLT76" s="243"/>
      <c r="PLU76" s="243"/>
      <c r="PLV76" s="243"/>
      <c r="PLW76" s="243"/>
      <c r="PLX76" s="243"/>
      <c r="PLY76" s="243"/>
      <c r="PLZ76" s="243"/>
      <c r="PMA76" s="243"/>
      <c r="PMB76" s="243"/>
      <c r="PMC76" s="243"/>
      <c r="PMD76" s="243"/>
      <c r="PME76" s="243"/>
      <c r="PMF76" s="243"/>
      <c r="PMG76" s="243"/>
      <c r="PMH76" s="243"/>
      <c r="PMI76" s="243"/>
      <c r="PMJ76" s="243"/>
      <c r="PMK76" s="243"/>
      <c r="PML76" s="243"/>
      <c r="PMM76" s="243"/>
      <c r="PMN76" s="243"/>
      <c r="PMO76" s="243"/>
      <c r="PMP76" s="243"/>
      <c r="PMQ76" s="243"/>
      <c r="PMR76" s="243"/>
      <c r="PMS76" s="243"/>
      <c r="PMT76" s="243"/>
      <c r="PMU76" s="243"/>
      <c r="PMV76" s="243"/>
      <c r="PMW76" s="243"/>
      <c r="PMX76" s="243"/>
      <c r="PMY76" s="243"/>
      <c r="PMZ76" s="243"/>
      <c r="PNA76" s="243"/>
      <c r="PNB76" s="243"/>
      <c r="PNC76" s="243"/>
      <c r="PND76" s="243"/>
      <c r="PNE76" s="243"/>
      <c r="PNF76" s="243"/>
      <c r="PNG76" s="243"/>
      <c r="PNH76" s="243"/>
      <c r="PNI76" s="243"/>
      <c r="PNJ76" s="243"/>
      <c r="PNK76" s="243"/>
      <c r="PNL76" s="243"/>
      <c r="PNM76" s="243"/>
      <c r="PNN76" s="243"/>
      <c r="PNO76" s="243"/>
      <c r="PNP76" s="243"/>
      <c r="PNQ76" s="243"/>
      <c r="PNR76" s="243"/>
      <c r="PNS76" s="243"/>
      <c r="PNT76" s="243"/>
      <c r="PNU76" s="243"/>
      <c r="PNV76" s="243"/>
      <c r="PNW76" s="243"/>
      <c r="PNX76" s="243"/>
      <c r="PNY76" s="243"/>
      <c r="PNZ76" s="243"/>
      <c r="POA76" s="243"/>
      <c r="POB76" s="243"/>
      <c r="POC76" s="243"/>
      <c r="POD76" s="243"/>
      <c r="POE76" s="243"/>
      <c r="POF76" s="243"/>
      <c r="POG76" s="243"/>
      <c r="POH76" s="243"/>
      <c r="POI76" s="243"/>
      <c r="POJ76" s="243"/>
      <c r="POK76" s="243"/>
      <c r="POL76" s="243"/>
      <c r="POM76" s="243"/>
      <c r="PON76" s="243"/>
      <c r="POO76" s="243"/>
      <c r="POP76" s="243"/>
      <c r="POQ76" s="243"/>
      <c r="POR76" s="243"/>
      <c r="POS76" s="243"/>
      <c r="POT76" s="243"/>
      <c r="POU76" s="243"/>
      <c r="POV76" s="243"/>
      <c r="POW76" s="243"/>
      <c r="POX76" s="243"/>
      <c r="POY76" s="243"/>
      <c r="POZ76" s="243"/>
      <c r="PPA76" s="243"/>
      <c r="PPB76" s="243"/>
      <c r="PPC76" s="243"/>
      <c r="PPD76" s="243"/>
      <c r="PPE76" s="243"/>
      <c r="PPF76" s="243"/>
      <c r="PPG76" s="243"/>
      <c r="PPH76" s="243"/>
      <c r="PPI76" s="243"/>
      <c r="PPJ76" s="243"/>
      <c r="PPK76" s="243"/>
      <c r="PPL76" s="243"/>
      <c r="PPM76" s="243"/>
      <c r="PPN76" s="243"/>
      <c r="PPO76" s="243"/>
      <c r="PPP76" s="243"/>
      <c r="PPQ76" s="243"/>
      <c r="PPR76" s="243"/>
      <c r="PPS76" s="243"/>
      <c r="PPT76" s="243"/>
      <c r="PPU76" s="243"/>
      <c r="PPV76" s="243"/>
      <c r="PPW76" s="243"/>
      <c r="PPX76" s="243"/>
      <c r="PPY76" s="243"/>
      <c r="PPZ76" s="243"/>
      <c r="PQA76" s="243"/>
      <c r="PQB76" s="243"/>
      <c r="PQC76" s="243"/>
      <c r="PQD76" s="243"/>
      <c r="PQE76" s="243"/>
      <c r="PQF76" s="243"/>
      <c r="PQG76" s="243"/>
      <c r="PQH76" s="243"/>
      <c r="PQI76" s="243"/>
      <c r="PQJ76" s="243"/>
      <c r="PQK76" s="243"/>
      <c r="PQL76" s="243"/>
      <c r="PQM76" s="243"/>
      <c r="PQN76" s="243"/>
      <c r="PQO76" s="243"/>
      <c r="PQP76" s="243"/>
      <c r="PQQ76" s="243"/>
      <c r="PQR76" s="243"/>
      <c r="PQS76" s="243"/>
      <c r="PQT76" s="243"/>
      <c r="PQU76" s="243"/>
      <c r="PQV76" s="243"/>
      <c r="PQW76" s="243"/>
      <c r="PQX76" s="243"/>
      <c r="PQY76" s="243"/>
      <c r="PQZ76" s="243"/>
      <c r="PRA76" s="243"/>
      <c r="PRB76" s="243"/>
      <c r="PRC76" s="243"/>
      <c r="PRD76" s="243"/>
      <c r="PRE76" s="243"/>
      <c r="PRF76" s="243"/>
      <c r="PRG76" s="243"/>
      <c r="PRH76" s="243"/>
      <c r="PRI76" s="243"/>
      <c r="PRJ76" s="243"/>
      <c r="PRK76" s="243"/>
      <c r="PRL76" s="243"/>
      <c r="PRM76" s="243"/>
      <c r="PRN76" s="243"/>
      <c r="PRO76" s="243"/>
      <c r="PRP76" s="243"/>
      <c r="PRQ76" s="243"/>
      <c r="PRR76" s="243"/>
      <c r="PRS76" s="243"/>
      <c r="PRT76" s="243"/>
      <c r="PRU76" s="243"/>
      <c r="PRV76" s="243"/>
      <c r="PRW76" s="243"/>
      <c r="PRX76" s="243"/>
      <c r="PRY76" s="243"/>
      <c r="PRZ76" s="243"/>
      <c r="PSA76" s="243"/>
      <c r="PSB76" s="243"/>
      <c r="PSC76" s="243"/>
      <c r="PSD76" s="243"/>
      <c r="PSE76" s="243"/>
      <c r="PSF76" s="243"/>
      <c r="PSG76" s="243"/>
      <c r="PSH76" s="243"/>
      <c r="PSI76" s="243"/>
      <c r="PSJ76" s="243"/>
      <c r="PSK76" s="243"/>
      <c r="PSL76" s="243"/>
      <c r="PSM76" s="243"/>
      <c r="PSN76" s="243"/>
      <c r="PSO76" s="243"/>
      <c r="PSP76" s="243"/>
      <c r="PSQ76" s="243"/>
      <c r="PSR76" s="243"/>
      <c r="PSS76" s="243"/>
      <c r="PST76" s="243"/>
      <c r="PSU76" s="243"/>
      <c r="PSV76" s="243"/>
      <c r="PSW76" s="243"/>
      <c r="PSX76" s="243"/>
      <c r="PSY76" s="243"/>
      <c r="PSZ76" s="243"/>
      <c r="PTA76" s="243"/>
      <c r="PTB76" s="243"/>
      <c r="PTC76" s="243"/>
      <c r="PTD76" s="243"/>
      <c r="PTE76" s="243"/>
      <c r="PTF76" s="243"/>
      <c r="PTG76" s="243"/>
      <c r="PTH76" s="243"/>
      <c r="PTI76" s="243"/>
      <c r="PTJ76" s="243"/>
      <c r="PTK76" s="243"/>
      <c r="PTL76" s="243"/>
      <c r="PTM76" s="243"/>
      <c r="PTN76" s="243"/>
      <c r="PTO76" s="243"/>
      <c r="PTP76" s="243"/>
      <c r="PTQ76" s="243"/>
      <c r="PTR76" s="243"/>
      <c r="PTS76" s="243"/>
      <c r="PTT76" s="243"/>
      <c r="PTU76" s="243"/>
      <c r="PTV76" s="243"/>
      <c r="PTW76" s="243"/>
      <c r="PTX76" s="243"/>
      <c r="PTY76" s="243"/>
      <c r="PTZ76" s="243"/>
      <c r="PUA76" s="243"/>
      <c r="PUB76" s="243"/>
      <c r="PUC76" s="243"/>
      <c r="PUD76" s="243"/>
      <c r="PUE76" s="243"/>
      <c r="PUF76" s="243"/>
      <c r="PUG76" s="243"/>
      <c r="PUH76" s="243"/>
      <c r="PUI76" s="243"/>
      <c r="PUJ76" s="243"/>
      <c r="PUK76" s="243"/>
      <c r="PUL76" s="243"/>
      <c r="PUM76" s="243"/>
      <c r="PUN76" s="243"/>
      <c r="PUO76" s="243"/>
      <c r="PUP76" s="243"/>
      <c r="PUQ76" s="243"/>
      <c r="PUR76" s="243"/>
      <c r="PUS76" s="243"/>
      <c r="PUT76" s="243"/>
      <c r="PUU76" s="243"/>
      <c r="PUV76" s="243"/>
      <c r="PUW76" s="243"/>
      <c r="PUX76" s="243"/>
      <c r="PUY76" s="243"/>
      <c r="PUZ76" s="243"/>
      <c r="PVA76" s="243"/>
      <c r="PVB76" s="243"/>
      <c r="PVC76" s="243"/>
      <c r="PVD76" s="243"/>
      <c r="PVE76" s="243"/>
      <c r="PVF76" s="243"/>
      <c r="PVG76" s="243"/>
      <c r="PVH76" s="243"/>
      <c r="PVI76" s="243"/>
      <c r="PVJ76" s="243"/>
      <c r="PVK76" s="243"/>
      <c r="PVL76" s="243"/>
      <c r="PVM76" s="243"/>
      <c r="PVN76" s="243"/>
      <c r="PVO76" s="243"/>
      <c r="PVP76" s="243"/>
      <c r="PVQ76" s="243"/>
      <c r="PVR76" s="243"/>
      <c r="PVS76" s="243"/>
      <c r="PVT76" s="243"/>
      <c r="PVU76" s="243"/>
      <c r="PVV76" s="243"/>
      <c r="PVW76" s="243"/>
      <c r="PVX76" s="243"/>
      <c r="PVY76" s="243"/>
      <c r="PVZ76" s="243"/>
      <c r="PWA76" s="243"/>
      <c r="PWB76" s="243"/>
      <c r="PWC76" s="243"/>
      <c r="PWD76" s="243"/>
      <c r="PWE76" s="243"/>
      <c r="PWF76" s="243"/>
      <c r="PWG76" s="243"/>
      <c r="PWH76" s="243"/>
      <c r="PWI76" s="243"/>
      <c r="PWJ76" s="243"/>
      <c r="PWK76" s="243"/>
      <c r="PWL76" s="243"/>
      <c r="PWM76" s="243"/>
      <c r="PWN76" s="243"/>
      <c r="PWO76" s="243"/>
      <c r="PWP76" s="243"/>
      <c r="PWQ76" s="243"/>
      <c r="PWR76" s="243"/>
      <c r="PWS76" s="243"/>
      <c r="PWT76" s="243"/>
      <c r="PWU76" s="243"/>
      <c r="PWV76" s="243"/>
      <c r="PWW76" s="243"/>
      <c r="PWX76" s="243"/>
      <c r="PWY76" s="243"/>
      <c r="PWZ76" s="243"/>
      <c r="PXA76" s="243"/>
      <c r="PXB76" s="243"/>
      <c r="PXC76" s="243"/>
      <c r="PXD76" s="243"/>
      <c r="PXE76" s="243"/>
      <c r="PXF76" s="243"/>
      <c r="PXG76" s="243"/>
      <c r="PXH76" s="243"/>
      <c r="PXI76" s="243"/>
      <c r="PXJ76" s="243"/>
      <c r="PXK76" s="243"/>
      <c r="PXL76" s="243"/>
      <c r="PXM76" s="243"/>
      <c r="PXN76" s="243"/>
      <c r="PXO76" s="243"/>
      <c r="PXP76" s="243"/>
      <c r="PXQ76" s="243"/>
      <c r="PXR76" s="243"/>
      <c r="PXS76" s="243"/>
      <c r="PXT76" s="243"/>
      <c r="PXU76" s="243"/>
      <c r="PXV76" s="243"/>
      <c r="PXW76" s="243"/>
      <c r="PXX76" s="243"/>
      <c r="PXY76" s="243"/>
      <c r="PXZ76" s="243"/>
      <c r="PYA76" s="243"/>
      <c r="PYB76" s="243"/>
      <c r="PYC76" s="243"/>
      <c r="PYD76" s="243"/>
      <c r="PYE76" s="243"/>
      <c r="PYF76" s="243"/>
      <c r="PYG76" s="243"/>
      <c r="PYH76" s="243"/>
      <c r="PYI76" s="243"/>
      <c r="PYJ76" s="243"/>
      <c r="PYK76" s="243"/>
      <c r="PYL76" s="243"/>
      <c r="PYM76" s="243"/>
      <c r="PYN76" s="243"/>
      <c r="PYO76" s="243"/>
      <c r="PYP76" s="243"/>
      <c r="PYQ76" s="243"/>
      <c r="PYR76" s="243"/>
      <c r="PYS76" s="243"/>
      <c r="PYT76" s="243"/>
      <c r="PYU76" s="243"/>
      <c r="PYV76" s="243"/>
      <c r="PYW76" s="243"/>
      <c r="PYX76" s="243"/>
      <c r="PYY76" s="243"/>
      <c r="PYZ76" s="243"/>
      <c r="PZA76" s="243"/>
      <c r="PZB76" s="243"/>
      <c r="PZC76" s="243"/>
      <c r="PZD76" s="243"/>
      <c r="PZE76" s="243"/>
      <c r="PZF76" s="243"/>
      <c r="PZG76" s="243"/>
      <c r="PZH76" s="243"/>
      <c r="PZI76" s="243"/>
      <c r="PZJ76" s="243"/>
      <c r="PZK76" s="243"/>
      <c r="PZL76" s="243"/>
      <c r="PZM76" s="243"/>
      <c r="PZN76" s="243"/>
      <c r="PZO76" s="243"/>
      <c r="PZP76" s="243"/>
      <c r="PZQ76" s="243"/>
      <c r="PZR76" s="243"/>
      <c r="PZS76" s="243"/>
      <c r="PZT76" s="243"/>
      <c r="PZU76" s="243"/>
      <c r="PZV76" s="243"/>
      <c r="PZW76" s="243"/>
      <c r="PZX76" s="243"/>
      <c r="PZY76" s="243"/>
      <c r="PZZ76" s="243"/>
      <c r="QAA76" s="243"/>
      <c r="QAB76" s="243"/>
      <c r="QAC76" s="243"/>
      <c r="QAD76" s="243"/>
      <c r="QAE76" s="243"/>
      <c r="QAF76" s="243"/>
      <c r="QAG76" s="243"/>
      <c r="QAH76" s="243"/>
      <c r="QAI76" s="243"/>
      <c r="QAJ76" s="243"/>
      <c r="QAK76" s="243"/>
      <c r="QAL76" s="243"/>
      <c r="QAM76" s="243"/>
      <c r="QAN76" s="243"/>
      <c r="QAO76" s="243"/>
      <c r="QAP76" s="243"/>
      <c r="QAQ76" s="243"/>
      <c r="QAR76" s="243"/>
      <c r="QAS76" s="243"/>
      <c r="QAT76" s="243"/>
      <c r="QAU76" s="243"/>
      <c r="QAV76" s="243"/>
      <c r="QAW76" s="243"/>
      <c r="QAX76" s="243"/>
      <c r="QAY76" s="243"/>
      <c r="QAZ76" s="243"/>
      <c r="QBA76" s="243"/>
      <c r="QBB76" s="243"/>
      <c r="QBC76" s="243"/>
      <c r="QBD76" s="243"/>
      <c r="QBE76" s="243"/>
      <c r="QBF76" s="243"/>
      <c r="QBG76" s="243"/>
      <c r="QBH76" s="243"/>
      <c r="QBI76" s="243"/>
      <c r="QBJ76" s="243"/>
      <c r="QBK76" s="243"/>
      <c r="QBL76" s="243"/>
      <c r="QBM76" s="243"/>
      <c r="QBN76" s="243"/>
      <c r="QBO76" s="243"/>
      <c r="QBP76" s="243"/>
      <c r="QBQ76" s="243"/>
      <c r="QBR76" s="243"/>
      <c r="QBS76" s="243"/>
      <c r="QBT76" s="243"/>
      <c r="QBU76" s="243"/>
      <c r="QBV76" s="243"/>
      <c r="QBW76" s="243"/>
      <c r="QBX76" s="243"/>
      <c r="QBY76" s="243"/>
      <c r="QBZ76" s="243"/>
      <c r="QCA76" s="243"/>
      <c r="QCB76" s="243"/>
      <c r="QCC76" s="243"/>
      <c r="QCD76" s="243"/>
      <c r="QCE76" s="243"/>
      <c r="QCF76" s="243"/>
      <c r="QCG76" s="243"/>
      <c r="QCH76" s="243"/>
      <c r="QCI76" s="243"/>
      <c r="QCJ76" s="243"/>
      <c r="QCK76" s="243"/>
      <c r="QCL76" s="243"/>
      <c r="QCM76" s="243"/>
      <c r="QCN76" s="243"/>
      <c r="QCO76" s="243"/>
      <c r="QCP76" s="243"/>
      <c r="QCQ76" s="243"/>
      <c r="QCR76" s="243"/>
      <c r="QCS76" s="243"/>
      <c r="QCT76" s="243"/>
      <c r="QCU76" s="243"/>
      <c r="QCV76" s="243"/>
      <c r="QCW76" s="243"/>
      <c r="QCX76" s="243"/>
      <c r="QCY76" s="243"/>
      <c r="QCZ76" s="243"/>
      <c r="QDA76" s="243"/>
      <c r="QDB76" s="243"/>
      <c r="QDC76" s="243"/>
      <c r="QDD76" s="243"/>
      <c r="QDE76" s="243"/>
      <c r="QDF76" s="243"/>
      <c r="QDG76" s="243"/>
      <c r="QDH76" s="243"/>
      <c r="QDI76" s="243"/>
      <c r="QDJ76" s="243"/>
      <c r="QDK76" s="243"/>
      <c r="QDL76" s="243"/>
      <c r="QDM76" s="243"/>
      <c r="QDN76" s="243"/>
      <c r="QDO76" s="243"/>
      <c r="QDP76" s="243"/>
      <c r="QDQ76" s="243"/>
      <c r="QDR76" s="243"/>
      <c r="QDS76" s="243"/>
      <c r="QDT76" s="243"/>
      <c r="QDU76" s="243"/>
      <c r="QDV76" s="243"/>
      <c r="QDW76" s="243"/>
      <c r="QDX76" s="243"/>
      <c r="QDY76" s="243"/>
      <c r="QDZ76" s="243"/>
      <c r="QEA76" s="243"/>
      <c r="QEB76" s="243"/>
      <c r="QEC76" s="243"/>
      <c r="QED76" s="243"/>
      <c r="QEE76" s="243"/>
      <c r="QEF76" s="243"/>
      <c r="QEG76" s="243"/>
      <c r="QEH76" s="243"/>
      <c r="QEI76" s="243"/>
      <c r="QEJ76" s="243"/>
      <c r="QEK76" s="243"/>
      <c r="QEL76" s="243"/>
      <c r="QEM76" s="243"/>
      <c r="QEN76" s="243"/>
      <c r="QEO76" s="243"/>
      <c r="QEP76" s="243"/>
      <c r="QEQ76" s="243"/>
      <c r="QER76" s="243"/>
      <c r="QES76" s="243"/>
      <c r="QET76" s="243"/>
      <c r="QEU76" s="243"/>
      <c r="QEV76" s="243"/>
      <c r="QEW76" s="243"/>
      <c r="QEX76" s="243"/>
      <c r="QEY76" s="243"/>
      <c r="QEZ76" s="243"/>
      <c r="QFA76" s="243"/>
      <c r="QFB76" s="243"/>
      <c r="QFC76" s="243"/>
      <c r="QFD76" s="243"/>
      <c r="QFE76" s="243"/>
      <c r="QFF76" s="243"/>
      <c r="QFG76" s="243"/>
      <c r="QFH76" s="243"/>
      <c r="QFI76" s="243"/>
      <c r="QFJ76" s="243"/>
      <c r="QFK76" s="243"/>
      <c r="QFL76" s="243"/>
      <c r="QFM76" s="243"/>
      <c r="QFN76" s="243"/>
      <c r="QFO76" s="243"/>
      <c r="QFP76" s="243"/>
      <c r="QFQ76" s="243"/>
      <c r="QFR76" s="243"/>
      <c r="QFS76" s="243"/>
      <c r="QFT76" s="243"/>
      <c r="QFU76" s="243"/>
      <c r="QFV76" s="243"/>
      <c r="QFW76" s="243"/>
      <c r="QFX76" s="243"/>
      <c r="QFY76" s="243"/>
      <c r="QFZ76" s="243"/>
      <c r="QGA76" s="243"/>
      <c r="QGB76" s="243"/>
      <c r="QGC76" s="243"/>
      <c r="QGD76" s="243"/>
      <c r="QGE76" s="243"/>
      <c r="QGF76" s="243"/>
      <c r="QGG76" s="243"/>
      <c r="QGH76" s="243"/>
      <c r="QGI76" s="243"/>
      <c r="QGJ76" s="243"/>
      <c r="QGK76" s="243"/>
      <c r="QGL76" s="243"/>
      <c r="QGM76" s="243"/>
      <c r="QGN76" s="243"/>
      <c r="QGO76" s="243"/>
      <c r="QGP76" s="243"/>
      <c r="QGQ76" s="243"/>
      <c r="QGR76" s="243"/>
      <c r="QGS76" s="243"/>
      <c r="QGT76" s="243"/>
      <c r="QGU76" s="243"/>
      <c r="QGV76" s="243"/>
      <c r="QGW76" s="243"/>
      <c r="QGX76" s="243"/>
      <c r="QGY76" s="243"/>
      <c r="QGZ76" s="243"/>
      <c r="QHA76" s="243"/>
      <c r="QHB76" s="243"/>
      <c r="QHC76" s="243"/>
      <c r="QHD76" s="243"/>
      <c r="QHE76" s="243"/>
      <c r="QHF76" s="243"/>
      <c r="QHG76" s="243"/>
      <c r="QHH76" s="243"/>
      <c r="QHI76" s="243"/>
      <c r="QHJ76" s="243"/>
      <c r="QHK76" s="243"/>
      <c r="QHL76" s="243"/>
      <c r="QHM76" s="243"/>
      <c r="QHN76" s="243"/>
      <c r="QHO76" s="243"/>
      <c r="QHP76" s="243"/>
      <c r="QHQ76" s="243"/>
      <c r="QHR76" s="243"/>
      <c r="QHS76" s="243"/>
      <c r="QHT76" s="243"/>
      <c r="QHU76" s="243"/>
      <c r="QHV76" s="243"/>
      <c r="QHW76" s="243"/>
      <c r="QHX76" s="243"/>
      <c r="QHY76" s="243"/>
      <c r="QHZ76" s="243"/>
      <c r="QIA76" s="243"/>
      <c r="QIB76" s="243"/>
      <c r="QIC76" s="243"/>
      <c r="QID76" s="243"/>
      <c r="QIE76" s="243"/>
      <c r="QIF76" s="243"/>
      <c r="QIG76" s="243"/>
      <c r="QIH76" s="243"/>
      <c r="QII76" s="243"/>
      <c r="QIJ76" s="243"/>
      <c r="QIK76" s="243"/>
      <c r="QIL76" s="243"/>
      <c r="QIM76" s="243"/>
      <c r="QIN76" s="243"/>
      <c r="QIO76" s="243"/>
      <c r="QIP76" s="243"/>
      <c r="QIQ76" s="243"/>
      <c r="QIR76" s="243"/>
      <c r="QIS76" s="243"/>
      <c r="QIT76" s="243"/>
      <c r="QIU76" s="243"/>
      <c r="QIV76" s="243"/>
      <c r="QIW76" s="243"/>
      <c r="QIX76" s="243"/>
      <c r="QIY76" s="243"/>
      <c r="QIZ76" s="243"/>
      <c r="QJA76" s="243"/>
      <c r="QJB76" s="243"/>
      <c r="QJC76" s="243"/>
      <c r="QJD76" s="243"/>
      <c r="QJE76" s="243"/>
      <c r="QJF76" s="243"/>
      <c r="QJG76" s="243"/>
      <c r="QJH76" s="243"/>
      <c r="QJI76" s="243"/>
      <c r="QJJ76" s="243"/>
      <c r="QJK76" s="243"/>
      <c r="QJL76" s="243"/>
      <c r="QJM76" s="243"/>
      <c r="QJN76" s="243"/>
      <c r="QJO76" s="243"/>
      <c r="QJP76" s="243"/>
      <c r="QJQ76" s="243"/>
      <c r="QJR76" s="243"/>
      <c r="QJS76" s="243"/>
      <c r="QJT76" s="243"/>
      <c r="QJU76" s="243"/>
      <c r="QJV76" s="243"/>
      <c r="QJW76" s="243"/>
      <c r="QJX76" s="243"/>
      <c r="QJY76" s="243"/>
      <c r="QJZ76" s="243"/>
      <c r="QKA76" s="243"/>
      <c r="QKB76" s="243"/>
      <c r="QKC76" s="243"/>
      <c r="QKD76" s="243"/>
      <c r="QKE76" s="243"/>
      <c r="QKF76" s="243"/>
      <c r="QKG76" s="243"/>
      <c r="QKH76" s="243"/>
      <c r="QKI76" s="243"/>
      <c r="QKJ76" s="243"/>
      <c r="QKK76" s="243"/>
      <c r="QKL76" s="243"/>
      <c r="QKM76" s="243"/>
      <c r="QKN76" s="243"/>
      <c r="QKO76" s="243"/>
      <c r="QKP76" s="243"/>
      <c r="QKQ76" s="243"/>
      <c r="QKR76" s="243"/>
      <c r="QKS76" s="243"/>
      <c r="QKT76" s="243"/>
      <c r="QKU76" s="243"/>
      <c r="QKV76" s="243"/>
      <c r="QKW76" s="243"/>
      <c r="QKX76" s="243"/>
      <c r="QKY76" s="243"/>
      <c r="QKZ76" s="243"/>
      <c r="QLA76" s="243"/>
      <c r="QLB76" s="243"/>
      <c r="QLC76" s="243"/>
      <c r="QLD76" s="243"/>
      <c r="QLE76" s="243"/>
      <c r="QLF76" s="243"/>
      <c r="QLG76" s="243"/>
      <c r="QLH76" s="243"/>
      <c r="QLI76" s="243"/>
      <c r="QLJ76" s="243"/>
      <c r="QLK76" s="243"/>
      <c r="QLL76" s="243"/>
      <c r="QLM76" s="243"/>
      <c r="QLN76" s="243"/>
      <c r="QLO76" s="243"/>
      <c r="QLP76" s="243"/>
      <c r="QLQ76" s="243"/>
      <c r="QLR76" s="243"/>
      <c r="QLS76" s="243"/>
      <c r="QLT76" s="243"/>
      <c r="QLU76" s="243"/>
      <c r="QLV76" s="243"/>
      <c r="QLW76" s="243"/>
      <c r="QLX76" s="243"/>
      <c r="QLY76" s="243"/>
      <c r="QLZ76" s="243"/>
      <c r="QMA76" s="243"/>
      <c r="QMB76" s="243"/>
      <c r="QMC76" s="243"/>
      <c r="QMD76" s="243"/>
      <c r="QME76" s="243"/>
      <c r="QMF76" s="243"/>
      <c r="QMG76" s="243"/>
      <c r="QMH76" s="243"/>
      <c r="QMI76" s="243"/>
      <c r="QMJ76" s="243"/>
      <c r="QMK76" s="243"/>
      <c r="QML76" s="243"/>
      <c r="QMM76" s="243"/>
      <c r="QMN76" s="243"/>
      <c r="QMO76" s="243"/>
      <c r="QMP76" s="243"/>
      <c r="QMQ76" s="243"/>
      <c r="QMR76" s="243"/>
      <c r="QMS76" s="243"/>
      <c r="QMT76" s="243"/>
      <c r="QMU76" s="243"/>
      <c r="QMV76" s="243"/>
      <c r="QMW76" s="243"/>
      <c r="QMX76" s="243"/>
      <c r="QMY76" s="243"/>
      <c r="QMZ76" s="243"/>
      <c r="QNA76" s="243"/>
      <c r="QNB76" s="243"/>
      <c r="QNC76" s="243"/>
      <c r="QND76" s="243"/>
      <c r="QNE76" s="243"/>
      <c r="QNF76" s="243"/>
      <c r="QNG76" s="243"/>
      <c r="QNH76" s="243"/>
      <c r="QNI76" s="243"/>
      <c r="QNJ76" s="243"/>
      <c r="QNK76" s="243"/>
      <c r="QNL76" s="243"/>
      <c r="QNM76" s="243"/>
      <c r="QNN76" s="243"/>
      <c r="QNO76" s="243"/>
      <c r="QNP76" s="243"/>
      <c r="QNQ76" s="243"/>
      <c r="QNR76" s="243"/>
      <c r="QNS76" s="243"/>
      <c r="QNT76" s="243"/>
      <c r="QNU76" s="243"/>
      <c r="QNV76" s="243"/>
      <c r="QNW76" s="243"/>
      <c r="QNX76" s="243"/>
      <c r="QNY76" s="243"/>
      <c r="QNZ76" s="243"/>
      <c r="QOA76" s="243"/>
      <c r="QOB76" s="243"/>
      <c r="QOC76" s="243"/>
      <c r="QOD76" s="243"/>
      <c r="QOE76" s="243"/>
      <c r="QOF76" s="243"/>
      <c r="QOG76" s="243"/>
      <c r="QOH76" s="243"/>
      <c r="QOI76" s="243"/>
      <c r="QOJ76" s="243"/>
      <c r="QOK76" s="243"/>
      <c r="QOL76" s="243"/>
      <c r="QOM76" s="243"/>
      <c r="QON76" s="243"/>
      <c r="QOO76" s="243"/>
      <c r="QOP76" s="243"/>
      <c r="QOQ76" s="243"/>
      <c r="QOR76" s="243"/>
      <c r="QOS76" s="243"/>
      <c r="QOT76" s="243"/>
      <c r="QOU76" s="243"/>
      <c r="QOV76" s="243"/>
      <c r="QOW76" s="243"/>
      <c r="QOX76" s="243"/>
      <c r="QOY76" s="243"/>
      <c r="QOZ76" s="243"/>
      <c r="QPA76" s="243"/>
      <c r="QPB76" s="243"/>
      <c r="QPC76" s="243"/>
      <c r="QPD76" s="243"/>
      <c r="QPE76" s="243"/>
      <c r="QPF76" s="243"/>
      <c r="QPG76" s="243"/>
      <c r="QPH76" s="243"/>
      <c r="QPI76" s="243"/>
      <c r="QPJ76" s="243"/>
      <c r="QPK76" s="243"/>
      <c r="QPL76" s="243"/>
      <c r="QPM76" s="243"/>
      <c r="QPN76" s="243"/>
      <c r="QPO76" s="243"/>
      <c r="QPP76" s="243"/>
      <c r="QPQ76" s="243"/>
      <c r="QPR76" s="243"/>
      <c r="QPS76" s="243"/>
      <c r="QPT76" s="243"/>
      <c r="QPU76" s="243"/>
      <c r="QPV76" s="243"/>
      <c r="QPW76" s="243"/>
      <c r="QPX76" s="243"/>
      <c r="QPY76" s="243"/>
      <c r="QPZ76" s="243"/>
      <c r="QQA76" s="243"/>
      <c r="QQB76" s="243"/>
      <c r="QQC76" s="243"/>
      <c r="QQD76" s="243"/>
      <c r="QQE76" s="243"/>
      <c r="QQF76" s="243"/>
      <c r="QQG76" s="243"/>
      <c r="QQH76" s="243"/>
      <c r="QQI76" s="243"/>
      <c r="QQJ76" s="243"/>
      <c r="QQK76" s="243"/>
      <c r="QQL76" s="243"/>
      <c r="QQM76" s="243"/>
      <c r="QQN76" s="243"/>
      <c r="QQO76" s="243"/>
      <c r="QQP76" s="243"/>
      <c r="QQQ76" s="243"/>
      <c r="QQR76" s="243"/>
      <c r="QQS76" s="243"/>
      <c r="QQT76" s="243"/>
      <c r="QQU76" s="243"/>
      <c r="QQV76" s="243"/>
      <c r="QQW76" s="243"/>
      <c r="QQX76" s="243"/>
      <c r="QQY76" s="243"/>
      <c r="QQZ76" s="243"/>
      <c r="QRA76" s="243"/>
      <c r="QRB76" s="243"/>
      <c r="QRC76" s="243"/>
      <c r="QRD76" s="243"/>
      <c r="QRE76" s="243"/>
      <c r="QRF76" s="243"/>
      <c r="QRG76" s="243"/>
      <c r="QRH76" s="243"/>
      <c r="QRI76" s="243"/>
      <c r="QRJ76" s="243"/>
      <c r="QRK76" s="243"/>
      <c r="QRL76" s="243"/>
      <c r="QRM76" s="243"/>
      <c r="QRN76" s="243"/>
      <c r="QRO76" s="243"/>
      <c r="QRP76" s="243"/>
      <c r="QRQ76" s="243"/>
      <c r="QRR76" s="243"/>
      <c r="QRS76" s="243"/>
      <c r="QRT76" s="243"/>
      <c r="QRU76" s="243"/>
      <c r="QRV76" s="243"/>
      <c r="QRW76" s="243"/>
      <c r="QRX76" s="243"/>
      <c r="QRY76" s="243"/>
      <c r="QRZ76" s="243"/>
      <c r="QSA76" s="243"/>
      <c r="QSB76" s="243"/>
      <c r="QSC76" s="243"/>
      <c r="QSD76" s="243"/>
      <c r="QSE76" s="243"/>
      <c r="QSF76" s="243"/>
      <c r="QSG76" s="243"/>
      <c r="QSH76" s="243"/>
      <c r="QSI76" s="243"/>
      <c r="QSJ76" s="243"/>
      <c r="QSK76" s="243"/>
      <c r="QSL76" s="243"/>
      <c r="QSM76" s="243"/>
      <c r="QSN76" s="243"/>
      <c r="QSO76" s="243"/>
      <c r="QSP76" s="243"/>
      <c r="QSQ76" s="243"/>
      <c r="QSR76" s="243"/>
      <c r="QSS76" s="243"/>
      <c r="QST76" s="243"/>
      <c r="QSU76" s="243"/>
      <c r="QSV76" s="243"/>
      <c r="QSW76" s="243"/>
      <c r="QSX76" s="243"/>
      <c r="QSY76" s="243"/>
      <c r="QSZ76" s="243"/>
      <c r="QTA76" s="243"/>
      <c r="QTB76" s="243"/>
      <c r="QTC76" s="243"/>
      <c r="QTD76" s="243"/>
      <c r="QTE76" s="243"/>
      <c r="QTF76" s="243"/>
      <c r="QTG76" s="243"/>
      <c r="QTH76" s="243"/>
      <c r="QTI76" s="243"/>
      <c r="QTJ76" s="243"/>
      <c r="QTK76" s="243"/>
      <c r="QTL76" s="243"/>
      <c r="QTM76" s="243"/>
      <c r="QTN76" s="243"/>
      <c r="QTO76" s="243"/>
      <c r="QTP76" s="243"/>
      <c r="QTQ76" s="243"/>
      <c r="QTR76" s="243"/>
      <c r="QTS76" s="243"/>
      <c r="QTT76" s="243"/>
      <c r="QTU76" s="243"/>
      <c r="QTV76" s="243"/>
      <c r="QTW76" s="243"/>
      <c r="QTX76" s="243"/>
      <c r="QTY76" s="243"/>
      <c r="QTZ76" s="243"/>
      <c r="QUA76" s="243"/>
      <c r="QUB76" s="243"/>
      <c r="QUC76" s="243"/>
      <c r="QUD76" s="243"/>
      <c r="QUE76" s="243"/>
      <c r="QUF76" s="243"/>
      <c r="QUG76" s="243"/>
      <c r="QUH76" s="243"/>
      <c r="QUI76" s="243"/>
      <c r="QUJ76" s="243"/>
      <c r="QUK76" s="243"/>
      <c r="QUL76" s="243"/>
      <c r="QUM76" s="243"/>
      <c r="QUN76" s="243"/>
      <c r="QUO76" s="243"/>
      <c r="QUP76" s="243"/>
      <c r="QUQ76" s="243"/>
      <c r="QUR76" s="243"/>
      <c r="QUS76" s="243"/>
      <c r="QUT76" s="243"/>
      <c r="QUU76" s="243"/>
      <c r="QUV76" s="243"/>
      <c r="QUW76" s="243"/>
      <c r="QUX76" s="243"/>
      <c r="QUY76" s="243"/>
      <c r="QUZ76" s="243"/>
      <c r="QVA76" s="243"/>
      <c r="QVB76" s="243"/>
      <c r="QVC76" s="243"/>
      <c r="QVD76" s="243"/>
      <c r="QVE76" s="243"/>
      <c r="QVF76" s="243"/>
      <c r="QVG76" s="243"/>
      <c r="QVH76" s="243"/>
      <c r="QVI76" s="243"/>
      <c r="QVJ76" s="243"/>
      <c r="QVK76" s="243"/>
      <c r="QVL76" s="243"/>
      <c r="QVM76" s="243"/>
      <c r="QVN76" s="243"/>
      <c r="QVO76" s="243"/>
      <c r="QVP76" s="243"/>
      <c r="QVQ76" s="243"/>
      <c r="QVR76" s="243"/>
      <c r="QVS76" s="243"/>
      <c r="QVT76" s="243"/>
      <c r="QVU76" s="243"/>
      <c r="QVV76" s="243"/>
      <c r="QVW76" s="243"/>
      <c r="QVX76" s="243"/>
      <c r="QVY76" s="243"/>
      <c r="QVZ76" s="243"/>
      <c r="QWA76" s="243"/>
      <c r="QWB76" s="243"/>
      <c r="QWC76" s="243"/>
      <c r="QWD76" s="243"/>
      <c r="QWE76" s="243"/>
      <c r="QWF76" s="243"/>
      <c r="QWG76" s="243"/>
      <c r="QWH76" s="243"/>
      <c r="QWI76" s="243"/>
      <c r="QWJ76" s="243"/>
      <c r="QWK76" s="243"/>
      <c r="QWL76" s="243"/>
      <c r="QWM76" s="243"/>
      <c r="QWN76" s="243"/>
      <c r="QWO76" s="243"/>
      <c r="QWP76" s="243"/>
      <c r="QWQ76" s="243"/>
      <c r="QWR76" s="243"/>
      <c r="QWS76" s="243"/>
      <c r="QWT76" s="243"/>
      <c r="QWU76" s="243"/>
      <c r="QWV76" s="243"/>
      <c r="QWW76" s="243"/>
      <c r="QWX76" s="243"/>
      <c r="QWY76" s="243"/>
      <c r="QWZ76" s="243"/>
      <c r="QXA76" s="243"/>
      <c r="QXB76" s="243"/>
      <c r="QXC76" s="243"/>
      <c r="QXD76" s="243"/>
      <c r="QXE76" s="243"/>
      <c r="QXF76" s="243"/>
      <c r="QXG76" s="243"/>
      <c r="QXH76" s="243"/>
      <c r="QXI76" s="243"/>
      <c r="QXJ76" s="243"/>
      <c r="QXK76" s="243"/>
      <c r="QXL76" s="243"/>
      <c r="QXM76" s="243"/>
      <c r="QXN76" s="243"/>
      <c r="QXO76" s="243"/>
      <c r="QXP76" s="243"/>
      <c r="QXQ76" s="243"/>
      <c r="QXR76" s="243"/>
      <c r="QXS76" s="243"/>
      <c r="QXT76" s="243"/>
      <c r="QXU76" s="243"/>
      <c r="QXV76" s="243"/>
      <c r="QXW76" s="243"/>
      <c r="QXX76" s="243"/>
      <c r="QXY76" s="243"/>
      <c r="QXZ76" s="243"/>
      <c r="QYA76" s="243"/>
      <c r="QYB76" s="243"/>
      <c r="QYC76" s="243"/>
      <c r="QYD76" s="243"/>
      <c r="QYE76" s="243"/>
      <c r="QYF76" s="243"/>
      <c r="QYG76" s="243"/>
      <c r="QYH76" s="243"/>
      <c r="QYI76" s="243"/>
      <c r="QYJ76" s="243"/>
      <c r="QYK76" s="243"/>
      <c r="QYL76" s="243"/>
      <c r="QYM76" s="243"/>
      <c r="QYN76" s="243"/>
      <c r="QYO76" s="243"/>
      <c r="QYP76" s="243"/>
      <c r="QYQ76" s="243"/>
      <c r="QYR76" s="243"/>
      <c r="QYS76" s="243"/>
      <c r="QYT76" s="243"/>
      <c r="QYU76" s="243"/>
      <c r="QYV76" s="243"/>
      <c r="QYW76" s="243"/>
      <c r="QYX76" s="243"/>
      <c r="QYY76" s="243"/>
      <c r="QYZ76" s="243"/>
      <c r="QZA76" s="243"/>
      <c r="QZB76" s="243"/>
      <c r="QZC76" s="243"/>
      <c r="QZD76" s="243"/>
      <c r="QZE76" s="243"/>
      <c r="QZF76" s="243"/>
      <c r="QZG76" s="243"/>
      <c r="QZH76" s="243"/>
      <c r="QZI76" s="243"/>
      <c r="QZJ76" s="243"/>
      <c r="QZK76" s="243"/>
      <c r="QZL76" s="243"/>
      <c r="QZM76" s="243"/>
      <c r="QZN76" s="243"/>
      <c r="QZO76" s="243"/>
      <c r="QZP76" s="243"/>
      <c r="QZQ76" s="243"/>
      <c r="QZR76" s="243"/>
      <c r="QZS76" s="243"/>
      <c r="QZT76" s="243"/>
      <c r="QZU76" s="243"/>
      <c r="QZV76" s="243"/>
      <c r="QZW76" s="243"/>
      <c r="QZX76" s="243"/>
      <c r="QZY76" s="243"/>
      <c r="QZZ76" s="243"/>
      <c r="RAA76" s="243"/>
      <c r="RAB76" s="243"/>
      <c r="RAC76" s="243"/>
      <c r="RAD76" s="243"/>
      <c r="RAE76" s="243"/>
      <c r="RAF76" s="243"/>
      <c r="RAG76" s="243"/>
      <c r="RAH76" s="243"/>
      <c r="RAI76" s="243"/>
      <c r="RAJ76" s="243"/>
      <c r="RAK76" s="243"/>
      <c r="RAL76" s="243"/>
      <c r="RAM76" s="243"/>
      <c r="RAN76" s="243"/>
      <c r="RAO76" s="243"/>
      <c r="RAP76" s="243"/>
      <c r="RAQ76" s="243"/>
      <c r="RAR76" s="243"/>
      <c r="RAS76" s="243"/>
      <c r="RAT76" s="243"/>
      <c r="RAU76" s="243"/>
      <c r="RAV76" s="243"/>
      <c r="RAW76" s="243"/>
      <c r="RAX76" s="243"/>
      <c r="RAY76" s="243"/>
      <c r="RAZ76" s="243"/>
      <c r="RBA76" s="243"/>
      <c r="RBB76" s="243"/>
      <c r="RBC76" s="243"/>
      <c r="RBD76" s="243"/>
      <c r="RBE76" s="243"/>
      <c r="RBF76" s="243"/>
      <c r="RBG76" s="243"/>
      <c r="RBH76" s="243"/>
      <c r="RBI76" s="243"/>
      <c r="RBJ76" s="243"/>
      <c r="RBK76" s="243"/>
      <c r="RBL76" s="243"/>
      <c r="RBM76" s="243"/>
      <c r="RBN76" s="243"/>
      <c r="RBO76" s="243"/>
      <c r="RBP76" s="243"/>
      <c r="RBQ76" s="243"/>
      <c r="RBR76" s="243"/>
      <c r="RBS76" s="243"/>
      <c r="RBT76" s="243"/>
      <c r="RBU76" s="243"/>
      <c r="RBV76" s="243"/>
      <c r="RBW76" s="243"/>
      <c r="RBX76" s="243"/>
      <c r="RBY76" s="243"/>
      <c r="RBZ76" s="243"/>
      <c r="RCA76" s="243"/>
      <c r="RCB76" s="243"/>
      <c r="RCC76" s="243"/>
      <c r="RCD76" s="243"/>
      <c r="RCE76" s="243"/>
      <c r="RCF76" s="243"/>
      <c r="RCG76" s="243"/>
      <c r="RCH76" s="243"/>
      <c r="RCI76" s="243"/>
      <c r="RCJ76" s="243"/>
      <c r="RCK76" s="243"/>
      <c r="RCL76" s="243"/>
      <c r="RCM76" s="243"/>
      <c r="RCN76" s="243"/>
      <c r="RCO76" s="243"/>
      <c r="RCP76" s="243"/>
      <c r="RCQ76" s="243"/>
      <c r="RCR76" s="243"/>
      <c r="RCS76" s="243"/>
      <c r="RCT76" s="243"/>
      <c r="RCU76" s="243"/>
      <c r="RCV76" s="243"/>
      <c r="RCW76" s="243"/>
      <c r="RCX76" s="243"/>
      <c r="RCY76" s="243"/>
      <c r="RCZ76" s="243"/>
      <c r="RDA76" s="243"/>
      <c r="RDB76" s="243"/>
      <c r="RDC76" s="243"/>
      <c r="RDD76" s="243"/>
      <c r="RDE76" s="243"/>
      <c r="RDF76" s="243"/>
      <c r="RDG76" s="243"/>
      <c r="RDH76" s="243"/>
      <c r="RDI76" s="243"/>
      <c r="RDJ76" s="243"/>
      <c r="RDK76" s="243"/>
      <c r="RDL76" s="243"/>
      <c r="RDM76" s="243"/>
      <c r="RDN76" s="243"/>
      <c r="RDO76" s="243"/>
      <c r="RDP76" s="243"/>
      <c r="RDQ76" s="243"/>
      <c r="RDR76" s="243"/>
      <c r="RDS76" s="243"/>
      <c r="RDT76" s="243"/>
      <c r="RDU76" s="243"/>
      <c r="RDV76" s="243"/>
      <c r="RDW76" s="243"/>
      <c r="RDX76" s="243"/>
      <c r="RDY76" s="243"/>
      <c r="RDZ76" s="243"/>
      <c r="REA76" s="243"/>
      <c r="REB76" s="243"/>
      <c r="REC76" s="243"/>
      <c r="RED76" s="243"/>
      <c r="REE76" s="243"/>
      <c r="REF76" s="243"/>
      <c r="REG76" s="243"/>
      <c r="REH76" s="243"/>
      <c r="REI76" s="243"/>
      <c r="REJ76" s="243"/>
      <c r="REK76" s="243"/>
      <c r="REL76" s="243"/>
      <c r="REM76" s="243"/>
      <c r="REN76" s="243"/>
      <c r="REO76" s="243"/>
      <c r="REP76" s="243"/>
      <c r="REQ76" s="243"/>
      <c r="RER76" s="243"/>
      <c r="RES76" s="243"/>
      <c r="RET76" s="243"/>
      <c r="REU76" s="243"/>
      <c r="REV76" s="243"/>
      <c r="REW76" s="243"/>
      <c r="REX76" s="243"/>
      <c r="REY76" s="243"/>
      <c r="REZ76" s="243"/>
      <c r="RFA76" s="243"/>
      <c r="RFB76" s="243"/>
      <c r="RFC76" s="243"/>
      <c r="RFD76" s="243"/>
      <c r="RFE76" s="243"/>
      <c r="RFF76" s="243"/>
      <c r="RFG76" s="243"/>
      <c r="RFH76" s="243"/>
      <c r="RFI76" s="243"/>
      <c r="RFJ76" s="243"/>
      <c r="RFK76" s="243"/>
      <c r="RFL76" s="243"/>
      <c r="RFM76" s="243"/>
      <c r="RFN76" s="243"/>
      <c r="RFO76" s="243"/>
      <c r="RFP76" s="243"/>
      <c r="RFQ76" s="243"/>
      <c r="RFR76" s="243"/>
      <c r="RFS76" s="243"/>
      <c r="RFT76" s="243"/>
      <c r="RFU76" s="243"/>
      <c r="RFV76" s="243"/>
      <c r="RFW76" s="243"/>
      <c r="RFX76" s="243"/>
      <c r="RFY76" s="243"/>
      <c r="RFZ76" s="243"/>
      <c r="RGA76" s="243"/>
      <c r="RGB76" s="243"/>
      <c r="RGC76" s="243"/>
      <c r="RGD76" s="243"/>
      <c r="RGE76" s="243"/>
      <c r="RGF76" s="243"/>
      <c r="RGG76" s="243"/>
      <c r="RGH76" s="243"/>
      <c r="RGI76" s="243"/>
      <c r="RGJ76" s="243"/>
      <c r="RGK76" s="243"/>
      <c r="RGL76" s="243"/>
      <c r="RGM76" s="243"/>
      <c r="RGN76" s="243"/>
      <c r="RGO76" s="243"/>
      <c r="RGP76" s="243"/>
      <c r="RGQ76" s="243"/>
      <c r="RGR76" s="243"/>
      <c r="RGS76" s="243"/>
      <c r="RGT76" s="243"/>
      <c r="RGU76" s="243"/>
      <c r="RGV76" s="243"/>
      <c r="RGW76" s="243"/>
      <c r="RGX76" s="243"/>
      <c r="RGY76" s="243"/>
      <c r="RGZ76" s="243"/>
      <c r="RHA76" s="243"/>
      <c r="RHB76" s="243"/>
      <c r="RHC76" s="243"/>
      <c r="RHD76" s="243"/>
      <c r="RHE76" s="243"/>
      <c r="RHF76" s="243"/>
      <c r="RHG76" s="243"/>
      <c r="RHH76" s="243"/>
      <c r="RHI76" s="243"/>
      <c r="RHJ76" s="243"/>
      <c r="RHK76" s="243"/>
      <c r="RHL76" s="243"/>
      <c r="RHM76" s="243"/>
      <c r="RHN76" s="243"/>
      <c r="RHO76" s="243"/>
      <c r="RHP76" s="243"/>
      <c r="RHQ76" s="243"/>
      <c r="RHR76" s="243"/>
      <c r="RHS76" s="243"/>
      <c r="RHT76" s="243"/>
      <c r="RHU76" s="243"/>
      <c r="RHV76" s="243"/>
      <c r="RHW76" s="243"/>
      <c r="RHX76" s="243"/>
      <c r="RHY76" s="243"/>
      <c r="RHZ76" s="243"/>
      <c r="RIA76" s="243"/>
      <c r="RIB76" s="243"/>
      <c r="RIC76" s="243"/>
      <c r="RID76" s="243"/>
      <c r="RIE76" s="243"/>
      <c r="RIF76" s="243"/>
      <c r="RIG76" s="243"/>
      <c r="RIH76" s="243"/>
      <c r="RII76" s="243"/>
      <c r="RIJ76" s="243"/>
      <c r="RIK76" s="243"/>
      <c r="RIL76" s="243"/>
      <c r="RIM76" s="243"/>
      <c r="RIN76" s="243"/>
      <c r="RIO76" s="243"/>
      <c r="RIP76" s="243"/>
      <c r="RIQ76" s="243"/>
      <c r="RIR76" s="243"/>
      <c r="RIS76" s="243"/>
      <c r="RIT76" s="243"/>
      <c r="RIU76" s="243"/>
      <c r="RIV76" s="243"/>
      <c r="RIW76" s="243"/>
      <c r="RIX76" s="243"/>
      <c r="RIY76" s="243"/>
      <c r="RIZ76" s="243"/>
      <c r="RJA76" s="243"/>
      <c r="RJB76" s="243"/>
      <c r="RJC76" s="243"/>
      <c r="RJD76" s="243"/>
      <c r="RJE76" s="243"/>
      <c r="RJF76" s="243"/>
      <c r="RJG76" s="243"/>
      <c r="RJH76" s="243"/>
      <c r="RJI76" s="243"/>
      <c r="RJJ76" s="243"/>
      <c r="RJK76" s="243"/>
      <c r="RJL76" s="243"/>
      <c r="RJM76" s="243"/>
      <c r="RJN76" s="243"/>
      <c r="RJO76" s="243"/>
      <c r="RJP76" s="243"/>
      <c r="RJQ76" s="243"/>
      <c r="RJR76" s="243"/>
      <c r="RJS76" s="243"/>
      <c r="RJT76" s="243"/>
      <c r="RJU76" s="243"/>
      <c r="RJV76" s="243"/>
      <c r="RJW76" s="243"/>
      <c r="RJX76" s="243"/>
      <c r="RJY76" s="243"/>
      <c r="RJZ76" s="243"/>
      <c r="RKA76" s="243"/>
      <c r="RKB76" s="243"/>
      <c r="RKC76" s="243"/>
      <c r="RKD76" s="243"/>
      <c r="RKE76" s="243"/>
      <c r="RKF76" s="243"/>
      <c r="RKG76" s="243"/>
      <c r="RKH76" s="243"/>
      <c r="RKI76" s="243"/>
      <c r="RKJ76" s="243"/>
      <c r="RKK76" s="243"/>
      <c r="RKL76" s="243"/>
      <c r="RKM76" s="243"/>
      <c r="RKN76" s="243"/>
      <c r="RKO76" s="243"/>
      <c r="RKP76" s="243"/>
      <c r="RKQ76" s="243"/>
      <c r="RKR76" s="243"/>
      <c r="RKS76" s="243"/>
      <c r="RKT76" s="243"/>
      <c r="RKU76" s="243"/>
      <c r="RKV76" s="243"/>
      <c r="RKW76" s="243"/>
      <c r="RKX76" s="243"/>
      <c r="RKY76" s="243"/>
      <c r="RKZ76" s="243"/>
      <c r="RLA76" s="243"/>
      <c r="RLB76" s="243"/>
      <c r="RLC76" s="243"/>
      <c r="RLD76" s="243"/>
      <c r="RLE76" s="243"/>
      <c r="RLF76" s="243"/>
      <c r="RLG76" s="243"/>
      <c r="RLH76" s="243"/>
      <c r="RLI76" s="243"/>
      <c r="RLJ76" s="243"/>
      <c r="RLK76" s="243"/>
      <c r="RLL76" s="243"/>
      <c r="RLM76" s="243"/>
      <c r="RLN76" s="243"/>
      <c r="RLO76" s="243"/>
      <c r="RLP76" s="243"/>
      <c r="RLQ76" s="243"/>
      <c r="RLR76" s="243"/>
      <c r="RLS76" s="243"/>
      <c r="RLT76" s="243"/>
      <c r="RLU76" s="243"/>
      <c r="RLV76" s="243"/>
      <c r="RLW76" s="243"/>
      <c r="RLX76" s="243"/>
      <c r="RLY76" s="243"/>
      <c r="RLZ76" s="243"/>
      <c r="RMA76" s="243"/>
      <c r="RMB76" s="243"/>
      <c r="RMC76" s="243"/>
      <c r="RMD76" s="243"/>
      <c r="RME76" s="243"/>
      <c r="RMF76" s="243"/>
      <c r="RMG76" s="243"/>
      <c r="RMH76" s="243"/>
      <c r="RMI76" s="243"/>
      <c r="RMJ76" s="243"/>
      <c r="RMK76" s="243"/>
      <c r="RML76" s="243"/>
      <c r="RMM76" s="243"/>
      <c r="RMN76" s="243"/>
      <c r="RMO76" s="243"/>
      <c r="RMP76" s="243"/>
      <c r="RMQ76" s="243"/>
      <c r="RMR76" s="243"/>
      <c r="RMS76" s="243"/>
      <c r="RMT76" s="243"/>
      <c r="RMU76" s="243"/>
      <c r="RMV76" s="243"/>
      <c r="RMW76" s="243"/>
      <c r="RMX76" s="243"/>
      <c r="RMY76" s="243"/>
      <c r="RMZ76" s="243"/>
      <c r="RNA76" s="243"/>
      <c r="RNB76" s="243"/>
      <c r="RNC76" s="243"/>
      <c r="RND76" s="243"/>
      <c r="RNE76" s="243"/>
      <c r="RNF76" s="243"/>
      <c r="RNG76" s="243"/>
      <c r="RNH76" s="243"/>
      <c r="RNI76" s="243"/>
      <c r="RNJ76" s="243"/>
      <c r="RNK76" s="243"/>
      <c r="RNL76" s="243"/>
      <c r="RNM76" s="243"/>
      <c r="RNN76" s="243"/>
      <c r="RNO76" s="243"/>
      <c r="RNP76" s="243"/>
      <c r="RNQ76" s="243"/>
      <c r="RNR76" s="243"/>
      <c r="RNS76" s="243"/>
      <c r="RNT76" s="243"/>
      <c r="RNU76" s="243"/>
      <c r="RNV76" s="243"/>
      <c r="RNW76" s="243"/>
      <c r="RNX76" s="243"/>
      <c r="RNY76" s="243"/>
      <c r="RNZ76" s="243"/>
      <c r="ROA76" s="243"/>
      <c r="ROB76" s="243"/>
      <c r="ROC76" s="243"/>
      <c r="ROD76" s="243"/>
      <c r="ROE76" s="243"/>
      <c r="ROF76" s="243"/>
      <c r="ROG76" s="243"/>
      <c r="ROH76" s="243"/>
      <c r="ROI76" s="243"/>
      <c r="ROJ76" s="243"/>
      <c r="ROK76" s="243"/>
      <c r="ROL76" s="243"/>
      <c r="ROM76" s="243"/>
      <c r="RON76" s="243"/>
      <c r="ROO76" s="243"/>
      <c r="ROP76" s="243"/>
      <c r="ROQ76" s="243"/>
      <c r="ROR76" s="243"/>
      <c r="ROS76" s="243"/>
      <c r="ROT76" s="243"/>
      <c r="ROU76" s="243"/>
      <c r="ROV76" s="243"/>
      <c r="ROW76" s="243"/>
      <c r="ROX76" s="243"/>
      <c r="ROY76" s="243"/>
      <c r="ROZ76" s="243"/>
      <c r="RPA76" s="243"/>
      <c r="RPB76" s="243"/>
      <c r="RPC76" s="243"/>
      <c r="RPD76" s="243"/>
      <c r="RPE76" s="243"/>
      <c r="RPF76" s="243"/>
      <c r="RPG76" s="243"/>
      <c r="RPH76" s="243"/>
      <c r="RPI76" s="243"/>
      <c r="RPJ76" s="243"/>
      <c r="RPK76" s="243"/>
      <c r="RPL76" s="243"/>
      <c r="RPM76" s="243"/>
      <c r="RPN76" s="243"/>
      <c r="RPO76" s="243"/>
      <c r="RPP76" s="243"/>
      <c r="RPQ76" s="243"/>
      <c r="RPR76" s="243"/>
      <c r="RPS76" s="243"/>
      <c r="RPT76" s="243"/>
      <c r="RPU76" s="243"/>
      <c r="RPV76" s="243"/>
      <c r="RPW76" s="243"/>
      <c r="RPX76" s="243"/>
      <c r="RPY76" s="243"/>
      <c r="RPZ76" s="243"/>
      <c r="RQA76" s="243"/>
      <c r="RQB76" s="243"/>
      <c r="RQC76" s="243"/>
      <c r="RQD76" s="243"/>
      <c r="RQE76" s="243"/>
      <c r="RQF76" s="243"/>
      <c r="RQG76" s="243"/>
      <c r="RQH76" s="243"/>
      <c r="RQI76" s="243"/>
      <c r="RQJ76" s="243"/>
      <c r="RQK76" s="243"/>
      <c r="RQL76" s="243"/>
      <c r="RQM76" s="243"/>
      <c r="RQN76" s="243"/>
      <c r="RQO76" s="243"/>
      <c r="RQP76" s="243"/>
      <c r="RQQ76" s="243"/>
      <c r="RQR76" s="243"/>
      <c r="RQS76" s="243"/>
      <c r="RQT76" s="243"/>
      <c r="RQU76" s="243"/>
      <c r="RQV76" s="243"/>
      <c r="RQW76" s="243"/>
      <c r="RQX76" s="243"/>
      <c r="RQY76" s="243"/>
      <c r="RQZ76" s="243"/>
      <c r="RRA76" s="243"/>
      <c r="RRB76" s="243"/>
      <c r="RRC76" s="243"/>
      <c r="RRD76" s="243"/>
      <c r="RRE76" s="243"/>
      <c r="RRF76" s="243"/>
      <c r="RRG76" s="243"/>
      <c r="RRH76" s="243"/>
      <c r="RRI76" s="243"/>
      <c r="RRJ76" s="243"/>
      <c r="RRK76" s="243"/>
      <c r="RRL76" s="243"/>
      <c r="RRM76" s="243"/>
      <c r="RRN76" s="243"/>
      <c r="RRO76" s="243"/>
      <c r="RRP76" s="243"/>
      <c r="RRQ76" s="243"/>
      <c r="RRR76" s="243"/>
      <c r="RRS76" s="243"/>
      <c r="RRT76" s="243"/>
      <c r="RRU76" s="243"/>
      <c r="RRV76" s="243"/>
      <c r="RRW76" s="243"/>
      <c r="RRX76" s="243"/>
      <c r="RRY76" s="243"/>
      <c r="RRZ76" s="243"/>
      <c r="RSA76" s="243"/>
      <c r="RSB76" s="243"/>
      <c r="RSC76" s="243"/>
      <c r="RSD76" s="243"/>
      <c r="RSE76" s="243"/>
      <c r="RSF76" s="243"/>
      <c r="RSG76" s="243"/>
      <c r="RSH76" s="243"/>
      <c r="RSI76" s="243"/>
      <c r="RSJ76" s="243"/>
      <c r="RSK76" s="243"/>
      <c r="RSL76" s="243"/>
      <c r="RSM76" s="243"/>
      <c r="RSN76" s="243"/>
      <c r="RSO76" s="243"/>
      <c r="RSP76" s="243"/>
      <c r="RSQ76" s="243"/>
      <c r="RSR76" s="243"/>
      <c r="RSS76" s="243"/>
      <c r="RST76" s="243"/>
      <c r="RSU76" s="243"/>
      <c r="RSV76" s="243"/>
      <c r="RSW76" s="243"/>
      <c r="RSX76" s="243"/>
      <c r="RSY76" s="243"/>
      <c r="RSZ76" s="243"/>
      <c r="RTA76" s="243"/>
      <c r="RTB76" s="243"/>
      <c r="RTC76" s="243"/>
      <c r="RTD76" s="243"/>
      <c r="RTE76" s="243"/>
      <c r="RTF76" s="243"/>
      <c r="RTG76" s="243"/>
      <c r="RTH76" s="243"/>
      <c r="RTI76" s="243"/>
      <c r="RTJ76" s="243"/>
      <c r="RTK76" s="243"/>
      <c r="RTL76" s="243"/>
      <c r="RTM76" s="243"/>
      <c r="RTN76" s="243"/>
      <c r="RTO76" s="243"/>
      <c r="RTP76" s="243"/>
      <c r="RTQ76" s="243"/>
      <c r="RTR76" s="243"/>
      <c r="RTS76" s="243"/>
      <c r="RTT76" s="243"/>
      <c r="RTU76" s="243"/>
      <c r="RTV76" s="243"/>
      <c r="RTW76" s="243"/>
      <c r="RTX76" s="243"/>
      <c r="RTY76" s="243"/>
      <c r="RTZ76" s="243"/>
      <c r="RUA76" s="243"/>
      <c r="RUB76" s="243"/>
      <c r="RUC76" s="243"/>
      <c r="RUD76" s="243"/>
      <c r="RUE76" s="243"/>
      <c r="RUF76" s="243"/>
      <c r="RUG76" s="243"/>
      <c r="RUH76" s="243"/>
      <c r="RUI76" s="243"/>
      <c r="RUJ76" s="243"/>
      <c r="RUK76" s="243"/>
      <c r="RUL76" s="243"/>
      <c r="RUM76" s="243"/>
      <c r="RUN76" s="243"/>
      <c r="RUO76" s="243"/>
      <c r="RUP76" s="243"/>
      <c r="RUQ76" s="243"/>
      <c r="RUR76" s="243"/>
      <c r="RUS76" s="243"/>
      <c r="RUT76" s="243"/>
      <c r="RUU76" s="243"/>
      <c r="RUV76" s="243"/>
      <c r="RUW76" s="243"/>
      <c r="RUX76" s="243"/>
      <c r="RUY76" s="243"/>
      <c r="RUZ76" s="243"/>
      <c r="RVA76" s="243"/>
      <c r="RVB76" s="243"/>
      <c r="RVC76" s="243"/>
      <c r="RVD76" s="243"/>
      <c r="RVE76" s="243"/>
      <c r="RVF76" s="243"/>
      <c r="RVG76" s="243"/>
      <c r="RVH76" s="243"/>
      <c r="RVI76" s="243"/>
      <c r="RVJ76" s="243"/>
      <c r="RVK76" s="243"/>
      <c r="RVL76" s="243"/>
      <c r="RVM76" s="243"/>
      <c r="RVN76" s="243"/>
      <c r="RVO76" s="243"/>
      <c r="RVP76" s="243"/>
      <c r="RVQ76" s="243"/>
      <c r="RVR76" s="243"/>
      <c r="RVS76" s="243"/>
      <c r="RVT76" s="243"/>
      <c r="RVU76" s="243"/>
      <c r="RVV76" s="243"/>
      <c r="RVW76" s="243"/>
      <c r="RVX76" s="243"/>
      <c r="RVY76" s="243"/>
      <c r="RVZ76" s="243"/>
      <c r="RWA76" s="243"/>
      <c r="RWB76" s="243"/>
      <c r="RWC76" s="243"/>
      <c r="RWD76" s="243"/>
      <c r="RWE76" s="243"/>
      <c r="RWF76" s="243"/>
      <c r="RWG76" s="243"/>
      <c r="RWH76" s="243"/>
      <c r="RWI76" s="243"/>
      <c r="RWJ76" s="243"/>
      <c r="RWK76" s="243"/>
      <c r="RWL76" s="243"/>
      <c r="RWM76" s="243"/>
      <c r="RWN76" s="243"/>
      <c r="RWO76" s="243"/>
      <c r="RWP76" s="243"/>
      <c r="RWQ76" s="243"/>
      <c r="RWR76" s="243"/>
      <c r="RWS76" s="243"/>
      <c r="RWT76" s="243"/>
      <c r="RWU76" s="243"/>
      <c r="RWV76" s="243"/>
      <c r="RWW76" s="243"/>
      <c r="RWX76" s="243"/>
      <c r="RWY76" s="243"/>
      <c r="RWZ76" s="243"/>
      <c r="RXA76" s="243"/>
      <c r="RXB76" s="243"/>
      <c r="RXC76" s="243"/>
      <c r="RXD76" s="243"/>
      <c r="RXE76" s="243"/>
      <c r="RXF76" s="243"/>
      <c r="RXG76" s="243"/>
      <c r="RXH76" s="243"/>
      <c r="RXI76" s="243"/>
      <c r="RXJ76" s="243"/>
      <c r="RXK76" s="243"/>
      <c r="RXL76" s="243"/>
      <c r="RXM76" s="243"/>
      <c r="RXN76" s="243"/>
      <c r="RXO76" s="243"/>
      <c r="RXP76" s="243"/>
      <c r="RXQ76" s="243"/>
      <c r="RXR76" s="243"/>
      <c r="RXS76" s="243"/>
      <c r="RXT76" s="243"/>
      <c r="RXU76" s="243"/>
      <c r="RXV76" s="243"/>
      <c r="RXW76" s="243"/>
      <c r="RXX76" s="243"/>
      <c r="RXY76" s="243"/>
      <c r="RXZ76" s="243"/>
      <c r="RYA76" s="243"/>
      <c r="RYB76" s="243"/>
      <c r="RYC76" s="243"/>
      <c r="RYD76" s="243"/>
      <c r="RYE76" s="243"/>
      <c r="RYF76" s="243"/>
      <c r="RYG76" s="243"/>
      <c r="RYH76" s="243"/>
      <c r="RYI76" s="243"/>
      <c r="RYJ76" s="243"/>
      <c r="RYK76" s="243"/>
      <c r="RYL76" s="243"/>
      <c r="RYM76" s="243"/>
      <c r="RYN76" s="243"/>
      <c r="RYO76" s="243"/>
      <c r="RYP76" s="243"/>
      <c r="RYQ76" s="243"/>
      <c r="RYR76" s="243"/>
      <c r="RYS76" s="243"/>
      <c r="RYT76" s="243"/>
      <c r="RYU76" s="243"/>
      <c r="RYV76" s="243"/>
      <c r="RYW76" s="243"/>
      <c r="RYX76" s="243"/>
      <c r="RYY76" s="243"/>
      <c r="RYZ76" s="243"/>
      <c r="RZA76" s="243"/>
      <c r="RZB76" s="243"/>
      <c r="RZC76" s="243"/>
      <c r="RZD76" s="243"/>
      <c r="RZE76" s="243"/>
      <c r="RZF76" s="243"/>
      <c r="RZG76" s="243"/>
      <c r="RZH76" s="243"/>
      <c r="RZI76" s="243"/>
      <c r="RZJ76" s="243"/>
      <c r="RZK76" s="243"/>
      <c r="RZL76" s="243"/>
      <c r="RZM76" s="243"/>
      <c r="RZN76" s="243"/>
      <c r="RZO76" s="243"/>
      <c r="RZP76" s="243"/>
      <c r="RZQ76" s="243"/>
      <c r="RZR76" s="243"/>
      <c r="RZS76" s="243"/>
      <c r="RZT76" s="243"/>
      <c r="RZU76" s="243"/>
      <c r="RZV76" s="243"/>
      <c r="RZW76" s="243"/>
      <c r="RZX76" s="243"/>
      <c r="RZY76" s="243"/>
      <c r="RZZ76" s="243"/>
      <c r="SAA76" s="243"/>
      <c r="SAB76" s="243"/>
      <c r="SAC76" s="243"/>
      <c r="SAD76" s="243"/>
      <c r="SAE76" s="243"/>
      <c r="SAF76" s="243"/>
      <c r="SAG76" s="243"/>
      <c r="SAH76" s="243"/>
      <c r="SAI76" s="243"/>
      <c r="SAJ76" s="243"/>
      <c r="SAK76" s="243"/>
      <c r="SAL76" s="243"/>
      <c r="SAM76" s="243"/>
      <c r="SAN76" s="243"/>
      <c r="SAO76" s="243"/>
      <c r="SAP76" s="243"/>
      <c r="SAQ76" s="243"/>
      <c r="SAR76" s="243"/>
      <c r="SAS76" s="243"/>
      <c r="SAT76" s="243"/>
      <c r="SAU76" s="243"/>
      <c r="SAV76" s="243"/>
      <c r="SAW76" s="243"/>
      <c r="SAX76" s="243"/>
      <c r="SAY76" s="243"/>
      <c r="SAZ76" s="243"/>
      <c r="SBA76" s="243"/>
      <c r="SBB76" s="243"/>
      <c r="SBC76" s="243"/>
      <c r="SBD76" s="243"/>
      <c r="SBE76" s="243"/>
      <c r="SBF76" s="243"/>
      <c r="SBG76" s="243"/>
      <c r="SBH76" s="243"/>
      <c r="SBI76" s="243"/>
      <c r="SBJ76" s="243"/>
      <c r="SBK76" s="243"/>
      <c r="SBL76" s="243"/>
      <c r="SBM76" s="243"/>
      <c r="SBN76" s="243"/>
      <c r="SBO76" s="243"/>
      <c r="SBP76" s="243"/>
      <c r="SBQ76" s="243"/>
      <c r="SBR76" s="243"/>
      <c r="SBS76" s="243"/>
      <c r="SBT76" s="243"/>
      <c r="SBU76" s="243"/>
      <c r="SBV76" s="243"/>
      <c r="SBW76" s="243"/>
      <c r="SBX76" s="243"/>
      <c r="SBY76" s="243"/>
      <c r="SBZ76" s="243"/>
      <c r="SCA76" s="243"/>
      <c r="SCB76" s="243"/>
      <c r="SCC76" s="243"/>
      <c r="SCD76" s="243"/>
      <c r="SCE76" s="243"/>
      <c r="SCF76" s="243"/>
      <c r="SCG76" s="243"/>
      <c r="SCH76" s="243"/>
      <c r="SCI76" s="243"/>
      <c r="SCJ76" s="243"/>
      <c r="SCK76" s="243"/>
      <c r="SCL76" s="243"/>
      <c r="SCM76" s="243"/>
      <c r="SCN76" s="243"/>
      <c r="SCO76" s="243"/>
      <c r="SCP76" s="243"/>
      <c r="SCQ76" s="243"/>
      <c r="SCR76" s="243"/>
      <c r="SCS76" s="243"/>
      <c r="SCT76" s="243"/>
      <c r="SCU76" s="243"/>
      <c r="SCV76" s="243"/>
      <c r="SCW76" s="243"/>
      <c r="SCX76" s="243"/>
      <c r="SCY76" s="243"/>
      <c r="SCZ76" s="243"/>
      <c r="SDA76" s="243"/>
      <c r="SDB76" s="243"/>
      <c r="SDC76" s="243"/>
      <c r="SDD76" s="243"/>
      <c r="SDE76" s="243"/>
      <c r="SDF76" s="243"/>
      <c r="SDG76" s="243"/>
      <c r="SDH76" s="243"/>
      <c r="SDI76" s="243"/>
      <c r="SDJ76" s="243"/>
      <c r="SDK76" s="243"/>
      <c r="SDL76" s="243"/>
      <c r="SDM76" s="243"/>
      <c r="SDN76" s="243"/>
      <c r="SDO76" s="243"/>
      <c r="SDP76" s="243"/>
      <c r="SDQ76" s="243"/>
      <c r="SDR76" s="243"/>
      <c r="SDS76" s="243"/>
      <c r="SDT76" s="243"/>
      <c r="SDU76" s="243"/>
      <c r="SDV76" s="243"/>
      <c r="SDW76" s="243"/>
      <c r="SDX76" s="243"/>
      <c r="SDY76" s="243"/>
      <c r="SDZ76" s="243"/>
      <c r="SEA76" s="243"/>
      <c r="SEB76" s="243"/>
      <c r="SEC76" s="243"/>
      <c r="SED76" s="243"/>
      <c r="SEE76" s="243"/>
      <c r="SEF76" s="243"/>
      <c r="SEG76" s="243"/>
      <c r="SEH76" s="243"/>
      <c r="SEI76" s="243"/>
      <c r="SEJ76" s="243"/>
      <c r="SEK76" s="243"/>
      <c r="SEL76" s="243"/>
      <c r="SEM76" s="243"/>
      <c r="SEN76" s="243"/>
      <c r="SEO76" s="243"/>
      <c r="SEP76" s="243"/>
      <c r="SEQ76" s="243"/>
      <c r="SER76" s="243"/>
      <c r="SES76" s="243"/>
      <c r="SET76" s="243"/>
      <c r="SEU76" s="243"/>
      <c r="SEV76" s="243"/>
      <c r="SEW76" s="243"/>
      <c r="SEX76" s="243"/>
      <c r="SEY76" s="243"/>
      <c r="SEZ76" s="243"/>
      <c r="SFA76" s="243"/>
      <c r="SFB76" s="243"/>
      <c r="SFC76" s="243"/>
      <c r="SFD76" s="243"/>
      <c r="SFE76" s="243"/>
      <c r="SFF76" s="243"/>
      <c r="SFG76" s="243"/>
      <c r="SFH76" s="243"/>
      <c r="SFI76" s="243"/>
      <c r="SFJ76" s="243"/>
      <c r="SFK76" s="243"/>
      <c r="SFL76" s="243"/>
      <c r="SFM76" s="243"/>
      <c r="SFN76" s="243"/>
      <c r="SFO76" s="243"/>
      <c r="SFP76" s="243"/>
      <c r="SFQ76" s="243"/>
      <c r="SFR76" s="243"/>
      <c r="SFS76" s="243"/>
      <c r="SFT76" s="243"/>
      <c r="SFU76" s="243"/>
      <c r="SFV76" s="243"/>
      <c r="SFW76" s="243"/>
      <c r="SFX76" s="243"/>
      <c r="SFY76" s="243"/>
      <c r="SFZ76" s="243"/>
      <c r="SGA76" s="243"/>
      <c r="SGB76" s="243"/>
      <c r="SGC76" s="243"/>
      <c r="SGD76" s="243"/>
      <c r="SGE76" s="243"/>
      <c r="SGF76" s="243"/>
      <c r="SGG76" s="243"/>
      <c r="SGH76" s="243"/>
      <c r="SGI76" s="243"/>
      <c r="SGJ76" s="243"/>
      <c r="SGK76" s="243"/>
      <c r="SGL76" s="243"/>
      <c r="SGM76" s="243"/>
      <c r="SGN76" s="243"/>
      <c r="SGO76" s="243"/>
      <c r="SGP76" s="243"/>
      <c r="SGQ76" s="243"/>
      <c r="SGR76" s="243"/>
      <c r="SGS76" s="243"/>
      <c r="SGT76" s="243"/>
      <c r="SGU76" s="243"/>
      <c r="SGV76" s="243"/>
      <c r="SGW76" s="243"/>
      <c r="SGX76" s="243"/>
      <c r="SGY76" s="243"/>
      <c r="SGZ76" s="243"/>
      <c r="SHA76" s="243"/>
      <c r="SHB76" s="243"/>
      <c r="SHC76" s="243"/>
      <c r="SHD76" s="243"/>
      <c r="SHE76" s="243"/>
      <c r="SHF76" s="243"/>
      <c r="SHG76" s="243"/>
      <c r="SHH76" s="243"/>
      <c r="SHI76" s="243"/>
      <c r="SHJ76" s="243"/>
      <c r="SHK76" s="243"/>
      <c r="SHL76" s="243"/>
      <c r="SHM76" s="243"/>
      <c r="SHN76" s="243"/>
      <c r="SHO76" s="243"/>
      <c r="SHP76" s="243"/>
      <c r="SHQ76" s="243"/>
      <c r="SHR76" s="243"/>
      <c r="SHS76" s="243"/>
      <c r="SHT76" s="243"/>
      <c r="SHU76" s="243"/>
      <c r="SHV76" s="243"/>
      <c r="SHW76" s="243"/>
      <c r="SHX76" s="243"/>
      <c r="SHY76" s="243"/>
      <c r="SHZ76" s="243"/>
      <c r="SIA76" s="243"/>
      <c r="SIB76" s="243"/>
      <c r="SIC76" s="243"/>
      <c r="SID76" s="243"/>
      <c r="SIE76" s="243"/>
      <c r="SIF76" s="243"/>
      <c r="SIG76" s="243"/>
      <c r="SIH76" s="243"/>
      <c r="SII76" s="243"/>
      <c r="SIJ76" s="243"/>
      <c r="SIK76" s="243"/>
      <c r="SIL76" s="243"/>
      <c r="SIM76" s="243"/>
      <c r="SIN76" s="243"/>
      <c r="SIO76" s="243"/>
      <c r="SIP76" s="243"/>
      <c r="SIQ76" s="243"/>
      <c r="SIR76" s="243"/>
      <c r="SIS76" s="243"/>
      <c r="SIT76" s="243"/>
      <c r="SIU76" s="243"/>
      <c r="SIV76" s="243"/>
      <c r="SIW76" s="243"/>
      <c r="SIX76" s="243"/>
      <c r="SIY76" s="243"/>
      <c r="SIZ76" s="243"/>
      <c r="SJA76" s="243"/>
      <c r="SJB76" s="243"/>
      <c r="SJC76" s="243"/>
      <c r="SJD76" s="243"/>
      <c r="SJE76" s="243"/>
      <c r="SJF76" s="243"/>
      <c r="SJG76" s="243"/>
      <c r="SJH76" s="243"/>
      <c r="SJI76" s="243"/>
      <c r="SJJ76" s="243"/>
      <c r="SJK76" s="243"/>
      <c r="SJL76" s="243"/>
      <c r="SJM76" s="243"/>
      <c r="SJN76" s="243"/>
      <c r="SJO76" s="243"/>
      <c r="SJP76" s="243"/>
      <c r="SJQ76" s="243"/>
      <c r="SJR76" s="243"/>
      <c r="SJS76" s="243"/>
      <c r="SJT76" s="243"/>
      <c r="SJU76" s="243"/>
      <c r="SJV76" s="243"/>
      <c r="SJW76" s="243"/>
      <c r="SJX76" s="243"/>
      <c r="SJY76" s="243"/>
      <c r="SJZ76" s="243"/>
      <c r="SKA76" s="243"/>
      <c r="SKB76" s="243"/>
      <c r="SKC76" s="243"/>
      <c r="SKD76" s="243"/>
      <c r="SKE76" s="243"/>
      <c r="SKF76" s="243"/>
      <c r="SKG76" s="243"/>
      <c r="SKH76" s="243"/>
      <c r="SKI76" s="243"/>
      <c r="SKJ76" s="243"/>
      <c r="SKK76" s="243"/>
      <c r="SKL76" s="243"/>
      <c r="SKM76" s="243"/>
      <c r="SKN76" s="243"/>
      <c r="SKO76" s="243"/>
      <c r="SKP76" s="243"/>
      <c r="SKQ76" s="243"/>
      <c r="SKR76" s="243"/>
      <c r="SKS76" s="243"/>
      <c r="SKT76" s="243"/>
      <c r="SKU76" s="243"/>
      <c r="SKV76" s="243"/>
      <c r="SKW76" s="243"/>
      <c r="SKX76" s="243"/>
      <c r="SKY76" s="243"/>
      <c r="SKZ76" s="243"/>
      <c r="SLA76" s="243"/>
      <c r="SLB76" s="243"/>
      <c r="SLC76" s="243"/>
      <c r="SLD76" s="243"/>
      <c r="SLE76" s="243"/>
      <c r="SLF76" s="243"/>
      <c r="SLG76" s="243"/>
      <c r="SLH76" s="243"/>
      <c r="SLI76" s="243"/>
      <c r="SLJ76" s="243"/>
      <c r="SLK76" s="243"/>
      <c r="SLL76" s="243"/>
      <c r="SLM76" s="243"/>
      <c r="SLN76" s="243"/>
      <c r="SLO76" s="243"/>
      <c r="SLP76" s="243"/>
      <c r="SLQ76" s="243"/>
      <c r="SLR76" s="243"/>
      <c r="SLS76" s="243"/>
      <c r="SLT76" s="243"/>
      <c r="SLU76" s="243"/>
      <c r="SLV76" s="243"/>
      <c r="SLW76" s="243"/>
      <c r="SLX76" s="243"/>
      <c r="SLY76" s="243"/>
      <c r="SLZ76" s="243"/>
      <c r="SMA76" s="243"/>
      <c r="SMB76" s="243"/>
      <c r="SMC76" s="243"/>
      <c r="SMD76" s="243"/>
      <c r="SME76" s="243"/>
      <c r="SMF76" s="243"/>
      <c r="SMG76" s="243"/>
      <c r="SMH76" s="243"/>
      <c r="SMI76" s="243"/>
      <c r="SMJ76" s="243"/>
      <c r="SMK76" s="243"/>
      <c r="SML76" s="243"/>
      <c r="SMM76" s="243"/>
      <c r="SMN76" s="243"/>
      <c r="SMO76" s="243"/>
      <c r="SMP76" s="243"/>
      <c r="SMQ76" s="243"/>
      <c r="SMR76" s="243"/>
      <c r="SMS76" s="243"/>
      <c r="SMT76" s="243"/>
      <c r="SMU76" s="243"/>
      <c r="SMV76" s="243"/>
      <c r="SMW76" s="243"/>
      <c r="SMX76" s="243"/>
      <c r="SMY76" s="243"/>
      <c r="SMZ76" s="243"/>
      <c r="SNA76" s="243"/>
      <c r="SNB76" s="243"/>
      <c r="SNC76" s="243"/>
      <c r="SND76" s="243"/>
      <c r="SNE76" s="243"/>
      <c r="SNF76" s="243"/>
      <c r="SNG76" s="243"/>
      <c r="SNH76" s="243"/>
      <c r="SNI76" s="243"/>
      <c r="SNJ76" s="243"/>
      <c r="SNK76" s="243"/>
      <c r="SNL76" s="243"/>
      <c r="SNM76" s="243"/>
      <c r="SNN76" s="243"/>
      <c r="SNO76" s="243"/>
      <c r="SNP76" s="243"/>
      <c r="SNQ76" s="243"/>
      <c r="SNR76" s="243"/>
      <c r="SNS76" s="243"/>
      <c r="SNT76" s="243"/>
      <c r="SNU76" s="243"/>
      <c r="SNV76" s="243"/>
      <c r="SNW76" s="243"/>
      <c r="SNX76" s="243"/>
      <c r="SNY76" s="243"/>
      <c r="SNZ76" s="243"/>
      <c r="SOA76" s="243"/>
      <c r="SOB76" s="243"/>
      <c r="SOC76" s="243"/>
      <c r="SOD76" s="243"/>
      <c r="SOE76" s="243"/>
      <c r="SOF76" s="243"/>
      <c r="SOG76" s="243"/>
      <c r="SOH76" s="243"/>
      <c r="SOI76" s="243"/>
      <c r="SOJ76" s="243"/>
      <c r="SOK76" s="243"/>
      <c r="SOL76" s="243"/>
      <c r="SOM76" s="243"/>
      <c r="SON76" s="243"/>
      <c r="SOO76" s="243"/>
      <c r="SOP76" s="243"/>
      <c r="SOQ76" s="243"/>
      <c r="SOR76" s="243"/>
      <c r="SOS76" s="243"/>
      <c r="SOT76" s="243"/>
      <c r="SOU76" s="243"/>
      <c r="SOV76" s="243"/>
      <c r="SOW76" s="243"/>
      <c r="SOX76" s="243"/>
      <c r="SOY76" s="243"/>
      <c r="SOZ76" s="243"/>
      <c r="SPA76" s="243"/>
      <c r="SPB76" s="243"/>
      <c r="SPC76" s="243"/>
      <c r="SPD76" s="243"/>
      <c r="SPE76" s="243"/>
      <c r="SPF76" s="243"/>
      <c r="SPG76" s="243"/>
      <c r="SPH76" s="243"/>
      <c r="SPI76" s="243"/>
      <c r="SPJ76" s="243"/>
      <c r="SPK76" s="243"/>
      <c r="SPL76" s="243"/>
      <c r="SPM76" s="243"/>
      <c r="SPN76" s="243"/>
      <c r="SPO76" s="243"/>
      <c r="SPP76" s="243"/>
      <c r="SPQ76" s="243"/>
      <c r="SPR76" s="243"/>
      <c r="SPS76" s="243"/>
      <c r="SPT76" s="243"/>
      <c r="SPU76" s="243"/>
      <c r="SPV76" s="243"/>
      <c r="SPW76" s="243"/>
      <c r="SPX76" s="243"/>
      <c r="SPY76" s="243"/>
      <c r="SPZ76" s="243"/>
      <c r="SQA76" s="243"/>
      <c r="SQB76" s="243"/>
      <c r="SQC76" s="243"/>
      <c r="SQD76" s="243"/>
      <c r="SQE76" s="243"/>
      <c r="SQF76" s="243"/>
      <c r="SQG76" s="243"/>
      <c r="SQH76" s="243"/>
      <c r="SQI76" s="243"/>
      <c r="SQJ76" s="243"/>
      <c r="SQK76" s="243"/>
      <c r="SQL76" s="243"/>
      <c r="SQM76" s="243"/>
      <c r="SQN76" s="243"/>
      <c r="SQO76" s="243"/>
      <c r="SQP76" s="243"/>
      <c r="SQQ76" s="243"/>
      <c r="SQR76" s="243"/>
      <c r="SQS76" s="243"/>
      <c r="SQT76" s="243"/>
      <c r="SQU76" s="243"/>
      <c r="SQV76" s="243"/>
      <c r="SQW76" s="243"/>
      <c r="SQX76" s="243"/>
      <c r="SQY76" s="243"/>
      <c r="SQZ76" s="243"/>
      <c r="SRA76" s="243"/>
      <c r="SRB76" s="243"/>
      <c r="SRC76" s="243"/>
      <c r="SRD76" s="243"/>
      <c r="SRE76" s="243"/>
      <c r="SRF76" s="243"/>
      <c r="SRG76" s="243"/>
      <c r="SRH76" s="243"/>
      <c r="SRI76" s="243"/>
      <c r="SRJ76" s="243"/>
      <c r="SRK76" s="243"/>
      <c r="SRL76" s="243"/>
      <c r="SRM76" s="243"/>
      <c r="SRN76" s="243"/>
      <c r="SRO76" s="243"/>
      <c r="SRP76" s="243"/>
      <c r="SRQ76" s="243"/>
      <c r="SRR76" s="243"/>
      <c r="SRS76" s="243"/>
      <c r="SRT76" s="243"/>
      <c r="SRU76" s="243"/>
      <c r="SRV76" s="243"/>
      <c r="SRW76" s="243"/>
      <c r="SRX76" s="243"/>
      <c r="SRY76" s="243"/>
      <c r="SRZ76" s="243"/>
      <c r="SSA76" s="243"/>
      <c r="SSB76" s="243"/>
      <c r="SSC76" s="243"/>
      <c r="SSD76" s="243"/>
      <c r="SSE76" s="243"/>
      <c r="SSF76" s="243"/>
      <c r="SSG76" s="243"/>
      <c r="SSH76" s="243"/>
      <c r="SSI76" s="243"/>
      <c r="SSJ76" s="243"/>
      <c r="SSK76" s="243"/>
      <c r="SSL76" s="243"/>
      <c r="SSM76" s="243"/>
      <c r="SSN76" s="243"/>
      <c r="SSO76" s="243"/>
      <c r="SSP76" s="243"/>
      <c r="SSQ76" s="243"/>
      <c r="SSR76" s="243"/>
      <c r="SSS76" s="243"/>
      <c r="SST76" s="243"/>
      <c r="SSU76" s="243"/>
      <c r="SSV76" s="243"/>
      <c r="SSW76" s="243"/>
      <c r="SSX76" s="243"/>
      <c r="SSY76" s="243"/>
      <c r="SSZ76" s="243"/>
      <c r="STA76" s="243"/>
      <c r="STB76" s="243"/>
      <c r="STC76" s="243"/>
      <c r="STD76" s="243"/>
      <c r="STE76" s="243"/>
      <c r="STF76" s="243"/>
      <c r="STG76" s="243"/>
      <c r="STH76" s="243"/>
      <c r="STI76" s="243"/>
      <c r="STJ76" s="243"/>
      <c r="STK76" s="243"/>
      <c r="STL76" s="243"/>
      <c r="STM76" s="243"/>
      <c r="STN76" s="243"/>
      <c r="STO76" s="243"/>
      <c r="STP76" s="243"/>
      <c r="STQ76" s="243"/>
      <c r="STR76" s="243"/>
      <c r="STS76" s="243"/>
      <c r="STT76" s="243"/>
      <c r="STU76" s="243"/>
      <c r="STV76" s="243"/>
      <c r="STW76" s="243"/>
      <c r="STX76" s="243"/>
      <c r="STY76" s="243"/>
      <c r="STZ76" s="243"/>
      <c r="SUA76" s="243"/>
      <c r="SUB76" s="243"/>
      <c r="SUC76" s="243"/>
      <c r="SUD76" s="243"/>
      <c r="SUE76" s="243"/>
      <c r="SUF76" s="243"/>
      <c r="SUG76" s="243"/>
      <c r="SUH76" s="243"/>
      <c r="SUI76" s="243"/>
      <c r="SUJ76" s="243"/>
      <c r="SUK76" s="243"/>
      <c r="SUL76" s="243"/>
      <c r="SUM76" s="243"/>
      <c r="SUN76" s="243"/>
      <c r="SUO76" s="243"/>
      <c r="SUP76" s="243"/>
      <c r="SUQ76" s="243"/>
      <c r="SUR76" s="243"/>
      <c r="SUS76" s="243"/>
      <c r="SUT76" s="243"/>
      <c r="SUU76" s="243"/>
      <c r="SUV76" s="243"/>
      <c r="SUW76" s="243"/>
      <c r="SUX76" s="243"/>
      <c r="SUY76" s="243"/>
      <c r="SUZ76" s="243"/>
      <c r="SVA76" s="243"/>
      <c r="SVB76" s="243"/>
      <c r="SVC76" s="243"/>
      <c r="SVD76" s="243"/>
      <c r="SVE76" s="243"/>
      <c r="SVF76" s="243"/>
      <c r="SVG76" s="243"/>
      <c r="SVH76" s="243"/>
      <c r="SVI76" s="243"/>
      <c r="SVJ76" s="243"/>
      <c r="SVK76" s="243"/>
      <c r="SVL76" s="243"/>
      <c r="SVM76" s="243"/>
      <c r="SVN76" s="243"/>
      <c r="SVO76" s="243"/>
      <c r="SVP76" s="243"/>
      <c r="SVQ76" s="243"/>
      <c r="SVR76" s="243"/>
      <c r="SVS76" s="243"/>
      <c r="SVT76" s="243"/>
      <c r="SVU76" s="243"/>
      <c r="SVV76" s="243"/>
      <c r="SVW76" s="243"/>
      <c r="SVX76" s="243"/>
      <c r="SVY76" s="243"/>
      <c r="SVZ76" s="243"/>
      <c r="SWA76" s="243"/>
      <c r="SWB76" s="243"/>
      <c r="SWC76" s="243"/>
      <c r="SWD76" s="243"/>
      <c r="SWE76" s="243"/>
      <c r="SWF76" s="243"/>
      <c r="SWG76" s="243"/>
      <c r="SWH76" s="243"/>
      <c r="SWI76" s="243"/>
      <c r="SWJ76" s="243"/>
      <c r="SWK76" s="243"/>
      <c r="SWL76" s="243"/>
      <c r="SWM76" s="243"/>
      <c r="SWN76" s="243"/>
      <c r="SWO76" s="243"/>
      <c r="SWP76" s="243"/>
      <c r="SWQ76" s="243"/>
      <c r="SWR76" s="243"/>
      <c r="SWS76" s="243"/>
      <c r="SWT76" s="243"/>
      <c r="SWU76" s="243"/>
      <c r="SWV76" s="243"/>
      <c r="SWW76" s="243"/>
      <c r="SWX76" s="243"/>
      <c r="SWY76" s="243"/>
      <c r="SWZ76" s="243"/>
      <c r="SXA76" s="243"/>
      <c r="SXB76" s="243"/>
      <c r="SXC76" s="243"/>
      <c r="SXD76" s="243"/>
      <c r="SXE76" s="243"/>
      <c r="SXF76" s="243"/>
      <c r="SXG76" s="243"/>
      <c r="SXH76" s="243"/>
      <c r="SXI76" s="243"/>
      <c r="SXJ76" s="243"/>
      <c r="SXK76" s="243"/>
      <c r="SXL76" s="243"/>
      <c r="SXM76" s="243"/>
      <c r="SXN76" s="243"/>
      <c r="SXO76" s="243"/>
      <c r="SXP76" s="243"/>
      <c r="SXQ76" s="243"/>
      <c r="SXR76" s="243"/>
      <c r="SXS76" s="243"/>
      <c r="SXT76" s="243"/>
      <c r="SXU76" s="243"/>
      <c r="SXV76" s="243"/>
      <c r="SXW76" s="243"/>
      <c r="SXX76" s="243"/>
      <c r="SXY76" s="243"/>
      <c r="SXZ76" s="243"/>
      <c r="SYA76" s="243"/>
      <c r="SYB76" s="243"/>
      <c r="SYC76" s="243"/>
      <c r="SYD76" s="243"/>
      <c r="SYE76" s="243"/>
      <c r="SYF76" s="243"/>
      <c r="SYG76" s="243"/>
      <c r="SYH76" s="243"/>
      <c r="SYI76" s="243"/>
      <c r="SYJ76" s="243"/>
      <c r="SYK76" s="243"/>
      <c r="SYL76" s="243"/>
      <c r="SYM76" s="243"/>
      <c r="SYN76" s="243"/>
      <c r="SYO76" s="243"/>
      <c r="SYP76" s="243"/>
      <c r="SYQ76" s="243"/>
      <c r="SYR76" s="243"/>
      <c r="SYS76" s="243"/>
      <c r="SYT76" s="243"/>
      <c r="SYU76" s="243"/>
      <c r="SYV76" s="243"/>
      <c r="SYW76" s="243"/>
      <c r="SYX76" s="243"/>
      <c r="SYY76" s="243"/>
      <c r="SYZ76" s="243"/>
      <c r="SZA76" s="243"/>
      <c r="SZB76" s="243"/>
      <c r="SZC76" s="243"/>
      <c r="SZD76" s="243"/>
      <c r="SZE76" s="243"/>
      <c r="SZF76" s="243"/>
      <c r="SZG76" s="243"/>
      <c r="SZH76" s="243"/>
      <c r="SZI76" s="243"/>
      <c r="SZJ76" s="243"/>
      <c r="SZK76" s="243"/>
      <c r="SZL76" s="243"/>
      <c r="SZM76" s="243"/>
      <c r="SZN76" s="243"/>
      <c r="SZO76" s="243"/>
      <c r="SZP76" s="243"/>
      <c r="SZQ76" s="243"/>
      <c r="SZR76" s="243"/>
      <c r="SZS76" s="243"/>
      <c r="SZT76" s="243"/>
      <c r="SZU76" s="243"/>
      <c r="SZV76" s="243"/>
      <c r="SZW76" s="243"/>
      <c r="SZX76" s="243"/>
      <c r="SZY76" s="243"/>
      <c r="SZZ76" s="243"/>
      <c r="TAA76" s="243"/>
      <c r="TAB76" s="243"/>
      <c r="TAC76" s="243"/>
      <c r="TAD76" s="243"/>
      <c r="TAE76" s="243"/>
      <c r="TAF76" s="243"/>
      <c r="TAG76" s="243"/>
      <c r="TAH76" s="243"/>
      <c r="TAI76" s="243"/>
      <c r="TAJ76" s="243"/>
      <c r="TAK76" s="243"/>
      <c r="TAL76" s="243"/>
      <c r="TAM76" s="243"/>
      <c r="TAN76" s="243"/>
      <c r="TAO76" s="243"/>
      <c r="TAP76" s="243"/>
      <c r="TAQ76" s="243"/>
      <c r="TAR76" s="243"/>
      <c r="TAS76" s="243"/>
      <c r="TAT76" s="243"/>
      <c r="TAU76" s="243"/>
      <c r="TAV76" s="243"/>
      <c r="TAW76" s="243"/>
      <c r="TAX76" s="243"/>
      <c r="TAY76" s="243"/>
      <c r="TAZ76" s="243"/>
      <c r="TBA76" s="243"/>
      <c r="TBB76" s="243"/>
      <c r="TBC76" s="243"/>
      <c r="TBD76" s="243"/>
      <c r="TBE76" s="243"/>
      <c r="TBF76" s="243"/>
      <c r="TBG76" s="243"/>
      <c r="TBH76" s="243"/>
      <c r="TBI76" s="243"/>
      <c r="TBJ76" s="243"/>
      <c r="TBK76" s="243"/>
      <c r="TBL76" s="243"/>
      <c r="TBM76" s="243"/>
      <c r="TBN76" s="243"/>
      <c r="TBO76" s="243"/>
      <c r="TBP76" s="243"/>
      <c r="TBQ76" s="243"/>
      <c r="TBR76" s="243"/>
      <c r="TBS76" s="243"/>
      <c r="TBT76" s="243"/>
      <c r="TBU76" s="243"/>
      <c r="TBV76" s="243"/>
      <c r="TBW76" s="243"/>
      <c r="TBX76" s="243"/>
      <c r="TBY76" s="243"/>
      <c r="TBZ76" s="243"/>
      <c r="TCA76" s="243"/>
      <c r="TCB76" s="243"/>
      <c r="TCC76" s="243"/>
      <c r="TCD76" s="243"/>
      <c r="TCE76" s="243"/>
      <c r="TCF76" s="243"/>
      <c r="TCG76" s="243"/>
      <c r="TCH76" s="243"/>
      <c r="TCI76" s="243"/>
      <c r="TCJ76" s="243"/>
      <c r="TCK76" s="243"/>
      <c r="TCL76" s="243"/>
      <c r="TCM76" s="243"/>
      <c r="TCN76" s="243"/>
      <c r="TCO76" s="243"/>
      <c r="TCP76" s="243"/>
      <c r="TCQ76" s="243"/>
      <c r="TCR76" s="243"/>
      <c r="TCS76" s="243"/>
      <c r="TCT76" s="243"/>
      <c r="TCU76" s="243"/>
      <c r="TCV76" s="243"/>
      <c r="TCW76" s="243"/>
      <c r="TCX76" s="243"/>
      <c r="TCY76" s="243"/>
      <c r="TCZ76" s="243"/>
      <c r="TDA76" s="243"/>
      <c r="TDB76" s="243"/>
      <c r="TDC76" s="243"/>
      <c r="TDD76" s="243"/>
      <c r="TDE76" s="243"/>
      <c r="TDF76" s="243"/>
      <c r="TDG76" s="243"/>
      <c r="TDH76" s="243"/>
      <c r="TDI76" s="243"/>
      <c r="TDJ76" s="243"/>
      <c r="TDK76" s="243"/>
      <c r="TDL76" s="243"/>
      <c r="TDM76" s="243"/>
      <c r="TDN76" s="243"/>
      <c r="TDO76" s="243"/>
      <c r="TDP76" s="243"/>
      <c r="TDQ76" s="243"/>
      <c r="TDR76" s="243"/>
      <c r="TDS76" s="243"/>
      <c r="TDT76" s="243"/>
      <c r="TDU76" s="243"/>
      <c r="TDV76" s="243"/>
      <c r="TDW76" s="243"/>
      <c r="TDX76" s="243"/>
      <c r="TDY76" s="243"/>
      <c r="TDZ76" s="243"/>
      <c r="TEA76" s="243"/>
      <c r="TEB76" s="243"/>
      <c r="TEC76" s="243"/>
      <c r="TED76" s="243"/>
      <c r="TEE76" s="243"/>
      <c r="TEF76" s="243"/>
      <c r="TEG76" s="243"/>
      <c r="TEH76" s="243"/>
      <c r="TEI76" s="243"/>
      <c r="TEJ76" s="243"/>
      <c r="TEK76" s="243"/>
      <c r="TEL76" s="243"/>
      <c r="TEM76" s="243"/>
      <c r="TEN76" s="243"/>
      <c r="TEO76" s="243"/>
      <c r="TEP76" s="243"/>
      <c r="TEQ76" s="243"/>
      <c r="TER76" s="243"/>
      <c r="TES76" s="243"/>
      <c r="TET76" s="243"/>
      <c r="TEU76" s="243"/>
      <c r="TEV76" s="243"/>
      <c r="TEW76" s="243"/>
      <c r="TEX76" s="243"/>
      <c r="TEY76" s="243"/>
      <c r="TEZ76" s="243"/>
      <c r="TFA76" s="243"/>
      <c r="TFB76" s="243"/>
      <c r="TFC76" s="243"/>
      <c r="TFD76" s="243"/>
      <c r="TFE76" s="243"/>
      <c r="TFF76" s="243"/>
      <c r="TFG76" s="243"/>
      <c r="TFH76" s="243"/>
      <c r="TFI76" s="243"/>
      <c r="TFJ76" s="243"/>
      <c r="TFK76" s="243"/>
      <c r="TFL76" s="243"/>
      <c r="TFM76" s="243"/>
      <c r="TFN76" s="243"/>
      <c r="TFO76" s="243"/>
      <c r="TFP76" s="243"/>
      <c r="TFQ76" s="243"/>
      <c r="TFR76" s="243"/>
      <c r="TFS76" s="243"/>
      <c r="TFT76" s="243"/>
      <c r="TFU76" s="243"/>
      <c r="TFV76" s="243"/>
      <c r="TFW76" s="243"/>
      <c r="TFX76" s="243"/>
      <c r="TFY76" s="243"/>
      <c r="TFZ76" s="243"/>
      <c r="TGA76" s="243"/>
      <c r="TGB76" s="243"/>
      <c r="TGC76" s="243"/>
      <c r="TGD76" s="243"/>
      <c r="TGE76" s="243"/>
      <c r="TGF76" s="243"/>
      <c r="TGG76" s="243"/>
      <c r="TGH76" s="243"/>
      <c r="TGI76" s="243"/>
      <c r="TGJ76" s="243"/>
      <c r="TGK76" s="243"/>
      <c r="TGL76" s="243"/>
      <c r="TGM76" s="243"/>
      <c r="TGN76" s="243"/>
      <c r="TGO76" s="243"/>
      <c r="TGP76" s="243"/>
      <c r="TGQ76" s="243"/>
      <c r="TGR76" s="243"/>
      <c r="TGS76" s="243"/>
      <c r="TGT76" s="243"/>
      <c r="TGU76" s="243"/>
      <c r="TGV76" s="243"/>
      <c r="TGW76" s="243"/>
      <c r="TGX76" s="243"/>
      <c r="TGY76" s="243"/>
      <c r="TGZ76" s="243"/>
      <c r="THA76" s="243"/>
      <c r="THB76" s="243"/>
      <c r="THC76" s="243"/>
      <c r="THD76" s="243"/>
      <c r="THE76" s="243"/>
      <c r="THF76" s="243"/>
      <c r="THG76" s="243"/>
      <c r="THH76" s="243"/>
      <c r="THI76" s="243"/>
      <c r="THJ76" s="243"/>
      <c r="THK76" s="243"/>
      <c r="THL76" s="243"/>
      <c r="THM76" s="243"/>
      <c r="THN76" s="243"/>
      <c r="THO76" s="243"/>
      <c r="THP76" s="243"/>
      <c r="THQ76" s="243"/>
      <c r="THR76" s="243"/>
      <c r="THS76" s="243"/>
      <c r="THT76" s="243"/>
      <c r="THU76" s="243"/>
      <c r="THV76" s="243"/>
      <c r="THW76" s="243"/>
      <c r="THX76" s="243"/>
      <c r="THY76" s="243"/>
      <c r="THZ76" s="243"/>
      <c r="TIA76" s="243"/>
      <c r="TIB76" s="243"/>
      <c r="TIC76" s="243"/>
      <c r="TID76" s="243"/>
      <c r="TIE76" s="243"/>
      <c r="TIF76" s="243"/>
      <c r="TIG76" s="243"/>
      <c r="TIH76" s="243"/>
      <c r="TII76" s="243"/>
      <c r="TIJ76" s="243"/>
      <c r="TIK76" s="243"/>
      <c r="TIL76" s="243"/>
      <c r="TIM76" s="243"/>
      <c r="TIN76" s="243"/>
      <c r="TIO76" s="243"/>
      <c r="TIP76" s="243"/>
      <c r="TIQ76" s="243"/>
      <c r="TIR76" s="243"/>
      <c r="TIS76" s="243"/>
      <c r="TIT76" s="243"/>
      <c r="TIU76" s="243"/>
      <c r="TIV76" s="243"/>
      <c r="TIW76" s="243"/>
      <c r="TIX76" s="243"/>
      <c r="TIY76" s="243"/>
      <c r="TIZ76" s="243"/>
      <c r="TJA76" s="243"/>
      <c r="TJB76" s="243"/>
      <c r="TJC76" s="243"/>
      <c r="TJD76" s="243"/>
      <c r="TJE76" s="243"/>
      <c r="TJF76" s="243"/>
      <c r="TJG76" s="243"/>
      <c r="TJH76" s="243"/>
      <c r="TJI76" s="243"/>
      <c r="TJJ76" s="243"/>
      <c r="TJK76" s="243"/>
      <c r="TJL76" s="243"/>
      <c r="TJM76" s="243"/>
      <c r="TJN76" s="243"/>
      <c r="TJO76" s="243"/>
      <c r="TJP76" s="243"/>
      <c r="TJQ76" s="243"/>
      <c r="TJR76" s="243"/>
      <c r="TJS76" s="243"/>
      <c r="TJT76" s="243"/>
      <c r="TJU76" s="243"/>
      <c r="TJV76" s="243"/>
      <c r="TJW76" s="243"/>
      <c r="TJX76" s="243"/>
      <c r="TJY76" s="243"/>
      <c r="TJZ76" s="243"/>
      <c r="TKA76" s="243"/>
      <c r="TKB76" s="243"/>
      <c r="TKC76" s="243"/>
      <c r="TKD76" s="243"/>
      <c r="TKE76" s="243"/>
      <c r="TKF76" s="243"/>
      <c r="TKG76" s="243"/>
      <c r="TKH76" s="243"/>
      <c r="TKI76" s="243"/>
      <c r="TKJ76" s="243"/>
      <c r="TKK76" s="243"/>
      <c r="TKL76" s="243"/>
      <c r="TKM76" s="243"/>
      <c r="TKN76" s="243"/>
      <c r="TKO76" s="243"/>
      <c r="TKP76" s="243"/>
      <c r="TKQ76" s="243"/>
      <c r="TKR76" s="243"/>
      <c r="TKS76" s="243"/>
      <c r="TKT76" s="243"/>
      <c r="TKU76" s="243"/>
      <c r="TKV76" s="243"/>
      <c r="TKW76" s="243"/>
      <c r="TKX76" s="243"/>
      <c r="TKY76" s="243"/>
      <c r="TKZ76" s="243"/>
      <c r="TLA76" s="243"/>
      <c r="TLB76" s="243"/>
      <c r="TLC76" s="243"/>
      <c r="TLD76" s="243"/>
      <c r="TLE76" s="243"/>
      <c r="TLF76" s="243"/>
      <c r="TLG76" s="243"/>
      <c r="TLH76" s="243"/>
      <c r="TLI76" s="243"/>
      <c r="TLJ76" s="243"/>
      <c r="TLK76" s="243"/>
      <c r="TLL76" s="243"/>
      <c r="TLM76" s="243"/>
      <c r="TLN76" s="243"/>
      <c r="TLO76" s="243"/>
      <c r="TLP76" s="243"/>
      <c r="TLQ76" s="243"/>
      <c r="TLR76" s="243"/>
      <c r="TLS76" s="243"/>
      <c r="TLT76" s="243"/>
      <c r="TLU76" s="243"/>
      <c r="TLV76" s="243"/>
      <c r="TLW76" s="243"/>
      <c r="TLX76" s="243"/>
      <c r="TLY76" s="243"/>
      <c r="TLZ76" s="243"/>
      <c r="TMA76" s="243"/>
      <c r="TMB76" s="243"/>
      <c r="TMC76" s="243"/>
      <c r="TMD76" s="243"/>
      <c r="TME76" s="243"/>
      <c r="TMF76" s="243"/>
      <c r="TMG76" s="243"/>
      <c r="TMH76" s="243"/>
      <c r="TMI76" s="243"/>
      <c r="TMJ76" s="243"/>
      <c r="TMK76" s="243"/>
      <c r="TML76" s="243"/>
      <c r="TMM76" s="243"/>
      <c r="TMN76" s="243"/>
      <c r="TMO76" s="243"/>
      <c r="TMP76" s="243"/>
      <c r="TMQ76" s="243"/>
      <c r="TMR76" s="243"/>
      <c r="TMS76" s="243"/>
      <c r="TMT76" s="243"/>
      <c r="TMU76" s="243"/>
      <c r="TMV76" s="243"/>
      <c r="TMW76" s="243"/>
      <c r="TMX76" s="243"/>
      <c r="TMY76" s="243"/>
      <c r="TMZ76" s="243"/>
      <c r="TNA76" s="243"/>
      <c r="TNB76" s="243"/>
      <c r="TNC76" s="243"/>
      <c r="TND76" s="243"/>
      <c r="TNE76" s="243"/>
      <c r="TNF76" s="243"/>
      <c r="TNG76" s="243"/>
      <c r="TNH76" s="243"/>
      <c r="TNI76" s="243"/>
      <c r="TNJ76" s="243"/>
      <c r="TNK76" s="243"/>
      <c r="TNL76" s="243"/>
      <c r="TNM76" s="243"/>
      <c r="TNN76" s="243"/>
      <c r="TNO76" s="243"/>
      <c r="TNP76" s="243"/>
      <c r="TNQ76" s="243"/>
      <c r="TNR76" s="243"/>
      <c r="TNS76" s="243"/>
      <c r="TNT76" s="243"/>
      <c r="TNU76" s="243"/>
      <c r="TNV76" s="243"/>
      <c r="TNW76" s="243"/>
      <c r="TNX76" s="243"/>
      <c r="TNY76" s="243"/>
      <c r="TNZ76" s="243"/>
      <c r="TOA76" s="243"/>
      <c r="TOB76" s="243"/>
      <c r="TOC76" s="243"/>
      <c r="TOD76" s="243"/>
      <c r="TOE76" s="243"/>
      <c r="TOF76" s="243"/>
      <c r="TOG76" s="243"/>
      <c r="TOH76" s="243"/>
      <c r="TOI76" s="243"/>
      <c r="TOJ76" s="243"/>
      <c r="TOK76" s="243"/>
      <c r="TOL76" s="243"/>
      <c r="TOM76" s="243"/>
      <c r="TON76" s="243"/>
      <c r="TOO76" s="243"/>
      <c r="TOP76" s="243"/>
      <c r="TOQ76" s="243"/>
      <c r="TOR76" s="243"/>
      <c r="TOS76" s="243"/>
      <c r="TOT76" s="243"/>
      <c r="TOU76" s="243"/>
      <c r="TOV76" s="243"/>
      <c r="TOW76" s="243"/>
      <c r="TOX76" s="243"/>
      <c r="TOY76" s="243"/>
      <c r="TOZ76" s="243"/>
      <c r="TPA76" s="243"/>
      <c r="TPB76" s="243"/>
      <c r="TPC76" s="243"/>
      <c r="TPD76" s="243"/>
      <c r="TPE76" s="243"/>
      <c r="TPF76" s="243"/>
      <c r="TPG76" s="243"/>
      <c r="TPH76" s="243"/>
      <c r="TPI76" s="243"/>
      <c r="TPJ76" s="243"/>
      <c r="TPK76" s="243"/>
      <c r="TPL76" s="243"/>
      <c r="TPM76" s="243"/>
      <c r="TPN76" s="243"/>
      <c r="TPO76" s="243"/>
      <c r="TPP76" s="243"/>
      <c r="TPQ76" s="243"/>
      <c r="TPR76" s="243"/>
      <c r="TPS76" s="243"/>
      <c r="TPT76" s="243"/>
      <c r="TPU76" s="243"/>
      <c r="TPV76" s="243"/>
      <c r="TPW76" s="243"/>
      <c r="TPX76" s="243"/>
      <c r="TPY76" s="243"/>
      <c r="TPZ76" s="243"/>
      <c r="TQA76" s="243"/>
      <c r="TQB76" s="243"/>
      <c r="TQC76" s="243"/>
      <c r="TQD76" s="243"/>
      <c r="TQE76" s="243"/>
      <c r="TQF76" s="243"/>
      <c r="TQG76" s="243"/>
      <c r="TQH76" s="243"/>
      <c r="TQI76" s="243"/>
      <c r="TQJ76" s="243"/>
      <c r="TQK76" s="243"/>
      <c r="TQL76" s="243"/>
      <c r="TQM76" s="243"/>
      <c r="TQN76" s="243"/>
      <c r="TQO76" s="243"/>
      <c r="TQP76" s="243"/>
      <c r="TQQ76" s="243"/>
      <c r="TQR76" s="243"/>
      <c r="TQS76" s="243"/>
      <c r="TQT76" s="243"/>
      <c r="TQU76" s="243"/>
      <c r="TQV76" s="243"/>
      <c r="TQW76" s="243"/>
      <c r="TQX76" s="243"/>
      <c r="TQY76" s="243"/>
      <c r="TQZ76" s="243"/>
      <c r="TRA76" s="243"/>
      <c r="TRB76" s="243"/>
      <c r="TRC76" s="243"/>
      <c r="TRD76" s="243"/>
      <c r="TRE76" s="243"/>
      <c r="TRF76" s="243"/>
      <c r="TRG76" s="243"/>
      <c r="TRH76" s="243"/>
      <c r="TRI76" s="243"/>
      <c r="TRJ76" s="243"/>
      <c r="TRK76" s="243"/>
      <c r="TRL76" s="243"/>
      <c r="TRM76" s="243"/>
      <c r="TRN76" s="243"/>
      <c r="TRO76" s="243"/>
      <c r="TRP76" s="243"/>
      <c r="TRQ76" s="243"/>
      <c r="TRR76" s="243"/>
      <c r="TRS76" s="243"/>
      <c r="TRT76" s="243"/>
      <c r="TRU76" s="243"/>
      <c r="TRV76" s="243"/>
      <c r="TRW76" s="243"/>
      <c r="TRX76" s="243"/>
      <c r="TRY76" s="243"/>
      <c r="TRZ76" s="243"/>
      <c r="TSA76" s="243"/>
      <c r="TSB76" s="243"/>
      <c r="TSC76" s="243"/>
      <c r="TSD76" s="243"/>
      <c r="TSE76" s="243"/>
      <c r="TSF76" s="243"/>
      <c r="TSG76" s="243"/>
      <c r="TSH76" s="243"/>
      <c r="TSI76" s="243"/>
      <c r="TSJ76" s="243"/>
      <c r="TSK76" s="243"/>
      <c r="TSL76" s="243"/>
      <c r="TSM76" s="243"/>
      <c r="TSN76" s="243"/>
      <c r="TSO76" s="243"/>
      <c r="TSP76" s="243"/>
      <c r="TSQ76" s="243"/>
      <c r="TSR76" s="243"/>
      <c r="TSS76" s="243"/>
      <c r="TST76" s="243"/>
      <c r="TSU76" s="243"/>
      <c r="TSV76" s="243"/>
      <c r="TSW76" s="243"/>
      <c r="TSX76" s="243"/>
      <c r="TSY76" s="243"/>
      <c r="TSZ76" s="243"/>
      <c r="TTA76" s="243"/>
      <c r="TTB76" s="243"/>
      <c r="TTC76" s="243"/>
      <c r="TTD76" s="243"/>
      <c r="TTE76" s="243"/>
      <c r="TTF76" s="243"/>
      <c r="TTG76" s="243"/>
      <c r="TTH76" s="243"/>
      <c r="TTI76" s="243"/>
      <c r="TTJ76" s="243"/>
      <c r="TTK76" s="243"/>
      <c r="TTL76" s="243"/>
      <c r="TTM76" s="243"/>
      <c r="TTN76" s="243"/>
      <c r="TTO76" s="243"/>
      <c r="TTP76" s="243"/>
      <c r="TTQ76" s="243"/>
      <c r="TTR76" s="243"/>
      <c r="TTS76" s="243"/>
      <c r="TTT76" s="243"/>
      <c r="TTU76" s="243"/>
      <c r="TTV76" s="243"/>
      <c r="TTW76" s="243"/>
      <c r="TTX76" s="243"/>
      <c r="TTY76" s="243"/>
      <c r="TTZ76" s="243"/>
      <c r="TUA76" s="243"/>
      <c r="TUB76" s="243"/>
      <c r="TUC76" s="243"/>
      <c r="TUD76" s="243"/>
      <c r="TUE76" s="243"/>
      <c r="TUF76" s="243"/>
      <c r="TUG76" s="243"/>
      <c r="TUH76" s="243"/>
      <c r="TUI76" s="243"/>
      <c r="TUJ76" s="243"/>
      <c r="TUK76" s="243"/>
      <c r="TUL76" s="243"/>
      <c r="TUM76" s="243"/>
      <c r="TUN76" s="243"/>
      <c r="TUO76" s="243"/>
      <c r="TUP76" s="243"/>
      <c r="TUQ76" s="243"/>
      <c r="TUR76" s="243"/>
      <c r="TUS76" s="243"/>
      <c r="TUT76" s="243"/>
      <c r="TUU76" s="243"/>
      <c r="TUV76" s="243"/>
      <c r="TUW76" s="243"/>
      <c r="TUX76" s="243"/>
      <c r="TUY76" s="243"/>
      <c r="TUZ76" s="243"/>
      <c r="TVA76" s="243"/>
      <c r="TVB76" s="243"/>
      <c r="TVC76" s="243"/>
      <c r="TVD76" s="243"/>
      <c r="TVE76" s="243"/>
      <c r="TVF76" s="243"/>
      <c r="TVG76" s="243"/>
      <c r="TVH76" s="243"/>
      <c r="TVI76" s="243"/>
      <c r="TVJ76" s="243"/>
      <c r="TVK76" s="243"/>
      <c r="TVL76" s="243"/>
      <c r="TVM76" s="243"/>
      <c r="TVN76" s="243"/>
      <c r="TVO76" s="243"/>
      <c r="TVP76" s="243"/>
      <c r="TVQ76" s="243"/>
      <c r="TVR76" s="243"/>
      <c r="TVS76" s="243"/>
      <c r="TVT76" s="243"/>
      <c r="TVU76" s="243"/>
      <c r="TVV76" s="243"/>
      <c r="TVW76" s="243"/>
      <c r="TVX76" s="243"/>
      <c r="TVY76" s="243"/>
      <c r="TVZ76" s="243"/>
      <c r="TWA76" s="243"/>
      <c r="TWB76" s="243"/>
      <c r="TWC76" s="243"/>
      <c r="TWD76" s="243"/>
      <c r="TWE76" s="243"/>
      <c r="TWF76" s="243"/>
      <c r="TWG76" s="243"/>
      <c r="TWH76" s="243"/>
      <c r="TWI76" s="243"/>
      <c r="TWJ76" s="243"/>
      <c r="TWK76" s="243"/>
      <c r="TWL76" s="243"/>
      <c r="TWM76" s="243"/>
      <c r="TWN76" s="243"/>
      <c r="TWO76" s="243"/>
      <c r="TWP76" s="243"/>
      <c r="TWQ76" s="243"/>
      <c r="TWR76" s="243"/>
      <c r="TWS76" s="243"/>
      <c r="TWT76" s="243"/>
      <c r="TWU76" s="243"/>
      <c r="TWV76" s="243"/>
      <c r="TWW76" s="243"/>
      <c r="TWX76" s="243"/>
      <c r="TWY76" s="243"/>
      <c r="TWZ76" s="243"/>
      <c r="TXA76" s="243"/>
      <c r="TXB76" s="243"/>
      <c r="TXC76" s="243"/>
      <c r="TXD76" s="243"/>
      <c r="TXE76" s="243"/>
      <c r="TXF76" s="243"/>
      <c r="TXG76" s="243"/>
      <c r="TXH76" s="243"/>
      <c r="TXI76" s="243"/>
      <c r="TXJ76" s="243"/>
      <c r="TXK76" s="243"/>
      <c r="TXL76" s="243"/>
      <c r="TXM76" s="243"/>
      <c r="TXN76" s="243"/>
      <c r="TXO76" s="243"/>
      <c r="TXP76" s="243"/>
      <c r="TXQ76" s="243"/>
      <c r="TXR76" s="243"/>
      <c r="TXS76" s="243"/>
      <c r="TXT76" s="243"/>
      <c r="TXU76" s="243"/>
      <c r="TXV76" s="243"/>
      <c r="TXW76" s="243"/>
      <c r="TXX76" s="243"/>
      <c r="TXY76" s="243"/>
      <c r="TXZ76" s="243"/>
      <c r="TYA76" s="243"/>
      <c r="TYB76" s="243"/>
      <c r="TYC76" s="243"/>
      <c r="TYD76" s="243"/>
      <c r="TYE76" s="243"/>
      <c r="TYF76" s="243"/>
      <c r="TYG76" s="243"/>
      <c r="TYH76" s="243"/>
      <c r="TYI76" s="243"/>
      <c r="TYJ76" s="243"/>
      <c r="TYK76" s="243"/>
      <c r="TYL76" s="243"/>
      <c r="TYM76" s="243"/>
      <c r="TYN76" s="243"/>
      <c r="TYO76" s="243"/>
      <c r="TYP76" s="243"/>
      <c r="TYQ76" s="243"/>
      <c r="TYR76" s="243"/>
      <c r="TYS76" s="243"/>
      <c r="TYT76" s="243"/>
      <c r="TYU76" s="243"/>
      <c r="TYV76" s="243"/>
      <c r="TYW76" s="243"/>
      <c r="TYX76" s="243"/>
      <c r="TYY76" s="243"/>
      <c r="TYZ76" s="243"/>
      <c r="TZA76" s="243"/>
      <c r="TZB76" s="243"/>
      <c r="TZC76" s="243"/>
      <c r="TZD76" s="243"/>
      <c r="TZE76" s="243"/>
      <c r="TZF76" s="243"/>
      <c r="TZG76" s="243"/>
      <c r="TZH76" s="243"/>
      <c r="TZI76" s="243"/>
      <c r="TZJ76" s="243"/>
      <c r="TZK76" s="243"/>
      <c r="TZL76" s="243"/>
      <c r="TZM76" s="243"/>
      <c r="TZN76" s="243"/>
      <c r="TZO76" s="243"/>
      <c r="TZP76" s="243"/>
      <c r="TZQ76" s="243"/>
      <c r="TZR76" s="243"/>
      <c r="TZS76" s="243"/>
      <c r="TZT76" s="243"/>
      <c r="TZU76" s="243"/>
      <c r="TZV76" s="243"/>
      <c r="TZW76" s="243"/>
      <c r="TZX76" s="243"/>
      <c r="TZY76" s="243"/>
      <c r="TZZ76" s="243"/>
      <c r="UAA76" s="243"/>
      <c r="UAB76" s="243"/>
      <c r="UAC76" s="243"/>
      <c r="UAD76" s="243"/>
      <c r="UAE76" s="243"/>
      <c r="UAF76" s="243"/>
      <c r="UAG76" s="243"/>
      <c r="UAH76" s="243"/>
      <c r="UAI76" s="243"/>
      <c r="UAJ76" s="243"/>
      <c r="UAK76" s="243"/>
      <c r="UAL76" s="243"/>
      <c r="UAM76" s="243"/>
      <c r="UAN76" s="243"/>
      <c r="UAO76" s="243"/>
      <c r="UAP76" s="243"/>
      <c r="UAQ76" s="243"/>
      <c r="UAR76" s="243"/>
      <c r="UAS76" s="243"/>
      <c r="UAT76" s="243"/>
      <c r="UAU76" s="243"/>
      <c r="UAV76" s="243"/>
      <c r="UAW76" s="243"/>
      <c r="UAX76" s="243"/>
      <c r="UAY76" s="243"/>
      <c r="UAZ76" s="243"/>
      <c r="UBA76" s="243"/>
      <c r="UBB76" s="243"/>
      <c r="UBC76" s="243"/>
      <c r="UBD76" s="243"/>
      <c r="UBE76" s="243"/>
      <c r="UBF76" s="243"/>
      <c r="UBG76" s="243"/>
      <c r="UBH76" s="243"/>
      <c r="UBI76" s="243"/>
      <c r="UBJ76" s="243"/>
      <c r="UBK76" s="243"/>
      <c r="UBL76" s="243"/>
      <c r="UBM76" s="243"/>
      <c r="UBN76" s="243"/>
      <c r="UBO76" s="243"/>
      <c r="UBP76" s="243"/>
      <c r="UBQ76" s="243"/>
      <c r="UBR76" s="243"/>
      <c r="UBS76" s="243"/>
      <c r="UBT76" s="243"/>
      <c r="UBU76" s="243"/>
      <c r="UBV76" s="243"/>
      <c r="UBW76" s="243"/>
      <c r="UBX76" s="243"/>
      <c r="UBY76" s="243"/>
      <c r="UBZ76" s="243"/>
      <c r="UCA76" s="243"/>
      <c r="UCB76" s="243"/>
      <c r="UCC76" s="243"/>
      <c r="UCD76" s="243"/>
      <c r="UCE76" s="243"/>
      <c r="UCF76" s="243"/>
      <c r="UCG76" s="243"/>
      <c r="UCH76" s="243"/>
      <c r="UCI76" s="243"/>
      <c r="UCJ76" s="243"/>
      <c r="UCK76" s="243"/>
      <c r="UCL76" s="243"/>
      <c r="UCM76" s="243"/>
      <c r="UCN76" s="243"/>
      <c r="UCO76" s="243"/>
      <c r="UCP76" s="243"/>
      <c r="UCQ76" s="243"/>
      <c r="UCR76" s="243"/>
      <c r="UCS76" s="243"/>
      <c r="UCT76" s="243"/>
      <c r="UCU76" s="243"/>
      <c r="UCV76" s="243"/>
      <c r="UCW76" s="243"/>
      <c r="UCX76" s="243"/>
      <c r="UCY76" s="243"/>
      <c r="UCZ76" s="243"/>
      <c r="UDA76" s="243"/>
      <c r="UDB76" s="243"/>
      <c r="UDC76" s="243"/>
      <c r="UDD76" s="243"/>
      <c r="UDE76" s="243"/>
      <c r="UDF76" s="243"/>
      <c r="UDG76" s="243"/>
      <c r="UDH76" s="243"/>
      <c r="UDI76" s="243"/>
      <c r="UDJ76" s="243"/>
      <c r="UDK76" s="243"/>
      <c r="UDL76" s="243"/>
      <c r="UDM76" s="243"/>
      <c r="UDN76" s="243"/>
      <c r="UDO76" s="243"/>
      <c r="UDP76" s="243"/>
      <c r="UDQ76" s="243"/>
      <c r="UDR76" s="243"/>
      <c r="UDS76" s="243"/>
      <c r="UDT76" s="243"/>
      <c r="UDU76" s="243"/>
      <c r="UDV76" s="243"/>
      <c r="UDW76" s="243"/>
      <c r="UDX76" s="243"/>
      <c r="UDY76" s="243"/>
      <c r="UDZ76" s="243"/>
      <c r="UEA76" s="243"/>
      <c r="UEB76" s="243"/>
      <c r="UEC76" s="243"/>
      <c r="UED76" s="243"/>
      <c r="UEE76" s="243"/>
      <c r="UEF76" s="243"/>
      <c r="UEG76" s="243"/>
      <c r="UEH76" s="243"/>
      <c r="UEI76" s="243"/>
      <c r="UEJ76" s="243"/>
      <c r="UEK76" s="243"/>
      <c r="UEL76" s="243"/>
      <c r="UEM76" s="243"/>
      <c r="UEN76" s="243"/>
      <c r="UEO76" s="243"/>
      <c r="UEP76" s="243"/>
      <c r="UEQ76" s="243"/>
      <c r="UER76" s="243"/>
      <c r="UES76" s="243"/>
      <c r="UET76" s="243"/>
      <c r="UEU76" s="243"/>
      <c r="UEV76" s="243"/>
      <c r="UEW76" s="243"/>
      <c r="UEX76" s="243"/>
      <c r="UEY76" s="243"/>
      <c r="UEZ76" s="243"/>
      <c r="UFA76" s="243"/>
      <c r="UFB76" s="243"/>
      <c r="UFC76" s="243"/>
      <c r="UFD76" s="243"/>
      <c r="UFE76" s="243"/>
      <c r="UFF76" s="243"/>
      <c r="UFG76" s="243"/>
      <c r="UFH76" s="243"/>
      <c r="UFI76" s="243"/>
      <c r="UFJ76" s="243"/>
      <c r="UFK76" s="243"/>
      <c r="UFL76" s="243"/>
      <c r="UFM76" s="243"/>
      <c r="UFN76" s="243"/>
      <c r="UFO76" s="243"/>
      <c r="UFP76" s="243"/>
      <c r="UFQ76" s="243"/>
      <c r="UFR76" s="243"/>
      <c r="UFS76" s="243"/>
      <c r="UFT76" s="243"/>
      <c r="UFU76" s="243"/>
      <c r="UFV76" s="243"/>
      <c r="UFW76" s="243"/>
      <c r="UFX76" s="243"/>
      <c r="UFY76" s="243"/>
      <c r="UFZ76" s="243"/>
      <c r="UGA76" s="243"/>
      <c r="UGB76" s="243"/>
      <c r="UGC76" s="243"/>
      <c r="UGD76" s="243"/>
      <c r="UGE76" s="243"/>
      <c r="UGF76" s="243"/>
      <c r="UGG76" s="243"/>
      <c r="UGH76" s="243"/>
      <c r="UGI76" s="243"/>
      <c r="UGJ76" s="243"/>
      <c r="UGK76" s="243"/>
      <c r="UGL76" s="243"/>
      <c r="UGM76" s="243"/>
      <c r="UGN76" s="243"/>
      <c r="UGO76" s="243"/>
      <c r="UGP76" s="243"/>
      <c r="UGQ76" s="243"/>
      <c r="UGR76" s="243"/>
      <c r="UGS76" s="243"/>
      <c r="UGT76" s="243"/>
      <c r="UGU76" s="243"/>
      <c r="UGV76" s="243"/>
      <c r="UGW76" s="243"/>
      <c r="UGX76" s="243"/>
      <c r="UGY76" s="243"/>
      <c r="UGZ76" s="243"/>
      <c r="UHA76" s="243"/>
      <c r="UHB76" s="243"/>
      <c r="UHC76" s="243"/>
      <c r="UHD76" s="243"/>
      <c r="UHE76" s="243"/>
      <c r="UHF76" s="243"/>
      <c r="UHG76" s="243"/>
      <c r="UHH76" s="243"/>
      <c r="UHI76" s="243"/>
      <c r="UHJ76" s="243"/>
      <c r="UHK76" s="243"/>
      <c r="UHL76" s="243"/>
      <c r="UHM76" s="243"/>
      <c r="UHN76" s="243"/>
      <c r="UHO76" s="243"/>
      <c r="UHP76" s="243"/>
      <c r="UHQ76" s="243"/>
      <c r="UHR76" s="243"/>
      <c r="UHS76" s="243"/>
      <c r="UHT76" s="243"/>
      <c r="UHU76" s="243"/>
      <c r="UHV76" s="243"/>
      <c r="UHW76" s="243"/>
      <c r="UHX76" s="243"/>
      <c r="UHY76" s="243"/>
      <c r="UHZ76" s="243"/>
      <c r="UIA76" s="243"/>
      <c r="UIB76" s="243"/>
      <c r="UIC76" s="243"/>
      <c r="UID76" s="243"/>
      <c r="UIE76" s="243"/>
      <c r="UIF76" s="243"/>
      <c r="UIG76" s="243"/>
      <c r="UIH76" s="243"/>
      <c r="UII76" s="243"/>
      <c r="UIJ76" s="243"/>
      <c r="UIK76" s="243"/>
      <c r="UIL76" s="243"/>
      <c r="UIM76" s="243"/>
      <c r="UIN76" s="243"/>
      <c r="UIO76" s="243"/>
      <c r="UIP76" s="243"/>
      <c r="UIQ76" s="243"/>
      <c r="UIR76" s="243"/>
      <c r="UIS76" s="243"/>
      <c r="UIT76" s="243"/>
      <c r="UIU76" s="243"/>
      <c r="UIV76" s="243"/>
      <c r="UIW76" s="243"/>
      <c r="UIX76" s="243"/>
      <c r="UIY76" s="243"/>
      <c r="UIZ76" s="243"/>
      <c r="UJA76" s="243"/>
      <c r="UJB76" s="243"/>
      <c r="UJC76" s="243"/>
      <c r="UJD76" s="243"/>
      <c r="UJE76" s="243"/>
      <c r="UJF76" s="243"/>
      <c r="UJG76" s="243"/>
      <c r="UJH76" s="243"/>
      <c r="UJI76" s="243"/>
      <c r="UJJ76" s="243"/>
      <c r="UJK76" s="243"/>
      <c r="UJL76" s="243"/>
      <c r="UJM76" s="243"/>
      <c r="UJN76" s="243"/>
      <c r="UJO76" s="243"/>
      <c r="UJP76" s="243"/>
      <c r="UJQ76" s="243"/>
      <c r="UJR76" s="243"/>
      <c r="UJS76" s="243"/>
      <c r="UJT76" s="243"/>
      <c r="UJU76" s="243"/>
      <c r="UJV76" s="243"/>
      <c r="UJW76" s="243"/>
      <c r="UJX76" s="243"/>
      <c r="UJY76" s="243"/>
      <c r="UJZ76" s="243"/>
      <c r="UKA76" s="243"/>
      <c r="UKB76" s="243"/>
      <c r="UKC76" s="243"/>
      <c r="UKD76" s="243"/>
      <c r="UKE76" s="243"/>
      <c r="UKF76" s="243"/>
      <c r="UKG76" s="243"/>
      <c r="UKH76" s="243"/>
      <c r="UKI76" s="243"/>
      <c r="UKJ76" s="243"/>
      <c r="UKK76" s="243"/>
      <c r="UKL76" s="243"/>
      <c r="UKM76" s="243"/>
      <c r="UKN76" s="243"/>
      <c r="UKO76" s="243"/>
      <c r="UKP76" s="243"/>
      <c r="UKQ76" s="243"/>
      <c r="UKR76" s="243"/>
      <c r="UKS76" s="243"/>
      <c r="UKT76" s="243"/>
      <c r="UKU76" s="243"/>
      <c r="UKV76" s="243"/>
      <c r="UKW76" s="243"/>
      <c r="UKX76" s="243"/>
      <c r="UKY76" s="243"/>
      <c r="UKZ76" s="243"/>
      <c r="ULA76" s="243"/>
      <c r="ULB76" s="243"/>
      <c r="ULC76" s="243"/>
      <c r="ULD76" s="243"/>
      <c r="ULE76" s="243"/>
      <c r="ULF76" s="243"/>
      <c r="ULG76" s="243"/>
      <c r="ULH76" s="243"/>
      <c r="ULI76" s="243"/>
      <c r="ULJ76" s="243"/>
      <c r="ULK76" s="243"/>
      <c r="ULL76" s="243"/>
      <c r="ULM76" s="243"/>
      <c r="ULN76" s="243"/>
      <c r="ULO76" s="243"/>
      <c r="ULP76" s="243"/>
      <c r="ULQ76" s="243"/>
      <c r="ULR76" s="243"/>
      <c r="ULS76" s="243"/>
      <c r="ULT76" s="243"/>
      <c r="ULU76" s="243"/>
      <c r="ULV76" s="243"/>
      <c r="ULW76" s="243"/>
      <c r="ULX76" s="243"/>
      <c r="ULY76" s="243"/>
      <c r="ULZ76" s="243"/>
      <c r="UMA76" s="243"/>
      <c r="UMB76" s="243"/>
      <c r="UMC76" s="243"/>
      <c r="UMD76" s="243"/>
      <c r="UME76" s="243"/>
      <c r="UMF76" s="243"/>
      <c r="UMG76" s="243"/>
      <c r="UMH76" s="243"/>
      <c r="UMI76" s="243"/>
      <c r="UMJ76" s="243"/>
      <c r="UMK76" s="243"/>
      <c r="UML76" s="243"/>
      <c r="UMM76" s="243"/>
      <c r="UMN76" s="243"/>
      <c r="UMO76" s="243"/>
      <c r="UMP76" s="243"/>
      <c r="UMQ76" s="243"/>
      <c r="UMR76" s="243"/>
      <c r="UMS76" s="243"/>
      <c r="UMT76" s="243"/>
      <c r="UMU76" s="243"/>
      <c r="UMV76" s="243"/>
      <c r="UMW76" s="243"/>
      <c r="UMX76" s="243"/>
      <c r="UMY76" s="243"/>
      <c r="UMZ76" s="243"/>
      <c r="UNA76" s="243"/>
      <c r="UNB76" s="243"/>
      <c r="UNC76" s="243"/>
      <c r="UND76" s="243"/>
      <c r="UNE76" s="243"/>
      <c r="UNF76" s="243"/>
      <c r="UNG76" s="243"/>
      <c r="UNH76" s="243"/>
      <c r="UNI76" s="243"/>
      <c r="UNJ76" s="243"/>
      <c r="UNK76" s="243"/>
      <c r="UNL76" s="243"/>
      <c r="UNM76" s="243"/>
      <c r="UNN76" s="243"/>
      <c r="UNO76" s="243"/>
      <c r="UNP76" s="243"/>
      <c r="UNQ76" s="243"/>
      <c r="UNR76" s="243"/>
      <c r="UNS76" s="243"/>
      <c r="UNT76" s="243"/>
      <c r="UNU76" s="243"/>
      <c r="UNV76" s="243"/>
      <c r="UNW76" s="243"/>
      <c r="UNX76" s="243"/>
      <c r="UNY76" s="243"/>
      <c r="UNZ76" s="243"/>
      <c r="UOA76" s="243"/>
      <c r="UOB76" s="243"/>
      <c r="UOC76" s="243"/>
      <c r="UOD76" s="243"/>
      <c r="UOE76" s="243"/>
      <c r="UOF76" s="243"/>
      <c r="UOG76" s="243"/>
      <c r="UOH76" s="243"/>
      <c r="UOI76" s="243"/>
      <c r="UOJ76" s="243"/>
      <c r="UOK76" s="243"/>
      <c r="UOL76" s="243"/>
      <c r="UOM76" s="243"/>
      <c r="UON76" s="243"/>
      <c r="UOO76" s="243"/>
      <c r="UOP76" s="243"/>
      <c r="UOQ76" s="243"/>
      <c r="UOR76" s="243"/>
      <c r="UOS76" s="243"/>
      <c r="UOT76" s="243"/>
      <c r="UOU76" s="243"/>
      <c r="UOV76" s="243"/>
      <c r="UOW76" s="243"/>
      <c r="UOX76" s="243"/>
      <c r="UOY76" s="243"/>
      <c r="UOZ76" s="243"/>
      <c r="UPA76" s="243"/>
      <c r="UPB76" s="243"/>
      <c r="UPC76" s="243"/>
      <c r="UPD76" s="243"/>
      <c r="UPE76" s="243"/>
      <c r="UPF76" s="243"/>
      <c r="UPG76" s="243"/>
      <c r="UPH76" s="243"/>
      <c r="UPI76" s="243"/>
      <c r="UPJ76" s="243"/>
      <c r="UPK76" s="243"/>
      <c r="UPL76" s="243"/>
      <c r="UPM76" s="243"/>
      <c r="UPN76" s="243"/>
      <c r="UPO76" s="243"/>
      <c r="UPP76" s="243"/>
      <c r="UPQ76" s="243"/>
      <c r="UPR76" s="243"/>
      <c r="UPS76" s="243"/>
      <c r="UPT76" s="243"/>
      <c r="UPU76" s="243"/>
      <c r="UPV76" s="243"/>
      <c r="UPW76" s="243"/>
      <c r="UPX76" s="243"/>
      <c r="UPY76" s="243"/>
      <c r="UPZ76" s="243"/>
      <c r="UQA76" s="243"/>
      <c r="UQB76" s="243"/>
      <c r="UQC76" s="243"/>
      <c r="UQD76" s="243"/>
      <c r="UQE76" s="243"/>
      <c r="UQF76" s="243"/>
      <c r="UQG76" s="243"/>
      <c r="UQH76" s="243"/>
      <c r="UQI76" s="243"/>
      <c r="UQJ76" s="243"/>
      <c r="UQK76" s="243"/>
      <c r="UQL76" s="243"/>
      <c r="UQM76" s="243"/>
      <c r="UQN76" s="243"/>
      <c r="UQO76" s="243"/>
      <c r="UQP76" s="243"/>
      <c r="UQQ76" s="243"/>
      <c r="UQR76" s="243"/>
      <c r="UQS76" s="243"/>
      <c r="UQT76" s="243"/>
      <c r="UQU76" s="243"/>
      <c r="UQV76" s="243"/>
      <c r="UQW76" s="243"/>
      <c r="UQX76" s="243"/>
      <c r="UQY76" s="243"/>
      <c r="UQZ76" s="243"/>
      <c r="URA76" s="243"/>
      <c r="URB76" s="243"/>
      <c r="URC76" s="243"/>
      <c r="URD76" s="243"/>
      <c r="URE76" s="243"/>
      <c r="URF76" s="243"/>
      <c r="URG76" s="243"/>
      <c r="URH76" s="243"/>
      <c r="URI76" s="243"/>
      <c r="URJ76" s="243"/>
      <c r="URK76" s="243"/>
      <c r="URL76" s="243"/>
      <c r="URM76" s="243"/>
      <c r="URN76" s="243"/>
      <c r="URO76" s="243"/>
      <c r="URP76" s="243"/>
      <c r="URQ76" s="243"/>
      <c r="URR76" s="243"/>
      <c r="URS76" s="243"/>
      <c r="URT76" s="243"/>
      <c r="URU76" s="243"/>
      <c r="URV76" s="243"/>
      <c r="URW76" s="243"/>
      <c r="URX76" s="243"/>
      <c r="URY76" s="243"/>
      <c r="URZ76" s="243"/>
      <c r="USA76" s="243"/>
      <c r="USB76" s="243"/>
      <c r="USC76" s="243"/>
      <c r="USD76" s="243"/>
      <c r="USE76" s="243"/>
      <c r="USF76" s="243"/>
      <c r="USG76" s="243"/>
      <c r="USH76" s="243"/>
      <c r="USI76" s="243"/>
      <c r="USJ76" s="243"/>
      <c r="USK76" s="243"/>
      <c r="USL76" s="243"/>
      <c r="USM76" s="243"/>
      <c r="USN76" s="243"/>
      <c r="USO76" s="243"/>
      <c r="USP76" s="243"/>
      <c r="USQ76" s="243"/>
      <c r="USR76" s="243"/>
      <c r="USS76" s="243"/>
      <c r="UST76" s="243"/>
      <c r="USU76" s="243"/>
      <c r="USV76" s="243"/>
      <c r="USW76" s="243"/>
      <c r="USX76" s="243"/>
      <c r="USY76" s="243"/>
      <c r="USZ76" s="243"/>
      <c r="UTA76" s="243"/>
      <c r="UTB76" s="243"/>
      <c r="UTC76" s="243"/>
      <c r="UTD76" s="243"/>
      <c r="UTE76" s="243"/>
      <c r="UTF76" s="243"/>
      <c r="UTG76" s="243"/>
      <c r="UTH76" s="243"/>
      <c r="UTI76" s="243"/>
      <c r="UTJ76" s="243"/>
      <c r="UTK76" s="243"/>
      <c r="UTL76" s="243"/>
      <c r="UTM76" s="243"/>
      <c r="UTN76" s="243"/>
      <c r="UTO76" s="243"/>
      <c r="UTP76" s="243"/>
      <c r="UTQ76" s="243"/>
      <c r="UTR76" s="243"/>
      <c r="UTS76" s="243"/>
      <c r="UTT76" s="243"/>
      <c r="UTU76" s="243"/>
      <c r="UTV76" s="243"/>
      <c r="UTW76" s="243"/>
      <c r="UTX76" s="243"/>
      <c r="UTY76" s="243"/>
      <c r="UTZ76" s="243"/>
      <c r="UUA76" s="243"/>
      <c r="UUB76" s="243"/>
      <c r="UUC76" s="243"/>
      <c r="UUD76" s="243"/>
      <c r="UUE76" s="243"/>
      <c r="UUF76" s="243"/>
      <c r="UUG76" s="243"/>
      <c r="UUH76" s="243"/>
      <c r="UUI76" s="243"/>
      <c r="UUJ76" s="243"/>
      <c r="UUK76" s="243"/>
      <c r="UUL76" s="243"/>
      <c r="UUM76" s="243"/>
      <c r="UUN76" s="243"/>
      <c r="UUO76" s="243"/>
      <c r="UUP76" s="243"/>
      <c r="UUQ76" s="243"/>
      <c r="UUR76" s="243"/>
      <c r="UUS76" s="243"/>
      <c r="UUT76" s="243"/>
      <c r="UUU76" s="243"/>
      <c r="UUV76" s="243"/>
      <c r="UUW76" s="243"/>
      <c r="UUX76" s="243"/>
      <c r="UUY76" s="243"/>
      <c r="UUZ76" s="243"/>
      <c r="UVA76" s="243"/>
      <c r="UVB76" s="243"/>
      <c r="UVC76" s="243"/>
      <c r="UVD76" s="243"/>
      <c r="UVE76" s="243"/>
      <c r="UVF76" s="243"/>
      <c r="UVG76" s="243"/>
      <c r="UVH76" s="243"/>
      <c r="UVI76" s="243"/>
      <c r="UVJ76" s="243"/>
      <c r="UVK76" s="243"/>
      <c r="UVL76" s="243"/>
      <c r="UVM76" s="243"/>
      <c r="UVN76" s="243"/>
      <c r="UVO76" s="243"/>
      <c r="UVP76" s="243"/>
      <c r="UVQ76" s="243"/>
      <c r="UVR76" s="243"/>
      <c r="UVS76" s="243"/>
      <c r="UVT76" s="243"/>
      <c r="UVU76" s="243"/>
      <c r="UVV76" s="243"/>
      <c r="UVW76" s="243"/>
      <c r="UVX76" s="243"/>
      <c r="UVY76" s="243"/>
      <c r="UVZ76" s="243"/>
      <c r="UWA76" s="243"/>
      <c r="UWB76" s="243"/>
      <c r="UWC76" s="243"/>
      <c r="UWD76" s="243"/>
      <c r="UWE76" s="243"/>
      <c r="UWF76" s="243"/>
      <c r="UWG76" s="243"/>
      <c r="UWH76" s="243"/>
      <c r="UWI76" s="243"/>
      <c r="UWJ76" s="243"/>
      <c r="UWK76" s="243"/>
      <c r="UWL76" s="243"/>
      <c r="UWM76" s="243"/>
      <c r="UWN76" s="243"/>
      <c r="UWO76" s="243"/>
      <c r="UWP76" s="243"/>
      <c r="UWQ76" s="243"/>
      <c r="UWR76" s="243"/>
      <c r="UWS76" s="243"/>
      <c r="UWT76" s="243"/>
      <c r="UWU76" s="243"/>
      <c r="UWV76" s="243"/>
      <c r="UWW76" s="243"/>
      <c r="UWX76" s="243"/>
      <c r="UWY76" s="243"/>
      <c r="UWZ76" s="243"/>
      <c r="UXA76" s="243"/>
      <c r="UXB76" s="243"/>
      <c r="UXC76" s="243"/>
      <c r="UXD76" s="243"/>
      <c r="UXE76" s="243"/>
      <c r="UXF76" s="243"/>
      <c r="UXG76" s="243"/>
      <c r="UXH76" s="243"/>
      <c r="UXI76" s="243"/>
      <c r="UXJ76" s="243"/>
      <c r="UXK76" s="243"/>
      <c r="UXL76" s="243"/>
      <c r="UXM76" s="243"/>
      <c r="UXN76" s="243"/>
      <c r="UXO76" s="243"/>
      <c r="UXP76" s="243"/>
      <c r="UXQ76" s="243"/>
      <c r="UXR76" s="243"/>
      <c r="UXS76" s="243"/>
      <c r="UXT76" s="243"/>
      <c r="UXU76" s="243"/>
      <c r="UXV76" s="243"/>
      <c r="UXW76" s="243"/>
      <c r="UXX76" s="243"/>
      <c r="UXY76" s="243"/>
      <c r="UXZ76" s="243"/>
      <c r="UYA76" s="243"/>
      <c r="UYB76" s="243"/>
      <c r="UYC76" s="243"/>
      <c r="UYD76" s="243"/>
      <c r="UYE76" s="243"/>
      <c r="UYF76" s="243"/>
      <c r="UYG76" s="243"/>
      <c r="UYH76" s="243"/>
      <c r="UYI76" s="243"/>
      <c r="UYJ76" s="243"/>
      <c r="UYK76" s="243"/>
      <c r="UYL76" s="243"/>
      <c r="UYM76" s="243"/>
      <c r="UYN76" s="243"/>
      <c r="UYO76" s="243"/>
      <c r="UYP76" s="243"/>
      <c r="UYQ76" s="243"/>
      <c r="UYR76" s="243"/>
      <c r="UYS76" s="243"/>
      <c r="UYT76" s="243"/>
      <c r="UYU76" s="243"/>
      <c r="UYV76" s="243"/>
      <c r="UYW76" s="243"/>
      <c r="UYX76" s="243"/>
      <c r="UYY76" s="243"/>
      <c r="UYZ76" s="243"/>
      <c r="UZA76" s="243"/>
      <c r="UZB76" s="243"/>
      <c r="UZC76" s="243"/>
      <c r="UZD76" s="243"/>
      <c r="UZE76" s="243"/>
      <c r="UZF76" s="243"/>
      <c r="UZG76" s="243"/>
      <c r="UZH76" s="243"/>
      <c r="UZI76" s="243"/>
      <c r="UZJ76" s="243"/>
      <c r="UZK76" s="243"/>
      <c r="UZL76" s="243"/>
      <c r="UZM76" s="243"/>
      <c r="UZN76" s="243"/>
      <c r="UZO76" s="243"/>
      <c r="UZP76" s="243"/>
      <c r="UZQ76" s="243"/>
      <c r="UZR76" s="243"/>
      <c r="UZS76" s="243"/>
      <c r="UZT76" s="243"/>
      <c r="UZU76" s="243"/>
      <c r="UZV76" s="243"/>
      <c r="UZW76" s="243"/>
      <c r="UZX76" s="243"/>
      <c r="UZY76" s="243"/>
      <c r="UZZ76" s="243"/>
      <c r="VAA76" s="243"/>
      <c r="VAB76" s="243"/>
      <c r="VAC76" s="243"/>
      <c r="VAD76" s="243"/>
      <c r="VAE76" s="243"/>
      <c r="VAF76" s="243"/>
      <c r="VAG76" s="243"/>
      <c r="VAH76" s="243"/>
      <c r="VAI76" s="243"/>
      <c r="VAJ76" s="243"/>
      <c r="VAK76" s="243"/>
      <c r="VAL76" s="243"/>
      <c r="VAM76" s="243"/>
      <c r="VAN76" s="243"/>
      <c r="VAO76" s="243"/>
      <c r="VAP76" s="243"/>
      <c r="VAQ76" s="243"/>
      <c r="VAR76" s="243"/>
      <c r="VAS76" s="243"/>
      <c r="VAT76" s="243"/>
      <c r="VAU76" s="243"/>
      <c r="VAV76" s="243"/>
      <c r="VAW76" s="243"/>
      <c r="VAX76" s="243"/>
      <c r="VAY76" s="243"/>
      <c r="VAZ76" s="243"/>
      <c r="VBA76" s="243"/>
      <c r="VBB76" s="243"/>
      <c r="VBC76" s="243"/>
      <c r="VBD76" s="243"/>
      <c r="VBE76" s="243"/>
      <c r="VBF76" s="243"/>
      <c r="VBG76" s="243"/>
      <c r="VBH76" s="243"/>
      <c r="VBI76" s="243"/>
      <c r="VBJ76" s="243"/>
      <c r="VBK76" s="243"/>
      <c r="VBL76" s="243"/>
      <c r="VBM76" s="243"/>
      <c r="VBN76" s="243"/>
      <c r="VBO76" s="243"/>
      <c r="VBP76" s="243"/>
      <c r="VBQ76" s="243"/>
      <c r="VBR76" s="243"/>
      <c r="VBS76" s="243"/>
      <c r="VBT76" s="243"/>
      <c r="VBU76" s="243"/>
      <c r="VBV76" s="243"/>
      <c r="VBW76" s="243"/>
      <c r="VBX76" s="243"/>
      <c r="VBY76" s="243"/>
      <c r="VBZ76" s="243"/>
      <c r="VCA76" s="243"/>
      <c r="VCB76" s="243"/>
      <c r="VCC76" s="243"/>
      <c r="VCD76" s="243"/>
      <c r="VCE76" s="243"/>
      <c r="VCF76" s="243"/>
      <c r="VCG76" s="243"/>
      <c r="VCH76" s="243"/>
      <c r="VCI76" s="243"/>
      <c r="VCJ76" s="243"/>
      <c r="VCK76" s="243"/>
      <c r="VCL76" s="243"/>
      <c r="VCM76" s="243"/>
      <c r="VCN76" s="243"/>
      <c r="VCO76" s="243"/>
      <c r="VCP76" s="243"/>
      <c r="VCQ76" s="243"/>
      <c r="VCR76" s="243"/>
      <c r="VCS76" s="243"/>
      <c r="VCT76" s="243"/>
      <c r="VCU76" s="243"/>
      <c r="VCV76" s="243"/>
      <c r="VCW76" s="243"/>
      <c r="VCX76" s="243"/>
      <c r="VCY76" s="243"/>
      <c r="VCZ76" s="243"/>
      <c r="VDA76" s="243"/>
      <c r="VDB76" s="243"/>
      <c r="VDC76" s="243"/>
      <c r="VDD76" s="243"/>
      <c r="VDE76" s="243"/>
      <c r="VDF76" s="243"/>
      <c r="VDG76" s="243"/>
      <c r="VDH76" s="243"/>
      <c r="VDI76" s="243"/>
      <c r="VDJ76" s="243"/>
      <c r="VDK76" s="243"/>
      <c r="VDL76" s="243"/>
      <c r="VDM76" s="243"/>
      <c r="VDN76" s="243"/>
      <c r="VDO76" s="243"/>
      <c r="VDP76" s="243"/>
      <c r="VDQ76" s="243"/>
      <c r="VDR76" s="243"/>
      <c r="VDS76" s="243"/>
      <c r="VDT76" s="243"/>
      <c r="VDU76" s="243"/>
      <c r="VDV76" s="243"/>
      <c r="VDW76" s="243"/>
      <c r="VDX76" s="243"/>
      <c r="VDY76" s="243"/>
      <c r="VDZ76" s="243"/>
      <c r="VEA76" s="243"/>
      <c r="VEB76" s="243"/>
      <c r="VEC76" s="243"/>
      <c r="VED76" s="243"/>
      <c r="VEE76" s="243"/>
      <c r="VEF76" s="243"/>
      <c r="VEG76" s="243"/>
      <c r="VEH76" s="243"/>
      <c r="VEI76" s="243"/>
      <c r="VEJ76" s="243"/>
      <c r="VEK76" s="243"/>
      <c r="VEL76" s="243"/>
      <c r="VEM76" s="243"/>
      <c r="VEN76" s="243"/>
      <c r="VEO76" s="243"/>
      <c r="VEP76" s="243"/>
      <c r="VEQ76" s="243"/>
      <c r="VER76" s="243"/>
      <c r="VES76" s="243"/>
      <c r="VET76" s="243"/>
      <c r="VEU76" s="243"/>
      <c r="VEV76" s="243"/>
      <c r="VEW76" s="243"/>
      <c r="VEX76" s="243"/>
      <c r="VEY76" s="243"/>
      <c r="VEZ76" s="243"/>
      <c r="VFA76" s="243"/>
      <c r="VFB76" s="243"/>
      <c r="VFC76" s="243"/>
      <c r="VFD76" s="243"/>
      <c r="VFE76" s="243"/>
      <c r="VFF76" s="243"/>
      <c r="VFG76" s="243"/>
      <c r="VFH76" s="243"/>
      <c r="VFI76" s="243"/>
      <c r="VFJ76" s="243"/>
      <c r="VFK76" s="243"/>
      <c r="VFL76" s="243"/>
      <c r="VFM76" s="243"/>
      <c r="VFN76" s="243"/>
      <c r="VFO76" s="243"/>
      <c r="VFP76" s="243"/>
      <c r="VFQ76" s="243"/>
      <c r="VFR76" s="243"/>
      <c r="VFS76" s="243"/>
      <c r="VFT76" s="243"/>
      <c r="VFU76" s="243"/>
      <c r="VFV76" s="243"/>
      <c r="VFW76" s="243"/>
      <c r="VFX76" s="243"/>
      <c r="VFY76" s="243"/>
      <c r="VFZ76" s="243"/>
      <c r="VGA76" s="243"/>
      <c r="VGB76" s="243"/>
      <c r="VGC76" s="243"/>
      <c r="VGD76" s="243"/>
      <c r="VGE76" s="243"/>
      <c r="VGF76" s="243"/>
      <c r="VGG76" s="243"/>
      <c r="VGH76" s="243"/>
      <c r="VGI76" s="243"/>
      <c r="VGJ76" s="243"/>
      <c r="VGK76" s="243"/>
      <c r="VGL76" s="243"/>
      <c r="VGM76" s="243"/>
      <c r="VGN76" s="243"/>
      <c r="VGO76" s="243"/>
      <c r="VGP76" s="243"/>
      <c r="VGQ76" s="243"/>
      <c r="VGR76" s="243"/>
      <c r="VGS76" s="243"/>
      <c r="VGT76" s="243"/>
      <c r="VGU76" s="243"/>
      <c r="VGV76" s="243"/>
      <c r="VGW76" s="243"/>
      <c r="VGX76" s="243"/>
      <c r="VGY76" s="243"/>
      <c r="VGZ76" s="243"/>
      <c r="VHA76" s="243"/>
      <c r="VHB76" s="243"/>
      <c r="VHC76" s="243"/>
      <c r="VHD76" s="243"/>
      <c r="VHE76" s="243"/>
      <c r="VHF76" s="243"/>
      <c r="VHG76" s="243"/>
      <c r="VHH76" s="243"/>
      <c r="VHI76" s="243"/>
      <c r="VHJ76" s="243"/>
      <c r="VHK76" s="243"/>
      <c r="VHL76" s="243"/>
      <c r="VHM76" s="243"/>
      <c r="VHN76" s="243"/>
      <c r="VHO76" s="243"/>
      <c r="VHP76" s="243"/>
      <c r="VHQ76" s="243"/>
      <c r="VHR76" s="243"/>
      <c r="VHS76" s="243"/>
      <c r="VHT76" s="243"/>
      <c r="VHU76" s="243"/>
      <c r="VHV76" s="243"/>
      <c r="VHW76" s="243"/>
      <c r="VHX76" s="243"/>
      <c r="VHY76" s="243"/>
      <c r="VHZ76" s="243"/>
      <c r="VIA76" s="243"/>
      <c r="VIB76" s="243"/>
      <c r="VIC76" s="243"/>
      <c r="VID76" s="243"/>
      <c r="VIE76" s="243"/>
      <c r="VIF76" s="243"/>
      <c r="VIG76" s="243"/>
      <c r="VIH76" s="243"/>
      <c r="VII76" s="243"/>
      <c r="VIJ76" s="243"/>
      <c r="VIK76" s="243"/>
      <c r="VIL76" s="243"/>
      <c r="VIM76" s="243"/>
      <c r="VIN76" s="243"/>
      <c r="VIO76" s="243"/>
      <c r="VIP76" s="243"/>
      <c r="VIQ76" s="243"/>
      <c r="VIR76" s="243"/>
      <c r="VIS76" s="243"/>
      <c r="VIT76" s="243"/>
      <c r="VIU76" s="243"/>
      <c r="VIV76" s="243"/>
      <c r="VIW76" s="243"/>
      <c r="VIX76" s="243"/>
      <c r="VIY76" s="243"/>
      <c r="VIZ76" s="243"/>
      <c r="VJA76" s="243"/>
      <c r="VJB76" s="243"/>
      <c r="VJC76" s="243"/>
      <c r="VJD76" s="243"/>
      <c r="VJE76" s="243"/>
      <c r="VJF76" s="243"/>
      <c r="VJG76" s="243"/>
      <c r="VJH76" s="243"/>
      <c r="VJI76" s="243"/>
      <c r="VJJ76" s="243"/>
      <c r="VJK76" s="243"/>
      <c r="VJL76" s="243"/>
      <c r="VJM76" s="243"/>
      <c r="VJN76" s="243"/>
      <c r="VJO76" s="243"/>
      <c r="VJP76" s="243"/>
      <c r="VJQ76" s="243"/>
      <c r="VJR76" s="243"/>
      <c r="VJS76" s="243"/>
      <c r="VJT76" s="243"/>
      <c r="VJU76" s="243"/>
      <c r="VJV76" s="243"/>
      <c r="VJW76" s="243"/>
      <c r="VJX76" s="243"/>
      <c r="VJY76" s="243"/>
      <c r="VJZ76" s="243"/>
      <c r="VKA76" s="243"/>
      <c r="VKB76" s="243"/>
      <c r="VKC76" s="243"/>
      <c r="VKD76" s="243"/>
      <c r="VKE76" s="243"/>
      <c r="VKF76" s="243"/>
      <c r="VKG76" s="243"/>
      <c r="VKH76" s="243"/>
      <c r="VKI76" s="243"/>
      <c r="VKJ76" s="243"/>
      <c r="VKK76" s="243"/>
      <c r="VKL76" s="243"/>
      <c r="VKM76" s="243"/>
      <c r="VKN76" s="243"/>
      <c r="VKO76" s="243"/>
      <c r="VKP76" s="243"/>
      <c r="VKQ76" s="243"/>
      <c r="VKR76" s="243"/>
      <c r="VKS76" s="243"/>
      <c r="VKT76" s="243"/>
      <c r="VKU76" s="243"/>
      <c r="VKV76" s="243"/>
      <c r="VKW76" s="243"/>
      <c r="VKX76" s="243"/>
      <c r="VKY76" s="243"/>
      <c r="VKZ76" s="243"/>
      <c r="VLA76" s="243"/>
      <c r="VLB76" s="243"/>
      <c r="VLC76" s="243"/>
      <c r="VLD76" s="243"/>
      <c r="VLE76" s="243"/>
      <c r="VLF76" s="243"/>
      <c r="VLG76" s="243"/>
      <c r="VLH76" s="243"/>
      <c r="VLI76" s="243"/>
      <c r="VLJ76" s="243"/>
      <c r="VLK76" s="243"/>
      <c r="VLL76" s="243"/>
      <c r="VLM76" s="243"/>
      <c r="VLN76" s="243"/>
      <c r="VLO76" s="243"/>
      <c r="VLP76" s="243"/>
      <c r="VLQ76" s="243"/>
      <c r="VLR76" s="243"/>
      <c r="VLS76" s="243"/>
      <c r="VLT76" s="243"/>
      <c r="VLU76" s="243"/>
      <c r="VLV76" s="243"/>
      <c r="VLW76" s="243"/>
      <c r="VLX76" s="243"/>
      <c r="VLY76" s="243"/>
      <c r="VLZ76" s="243"/>
      <c r="VMA76" s="243"/>
      <c r="VMB76" s="243"/>
      <c r="VMC76" s="243"/>
      <c r="VMD76" s="243"/>
      <c r="VME76" s="243"/>
      <c r="VMF76" s="243"/>
      <c r="VMG76" s="243"/>
      <c r="VMH76" s="243"/>
      <c r="VMI76" s="243"/>
      <c r="VMJ76" s="243"/>
      <c r="VMK76" s="243"/>
      <c r="VML76" s="243"/>
      <c r="VMM76" s="243"/>
      <c r="VMN76" s="243"/>
      <c r="VMO76" s="243"/>
      <c r="VMP76" s="243"/>
      <c r="VMQ76" s="243"/>
      <c r="VMR76" s="243"/>
      <c r="VMS76" s="243"/>
      <c r="VMT76" s="243"/>
      <c r="VMU76" s="243"/>
      <c r="VMV76" s="243"/>
      <c r="VMW76" s="243"/>
      <c r="VMX76" s="243"/>
      <c r="VMY76" s="243"/>
      <c r="VMZ76" s="243"/>
      <c r="VNA76" s="243"/>
      <c r="VNB76" s="243"/>
      <c r="VNC76" s="243"/>
      <c r="VND76" s="243"/>
      <c r="VNE76" s="243"/>
      <c r="VNF76" s="243"/>
      <c r="VNG76" s="243"/>
      <c r="VNH76" s="243"/>
      <c r="VNI76" s="243"/>
      <c r="VNJ76" s="243"/>
      <c r="VNK76" s="243"/>
      <c r="VNL76" s="243"/>
      <c r="VNM76" s="243"/>
      <c r="VNN76" s="243"/>
      <c r="VNO76" s="243"/>
      <c r="VNP76" s="243"/>
      <c r="VNQ76" s="243"/>
      <c r="VNR76" s="243"/>
      <c r="VNS76" s="243"/>
      <c r="VNT76" s="243"/>
      <c r="VNU76" s="243"/>
      <c r="VNV76" s="243"/>
      <c r="VNW76" s="243"/>
      <c r="VNX76" s="243"/>
      <c r="VNY76" s="243"/>
      <c r="VNZ76" s="243"/>
      <c r="VOA76" s="243"/>
      <c r="VOB76" s="243"/>
      <c r="VOC76" s="243"/>
      <c r="VOD76" s="243"/>
      <c r="VOE76" s="243"/>
      <c r="VOF76" s="243"/>
      <c r="VOG76" s="243"/>
      <c r="VOH76" s="243"/>
      <c r="VOI76" s="243"/>
      <c r="VOJ76" s="243"/>
      <c r="VOK76" s="243"/>
      <c r="VOL76" s="243"/>
      <c r="VOM76" s="243"/>
      <c r="VON76" s="243"/>
      <c r="VOO76" s="243"/>
      <c r="VOP76" s="243"/>
      <c r="VOQ76" s="243"/>
      <c r="VOR76" s="243"/>
      <c r="VOS76" s="243"/>
      <c r="VOT76" s="243"/>
      <c r="VOU76" s="243"/>
      <c r="VOV76" s="243"/>
      <c r="VOW76" s="243"/>
      <c r="VOX76" s="243"/>
      <c r="VOY76" s="243"/>
      <c r="VOZ76" s="243"/>
      <c r="VPA76" s="243"/>
      <c r="VPB76" s="243"/>
      <c r="VPC76" s="243"/>
      <c r="VPD76" s="243"/>
      <c r="VPE76" s="243"/>
      <c r="VPF76" s="243"/>
      <c r="VPG76" s="243"/>
      <c r="VPH76" s="243"/>
      <c r="VPI76" s="243"/>
      <c r="VPJ76" s="243"/>
      <c r="VPK76" s="243"/>
      <c r="VPL76" s="243"/>
      <c r="VPM76" s="243"/>
      <c r="VPN76" s="243"/>
      <c r="VPO76" s="243"/>
      <c r="VPP76" s="243"/>
      <c r="VPQ76" s="243"/>
      <c r="VPR76" s="243"/>
      <c r="VPS76" s="243"/>
      <c r="VPT76" s="243"/>
      <c r="VPU76" s="243"/>
      <c r="VPV76" s="243"/>
      <c r="VPW76" s="243"/>
      <c r="VPX76" s="243"/>
      <c r="VPY76" s="243"/>
      <c r="VPZ76" s="243"/>
      <c r="VQA76" s="243"/>
      <c r="VQB76" s="243"/>
      <c r="VQC76" s="243"/>
      <c r="VQD76" s="243"/>
      <c r="VQE76" s="243"/>
      <c r="VQF76" s="243"/>
      <c r="VQG76" s="243"/>
      <c r="VQH76" s="243"/>
      <c r="VQI76" s="243"/>
      <c r="VQJ76" s="243"/>
      <c r="VQK76" s="243"/>
      <c r="VQL76" s="243"/>
      <c r="VQM76" s="243"/>
      <c r="VQN76" s="243"/>
      <c r="VQO76" s="243"/>
      <c r="VQP76" s="243"/>
      <c r="VQQ76" s="243"/>
      <c r="VQR76" s="243"/>
      <c r="VQS76" s="243"/>
      <c r="VQT76" s="243"/>
      <c r="VQU76" s="243"/>
      <c r="VQV76" s="243"/>
      <c r="VQW76" s="243"/>
      <c r="VQX76" s="243"/>
      <c r="VQY76" s="243"/>
      <c r="VQZ76" s="243"/>
      <c r="VRA76" s="243"/>
      <c r="VRB76" s="243"/>
      <c r="VRC76" s="243"/>
      <c r="VRD76" s="243"/>
      <c r="VRE76" s="243"/>
      <c r="VRF76" s="243"/>
      <c r="VRG76" s="243"/>
      <c r="VRH76" s="243"/>
      <c r="VRI76" s="243"/>
      <c r="VRJ76" s="243"/>
      <c r="VRK76" s="243"/>
      <c r="VRL76" s="243"/>
      <c r="VRM76" s="243"/>
      <c r="VRN76" s="243"/>
      <c r="VRO76" s="243"/>
      <c r="VRP76" s="243"/>
      <c r="VRQ76" s="243"/>
      <c r="VRR76" s="243"/>
      <c r="VRS76" s="243"/>
      <c r="VRT76" s="243"/>
      <c r="VRU76" s="243"/>
      <c r="VRV76" s="243"/>
      <c r="VRW76" s="243"/>
      <c r="VRX76" s="243"/>
      <c r="VRY76" s="243"/>
      <c r="VRZ76" s="243"/>
      <c r="VSA76" s="243"/>
      <c r="VSB76" s="243"/>
      <c r="VSC76" s="243"/>
      <c r="VSD76" s="243"/>
      <c r="VSE76" s="243"/>
      <c r="VSF76" s="243"/>
      <c r="VSG76" s="243"/>
      <c r="VSH76" s="243"/>
      <c r="VSI76" s="243"/>
      <c r="VSJ76" s="243"/>
      <c r="VSK76" s="243"/>
      <c r="VSL76" s="243"/>
      <c r="VSM76" s="243"/>
      <c r="VSN76" s="243"/>
      <c r="VSO76" s="243"/>
      <c r="VSP76" s="243"/>
      <c r="VSQ76" s="243"/>
      <c r="VSR76" s="243"/>
      <c r="VSS76" s="243"/>
      <c r="VST76" s="243"/>
      <c r="VSU76" s="243"/>
      <c r="VSV76" s="243"/>
      <c r="VSW76" s="243"/>
      <c r="VSX76" s="243"/>
      <c r="VSY76" s="243"/>
      <c r="VSZ76" s="243"/>
      <c r="VTA76" s="243"/>
      <c r="VTB76" s="243"/>
      <c r="VTC76" s="243"/>
      <c r="VTD76" s="243"/>
      <c r="VTE76" s="243"/>
      <c r="VTF76" s="243"/>
      <c r="VTG76" s="243"/>
      <c r="VTH76" s="243"/>
      <c r="VTI76" s="243"/>
      <c r="VTJ76" s="243"/>
      <c r="VTK76" s="243"/>
      <c r="VTL76" s="243"/>
      <c r="VTM76" s="243"/>
      <c r="VTN76" s="243"/>
      <c r="VTO76" s="243"/>
      <c r="VTP76" s="243"/>
      <c r="VTQ76" s="243"/>
      <c r="VTR76" s="243"/>
      <c r="VTS76" s="243"/>
      <c r="VTT76" s="243"/>
      <c r="VTU76" s="243"/>
      <c r="VTV76" s="243"/>
      <c r="VTW76" s="243"/>
      <c r="VTX76" s="243"/>
      <c r="VTY76" s="243"/>
      <c r="VTZ76" s="243"/>
      <c r="VUA76" s="243"/>
      <c r="VUB76" s="243"/>
      <c r="VUC76" s="243"/>
      <c r="VUD76" s="243"/>
      <c r="VUE76" s="243"/>
      <c r="VUF76" s="243"/>
      <c r="VUG76" s="243"/>
      <c r="VUH76" s="243"/>
      <c r="VUI76" s="243"/>
      <c r="VUJ76" s="243"/>
      <c r="VUK76" s="243"/>
      <c r="VUL76" s="243"/>
      <c r="VUM76" s="243"/>
      <c r="VUN76" s="243"/>
      <c r="VUO76" s="243"/>
      <c r="VUP76" s="243"/>
      <c r="VUQ76" s="243"/>
      <c r="VUR76" s="243"/>
      <c r="VUS76" s="243"/>
      <c r="VUT76" s="243"/>
      <c r="VUU76" s="243"/>
      <c r="VUV76" s="243"/>
      <c r="VUW76" s="243"/>
      <c r="VUX76" s="243"/>
      <c r="VUY76" s="243"/>
      <c r="VUZ76" s="243"/>
      <c r="VVA76" s="243"/>
      <c r="VVB76" s="243"/>
      <c r="VVC76" s="243"/>
      <c r="VVD76" s="243"/>
      <c r="VVE76" s="243"/>
      <c r="VVF76" s="243"/>
      <c r="VVG76" s="243"/>
      <c r="VVH76" s="243"/>
      <c r="VVI76" s="243"/>
      <c r="VVJ76" s="243"/>
      <c r="VVK76" s="243"/>
      <c r="VVL76" s="243"/>
      <c r="VVM76" s="243"/>
      <c r="VVN76" s="243"/>
      <c r="VVO76" s="243"/>
      <c r="VVP76" s="243"/>
      <c r="VVQ76" s="243"/>
      <c r="VVR76" s="243"/>
      <c r="VVS76" s="243"/>
      <c r="VVT76" s="243"/>
      <c r="VVU76" s="243"/>
      <c r="VVV76" s="243"/>
      <c r="VVW76" s="243"/>
      <c r="VVX76" s="243"/>
      <c r="VVY76" s="243"/>
      <c r="VVZ76" s="243"/>
      <c r="VWA76" s="243"/>
      <c r="VWB76" s="243"/>
      <c r="VWC76" s="243"/>
      <c r="VWD76" s="243"/>
      <c r="VWE76" s="243"/>
      <c r="VWF76" s="243"/>
      <c r="VWG76" s="243"/>
      <c r="VWH76" s="243"/>
      <c r="VWI76" s="243"/>
      <c r="VWJ76" s="243"/>
      <c r="VWK76" s="243"/>
      <c r="VWL76" s="243"/>
      <c r="VWM76" s="243"/>
      <c r="VWN76" s="243"/>
      <c r="VWO76" s="243"/>
      <c r="VWP76" s="243"/>
      <c r="VWQ76" s="243"/>
      <c r="VWR76" s="243"/>
      <c r="VWS76" s="243"/>
      <c r="VWT76" s="243"/>
      <c r="VWU76" s="243"/>
      <c r="VWV76" s="243"/>
      <c r="VWW76" s="243"/>
      <c r="VWX76" s="243"/>
      <c r="VWY76" s="243"/>
      <c r="VWZ76" s="243"/>
      <c r="VXA76" s="243"/>
      <c r="VXB76" s="243"/>
      <c r="VXC76" s="243"/>
      <c r="VXD76" s="243"/>
      <c r="VXE76" s="243"/>
      <c r="VXF76" s="243"/>
      <c r="VXG76" s="243"/>
      <c r="VXH76" s="243"/>
      <c r="VXI76" s="243"/>
      <c r="VXJ76" s="243"/>
      <c r="VXK76" s="243"/>
      <c r="VXL76" s="243"/>
      <c r="VXM76" s="243"/>
      <c r="VXN76" s="243"/>
      <c r="VXO76" s="243"/>
      <c r="VXP76" s="243"/>
      <c r="VXQ76" s="243"/>
      <c r="VXR76" s="243"/>
      <c r="VXS76" s="243"/>
      <c r="VXT76" s="243"/>
      <c r="VXU76" s="243"/>
      <c r="VXV76" s="243"/>
      <c r="VXW76" s="243"/>
      <c r="VXX76" s="243"/>
      <c r="VXY76" s="243"/>
      <c r="VXZ76" s="243"/>
      <c r="VYA76" s="243"/>
      <c r="VYB76" s="243"/>
      <c r="VYC76" s="243"/>
      <c r="VYD76" s="243"/>
      <c r="VYE76" s="243"/>
      <c r="VYF76" s="243"/>
      <c r="VYG76" s="243"/>
      <c r="VYH76" s="243"/>
      <c r="VYI76" s="243"/>
      <c r="VYJ76" s="243"/>
      <c r="VYK76" s="243"/>
      <c r="VYL76" s="243"/>
      <c r="VYM76" s="243"/>
      <c r="VYN76" s="243"/>
      <c r="VYO76" s="243"/>
      <c r="VYP76" s="243"/>
      <c r="VYQ76" s="243"/>
      <c r="VYR76" s="243"/>
      <c r="VYS76" s="243"/>
      <c r="VYT76" s="243"/>
      <c r="VYU76" s="243"/>
      <c r="VYV76" s="243"/>
      <c r="VYW76" s="243"/>
      <c r="VYX76" s="243"/>
      <c r="VYY76" s="243"/>
      <c r="VYZ76" s="243"/>
      <c r="VZA76" s="243"/>
      <c r="VZB76" s="243"/>
      <c r="VZC76" s="243"/>
      <c r="VZD76" s="243"/>
      <c r="VZE76" s="243"/>
      <c r="VZF76" s="243"/>
      <c r="VZG76" s="243"/>
      <c r="VZH76" s="243"/>
      <c r="VZI76" s="243"/>
      <c r="VZJ76" s="243"/>
      <c r="VZK76" s="243"/>
      <c r="VZL76" s="243"/>
      <c r="VZM76" s="243"/>
      <c r="VZN76" s="243"/>
      <c r="VZO76" s="243"/>
      <c r="VZP76" s="243"/>
      <c r="VZQ76" s="243"/>
      <c r="VZR76" s="243"/>
      <c r="VZS76" s="243"/>
      <c r="VZT76" s="243"/>
      <c r="VZU76" s="243"/>
      <c r="VZV76" s="243"/>
      <c r="VZW76" s="243"/>
      <c r="VZX76" s="243"/>
      <c r="VZY76" s="243"/>
      <c r="VZZ76" s="243"/>
      <c r="WAA76" s="243"/>
      <c r="WAB76" s="243"/>
      <c r="WAC76" s="243"/>
      <c r="WAD76" s="243"/>
      <c r="WAE76" s="243"/>
      <c r="WAF76" s="243"/>
      <c r="WAG76" s="243"/>
      <c r="WAH76" s="243"/>
      <c r="WAI76" s="243"/>
      <c r="WAJ76" s="243"/>
      <c r="WAK76" s="243"/>
      <c r="WAL76" s="243"/>
      <c r="WAM76" s="243"/>
      <c r="WAN76" s="243"/>
      <c r="WAO76" s="243"/>
      <c r="WAP76" s="243"/>
      <c r="WAQ76" s="243"/>
      <c r="WAR76" s="243"/>
      <c r="WAS76" s="243"/>
      <c r="WAT76" s="243"/>
      <c r="WAU76" s="243"/>
      <c r="WAV76" s="243"/>
      <c r="WAW76" s="243"/>
      <c r="WAX76" s="243"/>
      <c r="WAY76" s="243"/>
      <c r="WAZ76" s="243"/>
      <c r="WBA76" s="243"/>
      <c r="WBB76" s="243"/>
      <c r="WBC76" s="243"/>
      <c r="WBD76" s="243"/>
      <c r="WBE76" s="243"/>
      <c r="WBF76" s="243"/>
      <c r="WBG76" s="243"/>
      <c r="WBH76" s="243"/>
      <c r="WBI76" s="243"/>
      <c r="WBJ76" s="243"/>
      <c r="WBK76" s="243"/>
      <c r="WBL76" s="243"/>
      <c r="WBM76" s="243"/>
      <c r="WBN76" s="243"/>
      <c r="WBO76" s="243"/>
      <c r="WBP76" s="243"/>
      <c r="WBQ76" s="243"/>
      <c r="WBR76" s="243"/>
      <c r="WBS76" s="243"/>
      <c r="WBT76" s="243"/>
      <c r="WBU76" s="243"/>
      <c r="WBV76" s="243"/>
      <c r="WBW76" s="243"/>
      <c r="WBX76" s="243"/>
      <c r="WBY76" s="243"/>
      <c r="WBZ76" s="243"/>
      <c r="WCA76" s="243"/>
      <c r="WCB76" s="243"/>
      <c r="WCC76" s="243"/>
      <c r="WCD76" s="243"/>
      <c r="WCE76" s="243"/>
      <c r="WCF76" s="243"/>
      <c r="WCG76" s="243"/>
      <c r="WCH76" s="243"/>
      <c r="WCI76" s="243"/>
      <c r="WCJ76" s="243"/>
      <c r="WCK76" s="243"/>
      <c r="WCL76" s="243"/>
      <c r="WCM76" s="243"/>
      <c r="WCN76" s="243"/>
      <c r="WCO76" s="243"/>
      <c r="WCP76" s="243"/>
      <c r="WCQ76" s="243"/>
      <c r="WCR76" s="243"/>
      <c r="WCS76" s="243"/>
      <c r="WCT76" s="243"/>
      <c r="WCU76" s="243"/>
      <c r="WCV76" s="243"/>
      <c r="WCW76" s="243"/>
      <c r="WCX76" s="243"/>
      <c r="WCY76" s="243"/>
      <c r="WCZ76" s="243"/>
      <c r="WDA76" s="243"/>
      <c r="WDB76" s="243"/>
      <c r="WDC76" s="243"/>
      <c r="WDD76" s="243"/>
      <c r="WDE76" s="243"/>
      <c r="WDF76" s="243"/>
      <c r="WDG76" s="243"/>
      <c r="WDH76" s="243"/>
      <c r="WDI76" s="243"/>
      <c r="WDJ76" s="243"/>
      <c r="WDK76" s="243"/>
      <c r="WDL76" s="243"/>
      <c r="WDM76" s="243"/>
      <c r="WDN76" s="243"/>
      <c r="WDO76" s="243"/>
      <c r="WDP76" s="243"/>
      <c r="WDQ76" s="243"/>
      <c r="WDR76" s="243"/>
      <c r="WDS76" s="243"/>
      <c r="WDT76" s="243"/>
      <c r="WDU76" s="243"/>
      <c r="WDV76" s="243"/>
      <c r="WDW76" s="243"/>
      <c r="WDX76" s="243"/>
      <c r="WDY76" s="243"/>
      <c r="WDZ76" s="243"/>
      <c r="WEA76" s="243"/>
      <c r="WEB76" s="243"/>
      <c r="WEC76" s="243"/>
      <c r="WED76" s="243"/>
      <c r="WEE76" s="243"/>
      <c r="WEF76" s="243"/>
      <c r="WEG76" s="243"/>
      <c r="WEH76" s="243"/>
      <c r="WEI76" s="243"/>
      <c r="WEJ76" s="243"/>
      <c r="WEK76" s="243"/>
      <c r="WEL76" s="243"/>
      <c r="WEM76" s="243"/>
      <c r="WEN76" s="243"/>
      <c r="WEO76" s="243"/>
      <c r="WEP76" s="243"/>
      <c r="WEQ76" s="243"/>
      <c r="WER76" s="243"/>
      <c r="WES76" s="243"/>
      <c r="WET76" s="243"/>
      <c r="WEU76" s="243"/>
      <c r="WEV76" s="243"/>
      <c r="WEW76" s="243"/>
      <c r="WEX76" s="243"/>
      <c r="WEY76" s="243"/>
      <c r="WEZ76" s="243"/>
      <c r="WFA76" s="243"/>
      <c r="WFB76" s="243"/>
      <c r="WFC76" s="243"/>
      <c r="WFD76" s="243"/>
      <c r="WFE76" s="243"/>
      <c r="WFF76" s="243"/>
      <c r="WFG76" s="243"/>
      <c r="WFH76" s="243"/>
      <c r="WFI76" s="243"/>
      <c r="WFJ76" s="243"/>
      <c r="WFK76" s="243"/>
      <c r="WFL76" s="243"/>
      <c r="WFM76" s="243"/>
      <c r="WFN76" s="243"/>
      <c r="WFO76" s="243"/>
      <c r="WFP76" s="243"/>
      <c r="WFQ76" s="243"/>
      <c r="WFR76" s="243"/>
      <c r="WFS76" s="243"/>
      <c r="WFT76" s="243"/>
      <c r="WFU76" s="243"/>
      <c r="WFV76" s="243"/>
      <c r="WFW76" s="243"/>
      <c r="WFX76" s="243"/>
      <c r="WFY76" s="243"/>
      <c r="WFZ76" s="243"/>
      <c r="WGA76" s="243"/>
      <c r="WGB76" s="243"/>
      <c r="WGC76" s="243"/>
      <c r="WGD76" s="243"/>
      <c r="WGE76" s="243"/>
      <c r="WGF76" s="243"/>
      <c r="WGG76" s="243"/>
      <c r="WGH76" s="243"/>
      <c r="WGI76" s="243"/>
      <c r="WGJ76" s="243"/>
      <c r="WGK76" s="243"/>
      <c r="WGL76" s="243"/>
      <c r="WGM76" s="243"/>
      <c r="WGN76" s="243"/>
      <c r="WGO76" s="243"/>
      <c r="WGP76" s="243"/>
      <c r="WGQ76" s="243"/>
      <c r="WGR76" s="243"/>
      <c r="WGS76" s="243"/>
      <c r="WGT76" s="243"/>
      <c r="WGU76" s="243"/>
      <c r="WGV76" s="243"/>
      <c r="WGW76" s="243"/>
      <c r="WGX76" s="243"/>
      <c r="WGY76" s="243"/>
      <c r="WGZ76" s="243"/>
      <c r="WHA76" s="243"/>
      <c r="WHB76" s="243"/>
      <c r="WHC76" s="243"/>
      <c r="WHD76" s="243"/>
      <c r="WHE76" s="243"/>
      <c r="WHF76" s="243"/>
      <c r="WHG76" s="243"/>
      <c r="WHH76" s="243"/>
      <c r="WHI76" s="243"/>
      <c r="WHJ76" s="243"/>
      <c r="WHK76" s="243"/>
      <c r="WHL76" s="243"/>
      <c r="WHM76" s="243"/>
      <c r="WHN76" s="243"/>
      <c r="WHO76" s="243"/>
      <c r="WHP76" s="243"/>
      <c r="WHQ76" s="243"/>
      <c r="WHR76" s="243"/>
      <c r="WHS76" s="243"/>
      <c r="WHT76" s="243"/>
      <c r="WHU76" s="243"/>
      <c r="WHV76" s="243"/>
      <c r="WHW76" s="243"/>
      <c r="WHX76" s="243"/>
      <c r="WHY76" s="243"/>
      <c r="WHZ76" s="243"/>
      <c r="WIA76" s="243"/>
      <c r="WIB76" s="243"/>
      <c r="WIC76" s="243"/>
      <c r="WID76" s="243"/>
      <c r="WIE76" s="243"/>
      <c r="WIF76" s="243"/>
      <c r="WIG76" s="243"/>
      <c r="WIH76" s="243"/>
      <c r="WII76" s="243"/>
      <c r="WIJ76" s="243"/>
      <c r="WIK76" s="243"/>
      <c r="WIL76" s="243"/>
      <c r="WIM76" s="243"/>
      <c r="WIN76" s="243"/>
      <c r="WIO76" s="243"/>
      <c r="WIP76" s="243"/>
      <c r="WIQ76" s="243"/>
      <c r="WIR76" s="243"/>
      <c r="WIS76" s="243"/>
      <c r="WIT76" s="243"/>
      <c r="WIU76" s="243"/>
      <c r="WIV76" s="243"/>
      <c r="WIW76" s="243"/>
      <c r="WIX76" s="243"/>
      <c r="WIY76" s="243"/>
      <c r="WIZ76" s="243"/>
      <c r="WJA76" s="243"/>
      <c r="WJB76" s="243"/>
      <c r="WJC76" s="243"/>
      <c r="WJD76" s="243"/>
      <c r="WJE76" s="243"/>
      <c r="WJF76" s="243"/>
      <c r="WJG76" s="243"/>
      <c r="WJH76" s="243"/>
      <c r="WJI76" s="243"/>
      <c r="WJJ76" s="243"/>
      <c r="WJK76" s="243"/>
      <c r="WJL76" s="243"/>
      <c r="WJM76" s="243"/>
      <c r="WJN76" s="243"/>
      <c r="WJO76" s="243"/>
      <c r="WJP76" s="243"/>
      <c r="WJQ76" s="243"/>
      <c r="WJR76" s="243"/>
      <c r="WJS76" s="243"/>
      <c r="WJT76" s="243"/>
      <c r="WJU76" s="243"/>
      <c r="WJV76" s="243"/>
      <c r="WJW76" s="243"/>
      <c r="WJX76" s="243"/>
      <c r="WJY76" s="243"/>
      <c r="WJZ76" s="243"/>
      <c r="WKA76" s="243"/>
      <c r="WKB76" s="243"/>
      <c r="WKC76" s="243"/>
      <c r="WKD76" s="243"/>
      <c r="WKE76" s="243"/>
      <c r="WKF76" s="243"/>
      <c r="WKG76" s="243"/>
      <c r="WKH76" s="243"/>
      <c r="WKI76" s="243"/>
      <c r="WKJ76" s="243"/>
      <c r="WKK76" s="243"/>
      <c r="WKL76" s="243"/>
      <c r="WKM76" s="243"/>
      <c r="WKN76" s="243"/>
      <c r="WKO76" s="243"/>
      <c r="WKP76" s="243"/>
      <c r="WKQ76" s="243"/>
      <c r="WKR76" s="243"/>
      <c r="WKS76" s="243"/>
      <c r="WKT76" s="243"/>
      <c r="WKU76" s="243"/>
      <c r="WKV76" s="243"/>
      <c r="WKW76" s="243"/>
      <c r="WKX76" s="243"/>
      <c r="WKY76" s="243"/>
      <c r="WKZ76" s="243"/>
      <c r="WLA76" s="243"/>
      <c r="WLB76" s="243"/>
      <c r="WLC76" s="243"/>
      <c r="WLD76" s="243"/>
      <c r="WLE76" s="243"/>
      <c r="WLF76" s="243"/>
      <c r="WLG76" s="243"/>
      <c r="WLH76" s="243"/>
      <c r="WLI76" s="243"/>
      <c r="WLJ76" s="243"/>
      <c r="WLK76" s="243"/>
      <c r="WLL76" s="243"/>
      <c r="WLM76" s="243"/>
      <c r="WLN76" s="243"/>
      <c r="WLO76" s="243"/>
      <c r="WLP76" s="243"/>
      <c r="WLQ76" s="243"/>
      <c r="WLR76" s="243"/>
      <c r="WLS76" s="243"/>
      <c r="WLT76" s="243"/>
      <c r="WLU76" s="243"/>
      <c r="WLV76" s="243"/>
      <c r="WLW76" s="243"/>
      <c r="WLX76" s="243"/>
      <c r="WLY76" s="243"/>
      <c r="WLZ76" s="243"/>
      <c r="WMA76" s="243"/>
      <c r="WMB76" s="243"/>
      <c r="WMC76" s="243"/>
      <c r="WMD76" s="243"/>
      <c r="WME76" s="243"/>
      <c r="WMF76" s="243"/>
      <c r="WMG76" s="243"/>
      <c r="WMH76" s="243"/>
      <c r="WMI76" s="243"/>
      <c r="WMJ76" s="243"/>
      <c r="WMK76" s="243"/>
      <c r="WML76" s="243"/>
      <c r="WMM76" s="243"/>
      <c r="WMN76" s="243"/>
      <c r="WMO76" s="243"/>
      <c r="WMP76" s="243"/>
      <c r="WMQ76" s="243"/>
      <c r="WMR76" s="243"/>
      <c r="WMS76" s="243"/>
      <c r="WMT76" s="243"/>
      <c r="WMU76" s="243"/>
      <c r="WMV76" s="243"/>
      <c r="WMW76" s="243"/>
      <c r="WMX76" s="243"/>
      <c r="WMY76" s="243"/>
      <c r="WMZ76" s="243"/>
      <c r="WNA76" s="243"/>
      <c r="WNB76" s="243"/>
      <c r="WNC76" s="243"/>
      <c r="WND76" s="243"/>
      <c r="WNE76" s="243"/>
      <c r="WNF76" s="243"/>
      <c r="WNG76" s="243"/>
      <c r="WNH76" s="243"/>
      <c r="WNI76" s="243"/>
      <c r="WNJ76" s="243"/>
      <c r="WNK76" s="243"/>
      <c r="WNL76" s="243"/>
      <c r="WNM76" s="243"/>
      <c r="WNN76" s="243"/>
      <c r="WNO76" s="243"/>
      <c r="WNP76" s="243"/>
      <c r="WNQ76" s="243"/>
      <c r="WNR76" s="243"/>
      <c r="WNS76" s="243"/>
      <c r="WNT76" s="243"/>
      <c r="WNU76" s="243"/>
      <c r="WNV76" s="243"/>
      <c r="WNW76" s="243"/>
      <c r="WNX76" s="243"/>
      <c r="WNY76" s="243"/>
      <c r="WNZ76" s="243"/>
      <c r="WOA76" s="243"/>
      <c r="WOB76" s="243"/>
      <c r="WOC76" s="243"/>
      <c r="WOD76" s="243"/>
      <c r="WOE76" s="243"/>
      <c r="WOF76" s="243"/>
      <c r="WOG76" s="243"/>
      <c r="WOH76" s="243"/>
      <c r="WOI76" s="243"/>
      <c r="WOJ76" s="243"/>
      <c r="WOK76" s="243"/>
      <c r="WOL76" s="243"/>
      <c r="WOM76" s="243"/>
      <c r="WON76" s="243"/>
      <c r="WOO76" s="243"/>
      <c r="WOP76" s="243"/>
      <c r="WOQ76" s="243"/>
      <c r="WOR76" s="243"/>
      <c r="WOS76" s="243"/>
      <c r="WOT76" s="243"/>
      <c r="WOU76" s="243"/>
      <c r="WOV76" s="243"/>
      <c r="WOW76" s="243"/>
      <c r="WOX76" s="243"/>
      <c r="WOY76" s="243"/>
      <c r="WOZ76" s="243"/>
      <c r="WPA76" s="243"/>
      <c r="WPB76" s="243"/>
      <c r="WPC76" s="243"/>
      <c r="WPD76" s="243"/>
      <c r="WPE76" s="243"/>
      <c r="WPF76" s="243"/>
      <c r="WPG76" s="243"/>
      <c r="WPH76" s="243"/>
      <c r="WPI76" s="243"/>
      <c r="WPJ76" s="243"/>
      <c r="WPK76" s="243"/>
      <c r="WPL76" s="243"/>
      <c r="WPM76" s="243"/>
      <c r="WPN76" s="243"/>
      <c r="WPO76" s="243"/>
      <c r="WPP76" s="243"/>
      <c r="WPQ76" s="243"/>
      <c r="WPR76" s="243"/>
      <c r="WPS76" s="243"/>
      <c r="WPT76" s="243"/>
      <c r="WPU76" s="243"/>
      <c r="WPV76" s="243"/>
      <c r="WPW76" s="243"/>
      <c r="WPX76" s="243"/>
      <c r="WPY76" s="243"/>
      <c r="WPZ76" s="243"/>
      <c r="WQA76" s="243"/>
      <c r="WQB76" s="243"/>
      <c r="WQC76" s="243"/>
      <c r="WQD76" s="243"/>
      <c r="WQE76" s="243"/>
      <c r="WQF76" s="243"/>
      <c r="WQG76" s="243"/>
      <c r="WQH76" s="243"/>
      <c r="WQI76" s="243"/>
      <c r="WQJ76" s="243"/>
      <c r="WQK76" s="243"/>
      <c r="WQL76" s="243"/>
      <c r="WQM76" s="243"/>
      <c r="WQN76" s="243"/>
      <c r="WQO76" s="243"/>
      <c r="WQP76" s="243"/>
      <c r="WQQ76" s="243"/>
      <c r="WQR76" s="243"/>
      <c r="WQS76" s="243"/>
      <c r="WQT76" s="243"/>
      <c r="WQU76" s="243"/>
      <c r="WQV76" s="243"/>
      <c r="WQW76" s="243"/>
      <c r="WQX76" s="243"/>
      <c r="WQY76" s="243"/>
      <c r="WQZ76" s="243"/>
      <c r="WRA76" s="243"/>
      <c r="WRB76" s="243"/>
      <c r="WRC76" s="243"/>
      <c r="WRD76" s="243"/>
      <c r="WRE76" s="243"/>
      <c r="WRF76" s="243"/>
      <c r="WRG76" s="243"/>
      <c r="WRH76" s="243"/>
      <c r="WRI76" s="243"/>
      <c r="WRJ76" s="243"/>
      <c r="WRK76" s="243"/>
      <c r="WRL76" s="243"/>
      <c r="WRM76" s="243"/>
      <c r="WRN76" s="243"/>
      <c r="WRO76" s="243"/>
      <c r="WRP76" s="243"/>
      <c r="WRQ76" s="243"/>
      <c r="WRR76" s="243"/>
      <c r="WRS76" s="243"/>
      <c r="WRT76" s="243"/>
      <c r="WRU76" s="243"/>
      <c r="WRV76" s="243"/>
      <c r="WRW76" s="243"/>
      <c r="WRX76" s="243"/>
      <c r="WRY76" s="243"/>
      <c r="WRZ76" s="243"/>
      <c r="WSA76" s="243"/>
      <c r="WSB76" s="243"/>
      <c r="WSC76" s="243"/>
      <c r="WSD76" s="243"/>
      <c r="WSE76" s="243"/>
      <c r="WSF76" s="243"/>
      <c r="WSG76" s="243"/>
      <c r="WSH76" s="243"/>
      <c r="WSI76" s="243"/>
      <c r="WSJ76" s="243"/>
      <c r="WSK76" s="243"/>
      <c r="WSL76" s="243"/>
      <c r="WSM76" s="243"/>
      <c r="WSN76" s="243"/>
      <c r="WSO76" s="243"/>
      <c r="WSP76" s="243"/>
      <c r="WSQ76" s="243"/>
      <c r="WSR76" s="243"/>
      <c r="WSS76" s="243"/>
      <c r="WST76" s="243"/>
      <c r="WSU76" s="243"/>
      <c r="WSV76" s="243"/>
      <c r="WSW76" s="243"/>
      <c r="WSX76" s="243"/>
      <c r="WSY76" s="243"/>
      <c r="WSZ76" s="243"/>
      <c r="WTA76" s="243"/>
      <c r="WTB76" s="243"/>
      <c r="WTC76" s="243"/>
      <c r="WTD76" s="243"/>
      <c r="WTE76" s="243"/>
      <c r="WTF76" s="243"/>
      <c r="WTG76" s="243"/>
      <c r="WTH76" s="243"/>
      <c r="WTI76" s="243"/>
      <c r="WTJ76" s="243"/>
      <c r="WTK76" s="243"/>
      <c r="WTL76" s="243"/>
      <c r="WTM76" s="243"/>
      <c r="WTN76" s="243"/>
      <c r="WTO76" s="243"/>
      <c r="WTP76" s="243"/>
      <c r="WTQ76" s="243"/>
      <c r="WTR76" s="243"/>
      <c r="WTS76" s="243"/>
      <c r="WTT76" s="243"/>
      <c r="WTU76" s="243"/>
      <c r="WTV76" s="243"/>
      <c r="WTW76" s="243"/>
      <c r="WTX76" s="243"/>
      <c r="WTY76" s="243"/>
      <c r="WTZ76" s="243"/>
      <c r="WUA76" s="243"/>
      <c r="WUB76" s="243"/>
      <c r="WUC76" s="243"/>
      <c r="WUD76" s="243"/>
      <c r="WUE76" s="243"/>
      <c r="WUF76" s="243"/>
      <c r="WUG76" s="243"/>
      <c r="WUH76" s="243"/>
      <c r="WUI76" s="243"/>
      <c r="WUJ76" s="243"/>
      <c r="WUK76" s="243"/>
      <c r="WUL76" s="243"/>
      <c r="WUM76" s="243"/>
      <c r="WUN76" s="243"/>
      <c r="WUO76" s="243"/>
      <c r="WUP76" s="243"/>
      <c r="WUQ76" s="243"/>
      <c r="WUR76" s="243"/>
      <c r="WUS76" s="243"/>
      <c r="WUT76" s="243"/>
      <c r="WUU76" s="243"/>
      <c r="WUV76" s="243"/>
      <c r="WUW76" s="243"/>
      <c r="WUX76" s="243"/>
      <c r="WUY76" s="243"/>
      <c r="WUZ76" s="243"/>
      <c r="WVA76" s="243"/>
      <c r="WVB76" s="243"/>
      <c r="WVC76" s="243"/>
      <c r="WVD76" s="243"/>
      <c r="WVE76" s="243"/>
      <c r="WVF76" s="243"/>
      <c r="WVG76" s="243"/>
      <c r="WVH76" s="243"/>
      <c r="WVI76" s="243"/>
      <c r="WVJ76" s="243"/>
      <c r="WVK76" s="243"/>
      <c r="WVL76" s="243"/>
      <c r="WVM76" s="243"/>
      <c r="WVN76" s="243"/>
      <c r="WVO76" s="243"/>
      <c r="WVP76" s="243"/>
      <c r="WVQ76" s="243"/>
      <c r="WVR76" s="243"/>
      <c r="WVS76" s="243"/>
      <c r="WVT76" s="243"/>
      <c r="WVU76" s="243"/>
      <c r="WVV76" s="243"/>
      <c r="WVW76" s="243"/>
      <c r="WVX76" s="243"/>
      <c r="WVY76" s="243"/>
      <c r="WVZ76" s="243"/>
      <c r="WWA76" s="243"/>
      <c r="WWB76" s="243"/>
      <c r="WWC76" s="243"/>
      <c r="WWD76" s="243"/>
      <c r="WWE76" s="243"/>
      <c r="WWF76" s="243"/>
      <c r="WWG76" s="243"/>
      <c r="WWH76" s="243"/>
      <c r="WWI76" s="243"/>
      <c r="WWJ76" s="243"/>
      <c r="WWK76" s="243"/>
      <c r="WWL76" s="243"/>
      <c r="WWM76" s="243"/>
      <c r="WWN76" s="243"/>
      <c r="WWO76" s="243"/>
      <c r="WWP76" s="243"/>
      <c r="WWQ76" s="243"/>
      <c r="WWR76" s="243"/>
      <c r="WWS76" s="243"/>
      <c r="WWT76" s="243"/>
      <c r="WWU76" s="243"/>
      <c r="WWV76" s="243"/>
      <c r="WWW76" s="243"/>
      <c r="WWX76" s="243"/>
      <c r="WWY76" s="243"/>
      <c r="WWZ76" s="243"/>
      <c r="WXA76" s="243"/>
      <c r="WXB76" s="243"/>
      <c r="WXC76" s="243"/>
      <c r="WXD76" s="243"/>
      <c r="WXE76" s="243"/>
      <c r="WXF76" s="243"/>
      <c r="WXG76" s="243"/>
      <c r="WXH76" s="243"/>
      <c r="WXI76" s="243"/>
      <c r="WXJ76" s="243"/>
      <c r="WXK76" s="243"/>
      <c r="WXL76" s="243"/>
      <c r="WXM76" s="243"/>
      <c r="WXN76" s="243"/>
      <c r="WXO76" s="243"/>
      <c r="WXP76" s="243"/>
      <c r="WXQ76" s="243"/>
      <c r="WXR76" s="243"/>
      <c r="WXS76" s="243"/>
      <c r="WXT76" s="243"/>
      <c r="WXU76" s="243"/>
      <c r="WXV76" s="243"/>
      <c r="WXW76" s="243"/>
      <c r="WXX76" s="243"/>
      <c r="WXY76" s="243"/>
      <c r="WXZ76" s="243"/>
      <c r="WYA76" s="243"/>
      <c r="WYB76" s="243"/>
      <c r="WYC76" s="243"/>
      <c r="WYD76" s="243"/>
      <c r="WYE76" s="243"/>
      <c r="WYF76" s="243"/>
      <c r="WYG76" s="243"/>
      <c r="WYH76" s="243"/>
      <c r="WYI76" s="243"/>
      <c r="WYJ76" s="243"/>
      <c r="WYK76" s="243"/>
      <c r="WYL76" s="243"/>
      <c r="WYM76" s="243"/>
      <c r="WYN76" s="243"/>
      <c r="WYO76" s="243"/>
      <c r="WYP76" s="243"/>
      <c r="WYQ76" s="243"/>
      <c r="WYR76" s="243"/>
      <c r="WYS76" s="243"/>
      <c r="WYT76" s="243"/>
      <c r="WYU76" s="243"/>
      <c r="WYV76" s="243"/>
      <c r="WYW76" s="243"/>
      <c r="WYX76" s="243"/>
      <c r="WYY76" s="243"/>
      <c r="WYZ76" s="243"/>
      <c r="WZA76" s="243"/>
      <c r="WZB76" s="243"/>
      <c r="WZC76" s="243"/>
      <c r="WZD76" s="243"/>
      <c r="WZE76" s="243"/>
      <c r="WZF76" s="243"/>
      <c r="WZG76" s="243"/>
      <c r="WZH76" s="243"/>
      <c r="WZI76" s="243"/>
      <c r="WZJ76" s="243"/>
      <c r="WZK76" s="243"/>
      <c r="WZL76" s="243"/>
      <c r="WZM76" s="243"/>
      <c r="WZN76" s="243"/>
      <c r="WZO76" s="243"/>
      <c r="WZP76" s="243"/>
      <c r="WZQ76" s="243"/>
      <c r="WZR76" s="243"/>
      <c r="WZS76" s="243"/>
      <c r="WZT76" s="243"/>
      <c r="WZU76" s="243"/>
      <c r="WZV76" s="243"/>
      <c r="WZW76" s="243"/>
      <c r="WZX76" s="243"/>
      <c r="WZY76" s="243"/>
      <c r="WZZ76" s="243"/>
      <c r="XAA76" s="243"/>
      <c r="XAB76" s="243"/>
      <c r="XAC76" s="243"/>
      <c r="XAD76" s="243"/>
      <c r="XAE76" s="243"/>
      <c r="XAF76" s="243"/>
      <c r="XAG76" s="243"/>
      <c r="XAH76" s="243"/>
      <c r="XAI76" s="243"/>
      <c r="XAJ76" s="243"/>
      <c r="XAK76" s="243"/>
      <c r="XAL76" s="243"/>
      <c r="XAM76" s="243"/>
      <c r="XAN76" s="243"/>
      <c r="XAO76" s="243"/>
      <c r="XAP76" s="243"/>
      <c r="XAQ76" s="243"/>
      <c r="XAR76" s="243"/>
      <c r="XAS76" s="243"/>
      <c r="XAT76" s="243"/>
      <c r="XAU76" s="243"/>
      <c r="XAV76" s="243"/>
      <c r="XAW76" s="243"/>
      <c r="XAX76" s="243"/>
      <c r="XAY76" s="243"/>
      <c r="XAZ76" s="243"/>
      <c r="XBA76" s="243"/>
      <c r="XBB76" s="243"/>
      <c r="XBC76" s="243"/>
      <c r="XBD76" s="243"/>
      <c r="XBE76" s="243"/>
      <c r="XBF76" s="243"/>
      <c r="XBG76" s="243"/>
      <c r="XBH76" s="243"/>
      <c r="XBI76" s="243"/>
      <c r="XBJ76" s="243"/>
      <c r="XBK76" s="243"/>
      <c r="XBL76" s="243"/>
      <c r="XBM76" s="243"/>
      <c r="XBN76" s="243"/>
      <c r="XBO76" s="243"/>
      <c r="XBP76" s="243"/>
      <c r="XBQ76" s="243"/>
      <c r="XBR76" s="243"/>
      <c r="XBS76" s="243"/>
      <c r="XBT76" s="243"/>
      <c r="XBU76" s="243"/>
      <c r="XBV76" s="243"/>
      <c r="XBW76" s="243"/>
      <c r="XBX76" s="243"/>
      <c r="XBY76" s="243"/>
      <c r="XBZ76" s="243"/>
      <c r="XCA76" s="243"/>
      <c r="XCB76" s="243"/>
      <c r="XCC76" s="243"/>
      <c r="XCD76" s="243"/>
      <c r="XCE76" s="243"/>
      <c r="XCF76" s="243"/>
      <c r="XCG76" s="243"/>
      <c r="XCH76" s="243"/>
      <c r="XCI76" s="243"/>
      <c r="XCJ76" s="243"/>
      <c r="XCK76" s="243"/>
      <c r="XCL76" s="243"/>
      <c r="XCM76" s="243"/>
      <c r="XCN76" s="243"/>
      <c r="XCO76" s="243"/>
      <c r="XCP76" s="243"/>
      <c r="XCQ76" s="243"/>
      <c r="XCR76" s="243"/>
      <c r="XCS76" s="243"/>
      <c r="XCT76" s="243"/>
      <c r="XCU76" s="243"/>
      <c r="XCV76" s="243"/>
      <c r="XCW76" s="243"/>
      <c r="XCX76" s="243"/>
      <c r="XCY76" s="243"/>
      <c r="XCZ76" s="243"/>
      <c r="XDA76" s="243"/>
      <c r="XDB76" s="243"/>
      <c r="XDC76" s="243"/>
      <c r="XDD76" s="243"/>
      <c r="XDE76" s="243"/>
      <c r="XDF76" s="243"/>
      <c r="XDG76" s="243"/>
      <c r="XDH76" s="243"/>
      <c r="XDI76" s="243"/>
      <c r="XDJ76" s="243"/>
      <c r="XDK76" s="243"/>
      <c r="XDL76" s="243"/>
      <c r="XDM76" s="243"/>
      <c r="XDN76" s="243"/>
      <c r="XDO76" s="243"/>
      <c r="XDP76" s="243"/>
      <c r="XDQ76" s="243"/>
      <c r="XDR76" s="243"/>
      <c r="XDS76" s="243"/>
      <c r="XDT76" s="243"/>
      <c r="XDU76" s="243"/>
      <c r="XDV76" s="243"/>
      <c r="XDW76" s="243"/>
      <c r="XDX76" s="243"/>
      <c r="XDY76" s="243"/>
      <c r="XDZ76" s="243"/>
      <c r="XEA76" s="243"/>
      <c r="XEB76" s="243"/>
      <c r="XEC76" s="243"/>
      <c r="XED76" s="243"/>
      <c r="XEE76" s="243"/>
      <c r="XEF76" s="243"/>
      <c r="XEG76" s="243"/>
      <c r="XEH76" s="243"/>
      <c r="XEI76" s="243"/>
      <c r="XEJ76" s="243"/>
      <c r="XEK76" s="243"/>
      <c r="XEL76" s="243"/>
      <c r="XEM76" s="243"/>
      <c r="XEN76" s="243"/>
      <c r="XEO76" s="243"/>
      <c r="XEP76" s="243"/>
      <c r="XEQ76" s="243"/>
      <c r="XER76" s="243"/>
      <c r="XES76" s="243"/>
      <c r="XET76" s="243"/>
      <c r="XEU76" s="243"/>
      <c r="XEV76" s="243"/>
      <c r="XEW76" s="243"/>
      <c r="XEX76" s="243"/>
      <c r="XEY76" s="243"/>
      <c r="XEZ76" s="243"/>
      <c r="XFA76" s="243"/>
      <c r="XFB76" s="243"/>
      <c r="XFC76" s="243"/>
    </row>
    <row r="77" spans="1:16383" s="339" customFormat="1">
      <c r="A77" s="584">
        <v>39</v>
      </c>
      <c r="B77" s="357" t="s">
        <v>88</v>
      </c>
      <c r="C77" s="323" t="s">
        <v>1351</v>
      </c>
      <c r="D77" s="343" t="s">
        <v>480</v>
      </c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  <c r="Q77" s="243"/>
      <c r="R77" s="243"/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  <c r="AM77" s="243"/>
      <c r="AN77" s="243"/>
      <c r="AO77" s="243"/>
      <c r="AP77" s="243"/>
      <c r="AQ77" s="243"/>
      <c r="AR77" s="243"/>
      <c r="AS77" s="243"/>
      <c r="AT77" s="243"/>
      <c r="AU77" s="243"/>
      <c r="AV77" s="243"/>
      <c r="AW77" s="243"/>
      <c r="AX77" s="243"/>
      <c r="AY77" s="243"/>
      <c r="AZ77" s="243"/>
      <c r="BA77" s="243"/>
      <c r="BB77" s="243"/>
      <c r="BC77" s="243"/>
      <c r="BD77" s="243"/>
      <c r="BE77" s="243"/>
      <c r="BF77" s="243"/>
      <c r="BG77" s="243"/>
      <c r="BH77" s="243"/>
      <c r="BI77" s="243"/>
      <c r="BJ77" s="243"/>
      <c r="BK77" s="243"/>
      <c r="BL77" s="243"/>
      <c r="BM77" s="243"/>
      <c r="BN77" s="243"/>
      <c r="BO77" s="243"/>
      <c r="BP77" s="243"/>
      <c r="BQ77" s="243"/>
      <c r="BR77" s="243"/>
      <c r="BS77" s="243"/>
      <c r="BT77" s="243"/>
      <c r="BU77" s="243"/>
      <c r="BV77" s="243"/>
      <c r="BW77" s="243"/>
      <c r="BX77" s="243"/>
      <c r="BY77" s="243"/>
      <c r="BZ77" s="243"/>
      <c r="CA77" s="243"/>
      <c r="CB77" s="243"/>
      <c r="CC77" s="243"/>
      <c r="CD77" s="243"/>
      <c r="CE77" s="243"/>
      <c r="CF77" s="243"/>
      <c r="CG77" s="243"/>
      <c r="CH77" s="243"/>
      <c r="CI77" s="243"/>
      <c r="CJ77" s="243"/>
      <c r="CK77" s="243"/>
      <c r="CL77" s="243"/>
      <c r="CM77" s="243"/>
      <c r="CN77" s="243"/>
      <c r="CO77" s="243"/>
      <c r="CP77" s="243"/>
      <c r="CQ77" s="243"/>
      <c r="CR77" s="243"/>
      <c r="CS77" s="243"/>
      <c r="CT77" s="243"/>
      <c r="CU77" s="243"/>
      <c r="CV77" s="243"/>
      <c r="CW77" s="243"/>
      <c r="CX77" s="243"/>
      <c r="CY77" s="243"/>
      <c r="CZ77" s="243"/>
      <c r="DA77" s="243"/>
      <c r="DB77" s="243"/>
      <c r="DC77" s="243"/>
      <c r="DD77" s="243"/>
      <c r="DE77" s="243"/>
      <c r="DF77" s="243"/>
      <c r="DG77" s="243"/>
      <c r="DH77" s="243"/>
      <c r="DI77" s="243"/>
      <c r="DJ77" s="243"/>
      <c r="DK77" s="243"/>
      <c r="DL77" s="243"/>
      <c r="DM77" s="243"/>
      <c r="DN77" s="243"/>
      <c r="DO77" s="243"/>
      <c r="DP77" s="243"/>
      <c r="DQ77" s="243"/>
      <c r="DR77" s="243"/>
      <c r="DS77" s="243"/>
      <c r="DT77" s="243"/>
      <c r="DU77" s="243"/>
      <c r="DV77" s="243"/>
      <c r="DW77" s="243"/>
      <c r="DX77" s="243"/>
      <c r="DY77" s="243"/>
      <c r="DZ77" s="243"/>
      <c r="EA77" s="243"/>
      <c r="EB77" s="243"/>
      <c r="EC77" s="243"/>
      <c r="ED77" s="243"/>
      <c r="EE77" s="243"/>
      <c r="EF77" s="243"/>
      <c r="EG77" s="243"/>
      <c r="EH77" s="243"/>
      <c r="EI77" s="243"/>
      <c r="EJ77" s="243"/>
      <c r="EK77" s="243"/>
      <c r="EL77" s="243"/>
      <c r="EM77" s="243"/>
      <c r="EN77" s="243"/>
      <c r="EO77" s="243"/>
      <c r="EP77" s="243"/>
      <c r="EQ77" s="243"/>
      <c r="ER77" s="243"/>
      <c r="ES77" s="243"/>
      <c r="ET77" s="243"/>
      <c r="EU77" s="243"/>
      <c r="EV77" s="243"/>
      <c r="EW77" s="243"/>
      <c r="EX77" s="243"/>
      <c r="EY77" s="243"/>
      <c r="EZ77" s="243"/>
      <c r="FA77" s="243"/>
      <c r="FB77" s="243"/>
      <c r="FC77" s="243"/>
      <c r="FD77" s="243"/>
      <c r="FE77" s="243"/>
      <c r="FF77" s="243"/>
      <c r="FG77" s="243"/>
      <c r="FH77" s="243"/>
      <c r="FI77" s="243"/>
      <c r="FJ77" s="243"/>
      <c r="FK77" s="243"/>
      <c r="FL77" s="243"/>
      <c r="FM77" s="243"/>
      <c r="FN77" s="243"/>
      <c r="FO77" s="243"/>
      <c r="FP77" s="243"/>
      <c r="FQ77" s="243"/>
      <c r="FR77" s="243"/>
      <c r="FS77" s="243"/>
      <c r="FT77" s="243"/>
      <c r="FU77" s="243"/>
      <c r="FV77" s="243"/>
      <c r="FW77" s="243"/>
      <c r="FX77" s="243"/>
      <c r="FY77" s="243"/>
      <c r="FZ77" s="243"/>
      <c r="GA77" s="243"/>
      <c r="GB77" s="243"/>
      <c r="GC77" s="243"/>
      <c r="GD77" s="243"/>
      <c r="GE77" s="243"/>
      <c r="GF77" s="243"/>
      <c r="GG77" s="243"/>
      <c r="GH77" s="243"/>
      <c r="GI77" s="243"/>
      <c r="GJ77" s="243"/>
      <c r="GK77" s="243"/>
      <c r="GL77" s="243"/>
      <c r="GM77" s="243"/>
      <c r="GN77" s="243"/>
      <c r="GO77" s="243"/>
      <c r="GP77" s="243"/>
      <c r="GQ77" s="243"/>
      <c r="GR77" s="243"/>
      <c r="GS77" s="243"/>
      <c r="GT77" s="243"/>
      <c r="GU77" s="243"/>
      <c r="GV77" s="243"/>
      <c r="GW77" s="243"/>
      <c r="GX77" s="243"/>
      <c r="GY77" s="243"/>
      <c r="GZ77" s="243"/>
      <c r="HA77" s="243"/>
      <c r="HB77" s="243"/>
      <c r="HC77" s="243"/>
      <c r="HD77" s="243"/>
      <c r="HE77" s="243"/>
      <c r="HF77" s="243"/>
      <c r="HG77" s="243"/>
      <c r="HH77" s="243"/>
      <c r="HI77" s="243"/>
      <c r="HJ77" s="243"/>
      <c r="HK77" s="243"/>
      <c r="HL77" s="243"/>
      <c r="HM77" s="243"/>
      <c r="HN77" s="243"/>
      <c r="HO77" s="243"/>
      <c r="HP77" s="243"/>
      <c r="HQ77" s="243"/>
      <c r="HR77" s="243"/>
      <c r="HS77" s="243"/>
      <c r="HT77" s="243"/>
      <c r="HU77" s="243"/>
      <c r="HV77" s="243"/>
      <c r="HW77" s="243"/>
      <c r="HX77" s="243"/>
      <c r="HY77" s="243"/>
      <c r="HZ77" s="243"/>
      <c r="IA77" s="243"/>
      <c r="IB77" s="243"/>
      <c r="IC77" s="243"/>
      <c r="ID77" s="243"/>
      <c r="IE77" s="243"/>
      <c r="IF77" s="243"/>
      <c r="IG77" s="243"/>
      <c r="IH77" s="243"/>
      <c r="II77" s="243"/>
      <c r="IJ77" s="243"/>
      <c r="IK77" s="243"/>
      <c r="IL77" s="243"/>
      <c r="IM77" s="243"/>
      <c r="IN77" s="243"/>
      <c r="IO77" s="243"/>
      <c r="IP77" s="243"/>
      <c r="IQ77" s="243"/>
      <c r="IR77" s="243"/>
      <c r="IS77" s="243"/>
      <c r="IT77" s="243"/>
      <c r="IU77" s="243"/>
      <c r="IV77" s="243"/>
      <c r="IW77" s="243"/>
      <c r="IX77" s="243"/>
      <c r="IY77" s="243"/>
      <c r="IZ77" s="243"/>
      <c r="JA77" s="243"/>
      <c r="JB77" s="243"/>
      <c r="JC77" s="243"/>
      <c r="JD77" s="243"/>
      <c r="JE77" s="243"/>
      <c r="JF77" s="243"/>
      <c r="JG77" s="243"/>
      <c r="JH77" s="243"/>
      <c r="JI77" s="243"/>
      <c r="JJ77" s="243"/>
      <c r="JK77" s="243"/>
      <c r="JL77" s="243"/>
      <c r="JM77" s="243"/>
      <c r="JN77" s="243"/>
      <c r="JO77" s="243"/>
      <c r="JP77" s="243"/>
      <c r="JQ77" s="243"/>
      <c r="JR77" s="243"/>
      <c r="JS77" s="243"/>
      <c r="JT77" s="243"/>
      <c r="JU77" s="243"/>
      <c r="JV77" s="243"/>
      <c r="JW77" s="243"/>
      <c r="JX77" s="243"/>
      <c r="JY77" s="243"/>
      <c r="JZ77" s="243"/>
      <c r="KA77" s="243"/>
      <c r="KB77" s="243"/>
      <c r="KC77" s="243"/>
      <c r="KD77" s="243"/>
      <c r="KE77" s="243"/>
      <c r="KF77" s="243"/>
      <c r="KG77" s="243"/>
      <c r="KH77" s="243"/>
      <c r="KI77" s="243"/>
      <c r="KJ77" s="243"/>
      <c r="KK77" s="243"/>
      <c r="KL77" s="243"/>
      <c r="KM77" s="243"/>
      <c r="KN77" s="243"/>
      <c r="KO77" s="243"/>
      <c r="KP77" s="243"/>
      <c r="KQ77" s="243"/>
      <c r="KR77" s="243"/>
      <c r="KS77" s="243"/>
      <c r="KT77" s="243"/>
      <c r="KU77" s="243"/>
      <c r="KV77" s="243"/>
      <c r="KW77" s="243"/>
      <c r="KX77" s="243"/>
      <c r="KY77" s="243"/>
      <c r="KZ77" s="243"/>
      <c r="LA77" s="243"/>
      <c r="LB77" s="243"/>
      <c r="LC77" s="243"/>
      <c r="LD77" s="243"/>
      <c r="LE77" s="243"/>
      <c r="LF77" s="243"/>
      <c r="LG77" s="243"/>
      <c r="LH77" s="243"/>
      <c r="LI77" s="243"/>
      <c r="LJ77" s="243"/>
      <c r="LK77" s="243"/>
      <c r="LL77" s="243"/>
      <c r="LM77" s="243"/>
      <c r="LN77" s="243"/>
      <c r="LO77" s="243"/>
      <c r="LP77" s="243"/>
      <c r="LQ77" s="243"/>
      <c r="LR77" s="243"/>
      <c r="LS77" s="243"/>
      <c r="LT77" s="243"/>
      <c r="LU77" s="243"/>
      <c r="LV77" s="243"/>
      <c r="LW77" s="243"/>
      <c r="LX77" s="243"/>
      <c r="LY77" s="243"/>
      <c r="LZ77" s="243"/>
      <c r="MA77" s="243"/>
      <c r="MB77" s="243"/>
      <c r="MC77" s="243"/>
      <c r="MD77" s="243"/>
      <c r="ME77" s="243"/>
      <c r="MF77" s="243"/>
      <c r="MG77" s="243"/>
      <c r="MH77" s="243"/>
      <c r="MI77" s="243"/>
      <c r="MJ77" s="243"/>
      <c r="MK77" s="243"/>
      <c r="ML77" s="243"/>
      <c r="MM77" s="243"/>
      <c r="MN77" s="243"/>
      <c r="MO77" s="243"/>
      <c r="MP77" s="243"/>
      <c r="MQ77" s="243"/>
      <c r="MR77" s="243"/>
      <c r="MS77" s="243"/>
      <c r="MT77" s="243"/>
      <c r="MU77" s="243"/>
      <c r="MV77" s="243"/>
      <c r="MW77" s="243"/>
      <c r="MX77" s="243"/>
      <c r="MY77" s="243"/>
      <c r="MZ77" s="243"/>
      <c r="NA77" s="243"/>
      <c r="NB77" s="243"/>
      <c r="NC77" s="243"/>
      <c r="ND77" s="243"/>
      <c r="NE77" s="243"/>
      <c r="NF77" s="243"/>
      <c r="NG77" s="243"/>
      <c r="NH77" s="243"/>
      <c r="NI77" s="243"/>
      <c r="NJ77" s="243"/>
      <c r="NK77" s="243"/>
      <c r="NL77" s="243"/>
      <c r="NM77" s="243"/>
      <c r="NN77" s="243"/>
      <c r="NO77" s="243"/>
      <c r="NP77" s="243"/>
      <c r="NQ77" s="243"/>
      <c r="NR77" s="243"/>
      <c r="NS77" s="243"/>
      <c r="NT77" s="243"/>
      <c r="NU77" s="243"/>
      <c r="NV77" s="243"/>
      <c r="NW77" s="243"/>
      <c r="NX77" s="243"/>
      <c r="NY77" s="243"/>
      <c r="NZ77" s="243"/>
      <c r="OA77" s="243"/>
      <c r="OB77" s="243"/>
      <c r="OC77" s="243"/>
      <c r="OD77" s="243"/>
      <c r="OE77" s="243"/>
      <c r="OF77" s="243"/>
      <c r="OG77" s="243"/>
      <c r="OH77" s="243"/>
      <c r="OI77" s="243"/>
      <c r="OJ77" s="243"/>
      <c r="OK77" s="243"/>
      <c r="OL77" s="243"/>
      <c r="OM77" s="243"/>
      <c r="ON77" s="243"/>
      <c r="OO77" s="243"/>
      <c r="OP77" s="243"/>
      <c r="OQ77" s="243"/>
      <c r="OR77" s="243"/>
      <c r="OS77" s="243"/>
      <c r="OT77" s="243"/>
      <c r="OU77" s="243"/>
      <c r="OV77" s="243"/>
      <c r="OW77" s="243"/>
      <c r="OX77" s="243"/>
      <c r="OY77" s="243"/>
      <c r="OZ77" s="243"/>
      <c r="PA77" s="243"/>
      <c r="PB77" s="243"/>
      <c r="PC77" s="243"/>
      <c r="PD77" s="243"/>
      <c r="PE77" s="243"/>
      <c r="PF77" s="243"/>
      <c r="PG77" s="243"/>
      <c r="PH77" s="243"/>
      <c r="PI77" s="243"/>
      <c r="PJ77" s="243"/>
      <c r="PK77" s="243"/>
      <c r="PL77" s="243"/>
      <c r="PM77" s="243"/>
      <c r="PN77" s="243"/>
      <c r="PO77" s="243"/>
      <c r="PP77" s="243"/>
      <c r="PQ77" s="243"/>
      <c r="PR77" s="243"/>
      <c r="PS77" s="243"/>
      <c r="PT77" s="243"/>
      <c r="PU77" s="243"/>
      <c r="PV77" s="243"/>
      <c r="PW77" s="243"/>
      <c r="PX77" s="243"/>
      <c r="PY77" s="243"/>
      <c r="PZ77" s="243"/>
      <c r="QA77" s="243"/>
      <c r="QB77" s="243"/>
      <c r="QC77" s="243"/>
      <c r="QD77" s="243"/>
      <c r="QE77" s="243"/>
      <c r="QF77" s="243"/>
      <c r="QG77" s="243"/>
      <c r="QH77" s="243"/>
      <c r="QI77" s="243"/>
      <c r="QJ77" s="243"/>
      <c r="QK77" s="243"/>
      <c r="QL77" s="243"/>
      <c r="QM77" s="243"/>
      <c r="QN77" s="243"/>
      <c r="QO77" s="243"/>
      <c r="QP77" s="243"/>
      <c r="QQ77" s="243"/>
      <c r="QR77" s="243"/>
      <c r="QS77" s="243"/>
      <c r="QT77" s="243"/>
      <c r="QU77" s="243"/>
      <c r="QV77" s="243"/>
      <c r="QW77" s="243"/>
      <c r="QX77" s="243"/>
      <c r="QY77" s="243"/>
      <c r="QZ77" s="243"/>
      <c r="RA77" s="243"/>
      <c r="RB77" s="243"/>
      <c r="RC77" s="243"/>
      <c r="RD77" s="243"/>
      <c r="RE77" s="243"/>
      <c r="RF77" s="243"/>
      <c r="RG77" s="243"/>
      <c r="RH77" s="243"/>
      <c r="RI77" s="243"/>
      <c r="RJ77" s="243"/>
      <c r="RK77" s="243"/>
      <c r="RL77" s="243"/>
      <c r="RM77" s="243"/>
      <c r="RN77" s="243"/>
      <c r="RO77" s="243"/>
      <c r="RP77" s="243"/>
      <c r="RQ77" s="243"/>
      <c r="RR77" s="243"/>
      <c r="RS77" s="243"/>
      <c r="RT77" s="243"/>
      <c r="RU77" s="243"/>
      <c r="RV77" s="243"/>
      <c r="RW77" s="243"/>
      <c r="RX77" s="243"/>
      <c r="RY77" s="243"/>
      <c r="RZ77" s="243"/>
      <c r="SA77" s="243"/>
      <c r="SB77" s="243"/>
      <c r="SC77" s="243"/>
      <c r="SD77" s="243"/>
      <c r="SE77" s="243"/>
      <c r="SF77" s="243"/>
      <c r="SG77" s="243"/>
      <c r="SH77" s="243"/>
      <c r="SI77" s="243"/>
      <c r="SJ77" s="243"/>
      <c r="SK77" s="243"/>
      <c r="SL77" s="243"/>
      <c r="SM77" s="243"/>
      <c r="SN77" s="243"/>
      <c r="SO77" s="243"/>
      <c r="SP77" s="243"/>
      <c r="SQ77" s="243"/>
      <c r="SR77" s="243"/>
      <c r="SS77" s="243"/>
      <c r="ST77" s="243"/>
      <c r="SU77" s="243"/>
      <c r="SV77" s="243"/>
      <c r="SW77" s="243"/>
      <c r="SX77" s="243"/>
      <c r="SY77" s="243"/>
      <c r="SZ77" s="243"/>
      <c r="TA77" s="243"/>
      <c r="TB77" s="243"/>
      <c r="TC77" s="243"/>
      <c r="TD77" s="243"/>
      <c r="TE77" s="243"/>
      <c r="TF77" s="243"/>
      <c r="TG77" s="243"/>
      <c r="TH77" s="243"/>
      <c r="TI77" s="243"/>
      <c r="TJ77" s="243"/>
      <c r="TK77" s="243"/>
      <c r="TL77" s="243"/>
      <c r="TM77" s="243"/>
      <c r="TN77" s="243"/>
      <c r="TO77" s="243"/>
      <c r="TP77" s="243"/>
      <c r="TQ77" s="243"/>
      <c r="TR77" s="243"/>
      <c r="TS77" s="243"/>
      <c r="TT77" s="243"/>
      <c r="TU77" s="243"/>
      <c r="TV77" s="243"/>
      <c r="TW77" s="243"/>
      <c r="TX77" s="243"/>
      <c r="TY77" s="243"/>
      <c r="TZ77" s="243"/>
      <c r="UA77" s="243"/>
      <c r="UB77" s="243"/>
      <c r="UC77" s="243"/>
      <c r="UD77" s="243"/>
      <c r="UE77" s="243"/>
      <c r="UF77" s="243"/>
      <c r="UG77" s="243"/>
      <c r="UH77" s="243"/>
      <c r="UI77" s="243"/>
      <c r="UJ77" s="243"/>
      <c r="UK77" s="243"/>
      <c r="UL77" s="243"/>
      <c r="UM77" s="243"/>
      <c r="UN77" s="243"/>
      <c r="UO77" s="243"/>
      <c r="UP77" s="243"/>
      <c r="UQ77" s="243"/>
      <c r="UR77" s="243"/>
      <c r="US77" s="243"/>
      <c r="UT77" s="243"/>
      <c r="UU77" s="243"/>
      <c r="UV77" s="243"/>
      <c r="UW77" s="243"/>
      <c r="UX77" s="243"/>
      <c r="UY77" s="243"/>
      <c r="UZ77" s="243"/>
      <c r="VA77" s="243"/>
      <c r="VB77" s="243"/>
      <c r="VC77" s="243"/>
      <c r="VD77" s="243"/>
      <c r="VE77" s="243"/>
      <c r="VF77" s="243"/>
      <c r="VG77" s="243"/>
      <c r="VH77" s="243"/>
      <c r="VI77" s="243"/>
      <c r="VJ77" s="243"/>
      <c r="VK77" s="243"/>
      <c r="VL77" s="243"/>
      <c r="VM77" s="243"/>
      <c r="VN77" s="243"/>
      <c r="VO77" s="243"/>
      <c r="VP77" s="243"/>
      <c r="VQ77" s="243"/>
      <c r="VR77" s="243"/>
      <c r="VS77" s="243"/>
      <c r="VT77" s="243"/>
      <c r="VU77" s="243"/>
      <c r="VV77" s="243"/>
      <c r="VW77" s="243"/>
      <c r="VX77" s="243"/>
      <c r="VY77" s="243"/>
      <c r="VZ77" s="243"/>
      <c r="WA77" s="243"/>
      <c r="WB77" s="243"/>
      <c r="WC77" s="243"/>
      <c r="WD77" s="243"/>
      <c r="WE77" s="243"/>
      <c r="WF77" s="243"/>
      <c r="WG77" s="243"/>
      <c r="WH77" s="243"/>
      <c r="WI77" s="243"/>
      <c r="WJ77" s="243"/>
      <c r="WK77" s="243"/>
      <c r="WL77" s="243"/>
      <c r="WM77" s="243"/>
      <c r="WN77" s="243"/>
      <c r="WO77" s="243"/>
      <c r="WP77" s="243"/>
      <c r="WQ77" s="243"/>
      <c r="WR77" s="243"/>
      <c r="WS77" s="243"/>
      <c r="WT77" s="243"/>
      <c r="WU77" s="243"/>
      <c r="WV77" s="243"/>
      <c r="WW77" s="243"/>
      <c r="WX77" s="243"/>
      <c r="WY77" s="243"/>
      <c r="WZ77" s="243"/>
      <c r="XA77" s="243"/>
      <c r="XB77" s="243"/>
      <c r="XC77" s="243"/>
      <c r="XD77" s="243"/>
      <c r="XE77" s="243"/>
      <c r="XF77" s="243"/>
      <c r="XG77" s="243"/>
      <c r="XH77" s="243"/>
      <c r="XI77" s="243"/>
      <c r="XJ77" s="243"/>
      <c r="XK77" s="243"/>
      <c r="XL77" s="243"/>
      <c r="XM77" s="243"/>
      <c r="XN77" s="243"/>
      <c r="XO77" s="243"/>
      <c r="XP77" s="243"/>
      <c r="XQ77" s="243"/>
      <c r="XR77" s="243"/>
      <c r="XS77" s="243"/>
      <c r="XT77" s="243"/>
      <c r="XU77" s="243"/>
      <c r="XV77" s="243"/>
      <c r="XW77" s="243"/>
      <c r="XX77" s="243"/>
      <c r="XY77" s="243"/>
      <c r="XZ77" s="243"/>
      <c r="YA77" s="243"/>
      <c r="YB77" s="243"/>
      <c r="YC77" s="243"/>
      <c r="YD77" s="243"/>
      <c r="YE77" s="243"/>
      <c r="YF77" s="243"/>
      <c r="YG77" s="243"/>
      <c r="YH77" s="243"/>
      <c r="YI77" s="243"/>
      <c r="YJ77" s="243"/>
      <c r="YK77" s="243"/>
      <c r="YL77" s="243"/>
      <c r="YM77" s="243"/>
      <c r="YN77" s="243"/>
      <c r="YO77" s="243"/>
      <c r="YP77" s="243"/>
      <c r="YQ77" s="243"/>
      <c r="YR77" s="243"/>
      <c r="YS77" s="243"/>
      <c r="YT77" s="243"/>
      <c r="YU77" s="243"/>
      <c r="YV77" s="243"/>
      <c r="YW77" s="243"/>
      <c r="YX77" s="243"/>
      <c r="YY77" s="243"/>
      <c r="YZ77" s="243"/>
      <c r="ZA77" s="243"/>
      <c r="ZB77" s="243"/>
      <c r="ZC77" s="243"/>
      <c r="ZD77" s="243"/>
      <c r="ZE77" s="243"/>
      <c r="ZF77" s="243"/>
      <c r="ZG77" s="243"/>
      <c r="ZH77" s="243"/>
      <c r="ZI77" s="243"/>
      <c r="ZJ77" s="243"/>
      <c r="ZK77" s="243"/>
      <c r="ZL77" s="243"/>
      <c r="ZM77" s="243"/>
      <c r="ZN77" s="243"/>
      <c r="ZO77" s="243"/>
      <c r="ZP77" s="243"/>
      <c r="ZQ77" s="243"/>
      <c r="ZR77" s="243"/>
      <c r="ZS77" s="243"/>
      <c r="ZT77" s="243"/>
      <c r="ZU77" s="243"/>
      <c r="ZV77" s="243"/>
      <c r="ZW77" s="243"/>
      <c r="ZX77" s="243"/>
      <c r="ZY77" s="243"/>
      <c r="ZZ77" s="243"/>
      <c r="AAA77" s="243"/>
      <c r="AAB77" s="243"/>
      <c r="AAC77" s="243"/>
      <c r="AAD77" s="243"/>
      <c r="AAE77" s="243"/>
      <c r="AAF77" s="243"/>
      <c r="AAG77" s="243"/>
      <c r="AAH77" s="243"/>
      <c r="AAI77" s="243"/>
      <c r="AAJ77" s="243"/>
      <c r="AAK77" s="243"/>
      <c r="AAL77" s="243"/>
      <c r="AAM77" s="243"/>
      <c r="AAN77" s="243"/>
      <c r="AAO77" s="243"/>
      <c r="AAP77" s="243"/>
      <c r="AAQ77" s="243"/>
      <c r="AAR77" s="243"/>
      <c r="AAS77" s="243"/>
      <c r="AAT77" s="243"/>
      <c r="AAU77" s="243"/>
      <c r="AAV77" s="243"/>
      <c r="AAW77" s="243"/>
      <c r="AAX77" s="243"/>
      <c r="AAY77" s="243"/>
      <c r="AAZ77" s="243"/>
      <c r="ABA77" s="243"/>
      <c r="ABB77" s="243"/>
      <c r="ABC77" s="243"/>
      <c r="ABD77" s="243"/>
      <c r="ABE77" s="243"/>
      <c r="ABF77" s="243"/>
      <c r="ABG77" s="243"/>
      <c r="ABH77" s="243"/>
      <c r="ABI77" s="243"/>
      <c r="ABJ77" s="243"/>
      <c r="ABK77" s="243"/>
      <c r="ABL77" s="243"/>
      <c r="ABM77" s="243"/>
      <c r="ABN77" s="243"/>
      <c r="ABO77" s="243"/>
      <c r="ABP77" s="243"/>
      <c r="ABQ77" s="243"/>
      <c r="ABR77" s="243"/>
      <c r="ABS77" s="243"/>
      <c r="ABT77" s="243"/>
      <c r="ABU77" s="243"/>
      <c r="ABV77" s="243"/>
      <c r="ABW77" s="243"/>
      <c r="ABX77" s="243"/>
      <c r="ABY77" s="243"/>
      <c r="ABZ77" s="243"/>
      <c r="ACA77" s="243"/>
      <c r="ACB77" s="243"/>
      <c r="ACC77" s="243"/>
      <c r="ACD77" s="243"/>
      <c r="ACE77" s="243"/>
      <c r="ACF77" s="243"/>
      <c r="ACG77" s="243"/>
      <c r="ACH77" s="243"/>
      <c r="ACI77" s="243"/>
      <c r="ACJ77" s="243"/>
      <c r="ACK77" s="243"/>
      <c r="ACL77" s="243"/>
      <c r="ACM77" s="243"/>
      <c r="ACN77" s="243"/>
      <c r="ACO77" s="243"/>
      <c r="ACP77" s="243"/>
      <c r="ACQ77" s="243"/>
      <c r="ACR77" s="243"/>
      <c r="ACS77" s="243"/>
      <c r="ACT77" s="243"/>
      <c r="ACU77" s="243"/>
      <c r="ACV77" s="243"/>
      <c r="ACW77" s="243"/>
      <c r="ACX77" s="243"/>
      <c r="ACY77" s="243"/>
      <c r="ACZ77" s="243"/>
      <c r="ADA77" s="243"/>
      <c r="ADB77" s="243"/>
      <c r="ADC77" s="243"/>
      <c r="ADD77" s="243"/>
      <c r="ADE77" s="243"/>
      <c r="ADF77" s="243"/>
      <c r="ADG77" s="243"/>
      <c r="ADH77" s="243"/>
      <c r="ADI77" s="243"/>
      <c r="ADJ77" s="243"/>
      <c r="ADK77" s="243"/>
      <c r="ADL77" s="243"/>
      <c r="ADM77" s="243"/>
      <c r="ADN77" s="243"/>
      <c r="ADO77" s="243"/>
      <c r="ADP77" s="243"/>
      <c r="ADQ77" s="243"/>
      <c r="ADR77" s="243"/>
      <c r="ADS77" s="243"/>
      <c r="ADT77" s="243"/>
      <c r="ADU77" s="243"/>
      <c r="ADV77" s="243"/>
      <c r="ADW77" s="243"/>
      <c r="ADX77" s="243"/>
      <c r="ADY77" s="243"/>
      <c r="ADZ77" s="243"/>
      <c r="AEA77" s="243"/>
      <c r="AEB77" s="243"/>
      <c r="AEC77" s="243"/>
      <c r="AED77" s="243"/>
      <c r="AEE77" s="243"/>
      <c r="AEF77" s="243"/>
      <c r="AEG77" s="243"/>
      <c r="AEH77" s="243"/>
      <c r="AEI77" s="243"/>
      <c r="AEJ77" s="243"/>
      <c r="AEK77" s="243"/>
      <c r="AEL77" s="243"/>
      <c r="AEM77" s="243"/>
      <c r="AEN77" s="243"/>
      <c r="AEO77" s="243"/>
      <c r="AEP77" s="243"/>
      <c r="AEQ77" s="243"/>
      <c r="AER77" s="243"/>
      <c r="AES77" s="243"/>
      <c r="AET77" s="243"/>
      <c r="AEU77" s="243"/>
      <c r="AEV77" s="243"/>
      <c r="AEW77" s="243"/>
      <c r="AEX77" s="243"/>
      <c r="AEY77" s="243"/>
      <c r="AEZ77" s="243"/>
      <c r="AFA77" s="243"/>
      <c r="AFB77" s="243"/>
      <c r="AFC77" s="243"/>
      <c r="AFD77" s="243"/>
      <c r="AFE77" s="243"/>
      <c r="AFF77" s="243"/>
      <c r="AFG77" s="243"/>
      <c r="AFH77" s="243"/>
      <c r="AFI77" s="243"/>
      <c r="AFJ77" s="243"/>
      <c r="AFK77" s="243"/>
      <c r="AFL77" s="243"/>
      <c r="AFM77" s="243"/>
      <c r="AFN77" s="243"/>
      <c r="AFO77" s="243"/>
      <c r="AFP77" s="243"/>
      <c r="AFQ77" s="243"/>
      <c r="AFR77" s="243"/>
      <c r="AFS77" s="243"/>
      <c r="AFT77" s="243"/>
      <c r="AFU77" s="243"/>
      <c r="AFV77" s="243"/>
      <c r="AFW77" s="243"/>
      <c r="AFX77" s="243"/>
      <c r="AFY77" s="243"/>
      <c r="AFZ77" s="243"/>
      <c r="AGA77" s="243"/>
      <c r="AGB77" s="243"/>
      <c r="AGC77" s="243"/>
      <c r="AGD77" s="243"/>
      <c r="AGE77" s="243"/>
      <c r="AGF77" s="243"/>
      <c r="AGG77" s="243"/>
      <c r="AGH77" s="243"/>
      <c r="AGI77" s="243"/>
      <c r="AGJ77" s="243"/>
      <c r="AGK77" s="243"/>
      <c r="AGL77" s="243"/>
      <c r="AGM77" s="243"/>
      <c r="AGN77" s="243"/>
      <c r="AGO77" s="243"/>
      <c r="AGP77" s="243"/>
      <c r="AGQ77" s="243"/>
      <c r="AGR77" s="243"/>
      <c r="AGS77" s="243"/>
      <c r="AGT77" s="243"/>
      <c r="AGU77" s="243"/>
      <c r="AGV77" s="243"/>
      <c r="AGW77" s="243"/>
      <c r="AGX77" s="243"/>
      <c r="AGY77" s="243"/>
      <c r="AGZ77" s="243"/>
      <c r="AHA77" s="243"/>
      <c r="AHB77" s="243"/>
      <c r="AHC77" s="243"/>
      <c r="AHD77" s="243"/>
      <c r="AHE77" s="243"/>
      <c r="AHF77" s="243"/>
      <c r="AHG77" s="243"/>
      <c r="AHH77" s="243"/>
      <c r="AHI77" s="243"/>
      <c r="AHJ77" s="243"/>
      <c r="AHK77" s="243"/>
      <c r="AHL77" s="243"/>
      <c r="AHM77" s="243"/>
      <c r="AHN77" s="243"/>
      <c r="AHO77" s="243"/>
      <c r="AHP77" s="243"/>
      <c r="AHQ77" s="243"/>
      <c r="AHR77" s="243"/>
      <c r="AHS77" s="243"/>
      <c r="AHT77" s="243"/>
      <c r="AHU77" s="243"/>
      <c r="AHV77" s="243"/>
      <c r="AHW77" s="243"/>
      <c r="AHX77" s="243"/>
      <c r="AHY77" s="243"/>
      <c r="AHZ77" s="243"/>
      <c r="AIA77" s="243"/>
      <c r="AIB77" s="243"/>
      <c r="AIC77" s="243"/>
      <c r="AID77" s="243"/>
      <c r="AIE77" s="243"/>
      <c r="AIF77" s="243"/>
      <c r="AIG77" s="243"/>
      <c r="AIH77" s="243"/>
      <c r="AII77" s="243"/>
      <c r="AIJ77" s="243"/>
      <c r="AIK77" s="243"/>
      <c r="AIL77" s="243"/>
      <c r="AIM77" s="243"/>
      <c r="AIN77" s="243"/>
      <c r="AIO77" s="243"/>
      <c r="AIP77" s="243"/>
      <c r="AIQ77" s="243"/>
      <c r="AIR77" s="243"/>
      <c r="AIS77" s="243"/>
      <c r="AIT77" s="243"/>
      <c r="AIU77" s="243"/>
      <c r="AIV77" s="243"/>
      <c r="AIW77" s="243"/>
      <c r="AIX77" s="243"/>
      <c r="AIY77" s="243"/>
      <c r="AIZ77" s="243"/>
      <c r="AJA77" s="243"/>
      <c r="AJB77" s="243"/>
      <c r="AJC77" s="243"/>
      <c r="AJD77" s="243"/>
      <c r="AJE77" s="243"/>
      <c r="AJF77" s="243"/>
      <c r="AJG77" s="243"/>
      <c r="AJH77" s="243"/>
      <c r="AJI77" s="243"/>
      <c r="AJJ77" s="243"/>
      <c r="AJK77" s="243"/>
      <c r="AJL77" s="243"/>
      <c r="AJM77" s="243"/>
      <c r="AJN77" s="243"/>
      <c r="AJO77" s="243"/>
      <c r="AJP77" s="243"/>
      <c r="AJQ77" s="243"/>
      <c r="AJR77" s="243"/>
      <c r="AJS77" s="243"/>
      <c r="AJT77" s="243"/>
      <c r="AJU77" s="243"/>
      <c r="AJV77" s="243"/>
      <c r="AJW77" s="243"/>
      <c r="AJX77" s="243"/>
      <c r="AJY77" s="243"/>
      <c r="AJZ77" s="243"/>
      <c r="AKA77" s="243"/>
      <c r="AKB77" s="243"/>
      <c r="AKC77" s="243"/>
      <c r="AKD77" s="243"/>
      <c r="AKE77" s="243"/>
      <c r="AKF77" s="243"/>
      <c r="AKG77" s="243"/>
      <c r="AKH77" s="243"/>
      <c r="AKI77" s="243"/>
      <c r="AKJ77" s="243"/>
      <c r="AKK77" s="243"/>
      <c r="AKL77" s="243"/>
      <c r="AKM77" s="243"/>
      <c r="AKN77" s="243"/>
      <c r="AKO77" s="243"/>
      <c r="AKP77" s="243"/>
      <c r="AKQ77" s="243"/>
      <c r="AKR77" s="243"/>
      <c r="AKS77" s="243"/>
      <c r="AKT77" s="243"/>
      <c r="AKU77" s="243"/>
      <c r="AKV77" s="243"/>
      <c r="AKW77" s="243"/>
      <c r="AKX77" s="243"/>
      <c r="AKY77" s="243"/>
      <c r="AKZ77" s="243"/>
      <c r="ALA77" s="243"/>
      <c r="ALB77" s="243"/>
      <c r="ALC77" s="243"/>
      <c r="ALD77" s="243"/>
      <c r="ALE77" s="243"/>
      <c r="ALF77" s="243"/>
      <c r="ALG77" s="243"/>
      <c r="ALH77" s="243"/>
      <c r="ALI77" s="243"/>
      <c r="ALJ77" s="243"/>
      <c r="ALK77" s="243"/>
      <c r="ALL77" s="243"/>
      <c r="ALM77" s="243"/>
      <c r="ALN77" s="243"/>
      <c r="ALO77" s="243"/>
      <c r="ALP77" s="243"/>
      <c r="ALQ77" s="243"/>
      <c r="ALR77" s="243"/>
      <c r="ALS77" s="243"/>
      <c r="ALT77" s="243"/>
      <c r="ALU77" s="243"/>
      <c r="ALV77" s="243"/>
      <c r="ALW77" s="243"/>
      <c r="ALX77" s="243"/>
      <c r="ALY77" s="243"/>
      <c r="ALZ77" s="243"/>
      <c r="AMA77" s="243"/>
      <c r="AMB77" s="243"/>
      <c r="AMC77" s="243"/>
      <c r="AMD77" s="243"/>
      <c r="AME77" s="243"/>
      <c r="AMF77" s="243"/>
      <c r="AMG77" s="243"/>
      <c r="AMH77" s="243"/>
      <c r="AMI77" s="243"/>
      <c r="AMJ77" s="243"/>
      <c r="AMK77" s="243"/>
      <c r="AML77" s="243"/>
      <c r="AMM77" s="243"/>
      <c r="AMN77" s="243"/>
      <c r="AMO77" s="243"/>
      <c r="AMP77" s="243"/>
      <c r="AMQ77" s="243"/>
      <c r="AMR77" s="243"/>
      <c r="AMS77" s="243"/>
      <c r="AMT77" s="243"/>
      <c r="AMU77" s="243"/>
      <c r="AMV77" s="243"/>
      <c r="AMW77" s="243"/>
      <c r="AMX77" s="243"/>
      <c r="AMY77" s="243"/>
      <c r="AMZ77" s="243"/>
      <c r="ANA77" s="243"/>
      <c r="ANB77" s="243"/>
      <c r="ANC77" s="243"/>
      <c r="AND77" s="243"/>
      <c r="ANE77" s="243"/>
      <c r="ANF77" s="243"/>
      <c r="ANG77" s="243"/>
      <c r="ANH77" s="243"/>
      <c r="ANI77" s="243"/>
      <c r="ANJ77" s="243"/>
      <c r="ANK77" s="243"/>
      <c r="ANL77" s="243"/>
      <c r="ANM77" s="243"/>
      <c r="ANN77" s="243"/>
      <c r="ANO77" s="243"/>
      <c r="ANP77" s="243"/>
      <c r="ANQ77" s="243"/>
      <c r="ANR77" s="243"/>
      <c r="ANS77" s="243"/>
      <c r="ANT77" s="243"/>
      <c r="ANU77" s="243"/>
      <c r="ANV77" s="243"/>
      <c r="ANW77" s="243"/>
      <c r="ANX77" s="243"/>
      <c r="ANY77" s="243"/>
      <c r="ANZ77" s="243"/>
      <c r="AOA77" s="243"/>
      <c r="AOB77" s="243"/>
      <c r="AOC77" s="243"/>
      <c r="AOD77" s="243"/>
      <c r="AOE77" s="243"/>
      <c r="AOF77" s="243"/>
      <c r="AOG77" s="243"/>
      <c r="AOH77" s="243"/>
      <c r="AOI77" s="243"/>
      <c r="AOJ77" s="243"/>
      <c r="AOK77" s="243"/>
      <c r="AOL77" s="243"/>
      <c r="AOM77" s="243"/>
      <c r="AON77" s="243"/>
      <c r="AOO77" s="243"/>
      <c r="AOP77" s="243"/>
      <c r="AOQ77" s="243"/>
      <c r="AOR77" s="243"/>
      <c r="AOS77" s="243"/>
      <c r="AOT77" s="243"/>
      <c r="AOU77" s="243"/>
      <c r="AOV77" s="243"/>
      <c r="AOW77" s="243"/>
      <c r="AOX77" s="243"/>
      <c r="AOY77" s="243"/>
      <c r="AOZ77" s="243"/>
      <c r="APA77" s="243"/>
      <c r="APB77" s="243"/>
      <c r="APC77" s="243"/>
      <c r="APD77" s="243"/>
      <c r="APE77" s="243"/>
      <c r="APF77" s="243"/>
      <c r="APG77" s="243"/>
      <c r="APH77" s="243"/>
      <c r="API77" s="243"/>
      <c r="APJ77" s="243"/>
      <c r="APK77" s="243"/>
      <c r="APL77" s="243"/>
      <c r="APM77" s="243"/>
      <c r="APN77" s="243"/>
      <c r="APO77" s="243"/>
      <c r="APP77" s="243"/>
      <c r="APQ77" s="243"/>
      <c r="APR77" s="243"/>
      <c r="APS77" s="243"/>
      <c r="APT77" s="243"/>
      <c r="APU77" s="243"/>
      <c r="APV77" s="243"/>
      <c r="APW77" s="243"/>
      <c r="APX77" s="243"/>
      <c r="APY77" s="243"/>
      <c r="APZ77" s="243"/>
      <c r="AQA77" s="243"/>
      <c r="AQB77" s="243"/>
      <c r="AQC77" s="243"/>
      <c r="AQD77" s="243"/>
      <c r="AQE77" s="243"/>
      <c r="AQF77" s="243"/>
      <c r="AQG77" s="243"/>
      <c r="AQH77" s="243"/>
      <c r="AQI77" s="243"/>
      <c r="AQJ77" s="243"/>
      <c r="AQK77" s="243"/>
      <c r="AQL77" s="243"/>
      <c r="AQM77" s="243"/>
      <c r="AQN77" s="243"/>
      <c r="AQO77" s="243"/>
      <c r="AQP77" s="243"/>
      <c r="AQQ77" s="243"/>
      <c r="AQR77" s="243"/>
      <c r="AQS77" s="243"/>
      <c r="AQT77" s="243"/>
      <c r="AQU77" s="243"/>
      <c r="AQV77" s="243"/>
      <c r="AQW77" s="243"/>
      <c r="AQX77" s="243"/>
      <c r="AQY77" s="243"/>
      <c r="AQZ77" s="243"/>
      <c r="ARA77" s="243"/>
      <c r="ARB77" s="243"/>
      <c r="ARC77" s="243"/>
      <c r="ARD77" s="243"/>
      <c r="ARE77" s="243"/>
      <c r="ARF77" s="243"/>
      <c r="ARG77" s="243"/>
      <c r="ARH77" s="243"/>
      <c r="ARI77" s="243"/>
      <c r="ARJ77" s="243"/>
      <c r="ARK77" s="243"/>
      <c r="ARL77" s="243"/>
      <c r="ARM77" s="243"/>
      <c r="ARN77" s="243"/>
      <c r="ARO77" s="243"/>
      <c r="ARP77" s="243"/>
      <c r="ARQ77" s="243"/>
      <c r="ARR77" s="243"/>
      <c r="ARS77" s="243"/>
      <c r="ART77" s="243"/>
      <c r="ARU77" s="243"/>
      <c r="ARV77" s="243"/>
      <c r="ARW77" s="243"/>
      <c r="ARX77" s="243"/>
      <c r="ARY77" s="243"/>
      <c r="ARZ77" s="243"/>
      <c r="ASA77" s="243"/>
      <c r="ASB77" s="243"/>
      <c r="ASC77" s="243"/>
      <c r="ASD77" s="243"/>
      <c r="ASE77" s="243"/>
      <c r="ASF77" s="243"/>
      <c r="ASG77" s="243"/>
      <c r="ASH77" s="243"/>
      <c r="ASI77" s="243"/>
      <c r="ASJ77" s="243"/>
      <c r="ASK77" s="243"/>
      <c r="ASL77" s="243"/>
      <c r="ASM77" s="243"/>
      <c r="ASN77" s="243"/>
      <c r="ASO77" s="243"/>
      <c r="ASP77" s="243"/>
      <c r="ASQ77" s="243"/>
      <c r="ASR77" s="243"/>
      <c r="ASS77" s="243"/>
      <c r="AST77" s="243"/>
      <c r="ASU77" s="243"/>
      <c r="ASV77" s="243"/>
      <c r="ASW77" s="243"/>
      <c r="ASX77" s="243"/>
      <c r="ASY77" s="243"/>
      <c r="ASZ77" s="243"/>
      <c r="ATA77" s="243"/>
      <c r="ATB77" s="243"/>
      <c r="ATC77" s="243"/>
      <c r="ATD77" s="243"/>
      <c r="ATE77" s="243"/>
      <c r="ATF77" s="243"/>
      <c r="ATG77" s="243"/>
      <c r="ATH77" s="243"/>
      <c r="ATI77" s="243"/>
      <c r="ATJ77" s="243"/>
      <c r="ATK77" s="243"/>
      <c r="ATL77" s="243"/>
      <c r="ATM77" s="243"/>
      <c r="ATN77" s="243"/>
      <c r="ATO77" s="243"/>
      <c r="ATP77" s="243"/>
      <c r="ATQ77" s="243"/>
      <c r="ATR77" s="243"/>
      <c r="ATS77" s="243"/>
      <c r="ATT77" s="243"/>
      <c r="ATU77" s="243"/>
      <c r="ATV77" s="243"/>
      <c r="ATW77" s="243"/>
      <c r="ATX77" s="243"/>
      <c r="ATY77" s="243"/>
      <c r="ATZ77" s="243"/>
      <c r="AUA77" s="243"/>
      <c r="AUB77" s="243"/>
      <c r="AUC77" s="243"/>
      <c r="AUD77" s="243"/>
      <c r="AUE77" s="243"/>
      <c r="AUF77" s="243"/>
      <c r="AUG77" s="243"/>
      <c r="AUH77" s="243"/>
      <c r="AUI77" s="243"/>
      <c r="AUJ77" s="243"/>
      <c r="AUK77" s="243"/>
      <c r="AUL77" s="243"/>
      <c r="AUM77" s="243"/>
      <c r="AUN77" s="243"/>
      <c r="AUO77" s="243"/>
      <c r="AUP77" s="243"/>
      <c r="AUQ77" s="243"/>
      <c r="AUR77" s="243"/>
      <c r="AUS77" s="243"/>
      <c r="AUT77" s="243"/>
      <c r="AUU77" s="243"/>
      <c r="AUV77" s="243"/>
      <c r="AUW77" s="243"/>
      <c r="AUX77" s="243"/>
      <c r="AUY77" s="243"/>
      <c r="AUZ77" s="243"/>
      <c r="AVA77" s="243"/>
      <c r="AVB77" s="243"/>
      <c r="AVC77" s="243"/>
      <c r="AVD77" s="243"/>
      <c r="AVE77" s="243"/>
      <c r="AVF77" s="243"/>
      <c r="AVG77" s="243"/>
      <c r="AVH77" s="243"/>
      <c r="AVI77" s="243"/>
      <c r="AVJ77" s="243"/>
      <c r="AVK77" s="243"/>
      <c r="AVL77" s="243"/>
      <c r="AVM77" s="243"/>
      <c r="AVN77" s="243"/>
      <c r="AVO77" s="243"/>
      <c r="AVP77" s="243"/>
      <c r="AVQ77" s="243"/>
      <c r="AVR77" s="243"/>
      <c r="AVS77" s="243"/>
      <c r="AVT77" s="243"/>
      <c r="AVU77" s="243"/>
      <c r="AVV77" s="243"/>
      <c r="AVW77" s="243"/>
      <c r="AVX77" s="243"/>
      <c r="AVY77" s="243"/>
      <c r="AVZ77" s="243"/>
      <c r="AWA77" s="243"/>
      <c r="AWB77" s="243"/>
      <c r="AWC77" s="243"/>
      <c r="AWD77" s="243"/>
      <c r="AWE77" s="243"/>
      <c r="AWF77" s="243"/>
      <c r="AWG77" s="243"/>
      <c r="AWH77" s="243"/>
      <c r="AWI77" s="243"/>
      <c r="AWJ77" s="243"/>
      <c r="AWK77" s="243"/>
      <c r="AWL77" s="243"/>
      <c r="AWM77" s="243"/>
      <c r="AWN77" s="243"/>
      <c r="AWO77" s="243"/>
      <c r="AWP77" s="243"/>
      <c r="AWQ77" s="243"/>
      <c r="AWR77" s="243"/>
      <c r="AWS77" s="243"/>
      <c r="AWT77" s="243"/>
      <c r="AWU77" s="243"/>
      <c r="AWV77" s="243"/>
      <c r="AWW77" s="243"/>
      <c r="AWX77" s="243"/>
      <c r="AWY77" s="243"/>
      <c r="AWZ77" s="243"/>
      <c r="AXA77" s="243"/>
      <c r="AXB77" s="243"/>
      <c r="AXC77" s="243"/>
      <c r="AXD77" s="243"/>
      <c r="AXE77" s="243"/>
      <c r="AXF77" s="243"/>
      <c r="AXG77" s="243"/>
      <c r="AXH77" s="243"/>
      <c r="AXI77" s="243"/>
      <c r="AXJ77" s="243"/>
      <c r="AXK77" s="243"/>
      <c r="AXL77" s="243"/>
      <c r="AXM77" s="243"/>
      <c r="AXN77" s="243"/>
      <c r="AXO77" s="243"/>
      <c r="AXP77" s="243"/>
      <c r="AXQ77" s="243"/>
      <c r="AXR77" s="243"/>
      <c r="AXS77" s="243"/>
      <c r="AXT77" s="243"/>
      <c r="AXU77" s="243"/>
      <c r="AXV77" s="243"/>
      <c r="AXW77" s="243"/>
      <c r="AXX77" s="243"/>
      <c r="AXY77" s="243"/>
      <c r="AXZ77" s="243"/>
      <c r="AYA77" s="243"/>
      <c r="AYB77" s="243"/>
      <c r="AYC77" s="243"/>
      <c r="AYD77" s="243"/>
      <c r="AYE77" s="243"/>
      <c r="AYF77" s="243"/>
      <c r="AYG77" s="243"/>
      <c r="AYH77" s="243"/>
      <c r="AYI77" s="243"/>
      <c r="AYJ77" s="243"/>
      <c r="AYK77" s="243"/>
      <c r="AYL77" s="243"/>
      <c r="AYM77" s="243"/>
      <c r="AYN77" s="243"/>
      <c r="AYO77" s="243"/>
      <c r="AYP77" s="243"/>
      <c r="AYQ77" s="243"/>
      <c r="AYR77" s="243"/>
      <c r="AYS77" s="243"/>
      <c r="AYT77" s="243"/>
      <c r="AYU77" s="243"/>
      <c r="AYV77" s="243"/>
      <c r="AYW77" s="243"/>
      <c r="AYX77" s="243"/>
      <c r="AYY77" s="243"/>
      <c r="AYZ77" s="243"/>
      <c r="AZA77" s="243"/>
      <c r="AZB77" s="243"/>
      <c r="AZC77" s="243"/>
      <c r="AZD77" s="243"/>
      <c r="AZE77" s="243"/>
      <c r="AZF77" s="243"/>
      <c r="AZG77" s="243"/>
      <c r="AZH77" s="243"/>
      <c r="AZI77" s="243"/>
      <c r="AZJ77" s="243"/>
      <c r="AZK77" s="243"/>
      <c r="AZL77" s="243"/>
      <c r="AZM77" s="243"/>
      <c r="AZN77" s="243"/>
      <c r="AZO77" s="243"/>
      <c r="AZP77" s="243"/>
      <c r="AZQ77" s="243"/>
      <c r="AZR77" s="243"/>
      <c r="AZS77" s="243"/>
      <c r="AZT77" s="243"/>
      <c r="AZU77" s="243"/>
      <c r="AZV77" s="243"/>
      <c r="AZW77" s="243"/>
      <c r="AZX77" s="243"/>
      <c r="AZY77" s="243"/>
      <c r="AZZ77" s="243"/>
      <c r="BAA77" s="243"/>
      <c r="BAB77" s="243"/>
      <c r="BAC77" s="243"/>
      <c r="BAD77" s="243"/>
      <c r="BAE77" s="243"/>
      <c r="BAF77" s="243"/>
      <c r="BAG77" s="243"/>
      <c r="BAH77" s="243"/>
      <c r="BAI77" s="243"/>
      <c r="BAJ77" s="243"/>
      <c r="BAK77" s="243"/>
      <c r="BAL77" s="243"/>
      <c r="BAM77" s="243"/>
      <c r="BAN77" s="243"/>
      <c r="BAO77" s="243"/>
      <c r="BAP77" s="243"/>
      <c r="BAQ77" s="243"/>
      <c r="BAR77" s="243"/>
      <c r="BAS77" s="243"/>
      <c r="BAT77" s="243"/>
      <c r="BAU77" s="243"/>
      <c r="BAV77" s="243"/>
      <c r="BAW77" s="243"/>
      <c r="BAX77" s="243"/>
      <c r="BAY77" s="243"/>
      <c r="BAZ77" s="243"/>
      <c r="BBA77" s="243"/>
      <c r="BBB77" s="243"/>
      <c r="BBC77" s="243"/>
      <c r="BBD77" s="243"/>
      <c r="BBE77" s="243"/>
      <c r="BBF77" s="243"/>
      <c r="BBG77" s="243"/>
      <c r="BBH77" s="243"/>
      <c r="BBI77" s="243"/>
      <c r="BBJ77" s="243"/>
      <c r="BBK77" s="243"/>
      <c r="BBL77" s="243"/>
      <c r="BBM77" s="243"/>
      <c r="BBN77" s="243"/>
      <c r="BBO77" s="243"/>
      <c r="BBP77" s="243"/>
      <c r="BBQ77" s="243"/>
      <c r="BBR77" s="243"/>
      <c r="BBS77" s="243"/>
      <c r="BBT77" s="243"/>
      <c r="BBU77" s="243"/>
      <c r="BBV77" s="243"/>
      <c r="BBW77" s="243"/>
      <c r="BBX77" s="243"/>
      <c r="BBY77" s="243"/>
      <c r="BBZ77" s="243"/>
      <c r="BCA77" s="243"/>
      <c r="BCB77" s="243"/>
      <c r="BCC77" s="243"/>
      <c r="BCD77" s="243"/>
      <c r="BCE77" s="243"/>
      <c r="BCF77" s="243"/>
      <c r="BCG77" s="243"/>
      <c r="BCH77" s="243"/>
      <c r="BCI77" s="243"/>
      <c r="BCJ77" s="243"/>
      <c r="BCK77" s="243"/>
      <c r="BCL77" s="243"/>
      <c r="BCM77" s="243"/>
      <c r="BCN77" s="243"/>
      <c r="BCO77" s="243"/>
      <c r="BCP77" s="243"/>
      <c r="BCQ77" s="243"/>
      <c r="BCR77" s="243"/>
      <c r="BCS77" s="243"/>
      <c r="BCT77" s="243"/>
      <c r="BCU77" s="243"/>
      <c r="BCV77" s="243"/>
      <c r="BCW77" s="243"/>
      <c r="BCX77" s="243"/>
      <c r="BCY77" s="243"/>
      <c r="BCZ77" s="243"/>
      <c r="BDA77" s="243"/>
      <c r="BDB77" s="243"/>
      <c r="BDC77" s="243"/>
      <c r="BDD77" s="243"/>
      <c r="BDE77" s="243"/>
      <c r="BDF77" s="243"/>
      <c r="BDG77" s="243"/>
      <c r="BDH77" s="243"/>
      <c r="BDI77" s="243"/>
      <c r="BDJ77" s="243"/>
      <c r="BDK77" s="243"/>
      <c r="BDL77" s="243"/>
      <c r="BDM77" s="243"/>
      <c r="BDN77" s="243"/>
      <c r="BDO77" s="243"/>
      <c r="BDP77" s="243"/>
      <c r="BDQ77" s="243"/>
      <c r="BDR77" s="243"/>
      <c r="BDS77" s="243"/>
      <c r="BDT77" s="243"/>
      <c r="BDU77" s="243"/>
      <c r="BDV77" s="243"/>
      <c r="BDW77" s="243"/>
      <c r="BDX77" s="243"/>
      <c r="BDY77" s="243"/>
      <c r="BDZ77" s="243"/>
      <c r="BEA77" s="243"/>
      <c r="BEB77" s="243"/>
      <c r="BEC77" s="243"/>
      <c r="BED77" s="243"/>
      <c r="BEE77" s="243"/>
      <c r="BEF77" s="243"/>
      <c r="BEG77" s="243"/>
      <c r="BEH77" s="243"/>
      <c r="BEI77" s="243"/>
      <c r="BEJ77" s="243"/>
      <c r="BEK77" s="243"/>
      <c r="BEL77" s="243"/>
      <c r="BEM77" s="243"/>
      <c r="BEN77" s="243"/>
      <c r="BEO77" s="243"/>
      <c r="BEP77" s="243"/>
      <c r="BEQ77" s="243"/>
      <c r="BER77" s="243"/>
      <c r="BES77" s="243"/>
      <c r="BET77" s="243"/>
      <c r="BEU77" s="243"/>
      <c r="BEV77" s="243"/>
      <c r="BEW77" s="243"/>
      <c r="BEX77" s="243"/>
      <c r="BEY77" s="243"/>
      <c r="BEZ77" s="243"/>
      <c r="BFA77" s="243"/>
      <c r="BFB77" s="243"/>
      <c r="BFC77" s="243"/>
      <c r="BFD77" s="243"/>
      <c r="BFE77" s="243"/>
      <c r="BFF77" s="243"/>
      <c r="BFG77" s="243"/>
      <c r="BFH77" s="243"/>
      <c r="BFI77" s="243"/>
      <c r="BFJ77" s="243"/>
      <c r="BFK77" s="243"/>
      <c r="BFL77" s="243"/>
      <c r="BFM77" s="243"/>
      <c r="BFN77" s="243"/>
      <c r="BFO77" s="243"/>
      <c r="BFP77" s="243"/>
      <c r="BFQ77" s="243"/>
      <c r="BFR77" s="243"/>
      <c r="BFS77" s="243"/>
      <c r="BFT77" s="243"/>
      <c r="BFU77" s="243"/>
      <c r="BFV77" s="243"/>
      <c r="BFW77" s="243"/>
      <c r="BFX77" s="243"/>
      <c r="BFY77" s="243"/>
      <c r="BFZ77" s="243"/>
      <c r="BGA77" s="243"/>
      <c r="BGB77" s="243"/>
      <c r="BGC77" s="243"/>
      <c r="BGD77" s="243"/>
      <c r="BGE77" s="243"/>
      <c r="BGF77" s="243"/>
      <c r="BGG77" s="243"/>
      <c r="BGH77" s="243"/>
      <c r="BGI77" s="243"/>
      <c r="BGJ77" s="243"/>
      <c r="BGK77" s="243"/>
      <c r="BGL77" s="243"/>
      <c r="BGM77" s="243"/>
      <c r="BGN77" s="243"/>
      <c r="BGO77" s="243"/>
      <c r="BGP77" s="243"/>
      <c r="BGQ77" s="243"/>
      <c r="BGR77" s="243"/>
      <c r="BGS77" s="243"/>
      <c r="BGT77" s="243"/>
      <c r="BGU77" s="243"/>
      <c r="BGV77" s="243"/>
      <c r="BGW77" s="243"/>
      <c r="BGX77" s="243"/>
      <c r="BGY77" s="243"/>
      <c r="BGZ77" s="243"/>
      <c r="BHA77" s="243"/>
      <c r="BHB77" s="243"/>
      <c r="BHC77" s="243"/>
      <c r="BHD77" s="243"/>
      <c r="BHE77" s="243"/>
      <c r="BHF77" s="243"/>
      <c r="BHG77" s="243"/>
      <c r="BHH77" s="243"/>
      <c r="BHI77" s="243"/>
      <c r="BHJ77" s="243"/>
      <c r="BHK77" s="243"/>
      <c r="BHL77" s="243"/>
      <c r="BHM77" s="243"/>
      <c r="BHN77" s="243"/>
      <c r="BHO77" s="243"/>
      <c r="BHP77" s="243"/>
      <c r="BHQ77" s="243"/>
      <c r="BHR77" s="243"/>
      <c r="BHS77" s="243"/>
      <c r="BHT77" s="243"/>
      <c r="BHU77" s="243"/>
      <c r="BHV77" s="243"/>
      <c r="BHW77" s="243"/>
      <c r="BHX77" s="243"/>
      <c r="BHY77" s="243"/>
      <c r="BHZ77" s="243"/>
      <c r="BIA77" s="243"/>
      <c r="BIB77" s="243"/>
      <c r="BIC77" s="243"/>
      <c r="BID77" s="243"/>
      <c r="BIE77" s="243"/>
      <c r="BIF77" s="243"/>
      <c r="BIG77" s="243"/>
      <c r="BIH77" s="243"/>
      <c r="BII77" s="243"/>
      <c r="BIJ77" s="243"/>
      <c r="BIK77" s="243"/>
      <c r="BIL77" s="243"/>
      <c r="BIM77" s="243"/>
      <c r="BIN77" s="243"/>
      <c r="BIO77" s="243"/>
      <c r="BIP77" s="243"/>
      <c r="BIQ77" s="243"/>
      <c r="BIR77" s="243"/>
      <c r="BIS77" s="243"/>
      <c r="BIT77" s="243"/>
      <c r="BIU77" s="243"/>
      <c r="BIV77" s="243"/>
      <c r="BIW77" s="243"/>
      <c r="BIX77" s="243"/>
      <c r="BIY77" s="243"/>
      <c r="BIZ77" s="243"/>
      <c r="BJA77" s="243"/>
      <c r="BJB77" s="243"/>
      <c r="BJC77" s="243"/>
      <c r="BJD77" s="243"/>
      <c r="BJE77" s="243"/>
      <c r="BJF77" s="243"/>
      <c r="BJG77" s="243"/>
      <c r="BJH77" s="243"/>
      <c r="BJI77" s="243"/>
      <c r="BJJ77" s="243"/>
      <c r="BJK77" s="243"/>
      <c r="BJL77" s="243"/>
      <c r="BJM77" s="243"/>
      <c r="BJN77" s="243"/>
      <c r="BJO77" s="243"/>
      <c r="BJP77" s="243"/>
      <c r="BJQ77" s="243"/>
      <c r="BJR77" s="243"/>
      <c r="BJS77" s="243"/>
      <c r="BJT77" s="243"/>
      <c r="BJU77" s="243"/>
      <c r="BJV77" s="243"/>
      <c r="BJW77" s="243"/>
      <c r="BJX77" s="243"/>
      <c r="BJY77" s="243"/>
      <c r="BJZ77" s="243"/>
      <c r="BKA77" s="243"/>
      <c r="BKB77" s="243"/>
      <c r="BKC77" s="243"/>
      <c r="BKD77" s="243"/>
      <c r="BKE77" s="243"/>
      <c r="BKF77" s="243"/>
      <c r="BKG77" s="243"/>
      <c r="BKH77" s="243"/>
      <c r="BKI77" s="243"/>
      <c r="BKJ77" s="243"/>
      <c r="BKK77" s="243"/>
      <c r="BKL77" s="243"/>
      <c r="BKM77" s="243"/>
      <c r="BKN77" s="243"/>
      <c r="BKO77" s="243"/>
      <c r="BKP77" s="243"/>
      <c r="BKQ77" s="243"/>
      <c r="BKR77" s="243"/>
      <c r="BKS77" s="243"/>
      <c r="BKT77" s="243"/>
      <c r="BKU77" s="243"/>
      <c r="BKV77" s="243"/>
      <c r="BKW77" s="243"/>
      <c r="BKX77" s="243"/>
      <c r="BKY77" s="243"/>
      <c r="BKZ77" s="243"/>
      <c r="BLA77" s="243"/>
      <c r="BLB77" s="243"/>
      <c r="BLC77" s="243"/>
      <c r="BLD77" s="243"/>
      <c r="BLE77" s="243"/>
      <c r="BLF77" s="243"/>
      <c r="BLG77" s="243"/>
      <c r="BLH77" s="243"/>
      <c r="BLI77" s="243"/>
      <c r="BLJ77" s="243"/>
      <c r="BLK77" s="243"/>
      <c r="BLL77" s="243"/>
      <c r="BLM77" s="243"/>
      <c r="BLN77" s="243"/>
      <c r="BLO77" s="243"/>
      <c r="BLP77" s="243"/>
      <c r="BLQ77" s="243"/>
      <c r="BLR77" s="243"/>
      <c r="BLS77" s="243"/>
      <c r="BLT77" s="243"/>
      <c r="BLU77" s="243"/>
      <c r="BLV77" s="243"/>
      <c r="BLW77" s="243"/>
      <c r="BLX77" s="243"/>
      <c r="BLY77" s="243"/>
      <c r="BLZ77" s="243"/>
      <c r="BMA77" s="243"/>
      <c r="BMB77" s="243"/>
      <c r="BMC77" s="243"/>
      <c r="BMD77" s="243"/>
      <c r="BME77" s="243"/>
      <c r="BMF77" s="243"/>
      <c r="BMG77" s="243"/>
      <c r="BMH77" s="243"/>
      <c r="BMI77" s="243"/>
      <c r="BMJ77" s="243"/>
      <c r="BMK77" s="243"/>
      <c r="BML77" s="243"/>
      <c r="BMM77" s="243"/>
      <c r="BMN77" s="243"/>
      <c r="BMO77" s="243"/>
      <c r="BMP77" s="243"/>
      <c r="BMQ77" s="243"/>
      <c r="BMR77" s="243"/>
      <c r="BMS77" s="243"/>
      <c r="BMT77" s="243"/>
      <c r="BMU77" s="243"/>
      <c r="BMV77" s="243"/>
      <c r="BMW77" s="243"/>
      <c r="BMX77" s="243"/>
      <c r="BMY77" s="243"/>
      <c r="BMZ77" s="243"/>
      <c r="BNA77" s="243"/>
      <c r="BNB77" s="243"/>
      <c r="BNC77" s="243"/>
      <c r="BND77" s="243"/>
      <c r="BNE77" s="243"/>
      <c r="BNF77" s="243"/>
      <c r="BNG77" s="243"/>
      <c r="BNH77" s="243"/>
      <c r="BNI77" s="243"/>
      <c r="BNJ77" s="243"/>
      <c r="BNK77" s="243"/>
      <c r="BNL77" s="243"/>
      <c r="BNM77" s="243"/>
      <c r="BNN77" s="243"/>
      <c r="BNO77" s="243"/>
      <c r="BNP77" s="243"/>
      <c r="BNQ77" s="243"/>
      <c r="BNR77" s="243"/>
      <c r="BNS77" s="243"/>
      <c r="BNT77" s="243"/>
      <c r="BNU77" s="243"/>
      <c r="BNV77" s="243"/>
      <c r="BNW77" s="243"/>
      <c r="BNX77" s="243"/>
      <c r="BNY77" s="243"/>
      <c r="BNZ77" s="243"/>
      <c r="BOA77" s="243"/>
      <c r="BOB77" s="243"/>
      <c r="BOC77" s="243"/>
      <c r="BOD77" s="243"/>
      <c r="BOE77" s="243"/>
      <c r="BOF77" s="243"/>
      <c r="BOG77" s="243"/>
      <c r="BOH77" s="243"/>
      <c r="BOI77" s="243"/>
      <c r="BOJ77" s="243"/>
      <c r="BOK77" s="243"/>
      <c r="BOL77" s="243"/>
      <c r="BOM77" s="243"/>
      <c r="BON77" s="243"/>
      <c r="BOO77" s="243"/>
      <c r="BOP77" s="243"/>
      <c r="BOQ77" s="243"/>
      <c r="BOR77" s="243"/>
      <c r="BOS77" s="243"/>
      <c r="BOT77" s="243"/>
      <c r="BOU77" s="243"/>
      <c r="BOV77" s="243"/>
      <c r="BOW77" s="243"/>
      <c r="BOX77" s="243"/>
      <c r="BOY77" s="243"/>
      <c r="BOZ77" s="243"/>
      <c r="BPA77" s="243"/>
      <c r="BPB77" s="243"/>
      <c r="BPC77" s="243"/>
      <c r="BPD77" s="243"/>
      <c r="BPE77" s="243"/>
      <c r="BPF77" s="243"/>
      <c r="BPG77" s="243"/>
      <c r="BPH77" s="243"/>
      <c r="BPI77" s="243"/>
      <c r="BPJ77" s="243"/>
      <c r="BPK77" s="243"/>
      <c r="BPL77" s="243"/>
      <c r="BPM77" s="243"/>
      <c r="BPN77" s="243"/>
      <c r="BPO77" s="243"/>
      <c r="BPP77" s="243"/>
      <c r="BPQ77" s="243"/>
      <c r="BPR77" s="243"/>
      <c r="BPS77" s="243"/>
      <c r="BPT77" s="243"/>
      <c r="BPU77" s="243"/>
      <c r="BPV77" s="243"/>
      <c r="BPW77" s="243"/>
      <c r="BPX77" s="243"/>
      <c r="BPY77" s="243"/>
      <c r="BPZ77" s="243"/>
      <c r="BQA77" s="243"/>
      <c r="BQB77" s="243"/>
      <c r="BQC77" s="243"/>
      <c r="BQD77" s="243"/>
      <c r="BQE77" s="243"/>
      <c r="BQF77" s="243"/>
      <c r="BQG77" s="243"/>
      <c r="BQH77" s="243"/>
      <c r="BQI77" s="243"/>
      <c r="BQJ77" s="243"/>
      <c r="BQK77" s="243"/>
      <c r="BQL77" s="243"/>
      <c r="BQM77" s="243"/>
      <c r="BQN77" s="243"/>
      <c r="BQO77" s="243"/>
      <c r="BQP77" s="243"/>
      <c r="BQQ77" s="243"/>
      <c r="BQR77" s="243"/>
      <c r="BQS77" s="243"/>
      <c r="BQT77" s="243"/>
      <c r="BQU77" s="243"/>
      <c r="BQV77" s="243"/>
      <c r="BQW77" s="243"/>
      <c r="BQX77" s="243"/>
      <c r="BQY77" s="243"/>
      <c r="BQZ77" s="243"/>
      <c r="BRA77" s="243"/>
      <c r="BRB77" s="243"/>
      <c r="BRC77" s="243"/>
      <c r="BRD77" s="243"/>
      <c r="BRE77" s="243"/>
      <c r="BRF77" s="243"/>
      <c r="BRG77" s="243"/>
      <c r="BRH77" s="243"/>
      <c r="BRI77" s="243"/>
      <c r="BRJ77" s="243"/>
      <c r="BRK77" s="243"/>
      <c r="BRL77" s="243"/>
      <c r="BRM77" s="243"/>
      <c r="BRN77" s="243"/>
      <c r="BRO77" s="243"/>
      <c r="BRP77" s="243"/>
      <c r="BRQ77" s="243"/>
      <c r="BRR77" s="243"/>
      <c r="BRS77" s="243"/>
      <c r="BRT77" s="243"/>
      <c r="BRU77" s="243"/>
      <c r="BRV77" s="243"/>
      <c r="BRW77" s="243"/>
      <c r="BRX77" s="243"/>
      <c r="BRY77" s="243"/>
      <c r="BRZ77" s="243"/>
      <c r="BSA77" s="243"/>
      <c r="BSB77" s="243"/>
      <c r="BSC77" s="243"/>
      <c r="BSD77" s="243"/>
      <c r="BSE77" s="243"/>
      <c r="BSF77" s="243"/>
      <c r="BSG77" s="243"/>
      <c r="BSH77" s="243"/>
      <c r="BSI77" s="243"/>
      <c r="BSJ77" s="243"/>
      <c r="BSK77" s="243"/>
      <c r="BSL77" s="243"/>
      <c r="BSM77" s="243"/>
      <c r="BSN77" s="243"/>
      <c r="BSO77" s="243"/>
      <c r="BSP77" s="243"/>
      <c r="BSQ77" s="243"/>
      <c r="BSR77" s="243"/>
      <c r="BSS77" s="243"/>
      <c r="BST77" s="243"/>
      <c r="BSU77" s="243"/>
      <c r="BSV77" s="243"/>
      <c r="BSW77" s="243"/>
      <c r="BSX77" s="243"/>
      <c r="BSY77" s="243"/>
      <c r="BSZ77" s="243"/>
      <c r="BTA77" s="243"/>
      <c r="BTB77" s="243"/>
      <c r="BTC77" s="243"/>
      <c r="BTD77" s="243"/>
      <c r="BTE77" s="243"/>
      <c r="BTF77" s="243"/>
      <c r="BTG77" s="243"/>
      <c r="BTH77" s="243"/>
      <c r="BTI77" s="243"/>
      <c r="BTJ77" s="243"/>
      <c r="BTK77" s="243"/>
      <c r="BTL77" s="243"/>
      <c r="BTM77" s="243"/>
      <c r="BTN77" s="243"/>
      <c r="BTO77" s="243"/>
      <c r="BTP77" s="243"/>
      <c r="BTQ77" s="243"/>
      <c r="BTR77" s="243"/>
      <c r="BTS77" s="243"/>
      <c r="BTT77" s="243"/>
      <c r="BTU77" s="243"/>
      <c r="BTV77" s="243"/>
      <c r="BTW77" s="243"/>
      <c r="BTX77" s="243"/>
      <c r="BTY77" s="243"/>
      <c r="BTZ77" s="243"/>
      <c r="BUA77" s="243"/>
      <c r="BUB77" s="243"/>
      <c r="BUC77" s="243"/>
      <c r="BUD77" s="243"/>
      <c r="BUE77" s="243"/>
      <c r="BUF77" s="243"/>
      <c r="BUG77" s="243"/>
      <c r="BUH77" s="243"/>
      <c r="BUI77" s="243"/>
      <c r="BUJ77" s="243"/>
      <c r="BUK77" s="243"/>
      <c r="BUL77" s="243"/>
      <c r="BUM77" s="243"/>
      <c r="BUN77" s="243"/>
      <c r="BUO77" s="243"/>
      <c r="BUP77" s="243"/>
      <c r="BUQ77" s="243"/>
      <c r="BUR77" s="243"/>
      <c r="BUS77" s="243"/>
      <c r="BUT77" s="243"/>
      <c r="BUU77" s="243"/>
      <c r="BUV77" s="243"/>
      <c r="BUW77" s="243"/>
      <c r="BUX77" s="243"/>
      <c r="BUY77" s="243"/>
      <c r="BUZ77" s="243"/>
      <c r="BVA77" s="243"/>
      <c r="BVB77" s="243"/>
      <c r="BVC77" s="243"/>
      <c r="BVD77" s="243"/>
      <c r="BVE77" s="243"/>
      <c r="BVF77" s="243"/>
      <c r="BVG77" s="243"/>
      <c r="BVH77" s="243"/>
      <c r="BVI77" s="243"/>
      <c r="BVJ77" s="243"/>
      <c r="BVK77" s="243"/>
      <c r="BVL77" s="243"/>
      <c r="BVM77" s="243"/>
      <c r="BVN77" s="243"/>
      <c r="BVO77" s="243"/>
      <c r="BVP77" s="243"/>
      <c r="BVQ77" s="243"/>
      <c r="BVR77" s="243"/>
      <c r="BVS77" s="243"/>
      <c r="BVT77" s="243"/>
      <c r="BVU77" s="243"/>
      <c r="BVV77" s="243"/>
      <c r="BVW77" s="243"/>
      <c r="BVX77" s="243"/>
      <c r="BVY77" s="243"/>
      <c r="BVZ77" s="243"/>
      <c r="BWA77" s="243"/>
      <c r="BWB77" s="243"/>
      <c r="BWC77" s="243"/>
      <c r="BWD77" s="243"/>
      <c r="BWE77" s="243"/>
      <c r="BWF77" s="243"/>
      <c r="BWG77" s="243"/>
      <c r="BWH77" s="243"/>
      <c r="BWI77" s="243"/>
      <c r="BWJ77" s="243"/>
      <c r="BWK77" s="243"/>
      <c r="BWL77" s="243"/>
      <c r="BWM77" s="243"/>
      <c r="BWN77" s="243"/>
      <c r="BWO77" s="243"/>
      <c r="BWP77" s="243"/>
      <c r="BWQ77" s="243"/>
      <c r="BWR77" s="243"/>
      <c r="BWS77" s="243"/>
      <c r="BWT77" s="243"/>
      <c r="BWU77" s="243"/>
      <c r="BWV77" s="243"/>
      <c r="BWW77" s="243"/>
      <c r="BWX77" s="243"/>
      <c r="BWY77" s="243"/>
      <c r="BWZ77" s="243"/>
      <c r="BXA77" s="243"/>
      <c r="BXB77" s="243"/>
      <c r="BXC77" s="243"/>
      <c r="BXD77" s="243"/>
      <c r="BXE77" s="243"/>
      <c r="BXF77" s="243"/>
      <c r="BXG77" s="243"/>
      <c r="BXH77" s="243"/>
      <c r="BXI77" s="243"/>
      <c r="BXJ77" s="243"/>
      <c r="BXK77" s="243"/>
      <c r="BXL77" s="243"/>
      <c r="BXM77" s="243"/>
      <c r="BXN77" s="243"/>
      <c r="BXO77" s="243"/>
      <c r="BXP77" s="243"/>
      <c r="BXQ77" s="243"/>
      <c r="BXR77" s="243"/>
      <c r="BXS77" s="243"/>
      <c r="BXT77" s="243"/>
      <c r="BXU77" s="243"/>
      <c r="BXV77" s="243"/>
      <c r="BXW77" s="243"/>
      <c r="BXX77" s="243"/>
      <c r="BXY77" s="243"/>
      <c r="BXZ77" s="243"/>
      <c r="BYA77" s="243"/>
      <c r="BYB77" s="243"/>
      <c r="BYC77" s="243"/>
      <c r="BYD77" s="243"/>
      <c r="BYE77" s="243"/>
      <c r="BYF77" s="243"/>
      <c r="BYG77" s="243"/>
      <c r="BYH77" s="243"/>
      <c r="BYI77" s="243"/>
      <c r="BYJ77" s="243"/>
      <c r="BYK77" s="243"/>
      <c r="BYL77" s="243"/>
      <c r="BYM77" s="243"/>
      <c r="BYN77" s="243"/>
      <c r="BYO77" s="243"/>
      <c r="BYP77" s="243"/>
      <c r="BYQ77" s="243"/>
      <c r="BYR77" s="243"/>
      <c r="BYS77" s="243"/>
      <c r="BYT77" s="243"/>
      <c r="BYU77" s="243"/>
      <c r="BYV77" s="243"/>
      <c r="BYW77" s="243"/>
      <c r="BYX77" s="243"/>
      <c r="BYY77" s="243"/>
      <c r="BYZ77" s="243"/>
      <c r="BZA77" s="243"/>
      <c r="BZB77" s="243"/>
      <c r="BZC77" s="243"/>
      <c r="BZD77" s="243"/>
      <c r="BZE77" s="243"/>
      <c r="BZF77" s="243"/>
      <c r="BZG77" s="243"/>
      <c r="BZH77" s="243"/>
      <c r="BZI77" s="243"/>
      <c r="BZJ77" s="243"/>
      <c r="BZK77" s="243"/>
      <c r="BZL77" s="243"/>
      <c r="BZM77" s="243"/>
      <c r="BZN77" s="243"/>
      <c r="BZO77" s="243"/>
      <c r="BZP77" s="243"/>
      <c r="BZQ77" s="243"/>
      <c r="BZR77" s="243"/>
      <c r="BZS77" s="243"/>
      <c r="BZT77" s="243"/>
      <c r="BZU77" s="243"/>
      <c r="BZV77" s="243"/>
      <c r="BZW77" s="243"/>
      <c r="BZX77" s="243"/>
      <c r="BZY77" s="243"/>
      <c r="BZZ77" s="243"/>
      <c r="CAA77" s="243"/>
      <c r="CAB77" s="243"/>
      <c r="CAC77" s="243"/>
      <c r="CAD77" s="243"/>
      <c r="CAE77" s="243"/>
      <c r="CAF77" s="243"/>
      <c r="CAG77" s="243"/>
      <c r="CAH77" s="243"/>
      <c r="CAI77" s="243"/>
      <c r="CAJ77" s="243"/>
      <c r="CAK77" s="243"/>
      <c r="CAL77" s="243"/>
      <c r="CAM77" s="243"/>
      <c r="CAN77" s="243"/>
      <c r="CAO77" s="243"/>
      <c r="CAP77" s="243"/>
      <c r="CAQ77" s="243"/>
      <c r="CAR77" s="243"/>
      <c r="CAS77" s="243"/>
      <c r="CAT77" s="243"/>
      <c r="CAU77" s="243"/>
      <c r="CAV77" s="243"/>
      <c r="CAW77" s="243"/>
      <c r="CAX77" s="243"/>
      <c r="CAY77" s="243"/>
      <c r="CAZ77" s="243"/>
      <c r="CBA77" s="243"/>
      <c r="CBB77" s="243"/>
      <c r="CBC77" s="243"/>
      <c r="CBD77" s="243"/>
      <c r="CBE77" s="243"/>
      <c r="CBF77" s="243"/>
      <c r="CBG77" s="243"/>
      <c r="CBH77" s="243"/>
      <c r="CBI77" s="243"/>
      <c r="CBJ77" s="243"/>
      <c r="CBK77" s="243"/>
      <c r="CBL77" s="243"/>
      <c r="CBM77" s="243"/>
      <c r="CBN77" s="243"/>
      <c r="CBO77" s="243"/>
      <c r="CBP77" s="243"/>
      <c r="CBQ77" s="243"/>
      <c r="CBR77" s="243"/>
      <c r="CBS77" s="243"/>
      <c r="CBT77" s="243"/>
      <c r="CBU77" s="243"/>
      <c r="CBV77" s="243"/>
      <c r="CBW77" s="243"/>
      <c r="CBX77" s="243"/>
      <c r="CBY77" s="243"/>
      <c r="CBZ77" s="243"/>
      <c r="CCA77" s="243"/>
      <c r="CCB77" s="243"/>
      <c r="CCC77" s="243"/>
      <c r="CCD77" s="243"/>
      <c r="CCE77" s="243"/>
      <c r="CCF77" s="243"/>
      <c r="CCG77" s="243"/>
      <c r="CCH77" s="243"/>
      <c r="CCI77" s="243"/>
      <c r="CCJ77" s="243"/>
      <c r="CCK77" s="243"/>
      <c r="CCL77" s="243"/>
      <c r="CCM77" s="243"/>
      <c r="CCN77" s="243"/>
      <c r="CCO77" s="243"/>
      <c r="CCP77" s="243"/>
      <c r="CCQ77" s="243"/>
      <c r="CCR77" s="243"/>
      <c r="CCS77" s="243"/>
      <c r="CCT77" s="243"/>
      <c r="CCU77" s="243"/>
      <c r="CCV77" s="243"/>
      <c r="CCW77" s="243"/>
      <c r="CCX77" s="243"/>
      <c r="CCY77" s="243"/>
      <c r="CCZ77" s="243"/>
      <c r="CDA77" s="243"/>
      <c r="CDB77" s="243"/>
      <c r="CDC77" s="243"/>
      <c r="CDD77" s="243"/>
      <c r="CDE77" s="243"/>
      <c r="CDF77" s="243"/>
      <c r="CDG77" s="243"/>
      <c r="CDH77" s="243"/>
      <c r="CDI77" s="243"/>
      <c r="CDJ77" s="243"/>
      <c r="CDK77" s="243"/>
      <c r="CDL77" s="243"/>
      <c r="CDM77" s="243"/>
      <c r="CDN77" s="243"/>
      <c r="CDO77" s="243"/>
      <c r="CDP77" s="243"/>
      <c r="CDQ77" s="243"/>
      <c r="CDR77" s="243"/>
      <c r="CDS77" s="243"/>
      <c r="CDT77" s="243"/>
      <c r="CDU77" s="243"/>
      <c r="CDV77" s="243"/>
      <c r="CDW77" s="243"/>
      <c r="CDX77" s="243"/>
      <c r="CDY77" s="243"/>
      <c r="CDZ77" s="243"/>
      <c r="CEA77" s="243"/>
      <c r="CEB77" s="243"/>
      <c r="CEC77" s="243"/>
      <c r="CED77" s="243"/>
      <c r="CEE77" s="243"/>
      <c r="CEF77" s="243"/>
      <c r="CEG77" s="243"/>
      <c r="CEH77" s="243"/>
      <c r="CEI77" s="243"/>
      <c r="CEJ77" s="243"/>
      <c r="CEK77" s="243"/>
      <c r="CEL77" s="243"/>
      <c r="CEM77" s="243"/>
      <c r="CEN77" s="243"/>
      <c r="CEO77" s="243"/>
      <c r="CEP77" s="243"/>
      <c r="CEQ77" s="243"/>
      <c r="CER77" s="243"/>
      <c r="CES77" s="243"/>
      <c r="CET77" s="243"/>
      <c r="CEU77" s="243"/>
      <c r="CEV77" s="243"/>
      <c r="CEW77" s="243"/>
      <c r="CEX77" s="243"/>
      <c r="CEY77" s="243"/>
      <c r="CEZ77" s="243"/>
      <c r="CFA77" s="243"/>
      <c r="CFB77" s="243"/>
      <c r="CFC77" s="243"/>
      <c r="CFD77" s="243"/>
      <c r="CFE77" s="243"/>
      <c r="CFF77" s="243"/>
      <c r="CFG77" s="243"/>
      <c r="CFH77" s="243"/>
      <c r="CFI77" s="243"/>
      <c r="CFJ77" s="243"/>
      <c r="CFK77" s="243"/>
      <c r="CFL77" s="243"/>
      <c r="CFM77" s="243"/>
      <c r="CFN77" s="243"/>
      <c r="CFO77" s="243"/>
      <c r="CFP77" s="243"/>
      <c r="CFQ77" s="243"/>
      <c r="CFR77" s="243"/>
      <c r="CFS77" s="243"/>
      <c r="CFT77" s="243"/>
      <c r="CFU77" s="243"/>
      <c r="CFV77" s="243"/>
      <c r="CFW77" s="243"/>
      <c r="CFX77" s="243"/>
      <c r="CFY77" s="243"/>
      <c r="CFZ77" s="243"/>
      <c r="CGA77" s="243"/>
      <c r="CGB77" s="243"/>
      <c r="CGC77" s="243"/>
      <c r="CGD77" s="243"/>
      <c r="CGE77" s="243"/>
      <c r="CGF77" s="243"/>
      <c r="CGG77" s="243"/>
      <c r="CGH77" s="243"/>
      <c r="CGI77" s="243"/>
      <c r="CGJ77" s="243"/>
      <c r="CGK77" s="243"/>
      <c r="CGL77" s="243"/>
      <c r="CGM77" s="243"/>
      <c r="CGN77" s="243"/>
      <c r="CGO77" s="243"/>
      <c r="CGP77" s="243"/>
      <c r="CGQ77" s="243"/>
      <c r="CGR77" s="243"/>
      <c r="CGS77" s="243"/>
      <c r="CGT77" s="243"/>
      <c r="CGU77" s="243"/>
      <c r="CGV77" s="243"/>
      <c r="CGW77" s="243"/>
      <c r="CGX77" s="243"/>
      <c r="CGY77" s="243"/>
      <c r="CGZ77" s="243"/>
      <c r="CHA77" s="243"/>
      <c r="CHB77" s="243"/>
      <c r="CHC77" s="243"/>
      <c r="CHD77" s="243"/>
      <c r="CHE77" s="243"/>
      <c r="CHF77" s="243"/>
      <c r="CHG77" s="243"/>
      <c r="CHH77" s="243"/>
      <c r="CHI77" s="243"/>
      <c r="CHJ77" s="243"/>
      <c r="CHK77" s="243"/>
      <c r="CHL77" s="243"/>
      <c r="CHM77" s="243"/>
      <c r="CHN77" s="243"/>
      <c r="CHO77" s="243"/>
      <c r="CHP77" s="243"/>
      <c r="CHQ77" s="243"/>
      <c r="CHR77" s="243"/>
      <c r="CHS77" s="243"/>
      <c r="CHT77" s="243"/>
      <c r="CHU77" s="243"/>
      <c r="CHV77" s="243"/>
      <c r="CHW77" s="243"/>
      <c r="CHX77" s="243"/>
      <c r="CHY77" s="243"/>
      <c r="CHZ77" s="243"/>
      <c r="CIA77" s="243"/>
      <c r="CIB77" s="243"/>
      <c r="CIC77" s="243"/>
      <c r="CID77" s="243"/>
      <c r="CIE77" s="243"/>
      <c r="CIF77" s="243"/>
      <c r="CIG77" s="243"/>
      <c r="CIH77" s="243"/>
      <c r="CII77" s="243"/>
      <c r="CIJ77" s="243"/>
      <c r="CIK77" s="243"/>
      <c r="CIL77" s="243"/>
      <c r="CIM77" s="243"/>
      <c r="CIN77" s="243"/>
      <c r="CIO77" s="243"/>
      <c r="CIP77" s="243"/>
      <c r="CIQ77" s="243"/>
      <c r="CIR77" s="243"/>
      <c r="CIS77" s="243"/>
      <c r="CIT77" s="243"/>
      <c r="CIU77" s="243"/>
      <c r="CIV77" s="243"/>
      <c r="CIW77" s="243"/>
      <c r="CIX77" s="243"/>
      <c r="CIY77" s="243"/>
      <c r="CIZ77" s="243"/>
      <c r="CJA77" s="243"/>
      <c r="CJB77" s="243"/>
      <c r="CJC77" s="243"/>
      <c r="CJD77" s="243"/>
      <c r="CJE77" s="243"/>
      <c r="CJF77" s="243"/>
      <c r="CJG77" s="243"/>
      <c r="CJH77" s="243"/>
      <c r="CJI77" s="243"/>
      <c r="CJJ77" s="243"/>
      <c r="CJK77" s="243"/>
      <c r="CJL77" s="243"/>
      <c r="CJM77" s="243"/>
      <c r="CJN77" s="243"/>
      <c r="CJO77" s="243"/>
      <c r="CJP77" s="243"/>
      <c r="CJQ77" s="243"/>
      <c r="CJR77" s="243"/>
      <c r="CJS77" s="243"/>
      <c r="CJT77" s="243"/>
      <c r="CJU77" s="243"/>
      <c r="CJV77" s="243"/>
      <c r="CJW77" s="243"/>
      <c r="CJX77" s="243"/>
      <c r="CJY77" s="243"/>
      <c r="CJZ77" s="243"/>
      <c r="CKA77" s="243"/>
      <c r="CKB77" s="243"/>
      <c r="CKC77" s="243"/>
      <c r="CKD77" s="243"/>
      <c r="CKE77" s="243"/>
      <c r="CKF77" s="243"/>
      <c r="CKG77" s="243"/>
      <c r="CKH77" s="243"/>
      <c r="CKI77" s="243"/>
      <c r="CKJ77" s="243"/>
      <c r="CKK77" s="243"/>
      <c r="CKL77" s="243"/>
      <c r="CKM77" s="243"/>
      <c r="CKN77" s="243"/>
      <c r="CKO77" s="243"/>
      <c r="CKP77" s="243"/>
      <c r="CKQ77" s="243"/>
      <c r="CKR77" s="243"/>
      <c r="CKS77" s="243"/>
      <c r="CKT77" s="243"/>
      <c r="CKU77" s="243"/>
      <c r="CKV77" s="243"/>
      <c r="CKW77" s="243"/>
      <c r="CKX77" s="243"/>
      <c r="CKY77" s="243"/>
      <c r="CKZ77" s="243"/>
      <c r="CLA77" s="243"/>
      <c r="CLB77" s="243"/>
      <c r="CLC77" s="243"/>
      <c r="CLD77" s="243"/>
      <c r="CLE77" s="243"/>
      <c r="CLF77" s="243"/>
      <c r="CLG77" s="243"/>
      <c r="CLH77" s="243"/>
      <c r="CLI77" s="243"/>
      <c r="CLJ77" s="243"/>
      <c r="CLK77" s="243"/>
      <c r="CLL77" s="243"/>
      <c r="CLM77" s="243"/>
      <c r="CLN77" s="243"/>
      <c r="CLO77" s="243"/>
      <c r="CLP77" s="243"/>
      <c r="CLQ77" s="243"/>
      <c r="CLR77" s="243"/>
      <c r="CLS77" s="243"/>
      <c r="CLT77" s="243"/>
      <c r="CLU77" s="243"/>
      <c r="CLV77" s="243"/>
      <c r="CLW77" s="243"/>
      <c r="CLX77" s="243"/>
      <c r="CLY77" s="243"/>
      <c r="CLZ77" s="243"/>
      <c r="CMA77" s="243"/>
      <c r="CMB77" s="243"/>
      <c r="CMC77" s="243"/>
      <c r="CMD77" s="243"/>
      <c r="CME77" s="243"/>
      <c r="CMF77" s="243"/>
      <c r="CMG77" s="243"/>
      <c r="CMH77" s="243"/>
      <c r="CMI77" s="243"/>
      <c r="CMJ77" s="243"/>
      <c r="CMK77" s="243"/>
      <c r="CML77" s="243"/>
      <c r="CMM77" s="243"/>
      <c r="CMN77" s="243"/>
      <c r="CMO77" s="243"/>
      <c r="CMP77" s="243"/>
      <c r="CMQ77" s="243"/>
      <c r="CMR77" s="243"/>
      <c r="CMS77" s="243"/>
      <c r="CMT77" s="243"/>
      <c r="CMU77" s="243"/>
      <c r="CMV77" s="243"/>
      <c r="CMW77" s="243"/>
      <c r="CMX77" s="243"/>
      <c r="CMY77" s="243"/>
      <c r="CMZ77" s="243"/>
      <c r="CNA77" s="243"/>
      <c r="CNB77" s="243"/>
      <c r="CNC77" s="243"/>
      <c r="CND77" s="243"/>
      <c r="CNE77" s="243"/>
      <c r="CNF77" s="243"/>
      <c r="CNG77" s="243"/>
      <c r="CNH77" s="243"/>
      <c r="CNI77" s="243"/>
      <c r="CNJ77" s="243"/>
      <c r="CNK77" s="243"/>
      <c r="CNL77" s="243"/>
      <c r="CNM77" s="243"/>
      <c r="CNN77" s="243"/>
      <c r="CNO77" s="243"/>
      <c r="CNP77" s="243"/>
      <c r="CNQ77" s="243"/>
      <c r="CNR77" s="243"/>
      <c r="CNS77" s="243"/>
      <c r="CNT77" s="243"/>
      <c r="CNU77" s="243"/>
      <c r="CNV77" s="243"/>
      <c r="CNW77" s="243"/>
      <c r="CNX77" s="243"/>
      <c r="CNY77" s="243"/>
      <c r="CNZ77" s="243"/>
      <c r="COA77" s="243"/>
      <c r="COB77" s="243"/>
      <c r="COC77" s="243"/>
      <c r="COD77" s="243"/>
      <c r="COE77" s="243"/>
      <c r="COF77" s="243"/>
      <c r="COG77" s="243"/>
      <c r="COH77" s="243"/>
      <c r="COI77" s="243"/>
      <c r="COJ77" s="243"/>
      <c r="COK77" s="243"/>
      <c r="COL77" s="243"/>
      <c r="COM77" s="243"/>
      <c r="CON77" s="243"/>
      <c r="COO77" s="243"/>
      <c r="COP77" s="243"/>
      <c r="COQ77" s="243"/>
      <c r="COR77" s="243"/>
      <c r="COS77" s="243"/>
      <c r="COT77" s="243"/>
      <c r="COU77" s="243"/>
      <c r="COV77" s="243"/>
      <c r="COW77" s="243"/>
      <c r="COX77" s="243"/>
      <c r="COY77" s="243"/>
      <c r="COZ77" s="243"/>
      <c r="CPA77" s="243"/>
      <c r="CPB77" s="243"/>
      <c r="CPC77" s="243"/>
      <c r="CPD77" s="243"/>
      <c r="CPE77" s="243"/>
      <c r="CPF77" s="243"/>
      <c r="CPG77" s="243"/>
      <c r="CPH77" s="243"/>
      <c r="CPI77" s="243"/>
      <c r="CPJ77" s="243"/>
      <c r="CPK77" s="243"/>
      <c r="CPL77" s="243"/>
      <c r="CPM77" s="243"/>
      <c r="CPN77" s="243"/>
      <c r="CPO77" s="243"/>
      <c r="CPP77" s="243"/>
      <c r="CPQ77" s="243"/>
      <c r="CPR77" s="243"/>
      <c r="CPS77" s="243"/>
      <c r="CPT77" s="243"/>
      <c r="CPU77" s="243"/>
      <c r="CPV77" s="243"/>
      <c r="CPW77" s="243"/>
      <c r="CPX77" s="243"/>
      <c r="CPY77" s="243"/>
      <c r="CPZ77" s="243"/>
      <c r="CQA77" s="243"/>
      <c r="CQB77" s="243"/>
      <c r="CQC77" s="243"/>
      <c r="CQD77" s="243"/>
      <c r="CQE77" s="243"/>
      <c r="CQF77" s="243"/>
      <c r="CQG77" s="243"/>
      <c r="CQH77" s="243"/>
      <c r="CQI77" s="243"/>
      <c r="CQJ77" s="243"/>
      <c r="CQK77" s="243"/>
      <c r="CQL77" s="243"/>
      <c r="CQM77" s="243"/>
      <c r="CQN77" s="243"/>
      <c r="CQO77" s="243"/>
      <c r="CQP77" s="243"/>
      <c r="CQQ77" s="243"/>
      <c r="CQR77" s="243"/>
      <c r="CQS77" s="243"/>
      <c r="CQT77" s="243"/>
      <c r="CQU77" s="243"/>
      <c r="CQV77" s="243"/>
      <c r="CQW77" s="243"/>
      <c r="CQX77" s="243"/>
      <c r="CQY77" s="243"/>
      <c r="CQZ77" s="243"/>
      <c r="CRA77" s="243"/>
      <c r="CRB77" s="243"/>
      <c r="CRC77" s="243"/>
      <c r="CRD77" s="243"/>
      <c r="CRE77" s="243"/>
      <c r="CRF77" s="243"/>
      <c r="CRG77" s="243"/>
      <c r="CRH77" s="243"/>
      <c r="CRI77" s="243"/>
      <c r="CRJ77" s="243"/>
      <c r="CRK77" s="243"/>
      <c r="CRL77" s="243"/>
      <c r="CRM77" s="243"/>
      <c r="CRN77" s="243"/>
      <c r="CRO77" s="243"/>
      <c r="CRP77" s="243"/>
      <c r="CRQ77" s="243"/>
      <c r="CRR77" s="243"/>
      <c r="CRS77" s="243"/>
      <c r="CRT77" s="243"/>
      <c r="CRU77" s="243"/>
      <c r="CRV77" s="243"/>
      <c r="CRW77" s="243"/>
      <c r="CRX77" s="243"/>
      <c r="CRY77" s="243"/>
      <c r="CRZ77" s="243"/>
      <c r="CSA77" s="243"/>
      <c r="CSB77" s="243"/>
      <c r="CSC77" s="243"/>
      <c r="CSD77" s="243"/>
      <c r="CSE77" s="243"/>
      <c r="CSF77" s="243"/>
      <c r="CSG77" s="243"/>
      <c r="CSH77" s="243"/>
      <c r="CSI77" s="243"/>
      <c r="CSJ77" s="243"/>
      <c r="CSK77" s="243"/>
      <c r="CSL77" s="243"/>
      <c r="CSM77" s="243"/>
      <c r="CSN77" s="243"/>
      <c r="CSO77" s="243"/>
      <c r="CSP77" s="243"/>
      <c r="CSQ77" s="243"/>
      <c r="CSR77" s="243"/>
      <c r="CSS77" s="243"/>
      <c r="CST77" s="243"/>
      <c r="CSU77" s="243"/>
      <c r="CSV77" s="243"/>
      <c r="CSW77" s="243"/>
      <c r="CSX77" s="243"/>
      <c r="CSY77" s="243"/>
      <c r="CSZ77" s="243"/>
      <c r="CTA77" s="243"/>
      <c r="CTB77" s="243"/>
      <c r="CTC77" s="243"/>
      <c r="CTD77" s="243"/>
      <c r="CTE77" s="243"/>
      <c r="CTF77" s="243"/>
      <c r="CTG77" s="243"/>
      <c r="CTH77" s="243"/>
      <c r="CTI77" s="243"/>
      <c r="CTJ77" s="243"/>
      <c r="CTK77" s="243"/>
      <c r="CTL77" s="243"/>
      <c r="CTM77" s="243"/>
      <c r="CTN77" s="243"/>
      <c r="CTO77" s="243"/>
      <c r="CTP77" s="243"/>
      <c r="CTQ77" s="243"/>
      <c r="CTR77" s="243"/>
      <c r="CTS77" s="243"/>
      <c r="CTT77" s="243"/>
      <c r="CTU77" s="243"/>
      <c r="CTV77" s="243"/>
      <c r="CTW77" s="243"/>
      <c r="CTX77" s="243"/>
      <c r="CTY77" s="243"/>
      <c r="CTZ77" s="243"/>
      <c r="CUA77" s="243"/>
      <c r="CUB77" s="243"/>
      <c r="CUC77" s="243"/>
      <c r="CUD77" s="243"/>
      <c r="CUE77" s="243"/>
      <c r="CUF77" s="243"/>
      <c r="CUG77" s="243"/>
      <c r="CUH77" s="243"/>
      <c r="CUI77" s="243"/>
      <c r="CUJ77" s="243"/>
      <c r="CUK77" s="243"/>
      <c r="CUL77" s="243"/>
      <c r="CUM77" s="243"/>
      <c r="CUN77" s="243"/>
      <c r="CUO77" s="243"/>
      <c r="CUP77" s="243"/>
      <c r="CUQ77" s="243"/>
      <c r="CUR77" s="243"/>
      <c r="CUS77" s="243"/>
      <c r="CUT77" s="243"/>
      <c r="CUU77" s="243"/>
      <c r="CUV77" s="243"/>
      <c r="CUW77" s="243"/>
      <c r="CUX77" s="243"/>
      <c r="CUY77" s="243"/>
      <c r="CUZ77" s="243"/>
      <c r="CVA77" s="243"/>
      <c r="CVB77" s="243"/>
      <c r="CVC77" s="243"/>
      <c r="CVD77" s="243"/>
      <c r="CVE77" s="243"/>
      <c r="CVF77" s="243"/>
      <c r="CVG77" s="243"/>
      <c r="CVH77" s="243"/>
      <c r="CVI77" s="243"/>
      <c r="CVJ77" s="243"/>
      <c r="CVK77" s="243"/>
      <c r="CVL77" s="243"/>
      <c r="CVM77" s="243"/>
      <c r="CVN77" s="243"/>
      <c r="CVO77" s="243"/>
      <c r="CVP77" s="243"/>
      <c r="CVQ77" s="243"/>
      <c r="CVR77" s="243"/>
      <c r="CVS77" s="243"/>
      <c r="CVT77" s="243"/>
      <c r="CVU77" s="243"/>
      <c r="CVV77" s="243"/>
      <c r="CVW77" s="243"/>
      <c r="CVX77" s="243"/>
      <c r="CVY77" s="243"/>
      <c r="CVZ77" s="243"/>
      <c r="CWA77" s="243"/>
      <c r="CWB77" s="243"/>
      <c r="CWC77" s="243"/>
      <c r="CWD77" s="243"/>
      <c r="CWE77" s="243"/>
      <c r="CWF77" s="243"/>
      <c r="CWG77" s="243"/>
      <c r="CWH77" s="243"/>
      <c r="CWI77" s="243"/>
      <c r="CWJ77" s="243"/>
      <c r="CWK77" s="243"/>
      <c r="CWL77" s="243"/>
      <c r="CWM77" s="243"/>
      <c r="CWN77" s="243"/>
      <c r="CWO77" s="243"/>
      <c r="CWP77" s="243"/>
      <c r="CWQ77" s="243"/>
      <c r="CWR77" s="243"/>
      <c r="CWS77" s="243"/>
      <c r="CWT77" s="243"/>
      <c r="CWU77" s="243"/>
      <c r="CWV77" s="243"/>
      <c r="CWW77" s="243"/>
      <c r="CWX77" s="243"/>
      <c r="CWY77" s="243"/>
      <c r="CWZ77" s="243"/>
      <c r="CXA77" s="243"/>
      <c r="CXB77" s="243"/>
      <c r="CXC77" s="243"/>
      <c r="CXD77" s="243"/>
      <c r="CXE77" s="243"/>
      <c r="CXF77" s="243"/>
      <c r="CXG77" s="243"/>
      <c r="CXH77" s="243"/>
      <c r="CXI77" s="243"/>
      <c r="CXJ77" s="243"/>
      <c r="CXK77" s="243"/>
      <c r="CXL77" s="243"/>
      <c r="CXM77" s="243"/>
      <c r="CXN77" s="243"/>
      <c r="CXO77" s="243"/>
      <c r="CXP77" s="243"/>
      <c r="CXQ77" s="243"/>
      <c r="CXR77" s="243"/>
      <c r="CXS77" s="243"/>
      <c r="CXT77" s="243"/>
      <c r="CXU77" s="243"/>
      <c r="CXV77" s="243"/>
      <c r="CXW77" s="243"/>
      <c r="CXX77" s="243"/>
      <c r="CXY77" s="243"/>
      <c r="CXZ77" s="243"/>
      <c r="CYA77" s="243"/>
      <c r="CYB77" s="243"/>
      <c r="CYC77" s="243"/>
      <c r="CYD77" s="243"/>
      <c r="CYE77" s="243"/>
      <c r="CYF77" s="243"/>
      <c r="CYG77" s="243"/>
      <c r="CYH77" s="243"/>
      <c r="CYI77" s="243"/>
      <c r="CYJ77" s="243"/>
      <c r="CYK77" s="243"/>
      <c r="CYL77" s="243"/>
      <c r="CYM77" s="243"/>
      <c r="CYN77" s="243"/>
      <c r="CYO77" s="243"/>
      <c r="CYP77" s="243"/>
      <c r="CYQ77" s="243"/>
      <c r="CYR77" s="243"/>
      <c r="CYS77" s="243"/>
      <c r="CYT77" s="243"/>
      <c r="CYU77" s="243"/>
      <c r="CYV77" s="243"/>
      <c r="CYW77" s="243"/>
      <c r="CYX77" s="243"/>
      <c r="CYY77" s="243"/>
      <c r="CYZ77" s="243"/>
      <c r="CZA77" s="243"/>
      <c r="CZB77" s="243"/>
      <c r="CZC77" s="243"/>
      <c r="CZD77" s="243"/>
      <c r="CZE77" s="243"/>
      <c r="CZF77" s="243"/>
      <c r="CZG77" s="243"/>
      <c r="CZH77" s="243"/>
      <c r="CZI77" s="243"/>
      <c r="CZJ77" s="243"/>
      <c r="CZK77" s="243"/>
      <c r="CZL77" s="243"/>
      <c r="CZM77" s="243"/>
      <c r="CZN77" s="243"/>
      <c r="CZO77" s="243"/>
      <c r="CZP77" s="243"/>
      <c r="CZQ77" s="243"/>
      <c r="CZR77" s="243"/>
      <c r="CZS77" s="243"/>
      <c r="CZT77" s="243"/>
      <c r="CZU77" s="243"/>
      <c r="CZV77" s="243"/>
      <c r="CZW77" s="243"/>
      <c r="CZX77" s="243"/>
      <c r="CZY77" s="243"/>
      <c r="CZZ77" s="243"/>
      <c r="DAA77" s="243"/>
      <c r="DAB77" s="243"/>
      <c r="DAC77" s="243"/>
      <c r="DAD77" s="243"/>
      <c r="DAE77" s="243"/>
      <c r="DAF77" s="243"/>
      <c r="DAG77" s="243"/>
      <c r="DAH77" s="243"/>
      <c r="DAI77" s="243"/>
      <c r="DAJ77" s="243"/>
      <c r="DAK77" s="243"/>
      <c r="DAL77" s="243"/>
      <c r="DAM77" s="243"/>
      <c r="DAN77" s="243"/>
      <c r="DAO77" s="243"/>
      <c r="DAP77" s="243"/>
      <c r="DAQ77" s="243"/>
      <c r="DAR77" s="243"/>
      <c r="DAS77" s="243"/>
      <c r="DAT77" s="243"/>
      <c r="DAU77" s="243"/>
      <c r="DAV77" s="243"/>
      <c r="DAW77" s="243"/>
      <c r="DAX77" s="243"/>
      <c r="DAY77" s="243"/>
      <c r="DAZ77" s="243"/>
      <c r="DBA77" s="243"/>
      <c r="DBB77" s="243"/>
      <c r="DBC77" s="243"/>
      <c r="DBD77" s="243"/>
      <c r="DBE77" s="243"/>
      <c r="DBF77" s="243"/>
      <c r="DBG77" s="243"/>
      <c r="DBH77" s="243"/>
      <c r="DBI77" s="243"/>
      <c r="DBJ77" s="243"/>
      <c r="DBK77" s="243"/>
      <c r="DBL77" s="243"/>
      <c r="DBM77" s="243"/>
      <c r="DBN77" s="243"/>
      <c r="DBO77" s="243"/>
      <c r="DBP77" s="243"/>
      <c r="DBQ77" s="243"/>
      <c r="DBR77" s="243"/>
      <c r="DBS77" s="243"/>
      <c r="DBT77" s="243"/>
      <c r="DBU77" s="243"/>
      <c r="DBV77" s="243"/>
      <c r="DBW77" s="243"/>
      <c r="DBX77" s="243"/>
      <c r="DBY77" s="243"/>
      <c r="DBZ77" s="243"/>
      <c r="DCA77" s="243"/>
      <c r="DCB77" s="243"/>
      <c r="DCC77" s="243"/>
      <c r="DCD77" s="243"/>
      <c r="DCE77" s="243"/>
      <c r="DCF77" s="243"/>
      <c r="DCG77" s="243"/>
      <c r="DCH77" s="243"/>
      <c r="DCI77" s="243"/>
      <c r="DCJ77" s="243"/>
      <c r="DCK77" s="243"/>
      <c r="DCL77" s="243"/>
      <c r="DCM77" s="243"/>
      <c r="DCN77" s="243"/>
      <c r="DCO77" s="243"/>
      <c r="DCP77" s="243"/>
      <c r="DCQ77" s="243"/>
      <c r="DCR77" s="243"/>
      <c r="DCS77" s="243"/>
      <c r="DCT77" s="243"/>
      <c r="DCU77" s="243"/>
      <c r="DCV77" s="243"/>
      <c r="DCW77" s="243"/>
      <c r="DCX77" s="243"/>
      <c r="DCY77" s="243"/>
      <c r="DCZ77" s="243"/>
      <c r="DDA77" s="243"/>
      <c r="DDB77" s="243"/>
      <c r="DDC77" s="243"/>
      <c r="DDD77" s="243"/>
      <c r="DDE77" s="243"/>
      <c r="DDF77" s="243"/>
      <c r="DDG77" s="243"/>
      <c r="DDH77" s="243"/>
      <c r="DDI77" s="243"/>
      <c r="DDJ77" s="243"/>
      <c r="DDK77" s="243"/>
      <c r="DDL77" s="243"/>
      <c r="DDM77" s="243"/>
      <c r="DDN77" s="243"/>
      <c r="DDO77" s="243"/>
      <c r="DDP77" s="243"/>
      <c r="DDQ77" s="243"/>
      <c r="DDR77" s="243"/>
      <c r="DDS77" s="243"/>
      <c r="DDT77" s="243"/>
      <c r="DDU77" s="243"/>
      <c r="DDV77" s="243"/>
      <c r="DDW77" s="243"/>
      <c r="DDX77" s="243"/>
      <c r="DDY77" s="243"/>
      <c r="DDZ77" s="243"/>
      <c r="DEA77" s="243"/>
      <c r="DEB77" s="243"/>
      <c r="DEC77" s="243"/>
      <c r="DED77" s="243"/>
      <c r="DEE77" s="243"/>
      <c r="DEF77" s="243"/>
      <c r="DEG77" s="243"/>
      <c r="DEH77" s="243"/>
      <c r="DEI77" s="243"/>
      <c r="DEJ77" s="243"/>
      <c r="DEK77" s="243"/>
      <c r="DEL77" s="243"/>
      <c r="DEM77" s="243"/>
      <c r="DEN77" s="243"/>
      <c r="DEO77" s="243"/>
      <c r="DEP77" s="243"/>
      <c r="DEQ77" s="243"/>
      <c r="DER77" s="243"/>
      <c r="DES77" s="243"/>
      <c r="DET77" s="243"/>
      <c r="DEU77" s="243"/>
      <c r="DEV77" s="243"/>
      <c r="DEW77" s="243"/>
      <c r="DEX77" s="243"/>
      <c r="DEY77" s="243"/>
      <c r="DEZ77" s="243"/>
      <c r="DFA77" s="243"/>
      <c r="DFB77" s="243"/>
      <c r="DFC77" s="243"/>
      <c r="DFD77" s="243"/>
      <c r="DFE77" s="243"/>
      <c r="DFF77" s="243"/>
      <c r="DFG77" s="243"/>
      <c r="DFH77" s="243"/>
      <c r="DFI77" s="243"/>
      <c r="DFJ77" s="243"/>
      <c r="DFK77" s="243"/>
      <c r="DFL77" s="243"/>
      <c r="DFM77" s="243"/>
      <c r="DFN77" s="243"/>
      <c r="DFO77" s="243"/>
      <c r="DFP77" s="243"/>
      <c r="DFQ77" s="243"/>
      <c r="DFR77" s="243"/>
      <c r="DFS77" s="243"/>
      <c r="DFT77" s="243"/>
      <c r="DFU77" s="243"/>
      <c r="DFV77" s="243"/>
      <c r="DFW77" s="243"/>
      <c r="DFX77" s="243"/>
      <c r="DFY77" s="243"/>
      <c r="DFZ77" s="243"/>
      <c r="DGA77" s="243"/>
      <c r="DGB77" s="243"/>
      <c r="DGC77" s="243"/>
      <c r="DGD77" s="243"/>
      <c r="DGE77" s="243"/>
      <c r="DGF77" s="243"/>
      <c r="DGG77" s="243"/>
      <c r="DGH77" s="243"/>
      <c r="DGI77" s="243"/>
      <c r="DGJ77" s="243"/>
      <c r="DGK77" s="243"/>
      <c r="DGL77" s="243"/>
      <c r="DGM77" s="243"/>
      <c r="DGN77" s="243"/>
      <c r="DGO77" s="243"/>
      <c r="DGP77" s="243"/>
      <c r="DGQ77" s="243"/>
      <c r="DGR77" s="243"/>
      <c r="DGS77" s="243"/>
      <c r="DGT77" s="243"/>
      <c r="DGU77" s="243"/>
      <c r="DGV77" s="243"/>
      <c r="DGW77" s="243"/>
      <c r="DGX77" s="243"/>
      <c r="DGY77" s="243"/>
      <c r="DGZ77" s="243"/>
      <c r="DHA77" s="243"/>
      <c r="DHB77" s="243"/>
      <c r="DHC77" s="243"/>
      <c r="DHD77" s="243"/>
      <c r="DHE77" s="243"/>
      <c r="DHF77" s="243"/>
      <c r="DHG77" s="243"/>
      <c r="DHH77" s="243"/>
      <c r="DHI77" s="243"/>
      <c r="DHJ77" s="243"/>
      <c r="DHK77" s="243"/>
      <c r="DHL77" s="243"/>
      <c r="DHM77" s="243"/>
      <c r="DHN77" s="243"/>
      <c r="DHO77" s="243"/>
      <c r="DHP77" s="243"/>
      <c r="DHQ77" s="243"/>
      <c r="DHR77" s="243"/>
      <c r="DHS77" s="243"/>
      <c r="DHT77" s="243"/>
      <c r="DHU77" s="243"/>
      <c r="DHV77" s="243"/>
      <c r="DHW77" s="243"/>
      <c r="DHX77" s="243"/>
      <c r="DHY77" s="243"/>
      <c r="DHZ77" s="243"/>
      <c r="DIA77" s="243"/>
      <c r="DIB77" s="243"/>
      <c r="DIC77" s="243"/>
      <c r="DID77" s="243"/>
      <c r="DIE77" s="243"/>
      <c r="DIF77" s="243"/>
      <c r="DIG77" s="243"/>
      <c r="DIH77" s="243"/>
      <c r="DII77" s="243"/>
      <c r="DIJ77" s="243"/>
      <c r="DIK77" s="243"/>
      <c r="DIL77" s="243"/>
      <c r="DIM77" s="243"/>
      <c r="DIN77" s="243"/>
      <c r="DIO77" s="243"/>
      <c r="DIP77" s="243"/>
      <c r="DIQ77" s="243"/>
      <c r="DIR77" s="243"/>
      <c r="DIS77" s="243"/>
      <c r="DIT77" s="243"/>
      <c r="DIU77" s="243"/>
      <c r="DIV77" s="243"/>
      <c r="DIW77" s="243"/>
      <c r="DIX77" s="243"/>
      <c r="DIY77" s="243"/>
      <c r="DIZ77" s="243"/>
      <c r="DJA77" s="243"/>
      <c r="DJB77" s="243"/>
      <c r="DJC77" s="243"/>
      <c r="DJD77" s="243"/>
      <c r="DJE77" s="243"/>
      <c r="DJF77" s="243"/>
      <c r="DJG77" s="243"/>
      <c r="DJH77" s="243"/>
      <c r="DJI77" s="243"/>
      <c r="DJJ77" s="243"/>
      <c r="DJK77" s="243"/>
      <c r="DJL77" s="243"/>
      <c r="DJM77" s="243"/>
      <c r="DJN77" s="243"/>
      <c r="DJO77" s="243"/>
      <c r="DJP77" s="243"/>
      <c r="DJQ77" s="243"/>
      <c r="DJR77" s="243"/>
      <c r="DJS77" s="243"/>
      <c r="DJT77" s="243"/>
      <c r="DJU77" s="243"/>
      <c r="DJV77" s="243"/>
      <c r="DJW77" s="243"/>
      <c r="DJX77" s="243"/>
      <c r="DJY77" s="243"/>
      <c r="DJZ77" s="243"/>
      <c r="DKA77" s="243"/>
      <c r="DKB77" s="243"/>
      <c r="DKC77" s="243"/>
      <c r="DKD77" s="243"/>
      <c r="DKE77" s="243"/>
      <c r="DKF77" s="243"/>
      <c r="DKG77" s="243"/>
      <c r="DKH77" s="243"/>
      <c r="DKI77" s="243"/>
      <c r="DKJ77" s="243"/>
      <c r="DKK77" s="243"/>
      <c r="DKL77" s="243"/>
      <c r="DKM77" s="243"/>
      <c r="DKN77" s="243"/>
      <c r="DKO77" s="243"/>
      <c r="DKP77" s="243"/>
      <c r="DKQ77" s="243"/>
      <c r="DKR77" s="243"/>
      <c r="DKS77" s="243"/>
      <c r="DKT77" s="243"/>
      <c r="DKU77" s="243"/>
      <c r="DKV77" s="243"/>
      <c r="DKW77" s="243"/>
      <c r="DKX77" s="243"/>
      <c r="DKY77" s="243"/>
      <c r="DKZ77" s="243"/>
      <c r="DLA77" s="243"/>
      <c r="DLB77" s="243"/>
      <c r="DLC77" s="243"/>
      <c r="DLD77" s="243"/>
      <c r="DLE77" s="243"/>
      <c r="DLF77" s="243"/>
      <c r="DLG77" s="243"/>
      <c r="DLH77" s="243"/>
      <c r="DLI77" s="243"/>
      <c r="DLJ77" s="243"/>
      <c r="DLK77" s="243"/>
      <c r="DLL77" s="243"/>
      <c r="DLM77" s="243"/>
      <c r="DLN77" s="243"/>
      <c r="DLO77" s="243"/>
      <c r="DLP77" s="243"/>
      <c r="DLQ77" s="243"/>
      <c r="DLR77" s="243"/>
      <c r="DLS77" s="243"/>
      <c r="DLT77" s="243"/>
      <c r="DLU77" s="243"/>
      <c r="DLV77" s="243"/>
      <c r="DLW77" s="243"/>
      <c r="DLX77" s="243"/>
      <c r="DLY77" s="243"/>
      <c r="DLZ77" s="243"/>
      <c r="DMA77" s="243"/>
      <c r="DMB77" s="243"/>
      <c r="DMC77" s="243"/>
      <c r="DMD77" s="243"/>
      <c r="DME77" s="243"/>
      <c r="DMF77" s="243"/>
      <c r="DMG77" s="243"/>
      <c r="DMH77" s="243"/>
      <c r="DMI77" s="243"/>
      <c r="DMJ77" s="243"/>
      <c r="DMK77" s="243"/>
      <c r="DML77" s="243"/>
      <c r="DMM77" s="243"/>
      <c r="DMN77" s="243"/>
      <c r="DMO77" s="243"/>
      <c r="DMP77" s="243"/>
      <c r="DMQ77" s="243"/>
      <c r="DMR77" s="243"/>
      <c r="DMS77" s="243"/>
      <c r="DMT77" s="243"/>
      <c r="DMU77" s="243"/>
      <c r="DMV77" s="243"/>
      <c r="DMW77" s="243"/>
      <c r="DMX77" s="243"/>
      <c r="DMY77" s="243"/>
      <c r="DMZ77" s="243"/>
      <c r="DNA77" s="243"/>
      <c r="DNB77" s="243"/>
      <c r="DNC77" s="243"/>
      <c r="DND77" s="243"/>
      <c r="DNE77" s="243"/>
      <c r="DNF77" s="243"/>
      <c r="DNG77" s="243"/>
      <c r="DNH77" s="243"/>
      <c r="DNI77" s="243"/>
      <c r="DNJ77" s="243"/>
      <c r="DNK77" s="243"/>
      <c r="DNL77" s="243"/>
      <c r="DNM77" s="243"/>
      <c r="DNN77" s="243"/>
      <c r="DNO77" s="243"/>
      <c r="DNP77" s="243"/>
      <c r="DNQ77" s="243"/>
      <c r="DNR77" s="243"/>
      <c r="DNS77" s="243"/>
      <c r="DNT77" s="243"/>
      <c r="DNU77" s="243"/>
      <c r="DNV77" s="243"/>
      <c r="DNW77" s="243"/>
      <c r="DNX77" s="243"/>
      <c r="DNY77" s="243"/>
      <c r="DNZ77" s="243"/>
      <c r="DOA77" s="243"/>
      <c r="DOB77" s="243"/>
      <c r="DOC77" s="243"/>
      <c r="DOD77" s="243"/>
      <c r="DOE77" s="243"/>
      <c r="DOF77" s="243"/>
      <c r="DOG77" s="243"/>
      <c r="DOH77" s="243"/>
      <c r="DOI77" s="243"/>
      <c r="DOJ77" s="243"/>
      <c r="DOK77" s="243"/>
      <c r="DOL77" s="243"/>
      <c r="DOM77" s="243"/>
      <c r="DON77" s="243"/>
      <c r="DOO77" s="243"/>
      <c r="DOP77" s="243"/>
      <c r="DOQ77" s="243"/>
      <c r="DOR77" s="243"/>
      <c r="DOS77" s="243"/>
      <c r="DOT77" s="243"/>
      <c r="DOU77" s="243"/>
      <c r="DOV77" s="243"/>
      <c r="DOW77" s="243"/>
      <c r="DOX77" s="243"/>
      <c r="DOY77" s="243"/>
      <c r="DOZ77" s="243"/>
      <c r="DPA77" s="243"/>
      <c r="DPB77" s="243"/>
      <c r="DPC77" s="243"/>
      <c r="DPD77" s="243"/>
      <c r="DPE77" s="243"/>
      <c r="DPF77" s="243"/>
      <c r="DPG77" s="243"/>
      <c r="DPH77" s="243"/>
      <c r="DPI77" s="243"/>
      <c r="DPJ77" s="243"/>
      <c r="DPK77" s="243"/>
      <c r="DPL77" s="243"/>
      <c r="DPM77" s="243"/>
      <c r="DPN77" s="243"/>
      <c r="DPO77" s="243"/>
      <c r="DPP77" s="243"/>
      <c r="DPQ77" s="243"/>
      <c r="DPR77" s="243"/>
      <c r="DPS77" s="243"/>
      <c r="DPT77" s="243"/>
      <c r="DPU77" s="243"/>
      <c r="DPV77" s="243"/>
      <c r="DPW77" s="243"/>
      <c r="DPX77" s="243"/>
      <c r="DPY77" s="243"/>
      <c r="DPZ77" s="243"/>
      <c r="DQA77" s="243"/>
      <c r="DQB77" s="243"/>
      <c r="DQC77" s="243"/>
      <c r="DQD77" s="243"/>
      <c r="DQE77" s="243"/>
      <c r="DQF77" s="243"/>
      <c r="DQG77" s="243"/>
      <c r="DQH77" s="243"/>
      <c r="DQI77" s="243"/>
      <c r="DQJ77" s="243"/>
      <c r="DQK77" s="243"/>
      <c r="DQL77" s="243"/>
      <c r="DQM77" s="243"/>
      <c r="DQN77" s="243"/>
      <c r="DQO77" s="243"/>
      <c r="DQP77" s="243"/>
      <c r="DQQ77" s="243"/>
      <c r="DQR77" s="243"/>
      <c r="DQS77" s="243"/>
      <c r="DQT77" s="243"/>
      <c r="DQU77" s="243"/>
      <c r="DQV77" s="243"/>
      <c r="DQW77" s="243"/>
      <c r="DQX77" s="243"/>
      <c r="DQY77" s="243"/>
      <c r="DQZ77" s="243"/>
      <c r="DRA77" s="243"/>
      <c r="DRB77" s="243"/>
      <c r="DRC77" s="243"/>
      <c r="DRD77" s="243"/>
      <c r="DRE77" s="243"/>
      <c r="DRF77" s="243"/>
      <c r="DRG77" s="243"/>
      <c r="DRH77" s="243"/>
      <c r="DRI77" s="243"/>
      <c r="DRJ77" s="243"/>
      <c r="DRK77" s="243"/>
      <c r="DRL77" s="243"/>
      <c r="DRM77" s="243"/>
      <c r="DRN77" s="243"/>
      <c r="DRO77" s="243"/>
      <c r="DRP77" s="243"/>
      <c r="DRQ77" s="243"/>
      <c r="DRR77" s="243"/>
      <c r="DRS77" s="243"/>
      <c r="DRT77" s="243"/>
      <c r="DRU77" s="243"/>
      <c r="DRV77" s="243"/>
      <c r="DRW77" s="243"/>
      <c r="DRX77" s="243"/>
      <c r="DRY77" s="243"/>
      <c r="DRZ77" s="243"/>
      <c r="DSA77" s="243"/>
      <c r="DSB77" s="243"/>
      <c r="DSC77" s="243"/>
      <c r="DSD77" s="243"/>
      <c r="DSE77" s="243"/>
      <c r="DSF77" s="243"/>
      <c r="DSG77" s="243"/>
      <c r="DSH77" s="243"/>
      <c r="DSI77" s="243"/>
      <c r="DSJ77" s="243"/>
      <c r="DSK77" s="243"/>
      <c r="DSL77" s="243"/>
      <c r="DSM77" s="243"/>
      <c r="DSN77" s="243"/>
      <c r="DSO77" s="243"/>
      <c r="DSP77" s="243"/>
      <c r="DSQ77" s="243"/>
      <c r="DSR77" s="243"/>
      <c r="DSS77" s="243"/>
      <c r="DST77" s="243"/>
      <c r="DSU77" s="243"/>
      <c r="DSV77" s="243"/>
      <c r="DSW77" s="243"/>
      <c r="DSX77" s="243"/>
      <c r="DSY77" s="243"/>
      <c r="DSZ77" s="243"/>
      <c r="DTA77" s="243"/>
      <c r="DTB77" s="243"/>
      <c r="DTC77" s="243"/>
      <c r="DTD77" s="243"/>
      <c r="DTE77" s="243"/>
      <c r="DTF77" s="243"/>
      <c r="DTG77" s="243"/>
      <c r="DTH77" s="243"/>
      <c r="DTI77" s="243"/>
      <c r="DTJ77" s="243"/>
      <c r="DTK77" s="243"/>
      <c r="DTL77" s="243"/>
      <c r="DTM77" s="243"/>
      <c r="DTN77" s="243"/>
      <c r="DTO77" s="243"/>
      <c r="DTP77" s="243"/>
      <c r="DTQ77" s="243"/>
      <c r="DTR77" s="243"/>
      <c r="DTS77" s="243"/>
      <c r="DTT77" s="243"/>
      <c r="DTU77" s="243"/>
      <c r="DTV77" s="243"/>
      <c r="DTW77" s="243"/>
      <c r="DTX77" s="243"/>
      <c r="DTY77" s="243"/>
      <c r="DTZ77" s="243"/>
      <c r="DUA77" s="243"/>
      <c r="DUB77" s="243"/>
      <c r="DUC77" s="243"/>
      <c r="DUD77" s="243"/>
      <c r="DUE77" s="243"/>
      <c r="DUF77" s="243"/>
      <c r="DUG77" s="243"/>
      <c r="DUH77" s="243"/>
      <c r="DUI77" s="243"/>
      <c r="DUJ77" s="243"/>
      <c r="DUK77" s="243"/>
      <c r="DUL77" s="243"/>
      <c r="DUM77" s="243"/>
      <c r="DUN77" s="243"/>
      <c r="DUO77" s="243"/>
      <c r="DUP77" s="243"/>
      <c r="DUQ77" s="243"/>
      <c r="DUR77" s="243"/>
      <c r="DUS77" s="243"/>
      <c r="DUT77" s="243"/>
      <c r="DUU77" s="243"/>
      <c r="DUV77" s="243"/>
      <c r="DUW77" s="243"/>
      <c r="DUX77" s="243"/>
      <c r="DUY77" s="243"/>
      <c r="DUZ77" s="243"/>
      <c r="DVA77" s="243"/>
      <c r="DVB77" s="243"/>
      <c r="DVC77" s="243"/>
      <c r="DVD77" s="243"/>
      <c r="DVE77" s="243"/>
      <c r="DVF77" s="243"/>
      <c r="DVG77" s="243"/>
      <c r="DVH77" s="243"/>
      <c r="DVI77" s="243"/>
      <c r="DVJ77" s="243"/>
      <c r="DVK77" s="243"/>
      <c r="DVL77" s="243"/>
      <c r="DVM77" s="243"/>
      <c r="DVN77" s="243"/>
      <c r="DVO77" s="243"/>
      <c r="DVP77" s="243"/>
      <c r="DVQ77" s="243"/>
      <c r="DVR77" s="243"/>
      <c r="DVS77" s="243"/>
      <c r="DVT77" s="243"/>
      <c r="DVU77" s="243"/>
      <c r="DVV77" s="243"/>
      <c r="DVW77" s="243"/>
      <c r="DVX77" s="243"/>
      <c r="DVY77" s="243"/>
      <c r="DVZ77" s="243"/>
      <c r="DWA77" s="243"/>
      <c r="DWB77" s="243"/>
      <c r="DWC77" s="243"/>
      <c r="DWD77" s="243"/>
      <c r="DWE77" s="243"/>
      <c r="DWF77" s="243"/>
      <c r="DWG77" s="243"/>
      <c r="DWH77" s="243"/>
      <c r="DWI77" s="243"/>
      <c r="DWJ77" s="243"/>
      <c r="DWK77" s="243"/>
      <c r="DWL77" s="243"/>
      <c r="DWM77" s="243"/>
      <c r="DWN77" s="243"/>
      <c r="DWO77" s="243"/>
      <c r="DWP77" s="243"/>
      <c r="DWQ77" s="243"/>
      <c r="DWR77" s="243"/>
      <c r="DWS77" s="243"/>
      <c r="DWT77" s="243"/>
      <c r="DWU77" s="243"/>
      <c r="DWV77" s="243"/>
      <c r="DWW77" s="243"/>
      <c r="DWX77" s="243"/>
      <c r="DWY77" s="243"/>
      <c r="DWZ77" s="243"/>
      <c r="DXA77" s="243"/>
      <c r="DXB77" s="243"/>
      <c r="DXC77" s="243"/>
      <c r="DXD77" s="243"/>
      <c r="DXE77" s="243"/>
      <c r="DXF77" s="243"/>
      <c r="DXG77" s="243"/>
      <c r="DXH77" s="243"/>
      <c r="DXI77" s="243"/>
      <c r="DXJ77" s="243"/>
      <c r="DXK77" s="243"/>
      <c r="DXL77" s="243"/>
      <c r="DXM77" s="243"/>
      <c r="DXN77" s="243"/>
      <c r="DXO77" s="243"/>
      <c r="DXP77" s="243"/>
      <c r="DXQ77" s="243"/>
      <c r="DXR77" s="243"/>
      <c r="DXS77" s="243"/>
      <c r="DXT77" s="243"/>
      <c r="DXU77" s="243"/>
      <c r="DXV77" s="243"/>
      <c r="DXW77" s="243"/>
      <c r="DXX77" s="243"/>
      <c r="DXY77" s="243"/>
      <c r="DXZ77" s="243"/>
      <c r="DYA77" s="243"/>
      <c r="DYB77" s="243"/>
      <c r="DYC77" s="243"/>
      <c r="DYD77" s="243"/>
      <c r="DYE77" s="243"/>
      <c r="DYF77" s="243"/>
      <c r="DYG77" s="243"/>
      <c r="DYH77" s="243"/>
      <c r="DYI77" s="243"/>
      <c r="DYJ77" s="243"/>
      <c r="DYK77" s="243"/>
      <c r="DYL77" s="243"/>
      <c r="DYM77" s="243"/>
      <c r="DYN77" s="243"/>
      <c r="DYO77" s="243"/>
      <c r="DYP77" s="243"/>
      <c r="DYQ77" s="243"/>
      <c r="DYR77" s="243"/>
      <c r="DYS77" s="243"/>
      <c r="DYT77" s="243"/>
      <c r="DYU77" s="243"/>
      <c r="DYV77" s="243"/>
      <c r="DYW77" s="243"/>
      <c r="DYX77" s="243"/>
      <c r="DYY77" s="243"/>
      <c r="DYZ77" s="243"/>
      <c r="DZA77" s="243"/>
      <c r="DZB77" s="243"/>
      <c r="DZC77" s="243"/>
      <c r="DZD77" s="243"/>
      <c r="DZE77" s="243"/>
      <c r="DZF77" s="243"/>
      <c r="DZG77" s="243"/>
      <c r="DZH77" s="243"/>
      <c r="DZI77" s="243"/>
      <c r="DZJ77" s="243"/>
      <c r="DZK77" s="243"/>
      <c r="DZL77" s="243"/>
      <c r="DZM77" s="243"/>
      <c r="DZN77" s="243"/>
      <c r="DZO77" s="243"/>
      <c r="DZP77" s="243"/>
      <c r="DZQ77" s="243"/>
      <c r="DZR77" s="243"/>
      <c r="DZS77" s="243"/>
      <c r="DZT77" s="243"/>
      <c r="DZU77" s="243"/>
      <c r="DZV77" s="243"/>
      <c r="DZW77" s="243"/>
      <c r="DZX77" s="243"/>
      <c r="DZY77" s="243"/>
      <c r="DZZ77" s="243"/>
      <c r="EAA77" s="243"/>
      <c r="EAB77" s="243"/>
      <c r="EAC77" s="243"/>
      <c r="EAD77" s="243"/>
      <c r="EAE77" s="243"/>
      <c r="EAF77" s="243"/>
      <c r="EAG77" s="243"/>
      <c r="EAH77" s="243"/>
      <c r="EAI77" s="243"/>
      <c r="EAJ77" s="243"/>
      <c r="EAK77" s="243"/>
      <c r="EAL77" s="243"/>
      <c r="EAM77" s="243"/>
      <c r="EAN77" s="243"/>
      <c r="EAO77" s="243"/>
      <c r="EAP77" s="243"/>
      <c r="EAQ77" s="243"/>
      <c r="EAR77" s="243"/>
      <c r="EAS77" s="243"/>
      <c r="EAT77" s="243"/>
      <c r="EAU77" s="243"/>
      <c r="EAV77" s="243"/>
      <c r="EAW77" s="243"/>
      <c r="EAX77" s="243"/>
      <c r="EAY77" s="243"/>
      <c r="EAZ77" s="243"/>
      <c r="EBA77" s="243"/>
      <c r="EBB77" s="243"/>
      <c r="EBC77" s="243"/>
      <c r="EBD77" s="243"/>
      <c r="EBE77" s="243"/>
      <c r="EBF77" s="243"/>
      <c r="EBG77" s="243"/>
      <c r="EBH77" s="243"/>
      <c r="EBI77" s="243"/>
      <c r="EBJ77" s="243"/>
      <c r="EBK77" s="243"/>
      <c r="EBL77" s="243"/>
      <c r="EBM77" s="243"/>
      <c r="EBN77" s="243"/>
      <c r="EBO77" s="243"/>
      <c r="EBP77" s="243"/>
      <c r="EBQ77" s="243"/>
      <c r="EBR77" s="243"/>
      <c r="EBS77" s="243"/>
      <c r="EBT77" s="243"/>
      <c r="EBU77" s="243"/>
      <c r="EBV77" s="243"/>
      <c r="EBW77" s="243"/>
      <c r="EBX77" s="243"/>
      <c r="EBY77" s="243"/>
      <c r="EBZ77" s="243"/>
      <c r="ECA77" s="243"/>
      <c r="ECB77" s="243"/>
      <c r="ECC77" s="243"/>
      <c r="ECD77" s="243"/>
      <c r="ECE77" s="243"/>
      <c r="ECF77" s="243"/>
      <c r="ECG77" s="243"/>
      <c r="ECH77" s="243"/>
      <c r="ECI77" s="243"/>
      <c r="ECJ77" s="243"/>
      <c r="ECK77" s="243"/>
      <c r="ECL77" s="243"/>
      <c r="ECM77" s="243"/>
      <c r="ECN77" s="243"/>
      <c r="ECO77" s="243"/>
      <c r="ECP77" s="243"/>
      <c r="ECQ77" s="243"/>
      <c r="ECR77" s="243"/>
      <c r="ECS77" s="243"/>
      <c r="ECT77" s="243"/>
      <c r="ECU77" s="243"/>
      <c r="ECV77" s="243"/>
      <c r="ECW77" s="243"/>
      <c r="ECX77" s="243"/>
      <c r="ECY77" s="243"/>
      <c r="ECZ77" s="243"/>
      <c r="EDA77" s="243"/>
      <c r="EDB77" s="243"/>
      <c r="EDC77" s="243"/>
      <c r="EDD77" s="243"/>
      <c r="EDE77" s="243"/>
      <c r="EDF77" s="243"/>
      <c r="EDG77" s="243"/>
      <c r="EDH77" s="243"/>
      <c r="EDI77" s="243"/>
      <c r="EDJ77" s="243"/>
      <c r="EDK77" s="243"/>
      <c r="EDL77" s="243"/>
      <c r="EDM77" s="243"/>
      <c r="EDN77" s="243"/>
      <c r="EDO77" s="243"/>
      <c r="EDP77" s="243"/>
      <c r="EDQ77" s="243"/>
      <c r="EDR77" s="243"/>
      <c r="EDS77" s="243"/>
      <c r="EDT77" s="243"/>
      <c r="EDU77" s="243"/>
      <c r="EDV77" s="243"/>
      <c r="EDW77" s="243"/>
      <c r="EDX77" s="243"/>
      <c r="EDY77" s="243"/>
      <c r="EDZ77" s="243"/>
      <c r="EEA77" s="243"/>
      <c r="EEB77" s="243"/>
      <c r="EEC77" s="243"/>
      <c r="EED77" s="243"/>
      <c r="EEE77" s="243"/>
      <c r="EEF77" s="243"/>
      <c r="EEG77" s="243"/>
      <c r="EEH77" s="243"/>
      <c r="EEI77" s="243"/>
      <c r="EEJ77" s="243"/>
      <c r="EEK77" s="243"/>
      <c r="EEL77" s="243"/>
      <c r="EEM77" s="243"/>
      <c r="EEN77" s="243"/>
      <c r="EEO77" s="243"/>
      <c r="EEP77" s="243"/>
      <c r="EEQ77" s="243"/>
      <c r="EER77" s="243"/>
      <c r="EES77" s="243"/>
      <c r="EET77" s="243"/>
      <c r="EEU77" s="243"/>
      <c r="EEV77" s="243"/>
      <c r="EEW77" s="243"/>
      <c r="EEX77" s="243"/>
      <c r="EEY77" s="243"/>
      <c r="EEZ77" s="243"/>
      <c r="EFA77" s="243"/>
      <c r="EFB77" s="243"/>
      <c r="EFC77" s="243"/>
      <c r="EFD77" s="243"/>
      <c r="EFE77" s="243"/>
      <c r="EFF77" s="243"/>
      <c r="EFG77" s="243"/>
      <c r="EFH77" s="243"/>
      <c r="EFI77" s="243"/>
      <c r="EFJ77" s="243"/>
      <c r="EFK77" s="243"/>
      <c r="EFL77" s="243"/>
      <c r="EFM77" s="243"/>
      <c r="EFN77" s="243"/>
      <c r="EFO77" s="243"/>
      <c r="EFP77" s="243"/>
      <c r="EFQ77" s="243"/>
      <c r="EFR77" s="243"/>
      <c r="EFS77" s="243"/>
      <c r="EFT77" s="243"/>
      <c r="EFU77" s="243"/>
      <c r="EFV77" s="243"/>
      <c r="EFW77" s="243"/>
      <c r="EFX77" s="243"/>
      <c r="EFY77" s="243"/>
      <c r="EFZ77" s="243"/>
      <c r="EGA77" s="243"/>
      <c r="EGB77" s="243"/>
      <c r="EGC77" s="243"/>
      <c r="EGD77" s="243"/>
      <c r="EGE77" s="243"/>
      <c r="EGF77" s="243"/>
      <c r="EGG77" s="243"/>
      <c r="EGH77" s="243"/>
      <c r="EGI77" s="243"/>
      <c r="EGJ77" s="243"/>
      <c r="EGK77" s="243"/>
      <c r="EGL77" s="243"/>
      <c r="EGM77" s="243"/>
      <c r="EGN77" s="243"/>
      <c r="EGO77" s="243"/>
      <c r="EGP77" s="243"/>
      <c r="EGQ77" s="243"/>
      <c r="EGR77" s="243"/>
      <c r="EGS77" s="243"/>
      <c r="EGT77" s="243"/>
      <c r="EGU77" s="243"/>
      <c r="EGV77" s="243"/>
      <c r="EGW77" s="243"/>
      <c r="EGX77" s="243"/>
      <c r="EGY77" s="243"/>
      <c r="EGZ77" s="243"/>
      <c r="EHA77" s="243"/>
      <c r="EHB77" s="243"/>
      <c r="EHC77" s="243"/>
      <c r="EHD77" s="243"/>
      <c r="EHE77" s="243"/>
      <c r="EHF77" s="243"/>
      <c r="EHG77" s="243"/>
      <c r="EHH77" s="243"/>
      <c r="EHI77" s="243"/>
      <c r="EHJ77" s="243"/>
      <c r="EHK77" s="243"/>
      <c r="EHL77" s="243"/>
      <c r="EHM77" s="243"/>
      <c r="EHN77" s="243"/>
      <c r="EHO77" s="243"/>
      <c r="EHP77" s="243"/>
      <c r="EHQ77" s="243"/>
      <c r="EHR77" s="243"/>
      <c r="EHS77" s="243"/>
      <c r="EHT77" s="243"/>
      <c r="EHU77" s="243"/>
      <c r="EHV77" s="243"/>
      <c r="EHW77" s="243"/>
      <c r="EHX77" s="243"/>
      <c r="EHY77" s="243"/>
      <c r="EHZ77" s="243"/>
      <c r="EIA77" s="243"/>
      <c r="EIB77" s="243"/>
      <c r="EIC77" s="243"/>
      <c r="EID77" s="243"/>
      <c r="EIE77" s="243"/>
      <c r="EIF77" s="243"/>
      <c r="EIG77" s="243"/>
      <c r="EIH77" s="243"/>
      <c r="EII77" s="243"/>
      <c r="EIJ77" s="243"/>
      <c r="EIK77" s="243"/>
      <c r="EIL77" s="243"/>
      <c r="EIM77" s="243"/>
      <c r="EIN77" s="243"/>
      <c r="EIO77" s="243"/>
      <c r="EIP77" s="243"/>
      <c r="EIQ77" s="243"/>
      <c r="EIR77" s="243"/>
      <c r="EIS77" s="243"/>
      <c r="EIT77" s="243"/>
      <c r="EIU77" s="243"/>
      <c r="EIV77" s="243"/>
      <c r="EIW77" s="243"/>
      <c r="EIX77" s="243"/>
      <c r="EIY77" s="243"/>
      <c r="EIZ77" s="243"/>
      <c r="EJA77" s="243"/>
      <c r="EJB77" s="243"/>
      <c r="EJC77" s="243"/>
      <c r="EJD77" s="243"/>
      <c r="EJE77" s="243"/>
      <c r="EJF77" s="243"/>
      <c r="EJG77" s="243"/>
      <c r="EJH77" s="243"/>
      <c r="EJI77" s="243"/>
      <c r="EJJ77" s="243"/>
      <c r="EJK77" s="243"/>
      <c r="EJL77" s="243"/>
      <c r="EJM77" s="243"/>
      <c r="EJN77" s="243"/>
      <c r="EJO77" s="243"/>
      <c r="EJP77" s="243"/>
      <c r="EJQ77" s="243"/>
      <c r="EJR77" s="243"/>
      <c r="EJS77" s="243"/>
      <c r="EJT77" s="243"/>
      <c r="EJU77" s="243"/>
      <c r="EJV77" s="243"/>
      <c r="EJW77" s="243"/>
      <c r="EJX77" s="243"/>
      <c r="EJY77" s="243"/>
      <c r="EJZ77" s="243"/>
      <c r="EKA77" s="243"/>
      <c r="EKB77" s="243"/>
      <c r="EKC77" s="243"/>
      <c r="EKD77" s="243"/>
      <c r="EKE77" s="243"/>
      <c r="EKF77" s="243"/>
      <c r="EKG77" s="243"/>
      <c r="EKH77" s="243"/>
      <c r="EKI77" s="243"/>
      <c r="EKJ77" s="243"/>
      <c r="EKK77" s="243"/>
      <c r="EKL77" s="243"/>
      <c r="EKM77" s="243"/>
      <c r="EKN77" s="243"/>
      <c r="EKO77" s="243"/>
      <c r="EKP77" s="243"/>
      <c r="EKQ77" s="243"/>
      <c r="EKR77" s="243"/>
      <c r="EKS77" s="243"/>
      <c r="EKT77" s="243"/>
      <c r="EKU77" s="243"/>
      <c r="EKV77" s="243"/>
      <c r="EKW77" s="243"/>
      <c r="EKX77" s="243"/>
      <c r="EKY77" s="243"/>
      <c r="EKZ77" s="243"/>
      <c r="ELA77" s="243"/>
      <c r="ELB77" s="243"/>
      <c r="ELC77" s="243"/>
      <c r="ELD77" s="243"/>
      <c r="ELE77" s="243"/>
      <c r="ELF77" s="243"/>
      <c r="ELG77" s="243"/>
      <c r="ELH77" s="243"/>
      <c r="ELI77" s="243"/>
      <c r="ELJ77" s="243"/>
      <c r="ELK77" s="243"/>
      <c r="ELL77" s="243"/>
      <c r="ELM77" s="243"/>
      <c r="ELN77" s="243"/>
      <c r="ELO77" s="243"/>
      <c r="ELP77" s="243"/>
      <c r="ELQ77" s="243"/>
      <c r="ELR77" s="243"/>
      <c r="ELS77" s="243"/>
      <c r="ELT77" s="243"/>
      <c r="ELU77" s="243"/>
      <c r="ELV77" s="243"/>
      <c r="ELW77" s="243"/>
      <c r="ELX77" s="243"/>
      <c r="ELY77" s="243"/>
      <c r="ELZ77" s="243"/>
      <c r="EMA77" s="243"/>
      <c r="EMB77" s="243"/>
      <c r="EMC77" s="243"/>
      <c r="EMD77" s="243"/>
      <c r="EME77" s="243"/>
      <c r="EMF77" s="243"/>
      <c r="EMG77" s="243"/>
      <c r="EMH77" s="243"/>
      <c r="EMI77" s="243"/>
      <c r="EMJ77" s="243"/>
      <c r="EMK77" s="243"/>
      <c r="EML77" s="243"/>
      <c r="EMM77" s="243"/>
      <c r="EMN77" s="243"/>
      <c r="EMO77" s="243"/>
      <c r="EMP77" s="243"/>
      <c r="EMQ77" s="243"/>
      <c r="EMR77" s="243"/>
      <c r="EMS77" s="243"/>
      <c r="EMT77" s="243"/>
      <c r="EMU77" s="243"/>
      <c r="EMV77" s="243"/>
      <c r="EMW77" s="243"/>
      <c r="EMX77" s="243"/>
      <c r="EMY77" s="243"/>
      <c r="EMZ77" s="243"/>
      <c r="ENA77" s="243"/>
      <c r="ENB77" s="243"/>
      <c r="ENC77" s="243"/>
      <c r="END77" s="243"/>
      <c r="ENE77" s="243"/>
      <c r="ENF77" s="243"/>
      <c r="ENG77" s="243"/>
      <c r="ENH77" s="243"/>
      <c r="ENI77" s="243"/>
      <c r="ENJ77" s="243"/>
      <c r="ENK77" s="243"/>
      <c r="ENL77" s="243"/>
      <c r="ENM77" s="243"/>
      <c r="ENN77" s="243"/>
      <c r="ENO77" s="243"/>
      <c r="ENP77" s="243"/>
      <c r="ENQ77" s="243"/>
      <c r="ENR77" s="243"/>
      <c r="ENS77" s="243"/>
      <c r="ENT77" s="243"/>
      <c r="ENU77" s="243"/>
      <c r="ENV77" s="243"/>
      <c r="ENW77" s="243"/>
      <c r="ENX77" s="243"/>
      <c r="ENY77" s="243"/>
      <c r="ENZ77" s="243"/>
      <c r="EOA77" s="243"/>
      <c r="EOB77" s="243"/>
      <c r="EOC77" s="243"/>
      <c r="EOD77" s="243"/>
      <c r="EOE77" s="243"/>
      <c r="EOF77" s="243"/>
      <c r="EOG77" s="243"/>
      <c r="EOH77" s="243"/>
      <c r="EOI77" s="243"/>
      <c r="EOJ77" s="243"/>
      <c r="EOK77" s="243"/>
      <c r="EOL77" s="243"/>
      <c r="EOM77" s="243"/>
      <c r="EON77" s="243"/>
      <c r="EOO77" s="243"/>
      <c r="EOP77" s="243"/>
      <c r="EOQ77" s="243"/>
      <c r="EOR77" s="243"/>
      <c r="EOS77" s="243"/>
      <c r="EOT77" s="243"/>
      <c r="EOU77" s="243"/>
      <c r="EOV77" s="243"/>
      <c r="EOW77" s="243"/>
      <c r="EOX77" s="243"/>
      <c r="EOY77" s="243"/>
      <c r="EOZ77" s="243"/>
      <c r="EPA77" s="243"/>
      <c r="EPB77" s="243"/>
      <c r="EPC77" s="243"/>
      <c r="EPD77" s="243"/>
      <c r="EPE77" s="243"/>
      <c r="EPF77" s="243"/>
      <c r="EPG77" s="243"/>
      <c r="EPH77" s="243"/>
      <c r="EPI77" s="243"/>
      <c r="EPJ77" s="243"/>
      <c r="EPK77" s="243"/>
      <c r="EPL77" s="243"/>
      <c r="EPM77" s="243"/>
      <c r="EPN77" s="243"/>
      <c r="EPO77" s="243"/>
      <c r="EPP77" s="243"/>
      <c r="EPQ77" s="243"/>
      <c r="EPR77" s="243"/>
      <c r="EPS77" s="243"/>
      <c r="EPT77" s="243"/>
      <c r="EPU77" s="243"/>
      <c r="EPV77" s="243"/>
      <c r="EPW77" s="243"/>
      <c r="EPX77" s="243"/>
      <c r="EPY77" s="243"/>
      <c r="EPZ77" s="243"/>
      <c r="EQA77" s="243"/>
      <c r="EQB77" s="243"/>
      <c r="EQC77" s="243"/>
      <c r="EQD77" s="243"/>
      <c r="EQE77" s="243"/>
      <c r="EQF77" s="243"/>
      <c r="EQG77" s="243"/>
      <c r="EQH77" s="243"/>
      <c r="EQI77" s="243"/>
      <c r="EQJ77" s="243"/>
      <c r="EQK77" s="243"/>
      <c r="EQL77" s="243"/>
      <c r="EQM77" s="243"/>
      <c r="EQN77" s="243"/>
      <c r="EQO77" s="243"/>
      <c r="EQP77" s="243"/>
      <c r="EQQ77" s="243"/>
      <c r="EQR77" s="243"/>
      <c r="EQS77" s="243"/>
      <c r="EQT77" s="243"/>
      <c r="EQU77" s="243"/>
      <c r="EQV77" s="243"/>
      <c r="EQW77" s="243"/>
      <c r="EQX77" s="243"/>
      <c r="EQY77" s="243"/>
      <c r="EQZ77" s="243"/>
      <c r="ERA77" s="243"/>
      <c r="ERB77" s="243"/>
      <c r="ERC77" s="243"/>
      <c r="ERD77" s="243"/>
      <c r="ERE77" s="243"/>
      <c r="ERF77" s="243"/>
      <c r="ERG77" s="243"/>
      <c r="ERH77" s="243"/>
      <c r="ERI77" s="243"/>
      <c r="ERJ77" s="243"/>
      <c r="ERK77" s="243"/>
      <c r="ERL77" s="243"/>
      <c r="ERM77" s="243"/>
      <c r="ERN77" s="243"/>
      <c r="ERO77" s="243"/>
      <c r="ERP77" s="243"/>
      <c r="ERQ77" s="243"/>
      <c r="ERR77" s="243"/>
      <c r="ERS77" s="243"/>
      <c r="ERT77" s="243"/>
      <c r="ERU77" s="243"/>
      <c r="ERV77" s="243"/>
      <c r="ERW77" s="243"/>
      <c r="ERX77" s="243"/>
      <c r="ERY77" s="243"/>
      <c r="ERZ77" s="243"/>
      <c r="ESA77" s="243"/>
      <c r="ESB77" s="243"/>
      <c r="ESC77" s="243"/>
      <c r="ESD77" s="243"/>
      <c r="ESE77" s="243"/>
      <c r="ESF77" s="243"/>
      <c r="ESG77" s="243"/>
      <c r="ESH77" s="243"/>
      <c r="ESI77" s="243"/>
      <c r="ESJ77" s="243"/>
      <c r="ESK77" s="243"/>
      <c r="ESL77" s="243"/>
      <c r="ESM77" s="243"/>
      <c r="ESN77" s="243"/>
      <c r="ESO77" s="243"/>
      <c r="ESP77" s="243"/>
      <c r="ESQ77" s="243"/>
      <c r="ESR77" s="243"/>
      <c r="ESS77" s="243"/>
      <c r="EST77" s="243"/>
      <c r="ESU77" s="243"/>
      <c r="ESV77" s="243"/>
      <c r="ESW77" s="243"/>
      <c r="ESX77" s="243"/>
      <c r="ESY77" s="243"/>
      <c r="ESZ77" s="243"/>
      <c r="ETA77" s="243"/>
      <c r="ETB77" s="243"/>
      <c r="ETC77" s="243"/>
      <c r="ETD77" s="243"/>
      <c r="ETE77" s="243"/>
      <c r="ETF77" s="243"/>
      <c r="ETG77" s="243"/>
      <c r="ETH77" s="243"/>
      <c r="ETI77" s="243"/>
      <c r="ETJ77" s="243"/>
      <c r="ETK77" s="243"/>
      <c r="ETL77" s="243"/>
      <c r="ETM77" s="243"/>
      <c r="ETN77" s="243"/>
      <c r="ETO77" s="243"/>
      <c r="ETP77" s="243"/>
      <c r="ETQ77" s="243"/>
      <c r="ETR77" s="243"/>
      <c r="ETS77" s="243"/>
      <c r="ETT77" s="243"/>
      <c r="ETU77" s="243"/>
      <c r="ETV77" s="243"/>
      <c r="ETW77" s="243"/>
      <c r="ETX77" s="243"/>
      <c r="ETY77" s="243"/>
      <c r="ETZ77" s="243"/>
      <c r="EUA77" s="243"/>
      <c r="EUB77" s="243"/>
      <c r="EUC77" s="243"/>
      <c r="EUD77" s="243"/>
      <c r="EUE77" s="243"/>
      <c r="EUF77" s="243"/>
      <c r="EUG77" s="243"/>
      <c r="EUH77" s="243"/>
      <c r="EUI77" s="243"/>
      <c r="EUJ77" s="243"/>
      <c r="EUK77" s="243"/>
      <c r="EUL77" s="243"/>
      <c r="EUM77" s="243"/>
      <c r="EUN77" s="243"/>
      <c r="EUO77" s="243"/>
      <c r="EUP77" s="243"/>
      <c r="EUQ77" s="243"/>
      <c r="EUR77" s="243"/>
      <c r="EUS77" s="243"/>
      <c r="EUT77" s="243"/>
      <c r="EUU77" s="243"/>
      <c r="EUV77" s="243"/>
      <c r="EUW77" s="243"/>
      <c r="EUX77" s="243"/>
      <c r="EUY77" s="243"/>
      <c r="EUZ77" s="243"/>
      <c r="EVA77" s="243"/>
      <c r="EVB77" s="243"/>
      <c r="EVC77" s="243"/>
      <c r="EVD77" s="243"/>
      <c r="EVE77" s="243"/>
      <c r="EVF77" s="243"/>
      <c r="EVG77" s="243"/>
      <c r="EVH77" s="243"/>
      <c r="EVI77" s="243"/>
      <c r="EVJ77" s="243"/>
      <c r="EVK77" s="243"/>
      <c r="EVL77" s="243"/>
      <c r="EVM77" s="243"/>
      <c r="EVN77" s="243"/>
      <c r="EVO77" s="243"/>
      <c r="EVP77" s="243"/>
      <c r="EVQ77" s="243"/>
      <c r="EVR77" s="243"/>
      <c r="EVS77" s="243"/>
      <c r="EVT77" s="243"/>
      <c r="EVU77" s="243"/>
      <c r="EVV77" s="243"/>
      <c r="EVW77" s="243"/>
      <c r="EVX77" s="243"/>
      <c r="EVY77" s="243"/>
      <c r="EVZ77" s="243"/>
      <c r="EWA77" s="243"/>
      <c r="EWB77" s="243"/>
      <c r="EWC77" s="243"/>
      <c r="EWD77" s="243"/>
      <c r="EWE77" s="243"/>
      <c r="EWF77" s="243"/>
      <c r="EWG77" s="243"/>
      <c r="EWH77" s="243"/>
      <c r="EWI77" s="243"/>
      <c r="EWJ77" s="243"/>
      <c r="EWK77" s="243"/>
      <c r="EWL77" s="243"/>
      <c r="EWM77" s="243"/>
      <c r="EWN77" s="243"/>
      <c r="EWO77" s="243"/>
      <c r="EWP77" s="243"/>
      <c r="EWQ77" s="243"/>
      <c r="EWR77" s="243"/>
      <c r="EWS77" s="243"/>
      <c r="EWT77" s="243"/>
      <c r="EWU77" s="243"/>
      <c r="EWV77" s="243"/>
      <c r="EWW77" s="243"/>
      <c r="EWX77" s="243"/>
      <c r="EWY77" s="243"/>
      <c r="EWZ77" s="243"/>
      <c r="EXA77" s="243"/>
      <c r="EXB77" s="243"/>
      <c r="EXC77" s="243"/>
      <c r="EXD77" s="243"/>
      <c r="EXE77" s="243"/>
      <c r="EXF77" s="243"/>
      <c r="EXG77" s="243"/>
      <c r="EXH77" s="243"/>
      <c r="EXI77" s="243"/>
      <c r="EXJ77" s="243"/>
      <c r="EXK77" s="243"/>
      <c r="EXL77" s="243"/>
      <c r="EXM77" s="243"/>
      <c r="EXN77" s="243"/>
      <c r="EXO77" s="243"/>
      <c r="EXP77" s="243"/>
      <c r="EXQ77" s="243"/>
      <c r="EXR77" s="243"/>
      <c r="EXS77" s="243"/>
      <c r="EXT77" s="243"/>
      <c r="EXU77" s="243"/>
      <c r="EXV77" s="243"/>
      <c r="EXW77" s="243"/>
      <c r="EXX77" s="243"/>
      <c r="EXY77" s="243"/>
      <c r="EXZ77" s="243"/>
      <c r="EYA77" s="243"/>
      <c r="EYB77" s="243"/>
      <c r="EYC77" s="243"/>
      <c r="EYD77" s="243"/>
      <c r="EYE77" s="243"/>
      <c r="EYF77" s="243"/>
      <c r="EYG77" s="243"/>
      <c r="EYH77" s="243"/>
      <c r="EYI77" s="243"/>
      <c r="EYJ77" s="243"/>
      <c r="EYK77" s="243"/>
      <c r="EYL77" s="243"/>
      <c r="EYM77" s="243"/>
      <c r="EYN77" s="243"/>
      <c r="EYO77" s="243"/>
      <c r="EYP77" s="243"/>
      <c r="EYQ77" s="243"/>
      <c r="EYR77" s="243"/>
      <c r="EYS77" s="243"/>
      <c r="EYT77" s="243"/>
      <c r="EYU77" s="243"/>
      <c r="EYV77" s="243"/>
      <c r="EYW77" s="243"/>
      <c r="EYX77" s="243"/>
      <c r="EYY77" s="243"/>
      <c r="EYZ77" s="243"/>
      <c r="EZA77" s="243"/>
      <c r="EZB77" s="243"/>
      <c r="EZC77" s="243"/>
      <c r="EZD77" s="243"/>
      <c r="EZE77" s="243"/>
      <c r="EZF77" s="243"/>
      <c r="EZG77" s="243"/>
      <c r="EZH77" s="243"/>
      <c r="EZI77" s="243"/>
      <c r="EZJ77" s="243"/>
      <c r="EZK77" s="243"/>
      <c r="EZL77" s="243"/>
      <c r="EZM77" s="243"/>
      <c r="EZN77" s="243"/>
      <c r="EZO77" s="243"/>
      <c r="EZP77" s="243"/>
      <c r="EZQ77" s="243"/>
      <c r="EZR77" s="243"/>
      <c r="EZS77" s="243"/>
      <c r="EZT77" s="243"/>
      <c r="EZU77" s="243"/>
      <c r="EZV77" s="243"/>
      <c r="EZW77" s="243"/>
      <c r="EZX77" s="243"/>
      <c r="EZY77" s="243"/>
      <c r="EZZ77" s="243"/>
      <c r="FAA77" s="243"/>
      <c r="FAB77" s="243"/>
      <c r="FAC77" s="243"/>
      <c r="FAD77" s="243"/>
      <c r="FAE77" s="243"/>
      <c r="FAF77" s="243"/>
      <c r="FAG77" s="243"/>
      <c r="FAH77" s="243"/>
      <c r="FAI77" s="243"/>
      <c r="FAJ77" s="243"/>
      <c r="FAK77" s="243"/>
      <c r="FAL77" s="243"/>
      <c r="FAM77" s="243"/>
      <c r="FAN77" s="243"/>
      <c r="FAO77" s="243"/>
      <c r="FAP77" s="243"/>
      <c r="FAQ77" s="243"/>
      <c r="FAR77" s="243"/>
      <c r="FAS77" s="243"/>
      <c r="FAT77" s="243"/>
      <c r="FAU77" s="243"/>
      <c r="FAV77" s="243"/>
      <c r="FAW77" s="243"/>
      <c r="FAX77" s="243"/>
      <c r="FAY77" s="243"/>
      <c r="FAZ77" s="243"/>
      <c r="FBA77" s="243"/>
      <c r="FBB77" s="243"/>
      <c r="FBC77" s="243"/>
      <c r="FBD77" s="243"/>
      <c r="FBE77" s="243"/>
      <c r="FBF77" s="243"/>
      <c r="FBG77" s="243"/>
      <c r="FBH77" s="243"/>
      <c r="FBI77" s="243"/>
      <c r="FBJ77" s="243"/>
      <c r="FBK77" s="243"/>
      <c r="FBL77" s="243"/>
      <c r="FBM77" s="243"/>
      <c r="FBN77" s="243"/>
      <c r="FBO77" s="243"/>
      <c r="FBP77" s="243"/>
      <c r="FBQ77" s="243"/>
      <c r="FBR77" s="243"/>
      <c r="FBS77" s="243"/>
      <c r="FBT77" s="243"/>
      <c r="FBU77" s="243"/>
      <c r="FBV77" s="243"/>
      <c r="FBW77" s="243"/>
      <c r="FBX77" s="243"/>
      <c r="FBY77" s="243"/>
      <c r="FBZ77" s="243"/>
      <c r="FCA77" s="243"/>
      <c r="FCB77" s="243"/>
      <c r="FCC77" s="243"/>
      <c r="FCD77" s="243"/>
      <c r="FCE77" s="243"/>
      <c r="FCF77" s="243"/>
      <c r="FCG77" s="243"/>
      <c r="FCH77" s="243"/>
      <c r="FCI77" s="243"/>
      <c r="FCJ77" s="243"/>
      <c r="FCK77" s="243"/>
      <c r="FCL77" s="243"/>
      <c r="FCM77" s="243"/>
      <c r="FCN77" s="243"/>
      <c r="FCO77" s="243"/>
      <c r="FCP77" s="243"/>
      <c r="FCQ77" s="243"/>
      <c r="FCR77" s="243"/>
      <c r="FCS77" s="243"/>
      <c r="FCT77" s="243"/>
      <c r="FCU77" s="243"/>
      <c r="FCV77" s="243"/>
      <c r="FCW77" s="243"/>
      <c r="FCX77" s="243"/>
      <c r="FCY77" s="243"/>
      <c r="FCZ77" s="243"/>
      <c r="FDA77" s="243"/>
      <c r="FDB77" s="243"/>
      <c r="FDC77" s="243"/>
      <c r="FDD77" s="243"/>
      <c r="FDE77" s="243"/>
      <c r="FDF77" s="243"/>
      <c r="FDG77" s="243"/>
      <c r="FDH77" s="243"/>
      <c r="FDI77" s="243"/>
      <c r="FDJ77" s="243"/>
      <c r="FDK77" s="243"/>
      <c r="FDL77" s="243"/>
      <c r="FDM77" s="243"/>
      <c r="FDN77" s="243"/>
      <c r="FDO77" s="243"/>
      <c r="FDP77" s="243"/>
      <c r="FDQ77" s="243"/>
      <c r="FDR77" s="243"/>
      <c r="FDS77" s="243"/>
      <c r="FDT77" s="243"/>
      <c r="FDU77" s="243"/>
      <c r="FDV77" s="243"/>
      <c r="FDW77" s="243"/>
      <c r="FDX77" s="243"/>
      <c r="FDY77" s="243"/>
      <c r="FDZ77" s="243"/>
      <c r="FEA77" s="243"/>
      <c r="FEB77" s="243"/>
      <c r="FEC77" s="243"/>
      <c r="FED77" s="243"/>
      <c r="FEE77" s="243"/>
      <c r="FEF77" s="243"/>
      <c r="FEG77" s="243"/>
      <c r="FEH77" s="243"/>
      <c r="FEI77" s="243"/>
      <c r="FEJ77" s="243"/>
      <c r="FEK77" s="243"/>
      <c r="FEL77" s="243"/>
      <c r="FEM77" s="243"/>
      <c r="FEN77" s="243"/>
      <c r="FEO77" s="243"/>
      <c r="FEP77" s="243"/>
      <c r="FEQ77" s="243"/>
      <c r="FER77" s="243"/>
      <c r="FES77" s="243"/>
      <c r="FET77" s="243"/>
      <c r="FEU77" s="243"/>
      <c r="FEV77" s="243"/>
      <c r="FEW77" s="243"/>
      <c r="FEX77" s="243"/>
      <c r="FEY77" s="243"/>
      <c r="FEZ77" s="243"/>
      <c r="FFA77" s="243"/>
      <c r="FFB77" s="243"/>
      <c r="FFC77" s="243"/>
      <c r="FFD77" s="243"/>
      <c r="FFE77" s="243"/>
      <c r="FFF77" s="243"/>
      <c r="FFG77" s="243"/>
      <c r="FFH77" s="243"/>
      <c r="FFI77" s="243"/>
      <c r="FFJ77" s="243"/>
      <c r="FFK77" s="243"/>
      <c r="FFL77" s="243"/>
      <c r="FFM77" s="243"/>
      <c r="FFN77" s="243"/>
      <c r="FFO77" s="243"/>
      <c r="FFP77" s="243"/>
      <c r="FFQ77" s="243"/>
      <c r="FFR77" s="243"/>
      <c r="FFS77" s="243"/>
      <c r="FFT77" s="243"/>
      <c r="FFU77" s="243"/>
      <c r="FFV77" s="243"/>
      <c r="FFW77" s="243"/>
      <c r="FFX77" s="243"/>
      <c r="FFY77" s="243"/>
      <c r="FFZ77" s="243"/>
      <c r="FGA77" s="243"/>
      <c r="FGB77" s="243"/>
      <c r="FGC77" s="243"/>
      <c r="FGD77" s="243"/>
      <c r="FGE77" s="243"/>
      <c r="FGF77" s="243"/>
      <c r="FGG77" s="243"/>
      <c r="FGH77" s="243"/>
      <c r="FGI77" s="243"/>
      <c r="FGJ77" s="243"/>
      <c r="FGK77" s="243"/>
      <c r="FGL77" s="243"/>
      <c r="FGM77" s="243"/>
      <c r="FGN77" s="243"/>
      <c r="FGO77" s="243"/>
      <c r="FGP77" s="243"/>
      <c r="FGQ77" s="243"/>
      <c r="FGR77" s="243"/>
      <c r="FGS77" s="243"/>
      <c r="FGT77" s="243"/>
      <c r="FGU77" s="243"/>
      <c r="FGV77" s="243"/>
      <c r="FGW77" s="243"/>
      <c r="FGX77" s="243"/>
      <c r="FGY77" s="243"/>
      <c r="FGZ77" s="243"/>
      <c r="FHA77" s="243"/>
      <c r="FHB77" s="243"/>
      <c r="FHC77" s="243"/>
      <c r="FHD77" s="243"/>
      <c r="FHE77" s="243"/>
      <c r="FHF77" s="243"/>
      <c r="FHG77" s="243"/>
      <c r="FHH77" s="243"/>
      <c r="FHI77" s="243"/>
      <c r="FHJ77" s="243"/>
      <c r="FHK77" s="243"/>
      <c r="FHL77" s="243"/>
      <c r="FHM77" s="243"/>
      <c r="FHN77" s="243"/>
      <c r="FHO77" s="243"/>
      <c r="FHP77" s="243"/>
      <c r="FHQ77" s="243"/>
      <c r="FHR77" s="243"/>
      <c r="FHS77" s="243"/>
      <c r="FHT77" s="243"/>
      <c r="FHU77" s="243"/>
      <c r="FHV77" s="243"/>
      <c r="FHW77" s="243"/>
      <c r="FHX77" s="243"/>
      <c r="FHY77" s="243"/>
      <c r="FHZ77" s="243"/>
      <c r="FIA77" s="243"/>
      <c r="FIB77" s="243"/>
      <c r="FIC77" s="243"/>
      <c r="FID77" s="243"/>
      <c r="FIE77" s="243"/>
      <c r="FIF77" s="243"/>
      <c r="FIG77" s="243"/>
      <c r="FIH77" s="243"/>
      <c r="FII77" s="243"/>
      <c r="FIJ77" s="243"/>
      <c r="FIK77" s="243"/>
      <c r="FIL77" s="243"/>
      <c r="FIM77" s="243"/>
      <c r="FIN77" s="243"/>
      <c r="FIO77" s="243"/>
      <c r="FIP77" s="243"/>
      <c r="FIQ77" s="243"/>
      <c r="FIR77" s="243"/>
      <c r="FIS77" s="243"/>
      <c r="FIT77" s="243"/>
      <c r="FIU77" s="243"/>
      <c r="FIV77" s="243"/>
      <c r="FIW77" s="243"/>
      <c r="FIX77" s="243"/>
      <c r="FIY77" s="243"/>
      <c r="FIZ77" s="243"/>
      <c r="FJA77" s="243"/>
      <c r="FJB77" s="243"/>
      <c r="FJC77" s="243"/>
      <c r="FJD77" s="243"/>
      <c r="FJE77" s="243"/>
      <c r="FJF77" s="243"/>
      <c r="FJG77" s="243"/>
      <c r="FJH77" s="243"/>
      <c r="FJI77" s="243"/>
      <c r="FJJ77" s="243"/>
      <c r="FJK77" s="243"/>
      <c r="FJL77" s="243"/>
      <c r="FJM77" s="243"/>
      <c r="FJN77" s="243"/>
      <c r="FJO77" s="243"/>
      <c r="FJP77" s="243"/>
      <c r="FJQ77" s="243"/>
      <c r="FJR77" s="243"/>
      <c r="FJS77" s="243"/>
      <c r="FJT77" s="243"/>
      <c r="FJU77" s="243"/>
      <c r="FJV77" s="243"/>
      <c r="FJW77" s="243"/>
      <c r="FJX77" s="243"/>
      <c r="FJY77" s="243"/>
      <c r="FJZ77" s="243"/>
      <c r="FKA77" s="243"/>
      <c r="FKB77" s="243"/>
      <c r="FKC77" s="243"/>
      <c r="FKD77" s="243"/>
      <c r="FKE77" s="243"/>
      <c r="FKF77" s="243"/>
      <c r="FKG77" s="243"/>
      <c r="FKH77" s="243"/>
      <c r="FKI77" s="243"/>
      <c r="FKJ77" s="243"/>
      <c r="FKK77" s="243"/>
      <c r="FKL77" s="243"/>
      <c r="FKM77" s="243"/>
      <c r="FKN77" s="243"/>
      <c r="FKO77" s="243"/>
      <c r="FKP77" s="243"/>
      <c r="FKQ77" s="243"/>
      <c r="FKR77" s="243"/>
      <c r="FKS77" s="243"/>
      <c r="FKT77" s="243"/>
      <c r="FKU77" s="243"/>
      <c r="FKV77" s="243"/>
      <c r="FKW77" s="243"/>
      <c r="FKX77" s="243"/>
      <c r="FKY77" s="243"/>
      <c r="FKZ77" s="243"/>
      <c r="FLA77" s="243"/>
      <c r="FLB77" s="243"/>
      <c r="FLC77" s="243"/>
      <c r="FLD77" s="243"/>
      <c r="FLE77" s="243"/>
      <c r="FLF77" s="243"/>
      <c r="FLG77" s="243"/>
      <c r="FLH77" s="243"/>
      <c r="FLI77" s="243"/>
      <c r="FLJ77" s="243"/>
      <c r="FLK77" s="243"/>
      <c r="FLL77" s="243"/>
      <c r="FLM77" s="243"/>
      <c r="FLN77" s="243"/>
      <c r="FLO77" s="243"/>
      <c r="FLP77" s="243"/>
      <c r="FLQ77" s="243"/>
      <c r="FLR77" s="243"/>
      <c r="FLS77" s="243"/>
      <c r="FLT77" s="243"/>
      <c r="FLU77" s="243"/>
      <c r="FLV77" s="243"/>
      <c r="FLW77" s="243"/>
      <c r="FLX77" s="243"/>
      <c r="FLY77" s="243"/>
      <c r="FLZ77" s="243"/>
      <c r="FMA77" s="243"/>
      <c r="FMB77" s="243"/>
      <c r="FMC77" s="243"/>
      <c r="FMD77" s="243"/>
      <c r="FME77" s="243"/>
      <c r="FMF77" s="243"/>
      <c r="FMG77" s="243"/>
      <c r="FMH77" s="243"/>
      <c r="FMI77" s="243"/>
      <c r="FMJ77" s="243"/>
      <c r="FMK77" s="243"/>
      <c r="FML77" s="243"/>
      <c r="FMM77" s="243"/>
      <c r="FMN77" s="243"/>
      <c r="FMO77" s="243"/>
      <c r="FMP77" s="243"/>
      <c r="FMQ77" s="243"/>
      <c r="FMR77" s="243"/>
      <c r="FMS77" s="243"/>
      <c r="FMT77" s="243"/>
      <c r="FMU77" s="243"/>
      <c r="FMV77" s="243"/>
      <c r="FMW77" s="243"/>
      <c r="FMX77" s="243"/>
      <c r="FMY77" s="243"/>
      <c r="FMZ77" s="243"/>
      <c r="FNA77" s="243"/>
      <c r="FNB77" s="243"/>
      <c r="FNC77" s="243"/>
      <c r="FND77" s="243"/>
      <c r="FNE77" s="243"/>
      <c r="FNF77" s="243"/>
      <c r="FNG77" s="243"/>
      <c r="FNH77" s="243"/>
      <c r="FNI77" s="243"/>
      <c r="FNJ77" s="243"/>
      <c r="FNK77" s="243"/>
      <c r="FNL77" s="243"/>
      <c r="FNM77" s="243"/>
      <c r="FNN77" s="243"/>
      <c r="FNO77" s="243"/>
      <c r="FNP77" s="243"/>
      <c r="FNQ77" s="243"/>
      <c r="FNR77" s="243"/>
      <c r="FNS77" s="243"/>
      <c r="FNT77" s="243"/>
      <c r="FNU77" s="243"/>
      <c r="FNV77" s="243"/>
      <c r="FNW77" s="243"/>
      <c r="FNX77" s="243"/>
      <c r="FNY77" s="243"/>
      <c r="FNZ77" s="243"/>
      <c r="FOA77" s="243"/>
      <c r="FOB77" s="243"/>
      <c r="FOC77" s="243"/>
      <c r="FOD77" s="243"/>
      <c r="FOE77" s="243"/>
      <c r="FOF77" s="243"/>
      <c r="FOG77" s="243"/>
      <c r="FOH77" s="243"/>
      <c r="FOI77" s="243"/>
      <c r="FOJ77" s="243"/>
      <c r="FOK77" s="243"/>
      <c r="FOL77" s="243"/>
      <c r="FOM77" s="243"/>
      <c r="FON77" s="243"/>
      <c r="FOO77" s="243"/>
      <c r="FOP77" s="243"/>
      <c r="FOQ77" s="243"/>
      <c r="FOR77" s="243"/>
      <c r="FOS77" s="243"/>
      <c r="FOT77" s="243"/>
      <c r="FOU77" s="243"/>
      <c r="FOV77" s="243"/>
      <c r="FOW77" s="243"/>
      <c r="FOX77" s="243"/>
      <c r="FOY77" s="243"/>
      <c r="FOZ77" s="243"/>
      <c r="FPA77" s="243"/>
      <c r="FPB77" s="243"/>
      <c r="FPC77" s="243"/>
      <c r="FPD77" s="243"/>
      <c r="FPE77" s="243"/>
      <c r="FPF77" s="243"/>
      <c r="FPG77" s="243"/>
      <c r="FPH77" s="243"/>
      <c r="FPI77" s="243"/>
      <c r="FPJ77" s="243"/>
      <c r="FPK77" s="243"/>
      <c r="FPL77" s="243"/>
      <c r="FPM77" s="243"/>
      <c r="FPN77" s="243"/>
      <c r="FPO77" s="243"/>
      <c r="FPP77" s="243"/>
      <c r="FPQ77" s="243"/>
      <c r="FPR77" s="243"/>
      <c r="FPS77" s="243"/>
      <c r="FPT77" s="243"/>
      <c r="FPU77" s="243"/>
      <c r="FPV77" s="243"/>
      <c r="FPW77" s="243"/>
      <c r="FPX77" s="243"/>
      <c r="FPY77" s="243"/>
      <c r="FPZ77" s="243"/>
      <c r="FQA77" s="243"/>
      <c r="FQB77" s="243"/>
      <c r="FQC77" s="243"/>
      <c r="FQD77" s="243"/>
      <c r="FQE77" s="243"/>
      <c r="FQF77" s="243"/>
      <c r="FQG77" s="243"/>
      <c r="FQH77" s="243"/>
      <c r="FQI77" s="243"/>
      <c r="FQJ77" s="243"/>
      <c r="FQK77" s="243"/>
      <c r="FQL77" s="243"/>
      <c r="FQM77" s="243"/>
      <c r="FQN77" s="243"/>
      <c r="FQO77" s="243"/>
      <c r="FQP77" s="243"/>
      <c r="FQQ77" s="243"/>
      <c r="FQR77" s="243"/>
      <c r="FQS77" s="243"/>
      <c r="FQT77" s="243"/>
      <c r="FQU77" s="243"/>
      <c r="FQV77" s="243"/>
      <c r="FQW77" s="243"/>
      <c r="FQX77" s="243"/>
      <c r="FQY77" s="243"/>
      <c r="FQZ77" s="243"/>
      <c r="FRA77" s="243"/>
      <c r="FRB77" s="243"/>
      <c r="FRC77" s="243"/>
      <c r="FRD77" s="243"/>
      <c r="FRE77" s="243"/>
      <c r="FRF77" s="243"/>
      <c r="FRG77" s="243"/>
      <c r="FRH77" s="243"/>
      <c r="FRI77" s="243"/>
      <c r="FRJ77" s="243"/>
      <c r="FRK77" s="243"/>
      <c r="FRL77" s="243"/>
      <c r="FRM77" s="243"/>
      <c r="FRN77" s="243"/>
      <c r="FRO77" s="243"/>
      <c r="FRP77" s="243"/>
      <c r="FRQ77" s="243"/>
      <c r="FRR77" s="243"/>
      <c r="FRS77" s="243"/>
      <c r="FRT77" s="243"/>
      <c r="FRU77" s="243"/>
      <c r="FRV77" s="243"/>
      <c r="FRW77" s="243"/>
      <c r="FRX77" s="243"/>
      <c r="FRY77" s="243"/>
      <c r="FRZ77" s="243"/>
      <c r="FSA77" s="243"/>
      <c r="FSB77" s="243"/>
      <c r="FSC77" s="243"/>
      <c r="FSD77" s="243"/>
      <c r="FSE77" s="243"/>
      <c r="FSF77" s="243"/>
      <c r="FSG77" s="243"/>
      <c r="FSH77" s="243"/>
      <c r="FSI77" s="243"/>
      <c r="FSJ77" s="243"/>
      <c r="FSK77" s="243"/>
      <c r="FSL77" s="243"/>
      <c r="FSM77" s="243"/>
      <c r="FSN77" s="243"/>
      <c r="FSO77" s="243"/>
      <c r="FSP77" s="243"/>
      <c r="FSQ77" s="243"/>
      <c r="FSR77" s="243"/>
      <c r="FSS77" s="243"/>
      <c r="FST77" s="243"/>
      <c r="FSU77" s="243"/>
      <c r="FSV77" s="243"/>
      <c r="FSW77" s="243"/>
      <c r="FSX77" s="243"/>
      <c r="FSY77" s="243"/>
      <c r="FSZ77" s="243"/>
      <c r="FTA77" s="243"/>
      <c r="FTB77" s="243"/>
      <c r="FTC77" s="243"/>
      <c r="FTD77" s="243"/>
      <c r="FTE77" s="243"/>
      <c r="FTF77" s="243"/>
      <c r="FTG77" s="243"/>
      <c r="FTH77" s="243"/>
      <c r="FTI77" s="243"/>
      <c r="FTJ77" s="243"/>
      <c r="FTK77" s="243"/>
      <c r="FTL77" s="243"/>
      <c r="FTM77" s="243"/>
      <c r="FTN77" s="243"/>
      <c r="FTO77" s="243"/>
      <c r="FTP77" s="243"/>
      <c r="FTQ77" s="243"/>
      <c r="FTR77" s="243"/>
      <c r="FTS77" s="243"/>
      <c r="FTT77" s="243"/>
      <c r="FTU77" s="243"/>
      <c r="FTV77" s="243"/>
      <c r="FTW77" s="243"/>
      <c r="FTX77" s="243"/>
      <c r="FTY77" s="243"/>
      <c r="FTZ77" s="243"/>
      <c r="FUA77" s="243"/>
      <c r="FUB77" s="243"/>
      <c r="FUC77" s="243"/>
      <c r="FUD77" s="243"/>
      <c r="FUE77" s="243"/>
      <c r="FUF77" s="243"/>
      <c r="FUG77" s="243"/>
      <c r="FUH77" s="243"/>
      <c r="FUI77" s="243"/>
      <c r="FUJ77" s="243"/>
      <c r="FUK77" s="243"/>
      <c r="FUL77" s="243"/>
      <c r="FUM77" s="243"/>
      <c r="FUN77" s="243"/>
      <c r="FUO77" s="243"/>
      <c r="FUP77" s="243"/>
      <c r="FUQ77" s="243"/>
      <c r="FUR77" s="243"/>
      <c r="FUS77" s="243"/>
      <c r="FUT77" s="243"/>
      <c r="FUU77" s="243"/>
      <c r="FUV77" s="243"/>
      <c r="FUW77" s="243"/>
      <c r="FUX77" s="243"/>
      <c r="FUY77" s="243"/>
      <c r="FUZ77" s="243"/>
      <c r="FVA77" s="243"/>
      <c r="FVB77" s="243"/>
      <c r="FVC77" s="243"/>
      <c r="FVD77" s="243"/>
      <c r="FVE77" s="243"/>
      <c r="FVF77" s="243"/>
      <c r="FVG77" s="243"/>
      <c r="FVH77" s="243"/>
      <c r="FVI77" s="243"/>
      <c r="FVJ77" s="243"/>
      <c r="FVK77" s="243"/>
      <c r="FVL77" s="243"/>
      <c r="FVM77" s="243"/>
      <c r="FVN77" s="243"/>
      <c r="FVO77" s="243"/>
      <c r="FVP77" s="243"/>
      <c r="FVQ77" s="243"/>
      <c r="FVR77" s="243"/>
      <c r="FVS77" s="243"/>
      <c r="FVT77" s="243"/>
      <c r="FVU77" s="243"/>
      <c r="FVV77" s="243"/>
      <c r="FVW77" s="243"/>
      <c r="FVX77" s="243"/>
      <c r="FVY77" s="243"/>
      <c r="FVZ77" s="243"/>
      <c r="FWA77" s="243"/>
      <c r="FWB77" s="243"/>
      <c r="FWC77" s="243"/>
      <c r="FWD77" s="243"/>
      <c r="FWE77" s="243"/>
      <c r="FWF77" s="243"/>
      <c r="FWG77" s="243"/>
      <c r="FWH77" s="243"/>
      <c r="FWI77" s="243"/>
      <c r="FWJ77" s="243"/>
      <c r="FWK77" s="243"/>
      <c r="FWL77" s="243"/>
      <c r="FWM77" s="243"/>
      <c r="FWN77" s="243"/>
      <c r="FWO77" s="243"/>
      <c r="FWP77" s="243"/>
      <c r="FWQ77" s="243"/>
      <c r="FWR77" s="243"/>
      <c r="FWS77" s="243"/>
      <c r="FWT77" s="243"/>
      <c r="FWU77" s="243"/>
      <c r="FWV77" s="243"/>
      <c r="FWW77" s="243"/>
      <c r="FWX77" s="243"/>
      <c r="FWY77" s="243"/>
      <c r="FWZ77" s="243"/>
      <c r="FXA77" s="243"/>
      <c r="FXB77" s="243"/>
      <c r="FXC77" s="243"/>
      <c r="FXD77" s="243"/>
      <c r="FXE77" s="243"/>
      <c r="FXF77" s="243"/>
      <c r="FXG77" s="243"/>
      <c r="FXH77" s="243"/>
      <c r="FXI77" s="243"/>
      <c r="FXJ77" s="243"/>
      <c r="FXK77" s="243"/>
      <c r="FXL77" s="243"/>
      <c r="FXM77" s="243"/>
      <c r="FXN77" s="243"/>
      <c r="FXO77" s="243"/>
      <c r="FXP77" s="243"/>
      <c r="FXQ77" s="243"/>
      <c r="FXR77" s="243"/>
      <c r="FXS77" s="243"/>
      <c r="FXT77" s="243"/>
      <c r="FXU77" s="243"/>
      <c r="FXV77" s="243"/>
      <c r="FXW77" s="243"/>
      <c r="FXX77" s="243"/>
      <c r="FXY77" s="243"/>
      <c r="FXZ77" s="243"/>
      <c r="FYA77" s="243"/>
      <c r="FYB77" s="243"/>
      <c r="FYC77" s="243"/>
      <c r="FYD77" s="243"/>
      <c r="FYE77" s="243"/>
      <c r="FYF77" s="243"/>
      <c r="FYG77" s="243"/>
      <c r="FYH77" s="243"/>
      <c r="FYI77" s="243"/>
      <c r="FYJ77" s="243"/>
      <c r="FYK77" s="243"/>
      <c r="FYL77" s="243"/>
      <c r="FYM77" s="243"/>
      <c r="FYN77" s="243"/>
      <c r="FYO77" s="243"/>
      <c r="FYP77" s="243"/>
      <c r="FYQ77" s="243"/>
      <c r="FYR77" s="243"/>
      <c r="FYS77" s="243"/>
      <c r="FYT77" s="243"/>
      <c r="FYU77" s="243"/>
      <c r="FYV77" s="243"/>
      <c r="FYW77" s="243"/>
      <c r="FYX77" s="243"/>
      <c r="FYY77" s="243"/>
      <c r="FYZ77" s="243"/>
      <c r="FZA77" s="243"/>
      <c r="FZB77" s="243"/>
      <c r="FZC77" s="243"/>
      <c r="FZD77" s="243"/>
      <c r="FZE77" s="243"/>
      <c r="FZF77" s="243"/>
      <c r="FZG77" s="243"/>
      <c r="FZH77" s="243"/>
      <c r="FZI77" s="243"/>
      <c r="FZJ77" s="243"/>
      <c r="FZK77" s="243"/>
      <c r="FZL77" s="243"/>
      <c r="FZM77" s="243"/>
      <c r="FZN77" s="243"/>
      <c r="FZO77" s="243"/>
      <c r="FZP77" s="243"/>
      <c r="FZQ77" s="243"/>
      <c r="FZR77" s="243"/>
      <c r="FZS77" s="243"/>
      <c r="FZT77" s="243"/>
      <c r="FZU77" s="243"/>
      <c r="FZV77" s="243"/>
      <c r="FZW77" s="243"/>
      <c r="FZX77" s="243"/>
      <c r="FZY77" s="243"/>
      <c r="FZZ77" s="243"/>
      <c r="GAA77" s="243"/>
      <c r="GAB77" s="243"/>
      <c r="GAC77" s="243"/>
      <c r="GAD77" s="243"/>
      <c r="GAE77" s="243"/>
      <c r="GAF77" s="243"/>
      <c r="GAG77" s="243"/>
      <c r="GAH77" s="243"/>
      <c r="GAI77" s="243"/>
      <c r="GAJ77" s="243"/>
      <c r="GAK77" s="243"/>
      <c r="GAL77" s="243"/>
      <c r="GAM77" s="243"/>
      <c r="GAN77" s="243"/>
      <c r="GAO77" s="243"/>
      <c r="GAP77" s="243"/>
      <c r="GAQ77" s="243"/>
      <c r="GAR77" s="243"/>
      <c r="GAS77" s="243"/>
      <c r="GAT77" s="243"/>
      <c r="GAU77" s="243"/>
      <c r="GAV77" s="243"/>
      <c r="GAW77" s="243"/>
      <c r="GAX77" s="243"/>
      <c r="GAY77" s="243"/>
      <c r="GAZ77" s="243"/>
      <c r="GBA77" s="243"/>
      <c r="GBB77" s="243"/>
      <c r="GBC77" s="243"/>
      <c r="GBD77" s="243"/>
      <c r="GBE77" s="243"/>
      <c r="GBF77" s="243"/>
      <c r="GBG77" s="243"/>
      <c r="GBH77" s="243"/>
      <c r="GBI77" s="243"/>
      <c r="GBJ77" s="243"/>
      <c r="GBK77" s="243"/>
      <c r="GBL77" s="243"/>
      <c r="GBM77" s="243"/>
      <c r="GBN77" s="243"/>
      <c r="GBO77" s="243"/>
      <c r="GBP77" s="243"/>
      <c r="GBQ77" s="243"/>
      <c r="GBR77" s="243"/>
      <c r="GBS77" s="243"/>
      <c r="GBT77" s="243"/>
      <c r="GBU77" s="243"/>
      <c r="GBV77" s="243"/>
      <c r="GBW77" s="243"/>
      <c r="GBX77" s="243"/>
      <c r="GBY77" s="243"/>
      <c r="GBZ77" s="243"/>
      <c r="GCA77" s="243"/>
      <c r="GCB77" s="243"/>
      <c r="GCC77" s="243"/>
      <c r="GCD77" s="243"/>
      <c r="GCE77" s="243"/>
      <c r="GCF77" s="243"/>
      <c r="GCG77" s="243"/>
      <c r="GCH77" s="243"/>
      <c r="GCI77" s="243"/>
      <c r="GCJ77" s="243"/>
      <c r="GCK77" s="243"/>
      <c r="GCL77" s="243"/>
      <c r="GCM77" s="243"/>
      <c r="GCN77" s="243"/>
      <c r="GCO77" s="243"/>
      <c r="GCP77" s="243"/>
      <c r="GCQ77" s="243"/>
      <c r="GCR77" s="243"/>
      <c r="GCS77" s="243"/>
      <c r="GCT77" s="243"/>
      <c r="GCU77" s="243"/>
      <c r="GCV77" s="243"/>
      <c r="GCW77" s="243"/>
      <c r="GCX77" s="243"/>
      <c r="GCY77" s="243"/>
      <c r="GCZ77" s="243"/>
      <c r="GDA77" s="243"/>
      <c r="GDB77" s="243"/>
      <c r="GDC77" s="243"/>
      <c r="GDD77" s="243"/>
      <c r="GDE77" s="243"/>
      <c r="GDF77" s="243"/>
      <c r="GDG77" s="243"/>
      <c r="GDH77" s="243"/>
      <c r="GDI77" s="243"/>
      <c r="GDJ77" s="243"/>
      <c r="GDK77" s="243"/>
      <c r="GDL77" s="243"/>
      <c r="GDM77" s="243"/>
      <c r="GDN77" s="243"/>
      <c r="GDO77" s="243"/>
      <c r="GDP77" s="243"/>
      <c r="GDQ77" s="243"/>
      <c r="GDR77" s="243"/>
      <c r="GDS77" s="243"/>
      <c r="GDT77" s="243"/>
      <c r="GDU77" s="243"/>
      <c r="GDV77" s="243"/>
      <c r="GDW77" s="243"/>
      <c r="GDX77" s="243"/>
      <c r="GDY77" s="243"/>
      <c r="GDZ77" s="243"/>
      <c r="GEA77" s="243"/>
      <c r="GEB77" s="243"/>
      <c r="GEC77" s="243"/>
      <c r="GED77" s="243"/>
      <c r="GEE77" s="243"/>
      <c r="GEF77" s="243"/>
      <c r="GEG77" s="243"/>
      <c r="GEH77" s="243"/>
      <c r="GEI77" s="243"/>
      <c r="GEJ77" s="243"/>
      <c r="GEK77" s="243"/>
      <c r="GEL77" s="243"/>
      <c r="GEM77" s="243"/>
      <c r="GEN77" s="243"/>
      <c r="GEO77" s="243"/>
      <c r="GEP77" s="243"/>
      <c r="GEQ77" s="243"/>
      <c r="GER77" s="243"/>
      <c r="GES77" s="243"/>
      <c r="GET77" s="243"/>
      <c r="GEU77" s="243"/>
      <c r="GEV77" s="243"/>
      <c r="GEW77" s="243"/>
      <c r="GEX77" s="243"/>
      <c r="GEY77" s="243"/>
      <c r="GEZ77" s="243"/>
      <c r="GFA77" s="243"/>
      <c r="GFB77" s="243"/>
      <c r="GFC77" s="243"/>
      <c r="GFD77" s="243"/>
      <c r="GFE77" s="243"/>
      <c r="GFF77" s="243"/>
      <c r="GFG77" s="243"/>
      <c r="GFH77" s="243"/>
      <c r="GFI77" s="243"/>
      <c r="GFJ77" s="243"/>
      <c r="GFK77" s="243"/>
      <c r="GFL77" s="243"/>
      <c r="GFM77" s="243"/>
      <c r="GFN77" s="243"/>
      <c r="GFO77" s="243"/>
      <c r="GFP77" s="243"/>
      <c r="GFQ77" s="243"/>
      <c r="GFR77" s="243"/>
      <c r="GFS77" s="243"/>
      <c r="GFT77" s="243"/>
      <c r="GFU77" s="243"/>
      <c r="GFV77" s="243"/>
      <c r="GFW77" s="243"/>
      <c r="GFX77" s="243"/>
      <c r="GFY77" s="243"/>
      <c r="GFZ77" s="243"/>
      <c r="GGA77" s="243"/>
      <c r="GGB77" s="243"/>
      <c r="GGC77" s="243"/>
      <c r="GGD77" s="243"/>
      <c r="GGE77" s="243"/>
      <c r="GGF77" s="243"/>
      <c r="GGG77" s="243"/>
      <c r="GGH77" s="243"/>
      <c r="GGI77" s="243"/>
      <c r="GGJ77" s="243"/>
      <c r="GGK77" s="243"/>
      <c r="GGL77" s="243"/>
      <c r="GGM77" s="243"/>
      <c r="GGN77" s="243"/>
      <c r="GGO77" s="243"/>
      <c r="GGP77" s="243"/>
      <c r="GGQ77" s="243"/>
      <c r="GGR77" s="243"/>
      <c r="GGS77" s="243"/>
      <c r="GGT77" s="243"/>
      <c r="GGU77" s="243"/>
      <c r="GGV77" s="243"/>
      <c r="GGW77" s="243"/>
      <c r="GGX77" s="243"/>
      <c r="GGY77" s="243"/>
      <c r="GGZ77" s="243"/>
      <c r="GHA77" s="243"/>
      <c r="GHB77" s="243"/>
      <c r="GHC77" s="243"/>
      <c r="GHD77" s="243"/>
      <c r="GHE77" s="243"/>
      <c r="GHF77" s="243"/>
      <c r="GHG77" s="243"/>
      <c r="GHH77" s="243"/>
      <c r="GHI77" s="243"/>
      <c r="GHJ77" s="243"/>
      <c r="GHK77" s="243"/>
      <c r="GHL77" s="243"/>
      <c r="GHM77" s="243"/>
      <c r="GHN77" s="243"/>
      <c r="GHO77" s="243"/>
      <c r="GHP77" s="243"/>
      <c r="GHQ77" s="243"/>
      <c r="GHR77" s="243"/>
      <c r="GHS77" s="243"/>
      <c r="GHT77" s="243"/>
      <c r="GHU77" s="243"/>
      <c r="GHV77" s="243"/>
      <c r="GHW77" s="243"/>
      <c r="GHX77" s="243"/>
      <c r="GHY77" s="243"/>
      <c r="GHZ77" s="243"/>
      <c r="GIA77" s="243"/>
      <c r="GIB77" s="243"/>
      <c r="GIC77" s="243"/>
      <c r="GID77" s="243"/>
      <c r="GIE77" s="243"/>
      <c r="GIF77" s="243"/>
      <c r="GIG77" s="243"/>
      <c r="GIH77" s="243"/>
      <c r="GII77" s="243"/>
      <c r="GIJ77" s="243"/>
      <c r="GIK77" s="243"/>
      <c r="GIL77" s="243"/>
      <c r="GIM77" s="243"/>
      <c r="GIN77" s="243"/>
      <c r="GIO77" s="243"/>
      <c r="GIP77" s="243"/>
      <c r="GIQ77" s="243"/>
      <c r="GIR77" s="243"/>
      <c r="GIS77" s="243"/>
      <c r="GIT77" s="243"/>
      <c r="GIU77" s="243"/>
      <c r="GIV77" s="243"/>
      <c r="GIW77" s="243"/>
      <c r="GIX77" s="243"/>
      <c r="GIY77" s="243"/>
      <c r="GIZ77" s="243"/>
      <c r="GJA77" s="243"/>
      <c r="GJB77" s="243"/>
      <c r="GJC77" s="243"/>
      <c r="GJD77" s="243"/>
      <c r="GJE77" s="243"/>
      <c r="GJF77" s="243"/>
      <c r="GJG77" s="243"/>
      <c r="GJH77" s="243"/>
      <c r="GJI77" s="243"/>
      <c r="GJJ77" s="243"/>
      <c r="GJK77" s="243"/>
      <c r="GJL77" s="243"/>
      <c r="GJM77" s="243"/>
      <c r="GJN77" s="243"/>
      <c r="GJO77" s="243"/>
      <c r="GJP77" s="243"/>
      <c r="GJQ77" s="243"/>
      <c r="GJR77" s="243"/>
      <c r="GJS77" s="243"/>
      <c r="GJT77" s="243"/>
      <c r="GJU77" s="243"/>
      <c r="GJV77" s="243"/>
      <c r="GJW77" s="243"/>
      <c r="GJX77" s="243"/>
      <c r="GJY77" s="243"/>
      <c r="GJZ77" s="243"/>
      <c r="GKA77" s="243"/>
      <c r="GKB77" s="243"/>
      <c r="GKC77" s="243"/>
      <c r="GKD77" s="243"/>
      <c r="GKE77" s="243"/>
      <c r="GKF77" s="243"/>
      <c r="GKG77" s="243"/>
      <c r="GKH77" s="243"/>
      <c r="GKI77" s="243"/>
      <c r="GKJ77" s="243"/>
      <c r="GKK77" s="243"/>
      <c r="GKL77" s="243"/>
      <c r="GKM77" s="243"/>
      <c r="GKN77" s="243"/>
      <c r="GKO77" s="243"/>
      <c r="GKP77" s="243"/>
      <c r="GKQ77" s="243"/>
      <c r="GKR77" s="243"/>
      <c r="GKS77" s="243"/>
      <c r="GKT77" s="243"/>
      <c r="GKU77" s="243"/>
      <c r="GKV77" s="243"/>
      <c r="GKW77" s="243"/>
      <c r="GKX77" s="243"/>
      <c r="GKY77" s="243"/>
      <c r="GKZ77" s="243"/>
      <c r="GLA77" s="243"/>
      <c r="GLB77" s="243"/>
      <c r="GLC77" s="243"/>
      <c r="GLD77" s="243"/>
      <c r="GLE77" s="243"/>
      <c r="GLF77" s="243"/>
      <c r="GLG77" s="243"/>
      <c r="GLH77" s="243"/>
      <c r="GLI77" s="243"/>
      <c r="GLJ77" s="243"/>
      <c r="GLK77" s="243"/>
      <c r="GLL77" s="243"/>
      <c r="GLM77" s="243"/>
      <c r="GLN77" s="243"/>
      <c r="GLO77" s="243"/>
      <c r="GLP77" s="243"/>
      <c r="GLQ77" s="243"/>
      <c r="GLR77" s="243"/>
      <c r="GLS77" s="243"/>
      <c r="GLT77" s="243"/>
      <c r="GLU77" s="243"/>
      <c r="GLV77" s="243"/>
      <c r="GLW77" s="243"/>
      <c r="GLX77" s="243"/>
      <c r="GLY77" s="243"/>
      <c r="GLZ77" s="243"/>
      <c r="GMA77" s="243"/>
      <c r="GMB77" s="243"/>
      <c r="GMC77" s="243"/>
      <c r="GMD77" s="243"/>
      <c r="GME77" s="243"/>
      <c r="GMF77" s="243"/>
      <c r="GMG77" s="243"/>
      <c r="GMH77" s="243"/>
      <c r="GMI77" s="243"/>
      <c r="GMJ77" s="243"/>
      <c r="GMK77" s="243"/>
      <c r="GML77" s="243"/>
      <c r="GMM77" s="243"/>
      <c r="GMN77" s="243"/>
      <c r="GMO77" s="243"/>
      <c r="GMP77" s="243"/>
      <c r="GMQ77" s="243"/>
      <c r="GMR77" s="243"/>
      <c r="GMS77" s="243"/>
      <c r="GMT77" s="243"/>
      <c r="GMU77" s="243"/>
      <c r="GMV77" s="243"/>
      <c r="GMW77" s="243"/>
      <c r="GMX77" s="243"/>
      <c r="GMY77" s="243"/>
      <c r="GMZ77" s="243"/>
      <c r="GNA77" s="243"/>
      <c r="GNB77" s="243"/>
      <c r="GNC77" s="243"/>
      <c r="GND77" s="243"/>
      <c r="GNE77" s="243"/>
      <c r="GNF77" s="243"/>
      <c r="GNG77" s="243"/>
      <c r="GNH77" s="243"/>
      <c r="GNI77" s="243"/>
      <c r="GNJ77" s="243"/>
      <c r="GNK77" s="243"/>
      <c r="GNL77" s="243"/>
      <c r="GNM77" s="243"/>
      <c r="GNN77" s="243"/>
      <c r="GNO77" s="243"/>
      <c r="GNP77" s="243"/>
      <c r="GNQ77" s="243"/>
      <c r="GNR77" s="243"/>
      <c r="GNS77" s="243"/>
      <c r="GNT77" s="243"/>
      <c r="GNU77" s="243"/>
      <c r="GNV77" s="243"/>
      <c r="GNW77" s="243"/>
      <c r="GNX77" s="243"/>
      <c r="GNY77" s="243"/>
      <c r="GNZ77" s="243"/>
      <c r="GOA77" s="243"/>
      <c r="GOB77" s="243"/>
      <c r="GOC77" s="243"/>
      <c r="GOD77" s="243"/>
      <c r="GOE77" s="243"/>
      <c r="GOF77" s="243"/>
      <c r="GOG77" s="243"/>
      <c r="GOH77" s="243"/>
      <c r="GOI77" s="243"/>
      <c r="GOJ77" s="243"/>
      <c r="GOK77" s="243"/>
      <c r="GOL77" s="243"/>
      <c r="GOM77" s="243"/>
      <c r="GON77" s="243"/>
      <c r="GOO77" s="243"/>
      <c r="GOP77" s="243"/>
      <c r="GOQ77" s="243"/>
      <c r="GOR77" s="243"/>
      <c r="GOS77" s="243"/>
      <c r="GOT77" s="243"/>
      <c r="GOU77" s="243"/>
      <c r="GOV77" s="243"/>
      <c r="GOW77" s="243"/>
      <c r="GOX77" s="243"/>
      <c r="GOY77" s="243"/>
      <c r="GOZ77" s="243"/>
      <c r="GPA77" s="243"/>
      <c r="GPB77" s="243"/>
      <c r="GPC77" s="243"/>
      <c r="GPD77" s="243"/>
      <c r="GPE77" s="243"/>
      <c r="GPF77" s="243"/>
      <c r="GPG77" s="243"/>
      <c r="GPH77" s="243"/>
      <c r="GPI77" s="243"/>
      <c r="GPJ77" s="243"/>
      <c r="GPK77" s="243"/>
      <c r="GPL77" s="243"/>
      <c r="GPM77" s="243"/>
      <c r="GPN77" s="243"/>
      <c r="GPO77" s="243"/>
      <c r="GPP77" s="243"/>
      <c r="GPQ77" s="243"/>
      <c r="GPR77" s="243"/>
      <c r="GPS77" s="243"/>
      <c r="GPT77" s="243"/>
      <c r="GPU77" s="243"/>
      <c r="GPV77" s="243"/>
      <c r="GPW77" s="243"/>
      <c r="GPX77" s="243"/>
      <c r="GPY77" s="243"/>
      <c r="GPZ77" s="243"/>
      <c r="GQA77" s="243"/>
      <c r="GQB77" s="243"/>
      <c r="GQC77" s="243"/>
      <c r="GQD77" s="243"/>
      <c r="GQE77" s="243"/>
      <c r="GQF77" s="243"/>
      <c r="GQG77" s="243"/>
      <c r="GQH77" s="243"/>
      <c r="GQI77" s="243"/>
      <c r="GQJ77" s="243"/>
      <c r="GQK77" s="243"/>
      <c r="GQL77" s="243"/>
      <c r="GQM77" s="243"/>
      <c r="GQN77" s="243"/>
      <c r="GQO77" s="243"/>
      <c r="GQP77" s="243"/>
      <c r="GQQ77" s="243"/>
      <c r="GQR77" s="243"/>
      <c r="GQS77" s="243"/>
      <c r="GQT77" s="243"/>
      <c r="GQU77" s="243"/>
      <c r="GQV77" s="243"/>
      <c r="GQW77" s="243"/>
      <c r="GQX77" s="243"/>
      <c r="GQY77" s="243"/>
      <c r="GQZ77" s="243"/>
      <c r="GRA77" s="243"/>
      <c r="GRB77" s="243"/>
      <c r="GRC77" s="243"/>
      <c r="GRD77" s="243"/>
      <c r="GRE77" s="243"/>
      <c r="GRF77" s="243"/>
      <c r="GRG77" s="243"/>
      <c r="GRH77" s="243"/>
      <c r="GRI77" s="243"/>
      <c r="GRJ77" s="243"/>
      <c r="GRK77" s="243"/>
      <c r="GRL77" s="243"/>
      <c r="GRM77" s="243"/>
      <c r="GRN77" s="243"/>
      <c r="GRO77" s="243"/>
      <c r="GRP77" s="243"/>
      <c r="GRQ77" s="243"/>
      <c r="GRR77" s="243"/>
      <c r="GRS77" s="243"/>
      <c r="GRT77" s="243"/>
      <c r="GRU77" s="243"/>
      <c r="GRV77" s="243"/>
      <c r="GRW77" s="243"/>
      <c r="GRX77" s="243"/>
      <c r="GRY77" s="243"/>
      <c r="GRZ77" s="243"/>
      <c r="GSA77" s="243"/>
      <c r="GSB77" s="243"/>
      <c r="GSC77" s="243"/>
      <c r="GSD77" s="243"/>
      <c r="GSE77" s="243"/>
      <c r="GSF77" s="243"/>
      <c r="GSG77" s="243"/>
      <c r="GSH77" s="243"/>
      <c r="GSI77" s="243"/>
      <c r="GSJ77" s="243"/>
      <c r="GSK77" s="243"/>
      <c r="GSL77" s="243"/>
      <c r="GSM77" s="243"/>
      <c r="GSN77" s="243"/>
      <c r="GSO77" s="243"/>
      <c r="GSP77" s="243"/>
      <c r="GSQ77" s="243"/>
      <c r="GSR77" s="243"/>
      <c r="GSS77" s="243"/>
      <c r="GST77" s="243"/>
      <c r="GSU77" s="243"/>
      <c r="GSV77" s="243"/>
      <c r="GSW77" s="243"/>
      <c r="GSX77" s="243"/>
      <c r="GSY77" s="243"/>
      <c r="GSZ77" s="243"/>
      <c r="GTA77" s="243"/>
      <c r="GTB77" s="243"/>
      <c r="GTC77" s="243"/>
      <c r="GTD77" s="243"/>
      <c r="GTE77" s="243"/>
      <c r="GTF77" s="243"/>
      <c r="GTG77" s="243"/>
      <c r="GTH77" s="243"/>
      <c r="GTI77" s="243"/>
      <c r="GTJ77" s="243"/>
      <c r="GTK77" s="243"/>
      <c r="GTL77" s="243"/>
      <c r="GTM77" s="243"/>
      <c r="GTN77" s="243"/>
      <c r="GTO77" s="243"/>
      <c r="GTP77" s="243"/>
      <c r="GTQ77" s="243"/>
      <c r="GTR77" s="243"/>
      <c r="GTS77" s="243"/>
      <c r="GTT77" s="243"/>
      <c r="GTU77" s="243"/>
      <c r="GTV77" s="243"/>
      <c r="GTW77" s="243"/>
      <c r="GTX77" s="243"/>
      <c r="GTY77" s="243"/>
      <c r="GTZ77" s="243"/>
      <c r="GUA77" s="243"/>
      <c r="GUB77" s="243"/>
      <c r="GUC77" s="243"/>
      <c r="GUD77" s="243"/>
      <c r="GUE77" s="243"/>
      <c r="GUF77" s="243"/>
      <c r="GUG77" s="243"/>
      <c r="GUH77" s="243"/>
      <c r="GUI77" s="243"/>
      <c r="GUJ77" s="243"/>
      <c r="GUK77" s="243"/>
      <c r="GUL77" s="243"/>
      <c r="GUM77" s="243"/>
      <c r="GUN77" s="243"/>
      <c r="GUO77" s="243"/>
      <c r="GUP77" s="243"/>
      <c r="GUQ77" s="243"/>
      <c r="GUR77" s="243"/>
      <c r="GUS77" s="243"/>
      <c r="GUT77" s="243"/>
      <c r="GUU77" s="243"/>
      <c r="GUV77" s="243"/>
      <c r="GUW77" s="243"/>
      <c r="GUX77" s="243"/>
      <c r="GUY77" s="243"/>
      <c r="GUZ77" s="243"/>
      <c r="GVA77" s="243"/>
      <c r="GVB77" s="243"/>
      <c r="GVC77" s="243"/>
      <c r="GVD77" s="243"/>
      <c r="GVE77" s="243"/>
      <c r="GVF77" s="243"/>
      <c r="GVG77" s="243"/>
      <c r="GVH77" s="243"/>
      <c r="GVI77" s="243"/>
      <c r="GVJ77" s="243"/>
      <c r="GVK77" s="243"/>
      <c r="GVL77" s="243"/>
      <c r="GVM77" s="243"/>
      <c r="GVN77" s="243"/>
      <c r="GVO77" s="243"/>
      <c r="GVP77" s="243"/>
      <c r="GVQ77" s="243"/>
      <c r="GVR77" s="243"/>
      <c r="GVS77" s="243"/>
      <c r="GVT77" s="243"/>
      <c r="GVU77" s="243"/>
      <c r="GVV77" s="243"/>
      <c r="GVW77" s="243"/>
      <c r="GVX77" s="243"/>
      <c r="GVY77" s="243"/>
      <c r="GVZ77" s="243"/>
      <c r="GWA77" s="243"/>
      <c r="GWB77" s="243"/>
      <c r="GWC77" s="243"/>
      <c r="GWD77" s="243"/>
      <c r="GWE77" s="243"/>
      <c r="GWF77" s="243"/>
      <c r="GWG77" s="243"/>
      <c r="GWH77" s="243"/>
      <c r="GWI77" s="243"/>
      <c r="GWJ77" s="243"/>
      <c r="GWK77" s="243"/>
      <c r="GWL77" s="243"/>
      <c r="GWM77" s="243"/>
      <c r="GWN77" s="243"/>
      <c r="GWO77" s="243"/>
      <c r="GWP77" s="243"/>
      <c r="GWQ77" s="243"/>
      <c r="GWR77" s="243"/>
      <c r="GWS77" s="243"/>
      <c r="GWT77" s="243"/>
      <c r="GWU77" s="243"/>
      <c r="GWV77" s="243"/>
      <c r="GWW77" s="243"/>
      <c r="GWX77" s="243"/>
      <c r="GWY77" s="243"/>
      <c r="GWZ77" s="243"/>
      <c r="GXA77" s="243"/>
      <c r="GXB77" s="243"/>
      <c r="GXC77" s="243"/>
      <c r="GXD77" s="243"/>
      <c r="GXE77" s="243"/>
      <c r="GXF77" s="243"/>
      <c r="GXG77" s="243"/>
      <c r="GXH77" s="243"/>
      <c r="GXI77" s="243"/>
      <c r="GXJ77" s="243"/>
      <c r="GXK77" s="243"/>
      <c r="GXL77" s="243"/>
      <c r="GXM77" s="243"/>
      <c r="GXN77" s="243"/>
      <c r="GXO77" s="243"/>
      <c r="GXP77" s="243"/>
      <c r="GXQ77" s="243"/>
      <c r="GXR77" s="243"/>
      <c r="GXS77" s="243"/>
      <c r="GXT77" s="243"/>
      <c r="GXU77" s="243"/>
      <c r="GXV77" s="243"/>
      <c r="GXW77" s="243"/>
      <c r="GXX77" s="243"/>
      <c r="GXY77" s="243"/>
      <c r="GXZ77" s="243"/>
      <c r="GYA77" s="243"/>
      <c r="GYB77" s="243"/>
      <c r="GYC77" s="243"/>
      <c r="GYD77" s="243"/>
      <c r="GYE77" s="243"/>
      <c r="GYF77" s="243"/>
      <c r="GYG77" s="243"/>
      <c r="GYH77" s="243"/>
      <c r="GYI77" s="243"/>
      <c r="GYJ77" s="243"/>
      <c r="GYK77" s="243"/>
      <c r="GYL77" s="243"/>
      <c r="GYM77" s="243"/>
      <c r="GYN77" s="243"/>
      <c r="GYO77" s="243"/>
      <c r="GYP77" s="243"/>
      <c r="GYQ77" s="243"/>
      <c r="GYR77" s="243"/>
      <c r="GYS77" s="243"/>
      <c r="GYT77" s="243"/>
      <c r="GYU77" s="243"/>
      <c r="GYV77" s="243"/>
      <c r="GYW77" s="243"/>
      <c r="GYX77" s="243"/>
      <c r="GYY77" s="243"/>
      <c r="GYZ77" s="243"/>
      <c r="GZA77" s="243"/>
      <c r="GZB77" s="243"/>
      <c r="GZC77" s="243"/>
      <c r="GZD77" s="243"/>
      <c r="GZE77" s="243"/>
      <c r="GZF77" s="243"/>
      <c r="GZG77" s="243"/>
      <c r="GZH77" s="243"/>
      <c r="GZI77" s="243"/>
      <c r="GZJ77" s="243"/>
      <c r="GZK77" s="243"/>
      <c r="GZL77" s="243"/>
      <c r="GZM77" s="243"/>
      <c r="GZN77" s="243"/>
      <c r="GZO77" s="243"/>
      <c r="GZP77" s="243"/>
      <c r="GZQ77" s="243"/>
      <c r="GZR77" s="243"/>
      <c r="GZS77" s="243"/>
      <c r="GZT77" s="243"/>
      <c r="GZU77" s="243"/>
      <c r="GZV77" s="243"/>
      <c r="GZW77" s="243"/>
      <c r="GZX77" s="243"/>
      <c r="GZY77" s="243"/>
      <c r="GZZ77" s="243"/>
      <c r="HAA77" s="243"/>
      <c r="HAB77" s="243"/>
      <c r="HAC77" s="243"/>
      <c r="HAD77" s="243"/>
      <c r="HAE77" s="243"/>
      <c r="HAF77" s="243"/>
      <c r="HAG77" s="243"/>
      <c r="HAH77" s="243"/>
      <c r="HAI77" s="243"/>
      <c r="HAJ77" s="243"/>
      <c r="HAK77" s="243"/>
      <c r="HAL77" s="243"/>
      <c r="HAM77" s="243"/>
      <c r="HAN77" s="243"/>
      <c r="HAO77" s="243"/>
      <c r="HAP77" s="243"/>
      <c r="HAQ77" s="243"/>
      <c r="HAR77" s="243"/>
      <c r="HAS77" s="243"/>
      <c r="HAT77" s="243"/>
      <c r="HAU77" s="243"/>
      <c r="HAV77" s="243"/>
      <c r="HAW77" s="243"/>
      <c r="HAX77" s="243"/>
      <c r="HAY77" s="243"/>
      <c r="HAZ77" s="243"/>
      <c r="HBA77" s="243"/>
      <c r="HBB77" s="243"/>
      <c r="HBC77" s="243"/>
      <c r="HBD77" s="243"/>
      <c r="HBE77" s="243"/>
      <c r="HBF77" s="243"/>
      <c r="HBG77" s="243"/>
      <c r="HBH77" s="243"/>
      <c r="HBI77" s="243"/>
      <c r="HBJ77" s="243"/>
      <c r="HBK77" s="243"/>
      <c r="HBL77" s="243"/>
      <c r="HBM77" s="243"/>
      <c r="HBN77" s="243"/>
      <c r="HBO77" s="243"/>
      <c r="HBP77" s="243"/>
      <c r="HBQ77" s="243"/>
      <c r="HBR77" s="243"/>
      <c r="HBS77" s="243"/>
      <c r="HBT77" s="243"/>
      <c r="HBU77" s="243"/>
      <c r="HBV77" s="243"/>
      <c r="HBW77" s="243"/>
      <c r="HBX77" s="243"/>
      <c r="HBY77" s="243"/>
      <c r="HBZ77" s="243"/>
      <c r="HCA77" s="243"/>
      <c r="HCB77" s="243"/>
      <c r="HCC77" s="243"/>
      <c r="HCD77" s="243"/>
      <c r="HCE77" s="243"/>
      <c r="HCF77" s="243"/>
      <c r="HCG77" s="243"/>
      <c r="HCH77" s="243"/>
      <c r="HCI77" s="243"/>
      <c r="HCJ77" s="243"/>
      <c r="HCK77" s="243"/>
      <c r="HCL77" s="243"/>
      <c r="HCM77" s="243"/>
      <c r="HCN77" s="243"/>
      <c r="HCO77" s="243"/>
      <c r="HCP77" s="243"/>
      <c r="HCQ77" s="243"/>
      <c r="HCR77" s="243"/>
      <c r="HCS77" s="243"/>
      <c r="HCT77" s="243"/>
      <c r="HCU77" s="243"/>
      <c r="HCV77" s="243"/>
      <c r="HCW77" s="243"/>
      <c r="HCX77" s="243"/>
      <c r="HCY77" s="243"/>
      <c r="HCZ77" s="243"/>
      <c r="HDA77" s="243"/>
      <c r="HDB77" s="243"/>
      <c r="HDC77" s="243"/>
      <c r="HDD77" s="243"/>
      <c r="HDE77" s="243"/>
      <c r="HDF77" s="243"/>
      <c r="HDG77" s="243"/>
      <c r="HDH77" s="243"/>
      <c r="HDI77" s="243"/>
      <c r="HDJ77" s="243"/>
      <c r="HDK77" s="243"/>
      <c r="HDL77" s="243"/>
      <c r="HDM77" s="243"/>
      <c r="HDN77" s="243"/>
      <c r="HDO77" s="243"/>
      <c r="HDP77" s="243"/>
      <c r="HDQ77" s="243"/>
      <c r="HDR77" s="243"/>
      <c r="HDS77" s="243"/>
      <c r="HDT77" s="243"/>
      <c r="HDU77" s="243"/>
      <c r="HDV77" s="243"/>
      <c r="HDW77" s="243"/>
      <c r="HDX77" s="243"/>
      <c r="HDY77" s="243"/>
      <c r="HDZ77" s="243"/>
      <c r="HEA77" s="243"/>
      <c r="HEB77" s="243"/>
      <c r="HEC77" s="243"/>
      <c r="HED77" s="243"/>
      <c r="HEE77" s="243"/>
      <c r="HEF77" s="243"/>
      <c r="HEG77" s="243"/>
      <c r="HEH77" s="243"/>
      <c r="HEI77" s="243"/>
      <c r="HEJ77" s="243"/>
      <c r="HEK77" s="243"/>
      <c r="HEL77" s="243"/>
      <c r="HEM77" s="243"/>
      <c r="HEN77" s="243"/>
      <c r="HEO77" s="243"/>
      <c r="HEP77" s="243"/>
      <c r="HEQ77" s="243"/>
      <c r="HER77" s="243"/>
      <c r="HES77" s="243"/>
      <c r="HET77" s="243"/>
      <c r="HEU77" s="243"/>
      <c r="HEV77" s="243"/>
      <c r="HEW77" s="243"/>
      <c r="HEX77" s="243"/>
      <c r="HEY77" s="243"/>
      <c r="HEZ77" s="243"/>
      <c r="HFA77" s="243"/>
      <c r="HFB77" s="243"/>
      <c r="HFC77" s="243"/>
      <c r="HFD77" s="243"/>
      <c r="HFE77" s="243"/>
      <c r="HFF77" s="243"/>
      <c r="HFG77" s="243"/>
      <c r="HFH77" s="243"/>
      <c r="HFI77" s="243"/>
      <c r="HFJ77" s="243"/>
      <c r="HFK77" s="243"/>
      <c r="HFL77" s="243"/>
      <c r="HFM77" s="243"/>
      <c r="HFN77" s="243"/>
      <c r="HFO77" s="243"/>
      <c r="HFP77" s="243"/>
      <c r="HFQ77" s="243"/>
      <c r="HFR77" s="243"/>
      <c r="HFS77" s="243"/>
      <c r="HFT77" s="243"/>
      <c r="HFU77" s="243"/>
      <c r="HFV77" s="243"/>
      <c r="HFW77" s="243"/>
      <c r="HFX77" s="243"/>
      <c r="HFY77" s="243"/>
      <c r="HFZ77" s="243"/>
      <c r="HGA77" s="243"/>
      <c r="HGB77" s="243"/>
      <c r="HGC77" s="243"/>
      <c r="HGD77" s="243"/>
      <c r="HGE77" s="243"/>
      <c r="HGF77" s="243"/>
      <c r="HGG77" s="243"/>
      <c r="HGH77" s="243"/>
      <c r="HGI77" s="243"/>
      <c r="HGJ77" s="243"/>
      <c r="HGK77" s="243"/>
      <c r="HGL77" s="243"/>
      <c r="HGM77" s="243"/>
      <c r="HGN77" s="243"/>
      <c r="HGO77" s="243"/>
      <c r="HGP77" s="243"/>
      <c r="HGQ77" s="243"/>
      <c r="HGR77" s="243"/>
      <c r="HGS77" s="243"/>
      <c r="HGT77" s="243"/>
      <c r="HGU77" s="243"/>
      <c r="HGV77" s="243"/>
      <c r="HGW77" s="243"/>
      <c r="HGX77" s="243"/>
      <c r="HGY77" s="243"/>
      <c r="HGZ77" s="243"/>
      <c r="HHA77" s="243"/>
      <c r="HHB77" s="243"/>
      <c r="HHC77" s="243"/>
      <c r="HHD77" s="243"/>
      <c r="HHE77" s="243"/>
      <c r="HHF77" s="243"/>
      <c r="HHG77" s="243"/>
      <c r="HHH77" s="243"/>
      <c r="HHI77" s="243"/>
      <c r="HHJ77" s="243"/>
      <c r="HHK77" s="243"/>
      <c r="HHL77" s="243"/>
      <c r="HHM77" s="243"/>
      <c r="HHN77" s="243"/>
      <c r="HHO77" s="243"/>
      <c r="HHP77" s="243"/>
      <c r="HHQ77" s="243"/>
      <c r="HHR77" s="243"/>
      <c r="HHS77" s="243"/>
      <c r="HHT77" s="243"/>
      <c r="HHU77" s="243"/>
      <c r="HHV77" s="243"/>
      <c r="HHW77" s="243"/>
      <c r="HHX77" s="243"/>
      <c r="HHY77" s="243"/>
      <c r="HHZ77" s="243"/>
      <c r="HIA77" s="243"/>
      <c r="HIB77" s="243"/>
      <c r="HIC77" s="243"/>
      <c r="HID77" s="243"/>
      <c r="HIE77" s="243"/>
      <c r="HIF77" s="243"/>
      <c r="HIG77" s="243"/>
      <c r="HIH77" s="243"/>
      <c r="HII77" s="243"/>
      <c r="HIJ77" s="243"/>
      <c r="HIK77" s="243"/>
      <c r="HIL77" s="243"/>
      <c r="HIM77" s="243"/>
      <c r="HIN77" s="243"/>
      <c r="HIO77" s="243"/>
      <c r="HIP77" s="243"/>
      <c r="HIQ77" s="243"/>
      <c r="HIR77" s="243"/>
      <c r="HIS77" s="243"/>
      <c r="HIT77" s="243"/>
      <c r="HIU77" s="243"/>
      <c r="HIV77" s="243"/>
      <c r="HIW77" s="243"/>
      <c r="HIX77" s="243"/>
      <c r="HIY77" s="243"/>
      <c r="HIZ77" s="243"/>
      <c r="HJA77" s="243"/>
      <c r="HJB77" s="243"/>
      <c r="HJC77" s="243"/>
      <c r="HJD77" s="243"/>
      <c r="HJE77" s="243"/>
      <c r="HJF77" s="243"/>
      <c r="HJG77" s="243"/>
      <c r="HJH77" s="243"/>
      <c r="HJI77" s="243"/>
      <c r="HJJ77" s="243"/>
      <c r="HJK77" s="243"/>
      <c r="HJL77" s="243"/>
      <c r="HJM77" s="243"/>
      <c r="HJN77" s="243"/>
      <c r="HJO77" s="243"/>
      <c r="HJP77" s="243"/>
      <c r="HJQ77" s="243"/>
      <c r="HJR77" s="243"/>
      <c r="HJS77" s="243"/>
      <c r="HJT77" s="243"/>
      <c r="HJU77" s="243"/>
      <c r="HJV77" s="243"/>
      <c r="HJW77" s="243"/>
      <c r="HJX77" s="243"/>
      <c r="HJY77" s="243"/>
      <c r="HJZ77" s="243"/>
      <c r="HKA77" s="243"/>
      <c r="HKB77" s="243"/>
      <c r="HKC77" s="243"/>
      <c r="HKD77" s="243"/>
      <c r="HKE77" s="243"/>
      <c r="HKF77" s="243"/>
      <c r="HKG77" s="243"/>
      <c r="HKH77" s="243"/>
      <c r="HKI77" s="243"/>
      <c r="HKJ77" s="243"/>
      <c r="HKK77" s="243"/>
      <c r="HKL77" s="243"/>
      <c r="HKM77" s="243"/>
      <c r="HKN77" s="243"/>
      <c r="HKO77" s="243"/>
      <c r="HKP77" s="243"/>
      <c r="HKQ77" s="243"/>
      <c r="HKR77" s="243"/>
      <c r="HKS77" s="243"/>
      <c r="HKT77" s="243"/>
      <c r="HKU77" s="243"/>
      <c r="HKV77" s="243"/>
      <c r="HKW77" s="243"/>
      <c r="HKX77" s="243"/>
      <c r="HKY77" s="243"/>
      <c r="HKZ77" s="243"/>
      <c r="HLA77" s="243"/>
      <c r="HLB77" s="243"/>
      <c r="HLC77" s="243"/>
      <c r="HLD77" s="243"/>
      <c r="HLE77" s="243"/>
      <c r="HLF77" s="243"/>
      <c r="HLG77" s="243"/>
      <c r="HLH77" s="243"/>
      <c r="HLI77" s="243"/>
      <c r="HLJ77" s="243"/>
      <c r="HLK77" s="243"/>
      <c r="HLL77" s="243"/>
      <c r="HLM77" s="243"/>
      <c r="HLN77" s="243"/>
      <c r="HLO77" s="243"/>
      <c r="HLP77" s="243"/>
      <c r="HLQ77" s="243"/>
      <c r="HLR77" s="243"/>
      <c r="HLS77" s="243"/>
      <c r="HLT77" s="243"/>
      <c r="HLU77" s="243"/>
      <c r="HLV77" s="243"/>
      <c r="HLW77" s="243"/>
      <c r="HLX77" s="243"/>
      <c r="HLY77" s="243"/>
      <c r="HLZ77" s="243"/>
      <c r="HMA77" s="243"/>
      <c r="HMB77" s="243"/>
      <c r="HMC77" s="243"/>
      <c r="HMD77" s="243"/>
      <c r="HME77" s="243"/>
      <c r="HMF77" s="243"/>
      <c r="HMG77" s="243"/>
      <c r="HMH77" s="243"/>
      <c r="HMI77" s="243"/>
      <c r="HMJ77" s="243"/>
      <c r="HMK77" s="243"/>
      <c r="HML77" s="243"/>
      <c r="HMM77" s="243"/>
      <c r="HMN77" s="243"/>
      <c r="HMO77" s="243"/>
      <c r="HMP77" s="243"/>
      <c r="HMQ77" s="243"/>
      <c r="HMR77" s="243"/>
      <c r="HMS77" s="243"/>
      <c r="HMT77" s="243"/>
      <c r="HMU77" s="243"/>
      <c r="HMV77" s="243"/>
      <c r="HMW77" s="243"/>
      <c r="HMX77" s="243"/>
      <c r="HMY77" s="243"/>
      <c r="HMZ77" s="243"/>
      <c r="HNA77" s="243"/>
      <c r="HNB77" s="243"/>
      <c r="HNC77" s="243"/>
      <c r="HND77" s="243"/>
      <c r="HNE77" s="243"/>
      <c r="HNF77" s="243"/>
      <c r="HNG77" s="243"/>
      <c r="HNH77" s="243"/>
      <c r="HNI77" s="243"/>
      <c r="HNJ77" s="243"/>
      <c r="HNK77" s="243"/>
      <c r="HNL77" s="243"/>
      <c r="HNM77" s="243"/>
      <c r="HNN77" s="243"/>
      <c r="HNO77" s="243"/>
      <c r="HNP77" s="243"/>
      <c r="HNQ77" s="243"/>
      <c r="HNR77" s="243"/>
      <c r="HNS77" s="243"/>
      <c r="HNT77" s="243"/>
      <c r="HNU77" s="243"/>
      <c r="HNV77" s="243"/>
      <c r="HNW77" s="243"/>
      <c r="HNX77" s="243"/>
      <c r="HNY77" s="243"/>
      <c r="HNZ77" s="243"/>
      <c r="HOA77" s="243"/>
      <c r="HOB77" s="243"/>
      <c r="HOC77" s="243"/>
      <c r="HOD77" s="243"/>
      <c r="HOE77" s="243"/>
      <c r="HOF77" s="243"/>
      <c r="HOG77" s="243"/>
      <c r="HOH77" s="243"/>
      <c r="HOI77" s="243"/>
      <c r="HOJ77" s="243"/>
      <c r="HOK77" s="243"/>
      <c r="HOL77" s="243"/>
      <c r="HOM77" s="243"/>
      <c r="HON77" s="243"/>
      <c r="HOO77" s="243"/>
      <c r="HOP77" s="243"/>
      <c r="HOQ77" s="243"/>
      <c r="HOR77" s="243"/>
      <c r="HOS77" s="243"/>
      <c r="HOT77" s="243"/>
      <c r="HOU77" s="243"/>
      <c r="HOV77" s="243"/>
      <c r="HOW77" s="243"/>
      <c r="HOX77" s="243"/>
      <c r="HOY77" s="243"/>
      <c r="HOZ77" s="243"/>
      <c r="HPA77" s="243"/>
      <c r="HPB77" s="243"/>
      <c r="HPC77" s="243"/>
      <c r="HPD77" s="243"/>
      <c r="HPE77" s="243"/>
      <c r="HPF77" s="243"/>
      <c r="HPG77" s="243"/>
      <c r="HPH77" s="243"/>
      <c r="HPI77" s="243"/>
      <c r="HPJ77" s="243"/>
      <c r="HPK77" s="243"/>
      <c r="HPL77" s="243"/>
      <c r="HPM77" s="243"/>
      <c r="HPN77" s="243"/>
      <c r="HPO77" s="243"/>
      <c r="HPP77" s="243"/>
      <c r="HPQ77" s="243"/>
      <c r="HPR77" s="243"/>
      <c r="HPS77" s="243"/>
      <c r="HPT77" s="243"/>
      <c r="HPU77" s="243"/>
      <c r="HPV77" s="243"/>
      <c r="HPW77" s="243"/>
      <c r="HPX77" s="243"/>
      <c r="HPY77" s="243"/>
      <c r="HPZ77" s="243"/>
      <c r="HQA77" s="243"/>
      <c r="HQB77" s="243"/>
      <c r="HQC77" s="243"/>
      <c r="HQD77" s="243"/>
      <c r="HQE77" s="243"/>
      <c r="HQF77" s="243"/>
      <c r="HQG77" s="243"/>
      <c r="HQH77" s="243"/>
      <c r="HQI77" s="243"/>
      <c r="HQJ77" s="243"/>
      <c r="HQK77" s="243"/>
      <c r="HQL77" s="243"/>
      <c r="HQM77" s="243"/>
      <c r="HQN77" s="243"/>
      <c r="HQO77" s="243"/>
      <c r="HQP77" s="243"/>
      <c r="HQQ77" s="243"/>
      <c r="HQR77" s="243"/>
      <c r="HQS77" s="243"/>
      <c r="HQT77" s="243"/>
      <c r="HQU77" s="243"/>
      <c r="HQV77" s="243"/>
      <c r="HQW77" s="243"/>
      <c r="HQX77" s="243"/>
      <c r="HQY77" s="243"/>
      <c r="HQZ77" s="243"/>
      <c r="HRA77" s="243"/>
      <c r="HRB77" s="243"/>
      <c r="HRC77" s="243"/>
      <c r="HRD77" s="243"/>
      <c r="HRE77" s="243"/>
      <c r="HRF77" s="243"/>
      <c r="HRG77" s="243"/>
      <c r="HRH77" s="243"/>
      <c r="HRI77" s="243"/>
      <c r="HRJ77" s="243"/>
      <c r="HRK77" s="243"/>
      <c r="HRL77" s="243"/>
      <c r="HRM77" s="243"/>
      <c r="HRN77" s="243"/>
      <c r="HRO77" s="243"/>
      <c r="HRP77" s="243"/>
      <c r="HRQ77" s="243"/>
      <c r="HRR77" s="243"/>
      <c r="HRS77" s="243"/>
      <c r="HRT77" s="243"/>
      <c r="HRU77" s="243"/>
      <c r="HRV77" s="243"/>
      <c r="HRW77" s="243"/>
      <c r="HRX77" s="243"/>
      <c r="HRY77" s="243"/>
      <c r="HRZ77" s="243"/>
      <c r="HSA77" s="243"/>
      <c r="HSB77" s="243"/>
      <c r="HSC77" s="243"/>
      <c r="HSD77" s="243"/>
      <c r="HSE77" s="243"/>
      <c r="HSF77" s="243"/>
      <c r="HSG77" s="243"/>
      <c r="HSH77" s="243"/>
      <c r="HSI77" s="243"/>
      <c r="HSJ77" s="243"/>
      <c r="HSK77" s="243"/>
      <c r="HSL77" s="243"/>
      <c r="HSM77" s="243"/>
      <c r="HSN77" s="243"/>
      <c r="HSO77" s="243"/>
      <c r="HSP77" s="243"/>
      <c r="HSQ77" s="243"/>
      <c r="HSR77" s="243"/>
      <c r="HSS77" s="243"/>
      <c r="HST77" s="243"/>
      <c r="HSU77" s="243"/>
      <c r="HSV77" s="243"/>
      <c r="HSW77" s="243"/>
      <c r="HSX77" s="243"/>
      <c r="HSY77" s="243"/>
      <c r="HSZ77" s="243"/>
      <c r="HTA77" s="243"/>
      <c r="HTB77" s="243"/>
      <c r="HTC77" s="243"/>
      <c r="HTD77" s="243"/>
      <c r="HTE77" s="243"/>
      <c r="HTF77" s="243"/>
      <c r="HTG77" s="243"/>
      <c r="HTH77" s="243"/>
      <c r="HTI77" s="243"/>
      <c r="HTJ77" s="243"/>
      <c r="HTK77" s="243"/>
      <c r="HTL77" s="243"/>
      <c r="HTM77" s="243"/>
      <c r="HTN77" s="243"/>
      <c r="HTO77" s="243"/>
      <c r="HTP77" s="243"/>
      <c r="HTQ77" s="243"/>
      <c r="HTR77" s="243"/>
      <c r="HTS77" s="243"/>
      <c r="HTT77" s="243"/>
      <c r="HTU77" s="243"/>
      <c r="HTV77" s="243"/>
      <c r="HTW77" s="243"/>
      <c r="HTX77" s="243"/>
      <c r="HTY77" s="243"/>
      <c r="HTZ77" s="243"/>
      <c r="HUA77" s="243"/>
      <c r="HUB77" s="243"/>
      <c r="HUC77" s="243"/>
      <c r="HUD77" s="243"/>
      <c r="HUE77" s="243"/>
      <c r="HUF77" s="243"/>
      <c r="HUG77" s="243"/>
      <c r="HUH77" s="243"/>
      <c r="HUI77" s="243"/>
      <c r="HUJ77" s="243"/>
      <c r="HUK77" s="243"/>
      <c r="HUL77" s="243"/>
      <c r="HUM77" s="243"/>
      <c r="HUN77" s="243"/>
      <c r="HUO77" s="243"/>
      <c r="HUP77" s="243"/>
      <c r="HUQ77" s="243"/>
      <c r="HUR77" s="243"/>
      <c r="HUS77" s="243"/>
      <c r="HUT77" s="243"/>
      <c r="HUU77" s="243"/>
      <c r="HUV77" s="243"/>
      <c r="HUW77" s="243"/>
      <c r="HUX77" s="243"/>
      <c r="HUY77" s="243"/>
      <c r="HUZ77" s="243"/>
      <c r="HVA77" s="243"/>
      <c r="HVB77" s="243"/>
      <c r="HVC77" s="243"/>
      <c r="HVD77" s="243"/>
      <c r="HVE77" s="243"/>
      <c r="HVF77" s="243"/>
      <c r="HVG77" s="243"/>
      <c r="HVH77" s="243"/>
      <c r="HVI77" s="243"/>
      <c r="HVJ77" s="243"/>
      <c r="HVK77" s="243"/>
      <c r="HVL77" s="243"/>
      <c r="HVM77" s="243"/>
      <c r="HVN77" s="243"/>
      <c r="HVO77" s="243"/>
      <c r="HVP77" s="243"/>
      <c r="HVQ77" s="243"/>
      <c r="HVR77" s="243"/>
      <c r="HVS77" s="243"/>
      <c r="HVT77" s="243"/>
      <c r="HVU77" s="243"/>
      <c r="HVV77" s="243"/>
      <c r="HVW77" s="243"/>
      <c r="HVX77" s="243"/>
      <c r="HVY77" s="243"/>
      <c r="HVZ77" s="243"/>
      <c r="HWA77" s="243"/>
      <c r="HWB77" s="243"/>
      <c r="HWC77" s="243"/>
      <c r="HWD77" s="243"/>
      <c r="HWE77" s="243"/>
      <c r="HWF77" s="243"/>
      <c r="HWG77" s="243"/>
      <c r="HWH77" s="243"/>
      <c r="HWI77" s="243"/>
      <c r="HWJ77" s="243"/>
      <c r="HWK77" s="243"/>
      <c r="HWL77" s="243"/>
      <c r="HWM77" s="243"/>
      <c r="HWN77" s="243"/>
      <c r="HWO77" s="243"/>
      <c r="HWP77" s="243"/>
      <c r="HWQ77" s="243"/>
      <c r="HWR77" s="243"/>
      <c r="HWS77" s="243"/>
      <c r="HWT77" s="243"/>
      <c r="HWU77" s="243"/>
      <c r="HWV77" s="243"/>
      <c r="HWW77" s="243"/>
      <c r="HWX77" s="243"/>
      <c r="HWY77" s="243"/>
      <c r="HWZ77" s="243"/>
      <c r="HXA77" s="243"/>
      <c r="HXB77" s="243"/>
      <c r="HXC77" s="243"/>
      <c r="HXD77" s="243"/>
      <c r="HXE77" s="243"/>
      <c r="HXF77" s="243"/>
      <c r="HXG77" s="243"/>
      <c r="HXH77" s="243"/>
      <c r="HXI77" s="243"/>
      <c r="HXJ77" s="243"/>
      <c r="HXK77" s="243"/>
      <c r="HXL77" s="243"/>
      <c r="HXM77" s="243"/>
      <c r="HXN77" s="243"/>
      <c r="HXO77" s="243"/>
      <c r="HXP77" s="243"/>
      <c r="HXQ77" s="243"/>
      <c r="HXR77" s="243"/>
      <c r="HXS77" s="243"/>
      <c r="HXT77" s="243"/>
      <c r="HXU77" s="243"/>
      <c r="HXV77" s="243"/>
      <c r="HXW77" s="243"/>
      <c r="HXX77" s="243"/>
      <c r="HXY77" s="243"/>
      <c r="HXZ77" s="243"/>
      <c r="HYA77" s="243"/>
      <c r="HYB77" s="243"/>
      <c r="HYC77" s="243"/>
      <c r="HYD77" s="243"/>
      <c r="HYE77" s="243"/>
      <c r="HYF77" s="243"/>
      <c r="HYG77" s="243"/>
      <c r="HYH77" s="243"/>
      <c r="HYI77" s="243"/>
      <c r="HYJ77" s="243"/>
      <c r="HYK77" s="243"/>
      <c r="HYL77" s="243"/>
      <c r="HYM77" s="243"/>
      <c r="HYN77" s="243"/>
      <c r="HYO77" s="243"/>
      <c r="HYP77" s="243"/>
      <c r="HYQ77" s="243"/>
      <c r="HYR77" s="243"/>
      <c r="HYS77" s="243"/>
      <c r="HYT77" s="243"/>
      <c r="HYU77" s="243"/>
      <c r="HYV77" s="243"/>
      <c r="HYW77" s="243"/>
      <c r="HYX77" s="243"/>
      <c r="HYY77" s="243"/>
      <c r="HYZ77" s="243"/>
      <c r="HZA77" s="243"/>
      <c r="HZB77" s="243"/>
      <c r="HZC77" s="243"/>
      <c r="HZD77" s="243"/>
      <c r="HZE77" s="243"/>
      <c r="HZF77" s="243"/>
      <c r="HZG77" s="243"/>
      <c r="HZH77" s="243"/>
      <c r="HZI77" s="243"/>
      <c r="HZJ77" s="243"/>
      <c r="HZK77" s="243"/>
      <c r="HZL77" s="243"/>
      <c r="HZM77" s="243"/>
      <c r="HZN77" s="243"/>
      <c r="HZO77" s="243"/>
      <c r="HZP77" s="243"/>
      <c r="HZQ77" s="243"/>
      <c r="HZR77" s="243"/>
      <c r="HZS77" s="243"/>
      <c r="HZT77" s="243"/>
      <c r="HZU77" s="243"/>
      <c r="HZV77" s="243"/>
      <c r="HZW77" s="243"/>
      <c r="HZX77" s="243"/>
      <c r="HZY77" s="243"/>
      <c r="HZZ77" s="243"/>
      <c r="IAA77" s="243"/>
      <c r="IAB77" s="243"/>
      <c r="IAC77" s="243"/>
      <c r="IAD77" s="243"/>
      <c r="IAE77" s="243"/>
      <c r="IAF77" s="243"/>
      <c r="IAG77" s="243"/>
      <c r="IAH77" s="243"/>
      <c r="IAI77" s="243"/>
      <c r="IAJ77" s="243"/>
      <c r="IAK77" s="243"/>
      <c r="IAL77" s="243"/>
      <c r="IAM77" s="243"/>
      <c r="IAN77" s="243"/>
      <c r="IAO77" s="243"/>
      <c r="IAP77" s="243"/>
      <c r="IAQ77" s="243"/>
      <c r="IAR77" s="243"/>
      <c r="IAS77" s="243"/>
      <c r="IAT77" s="243"/>
      <c r="IAU77" s="243"/>
      <c r="IAV77" s="243"/>
      <c r="IAW77" s="243"/>
      <c r="IAX77" s="243"/>
      <c r="IAY77" s="243"/>
      <c r="IAZ77" s="243"/>
      <c r="IBA77" s="243"/>
      <c r="IBB77" s="243"/>
      <c r="IBC77" s="243"/>
      <c r="IBD77" s="243"/>
      <c r="IBE77" s="243"/>
      <c r="IBF77" s="243"/>
      <c r="IBG77" s="243"/>
      <c r="IBH77" s="243"/>
      <c r="IBI77" s="243"/>
      <c r="IBJ77" s="243"/>
      <c r="IBK77" s="243"/>
      <c r="IBL77" s="243"/>
      <c r="IBM77" s="243"/>
      <c r="IBN77" s="243"/>
      <c r="IBO77" s="243"/>
      <c r="IBP77" s="243"/>
      <c r="IBQ77" s="243"/>
      <c r="IBR77" s="243"/>
      <c r="IBS77" s="243"/>
      <c r="IBT77" s="243"/>
      <c r="IBU77" s="243"/>
      <c r="IBV77" s="243"/>
      <c r="IBW77" s="243"/>
      <c r="IBX77" s="243"/>
      <c r="IBY77" s="243"/>
      <c r="IBZ77" s="243"/>
      <c r="ICA77" s="243"/>
      <c r="ICB77" s="243"/>
      <c r="ICC77" s="243"/>
      <c r="ICD77" s="243"/>
      <c r="ICE77" s="243"/>
      <c r="ICF77" s="243"/>
      <c r="ICG77" s="243"/>
      <c r="ICH77" s="243"/>
      <c r="ICI77" s="243"/>
      <c r="ICJ77" s="243"/>
      <c r="ICK77" s="243"/>
      <c r="ICL77" s="243"/>
      <c r="ICM77" s="243"/>
      <c r="ICN77" s="243"/>
      <c r="ICO77" s="243"/>
      <c r="ICP77" s="243"/>
      <c r="ICQ77" s="243"/>
      <c r="ICR77" s="243"/>
      <c r="ICS77" s="243"/>
      <c r="ICT77" s="243"/>
      <c r="ICU77" s="243"/>
      <c r="ICV77" s="243"/>
      <c r="ICW77" s="243"/>
      <c r="ICX77" s="243"/>
      <c r="ICY77" s="243"/>
      <c r="ICZ77" s="243"/>
      <c r="IDA77" s="243"/>
      <c r="IDB77" s="243"/>
      <c r="IDC77" s="243"/>
      <c r="IDD77" s="243"/>
      <c r="IDE77" s="243"/>
      <c r="IDF77" s="243"/>
      <c r="IDG77" s="243"/>
      <c r="IDH77" s="243"/>
      <c r="IDI77" s="243"/>
      <c r="IDJ77" s="243"/>
      <c r="IDK77" s="243"/>
      <c r="IDL77" s="243"/>
      <c r="IDM77" s="243"/>
      <c r="IDN77" s="243"/>
      <c r="IDO77" s="243"/>
      <c r="IDP77" s="243"/>
      <c r="IDQ77" s="243"/>
      <c r="IDR77" s="243"/>
      <c r="IDS77" s="243"/>
      <c r="IDT77" s="243"/>
      <c r="IDU77" s="243"/>
      <c r="IDV77" s="243"/>
      <c r="IDW77" s="243"/>
      <c r="IDX77" s="243"/>
      <c r="IDY77" s="243"/>
      <c r="IDZ77" s="243"/>
      <c r="IEA77" s="243"/>
      <c r="IEB77" s="243"/>
      <c r="IEC77" s="243"/>
      <c r="IED77" s="243"/>
      <c r="IEE77" s="243"/>
      <c r="IEF77" s="243"/>
      <c r="IEG77" s="243"/>
      <c r="IEH77" s="243"/>
      <c r="IEI77" s="243"/>
      <c r="IEJ77" s="243"/>
      <c r="IEK77" s="243"/>
      <c r="IEL77" s="243"/>
      <c r="IEM77" s="243"/>
      <c r="IEN77" s="243"/>
      <c r="IEO77" s="243"/>
      <c r="IEP77" s="243"/>
      <c r="IEQ77" s="243"/>
      <c r="IER77" s="243"/>
      <c r="IES77" s="243"/>
      <c r="IET77" s="243"/>
      <c r="IEU77" s="243"/>
      <c r="IEV77" s="243"/>
      <c r="IEW77" s="243"/>
      <c r="IEX77" s="243"/>
      <c r="IEY77" s="243"/>
      <c r="IEZ77" s="243"/>
      <c r="IFA77" s="243"/>
      <c r="IFB77" s="243"/>
      <c r="IFC77" s="243"/>
      <c r="IFD77" s="243"/>
      <c r="IFE77" s="243"/>
      <c r="IFF77" s="243"/>
      <c r="IFG77" s="243"/>
      <c r="IFH77" s="243"/>
      <c r="IFI77" s="243"/>
      <c r="IFJ77" s="243"/>
      <c r="IFK77" s="243"/>
      <c r="IFL77" s="243"/>
      <c r="IFM77" s="243"/>
      <c r="IFN77" s="243"/>
      <c r="IFO77" s="243"/>
      <c r="IFP77" s="243"/>
      <c r="IFQ77" s="243"/>
      <c r="IFR77" s="243"/>
      <c r="IFS77" s="243"/>
      <c r="IFT77" s="243"/>
      <c r="IFU77" s="243"/>
      <c r="IFV77" s="243"/>
      <c r="IFW77" s="243"/>
      <c r="IFX77" s="243"/>
      <c r="IFY77" s="243"/>
      <c r="IFZ77" s="243"/>
      <c r="IGA77" s="243"/>
      <c r="IGB77" s="243"/>
      <c r="IGC77" s="243"/>
      <c r="IGD77" s="243"/>
      <c r="IGE77" s="243"/>
      <c r="IGF77" s="243"/>
      <c r="IGG77" s="243"/>
      <c r="IGH77" s="243"/>
      <c r="IGI77" s="243"/>
      <c r="IGJ77" s="243"/>
      <c r="IGK77" s="243"/>
      <c r="IGL77" s="243"/>
      <c r="IGM77" s="243"/>
      <c r="IGN77" s="243"/>
      <c r="IGO77" s="243"/>
      <c r="IGP77" s="243"/>
      <c r="IGQ77" s="243"/>
      <c r="IGR77" s="243"/>
      <c r="IGS77" s="243"/>
      <c r="IGT77" s="243"/>
      <c r="IGU77" s="243"/>
      <c r="IGV77" s="243"/>
      <c r="IGW77" s="243"/>
      <c r="IGX77" s="243"/>
      <c r="IGY77" s="243"/>
      <c r="IGZ77" s="243"/>
      <c r="IHA77" s="243"/>
      <c r="IHB77" s="243"/>
      <c r="IHC77" s="243"/>
      <c r="IHD77" s="243"/>
      <c r="IHE77" s="243"/>
      <c r="IHF77" s="243"/>
      <c r="IHG77" s="243"/>
      <c r="IHH77" s="243"/>
      <c r="IHI77" s="243"/>
      <c r="IHJ77" s="243"/>
      <c r="IHK77" s="243"/>
      <c r="IHL77" s="243"/>
      <c r="IHM77" s="243"/>
      <c r="IHN77" s="243"/>
      <c r="IHO77" s="243"/>
      <c r="IHP77" s="243"/>
      <c r="IHQ77" s="243"/>
      <c r="IHR77" s="243"/>
      <c r="IHS77" s="243"/>
      <c r="IHT77" s="243"/>
      <c r="IHU77" s="243"/>
      <c r="IHV77" s="243"/>
      <c r="IHW77" s="243"/>
      <c r="IHX77" s="243"/>
      <c r="IHY77" s="243"/>
      <c r="IHZ77" s="243"/>
      <c r="IIA77" s="243"/>
      <c r="IIB77" s="243"/>
      <c r="IIC77" s="243"/>
      <c r="IID77" s="243"/>
      <c r="IIE77" s="243"/>
      <c r="IIF77" s="243"/>
      <c r="IIG77" s="243"/>
      <c r="IIH77" s="243"/>
      <c r="III77" s="243"/>
      <c r="IIJ77" s="243"/>
      <c r="IIK77" s="243"/>
      <c r="IIL77" s="243"/>
      <c r="IIM77" s="243"/>
      <c r="IIN77" s="243"/>
      <c r="IIO77" s="243"/>
      <c r="IIP77" s="243"/>
      <c r="IIQ77" s="243"/>
      <c r="IIR77" s="243"/>
      <c r="IIS77" s="243"/>
      <c r="IIT77" s="243"/>
      <c r="IIU77" s="243"/>
      <c r="IIV77" s="243"/>
      <c r="IIW77" s="243"/>
      <c r="IIX77" s="243"/>
      <c r="IIY77" s="243"/>
      <c r="IIZ77" s="243"/>
      <c r="IJA77" s="243"/>
      <c r="IJB77" s="243"/>
      <c r="IJC77" s="243"/>
      <c r="IJD77" s="243"/>
      <c r="IJE77" s="243"/>
      <c r="IJF77" s="243"/>
      <c r="IJG77" s="243"/>
      <c r="IJH77" s="243"/>
      <c r="IJI77" s="243"/>
      <c r="IJJ77" s="243"/>
      <c r="IJK77" s="243"/>
      <c r="IJL77" s="243"/>
      <c r="IJM77" s="243"/>
      <c r="IJN77" s="243"/>
      <c r="IJO77" s="243"/>
      <c r="IJP77" s="243"/>
      <c r="IJQ77" s="243"/>
      <c r="IJR77" s="243"/>
      <c r="IJS77" s="243"/>
      <c r="IJT77" s="243"/>
      <c r="IJU77" s="243"/>
      <c r="IJV77" s="243"/>
      <c r="IJW77" s="243"/>
      <c r="IJX77" s="243"/>
      <c r="IJY77" s="243"/>
      <c r="IJZ77" s="243"/>
      <c r="IKA77" s="243"/>
      <c r="IKB77" s="243"/>
      <c r="IKC77" s="243"/>
      <c r="IKD77" s="243"/>
      <c r="IKE77" s="243"/>
      <c r="IKF77" s="243"/>
      <c r="IKG77" s="243"/>
      <c r="IKH77" s="243"/>
      <c r="IKI77" s="243"/>
      <c r="IKJ77" s="243"/>
      <c r="IKK77" s="243"/>
      <c r="IKL77" s="243"/>
      <c r="IKM77" s="243"/>
      <c r="IKN77" s="243"/>
      <c r="IKO77" s="243"/>
      <c r="IKP77" s="243"/>
      <c r="IKQ77" s="243"/>
      <c r="IKR77" s="243"/>
      <c r="IKS77" s="243"/>
      <c r="IKT77" s="243"/>
      <c r="IKU77" s="243"/>
      <c r="IKV77" s="243"/>
      <c r="IKW77" s="243"/>
      <c r="IKX77" s="243"/>
      <c r="IKY77" s="243"/>
      <c r="IKZ77" s="243"/>
      <c r="ILA77" s="243"/>
      <c r="ILB77" s="243"/>
      <c r="ILC77" s="243"/>
      <c r="ILD77" s="243"/>
      <c r="ILE77" s="243"/>
      <c r="ILF77" s="243"/>
      <c r="ILG77" s="243"/>
      <c r="ILH77" s="243"/>
      <c r="ILI77" s="243"/>
      <c r="ILJ77" s="243"/>
      <c r="ILK77" s="243"/>
      <c r="ILL77" s="243"/>
      <c r="ILM77" s="243"/>
      <c r="ILN77" s="243"/>
      <c r="ILO77" s="243"/>
      <c r="ILP77" s="243"/>
      <c r="ILQ77" s="243"/>
      <c r="ILR77" s="243"/>
      <c r="ILS77" s="243"/>
      <c r="ILT77" s="243"/>
      <c r="ILU77" s="243"/>
      <c r="ILV77" s="243"/>
      <c r="ILW77" s="243"/>
      <c r="ILX77" s="243"/>
      <c r="ILY77" s="243"/>
      <c r="ILZ77" s="243"/>
      <c r="IMA77" s="243"/>
      <c r="IMB77" s="243"/>
      <c r="IMC77" s="243"/>
      <c r="IMD77" s="243"/>
      <c r="IME77" s="243"/>
      <c r="IMF77" s="243"/>
      <c r="IMG77" s="243"/>
      <c r="IMH77" s="243"/>
      <c r="IMI77" s="243"/>
      <c r="IMJ77" s="243"/>
      <c r="IMK77" s="243"/>
      <c r="IML77" s="243"/>
      <c r="IMM77" s="243"/>
      <c r="IMN77" s="243"/>
      <c r="IMO77" s="243"/>
      <c r="IMP77" s="243"/>
      <c r="IMQ77" s="243"/>
      <c r="IMR77" s="243"/>
      <c r="IMS77" s="243"/>
      <c r="IMT77" s="243"/>
      <c r="IMU77" s="243"/>
      <c r="IMV77" s="243"/>
      <c r="IMW77" s="243"/>
      <c r="IMX77" s="243"/>
      <c r="IMY77" s="243"/>
      <c r="IMZ77" s="243"/>
      <c r="INA77" s="243"/>
      <c r="INB77" s="243"/>
      <c r="INC77" s="243"/>
      <c r="IND77" s="243"/>
      <c r="INE77" s="243"/>
      <c r="INF77" s="243"/>
      <c r="ING77" s="243"/>
      <c r="INH77" s="243"/>
      <c r="INI77" s="243"/>
      <c r="INJ77" s="243"/>
      <c r="INK77" s="243"/>
      <c r="INL77" s="243"/>
      <c r="INM77" s="243"/>
      <c r="INN77" s="243"/>
      <c r="INO77" s="243"/>
      <c r="INP77" s="243"/>
      <c r="INQ77" s="243"/>
      <c r="INR77" s="243"/>
      <c r="INS77" s="243"/>
      <c r="INT77" s="243"/>
      <c r="INU77" s="243"/>
      <c r="INV77" s="243"/>
      <c r="INW77" s="243"/>
      <c r="INX77" s="243"/>
      <c r="INY77" s="243"/>
      <c r="INZ77" s="243"/>
      <c r="IOA77" s="243"/>
      <c r="IOB77" s="243"/>
      <c r="IOC77" s="243"/>
      <c r="IOD77" s="243"/>
      <c r="IOE77" s="243"/>
      <c r="IOF77" s="243"/>
      <c r="IOG77" s="243"/>
      <c r="IOH77" s="243"/>
      <c r="IOI77" s="243"/>
      <c r="IOJ77" s="243"/>
      <c r="IOK77" s="243"/>
      <c r="IOL77" s="243"/>
      <c r="IOM77" s="243"/>
      <c r="ION77" s="243"/>
      <c r="IOO77" s="243"/>
      <c r="IOP77" s="243"/>
      <c r="IOQ77" s="243"/>
      <c r="IOR77" s="243"/>
      <c r="IOS77" s="243"/>
      <c r="IOT77" s="243"/>
      <c r="IOU77" s="243"/>
      <c r="IOV77" s="243"/>
      <c r="IOW77" s="243"/>
      <c r="IOX77" s="243"/>
      <c r="IOY77" s="243"/>
      <c r="IOZ77" s="243"/>
      <c r="IPA77" s="243"/>
      <c r="IPB77" s="243"/>
      <c r="IPC77" s="243"/>
      <c r="IPD77" s="243"/>
      <c r="IPE77" s="243"/>
      <c r="IPF77" s="243"/>
      <c r="IPG77" s="243"/>
      <c r="IPH77" s="243"/>
      <c r="IPI77" s="243"/>
      <c r="IPJ77" s="243"/>
      <c r="IPK77" s="243"/>
      <c r="IPL77" s="243"/>
      <c r="IPM77" s="243"/>
      <c r="IPN77" s="243"/>
      <c r="IPO77" s="243"/>
      <c r="IPP77" s="243"/>
      <c r="IPQ77" s="243"/>
      <c r="IPR77" s="243"/>
      <c r="IPS77" s="243"/>
      <c r="IPT77" s="243"/>
      <c r="IPU77" s="243"/>
      <c r="IPV77" s="243"/>
      <c r="IPW77" s="243"/>
      <c r="IPX77" s="243"/>
      <c r="IPY77" s="243"/>
      <c r="IPZ77" s="243"/>
      <c r="IQA77" s="243"/>
      <c r="IQB77" s="243"/>
      <c r="IQC77" s="243"/>
      <c r="IQD77" s="243"/>
      <c r="IQE77" s="243"/>
      <c r="IQF77" s="243"/>
      <c r="IQG77" s="243"/>
      <c r="IQH77" s="243"/>
      <c r="IQI77" s="243"/>
      <c r="IQJ77" s="243"/>
      <c r="IQK77" s="243"/>
      <c r="IQL77" s="243"/>
      <c r="IQM77" s="243"/>
      <c r="IQN77" s="243"/>
      <c r="IQO77" s="243"/>
      <c r="IQP77" s="243"/>
      <c r="IQQ77" s="243"/>
      <c r="IQR77" s="243"/>
      <c r="IQS77" s="243"/>
      <c r="IQT77" s="243"/>
      <c r="IQU77" s="243"/>
      <c r="IQV77" s="243"/>
      <c r="IQW77" s="243"/>
      <c r="IQX77" s="243"/>
      <c r="IQY77" s="243"/>
      <c r="IQZ77" s="243"/>
      <c r="IRA77" s="243"/>
      <c r="IRB77" s="243"/>
      <c r="IRC77" s="243"/>
      <c r="IRD77" s="243"/>
      <c r="IRE77" s="243"/>
      <c r="IRF77" s="243"/>
      <c r="IRG77" s="243"/>
      <c r="IRH77" s="243"/>
      <c r="IRI77" s="243"/>
      <c r="IRJ77" s="243"/>
      <c r="IRK77" s="243"/>
      <c r="IRL77" s="243"/>
      <c r="IRM77" s="243"/>
      <c r="IRN77" s="243"/>
      <c r="IRO77" s="243"/>
      <c r="IRP77" s="243"/>
      <c r="IRQ77" s="243"/>
      <c r="IRR77" s="243"/>
      <c r="IRS77" s="243"/>
      <c r="IRT77" s="243"/>
      <c r="IRU77" s="243"/>
      <c r="IRV77" s="243"/>
      <c r="IRW77" s="243"/>
      <c r="IRX77" s="243"/>
      <c r="IRY77" s="243"/>
      <c r="IRZ77" s="243"/>
      <c r="ISA77" s="243"/>
      <c r="ISB77" s="243"/>
      <c r="ISC77" s="243"/>
      <c r="ISD77" s="243"/>
      <c r="ISE77" s="243"/>
      <c r="ISF77" s="243"/>
      <c r="ISG77" s="243"/>
      <c r="ISH77" s="243"/>
      <c r="ISI77" s="243"/>
      <c r="ISJ77" s="243"/>
      <c r="ISK77" s="243"/>
      <c r="ISL77" s="243"/>
      <c r="ISM77" s="243"/>
      <c r="ISN77" s="243"/>
      <c r="ISO77" s="243"/>
      <c r="ISP77" s="243"/>
      <c r="ISQ77" s="243"/>
      <c r="ISR77" s="243"/>
      <c r="ISS77" s="243"/>
      <c r="IST77" s="243"/>
      <c r="ISU77" s="243"/>
      <c r="ISV77" s="243"/>
      <c r="ISW77" s="243"/>
      <c r="ISX77" s="243"/>
      <c r="ISY77" s="243"/>
      <c r="ISZ77" s="243"/>
      <c r="ITA77" s="243"/>
      <c r="ITB77" s="243"/>
      <c r="ITC77" s="243"/>
      <c r="ITD77" s="243"/>
      <c r="ITE77" s="243"/>
      <c r="ITF77" s="243"/>
      <c r="ITG77" s="243"/>
      <c r="ITH77" s="243"/>
      <c r="ITI77" s="243"/>
      <c r="ITJ77" s="243"/>
      <c r="ITK77" s="243"/>
      <c r="ITL77" s="243"/>
      <c r="ITM77" s="243"/>
      <c r="ITN77" s="243"/>
      <c r="ITO77" s="243"/>
      <c r="ITP77" s="243"/>
      <c r="ITQ77" s="243"/>
      <c r="ITR77" s="243"/>
      <c r="ITS77" s="243"/>
      <c r="ITT77" s="243"/>
      <c r="ITU77" s="243"/>
      <c r="ITV77" s="243"/>
      <c r="ITW77" s="243"/>
      <c r="ITX77" s="243"/>
      <c r="ITY77" s="243"/>
      <c r="ITZ77" s="243"/>
      <c r="IUA77" s="243"/>
      <c r="IUB77" s="243"/>
      <c r="IUC77" s="243"/>
      <c r="IUD77" s="243"/>
      <c r="IUE77" s="243"/>
      <c r="IUF77" s="243"/>
      <c r="IUG77" s="243"/>
      <c r="IUH77" s="243"/>
      <c r="IUI77" s="243"/>
      <c r="IUJ77" s="243"/>
      <c r="IUK77" s="243"/>
      <c r="IUL77" s="243"/>
      <c r="IUM77" s="243"/>
      <c r="IUN77" s="243"/>
      <c r="IUO77" s="243"/>
      <c r="IUP77" s="243"/>
      <c r="IUQ77" s="243"/>
      <c r="IUR77" s="243"/>
      <c r="IUS77" s="243"/>
      <c r="IUT77" s="243"/>
      <c r="IUU77" s="243"/>
      <c r="IUV77" s="243"/>
      <c r="IUW77" s="243"/>
      <c r="IUX77" s="243"/>
      <c r="IUY77" s="243"/>
      <c r="IUZ77" s="243"/>
      <c r="IVA77" s="243"/>
      <c r="IVB77" s="243"/>
      <c r="IVC77" s="243"/>
      <c r="IVD77" s="243"/>
      <c r="IVE77" s="243"/>
      <c r="IVF77" s="243"/>
      <c r="IVG77" s="243"/>
      <c r="IVH77" s="243"/>
      <c r="IVI77" s="243"/>
      <c r="IVJ77" s="243"/>
      <c r="IVK77" s="243"/>
      <c r="IVL77" s="243"/>
      <c r="IVM77" s="243"/>
      <c r="IVN77" s="243"/>
      <c r="IVO77" s="243"/>
      <c r="IVP77" s="243"/>
      <c r="IVQ77" s="243"/>
      <c r="IVR77" s="243"/>
      <c r="IVS77" s="243"/>
      <c r="IVT77" s="243"/>
      <c r="IVU77" s="243"/>
      <c r="IVV77" s="243"/>
      <c r="IVW77" s="243"/>
      <c r="IVX77" s="243"/>
      <c r="IVY77" s="243"/>
      <c r="IVZ77" s="243"/>
      <c r="IWA77" s="243"/>
      <c r="IWB77" s="243"/>
      <c r="IWC77" s="243"/>
      <c r="IWD77" s="243"/>
      <c r="IWE77" s="243"/>
      <c r="IWF77" s="243"/>
      <c r="IWG77" s="243"/>
      <c r="IWH77" s="243"/>
      <c r="IWI77" s="243"/>
      <c r="IWJ77" s="243"/>
      <c r="IWK77" s="243"/>
      <c r="IWL77" s="243"/>
      <c r="IWM77" s="243"/>
      <c r="IWN77" s="243"/>
      <c r="IWO77" s="243"/>
      <c r="IWP77" s="243"/>
      <c r="IWQ77" s="243"/>
      <c r="IWR77" s="243"/>
      <c r="IWS77" s="243"/>
      <c r="IWT77" s="243"/>
      <c r="IWU77" s="243"/>
      <c r="IWV77" s="243"/>
      <c r="IWW77" s="243"/>
      <c r="IWX77" s="243"/>
      <c r="IWY77" s="243"/>
      <c r="IWZ77" s="243"/>
      <c r="IXA77" s="243"/>
      <c r="IXB77" s="243"/>
      <c r="IXC77" s="243"/>
      <c r="IXD77" s="243"/>
      <c r="IXE77" s="243"/>
      <c r="IXF77" s="243"/>
      <c r="IXG77" s="243"/>
      <c r="IXH77" s="243"/>
      <c r="IXI77" s="243"/>
      <c r="IXJ77" s="243"/>
      <c r="IXK77" s="243"/>
      <c r="IXL77" s="243"/>
      <c r="IXM77" s="243"/>
      <c r="IXN77" s="243"/>
      <c r="IXO77" s="243"/>
      <c r="IXP77" s="243"/>
      <c r="IXQ77" s="243"/>
      <c r="IXR77" s="243"/>
      <c r="IXS77" s="243"/>
      <c r="IXT77" s="243"/>
      <c r="IXU77" s="243"/>
      <c r="IXV77" s="243"/>
      <c r="IXW77" s="243"/>
      <c r="IXX77" s="243"/>
      <c r="IXY77" s="243"/>
      <c r="IXZ77" s="243"/>
      <c r="IYA77" s="243"/>
      <c r="IYB77" s="243"/>
      <c r="IYC77" s="243"/>
      <c r="IYD77" s="243"/>
      <c r="IYE77" s="243"/>
      <c r="IYF77" s="243"/>
      <c r="IYG77" s="243"/>
      <c r="IYH77" s="243"/>
      <c r="IYI77" s="243"/>
      <c r="IYJ77" s="243"/>
      <c r="IYK77" s="243"/>
      <c r="IYL77" s="243"/>
      <c r="IYM77" s="243"/>
      <c r="IYN77" s="243"/>
      <c r="IYO77" s="243"/>
      <c r="IYP77" s="243"/>
      <c r="IYQ77" s="243"/>
      <c r="IYR77" s="243"/>
      <c r="IYS77" s="243"/>
      <c r="IYT77" s="243"/>
      <c r="IYU77" s="243"/>
      <c r="IYV77" s="243"/>
      <c r="IYW77" s="243"/>
      <c r="IYX77" s="243"/>
      <c r="IYY77" s="243"/>
      <c r="IYZ77" s="243"/>
      <c r="IZA77" s="243"/>
      <c r="IZB77" s="243"/>
      <c r="IZC77" s="243"/>
      <c r="IZD77" s="243"/>
      <c r="IZE77" s="243"/>
      <c r="IZF77" s="243"/>
      <c r="IZG77" s="243"/>
      <c r="IZH77" s="243"/>
      <c r="IZI77" s="243"/>
      <c r="IZJ77" s="243"/>
      <c r="IZK77" s="243"/>
      <c r="IZL77" s="243"/>
      <c r="IZM77" s="243"/>
      <c r="IZN77" s="243"/>
      <c r="IZO77" s="243"/>
      <c r="IZP77" s="243"/>
      <c r="IZQ77" s="243"/>
      <c r="IZR77" s="243"/>
      <c r="IZS77" s="243"/>
      <c r="IZT77" s="243"/>
      <c r="IZU77" s="243"/>
      <c r="IZV77" s="243"/>
      <c r="IZW77" s="243"/>
      <c r="IZX77" s="243"/>
      <c r="IZY77" s="243"/>
      <c r="IZZ77" s="243"/>
      <c r="JAA77" s="243"/>
      <c r="JAB77" s="243"/>
      <c r="JAC77" s="243"/>
      <c r="JAD77" s="243"/>
      <c r="JAE77" s="243"/>
      <c r="JAF77" s="243"/>
      <c r="JAG77" s="243"/>
      <c r="JAH77" s="243"/>
      <c r="JAI77" s="243"/>
      <c r="JAJ77" s="243"/>
      <c r="JAK77" s="243"/>
      <c r="JAL77" s="243"/>
      <c r="JAM77" s="243"/>
      <c r="JAN77" s="243"/>
      <c r="JAO77" s="243"/>
      <c r="JAP77" s="243"/>
      <c r="JAQ77" s="243"/>
      <c r="JAR77" s="243"/>
      <c r="JAS77" s="243"/>
      <c r="JAT77" s="243"/>
      <c r="JAU77" s="243"/>
      <c r="JAV77" s="243"/>
      <c r="JAW77" s="243"/>
      <c r="JAX77" s="243"/>
      <c r="JAY77" s="243"/>
      <c r="JAZ77" s="243"/>
      <c r="JBA77" s="243"/>
      <c r="JBB77" s="243"/>
      <c r="JBC77" s="243"/>
      <c r="JBD77" s="243"/>
      <c r="JBE77" s="243"/>
      <c r="JBF77" s="243"/>
      <c r="JBG77" s="243"/>
      <c r="JBH77" s="243"/>
      <c r="JBI77" s="243"/>
      <c r="JBJ77" s="243"/>
      <c r="JBK77" s="243"/>
      <c r="JBL77" s="243"/>
      <c r="JBM77" s="243"/>
      <c r="JBN77" s="243"/>
      <c r="JBO77" s="243"/>
      <c r="JBP77" s="243"/>
      <c r="JBQ77" s="243"/>
      <c r="JBR77" s="243"/>
      <c r="JBS77" s="243"/>
      <c r="JBT77" s="243"/>
      <c r="JBU77" s="243"/>
      <c r="JBV77" s="243"/>
      <c r="JBW77" s="243"/>
      <c r="JBX77" s="243"/>
      <c r="JBY77" s="243"/>
      <c r="JBZ77" s="243"/>
      <c r="JCA77" s="243"/>
      <c r="JCB77" s="243"/>
      <c r="JCC77" s="243"/>
      <c r="JCD77" s="243"/>
      <c r="JCE77" s="243"/>
      <c r="JCF77" s="243"/>
      <c r="JCG77" s="243"/>
      <c r="JCH77" s="243"/>
      <c r="JCI77" s="243"/>
      <c r="JCJ77" s="243"/>
      <c r="JCK77" s="243"/>
      <c r="JCL77" s="243"/>
      <c r="JCM77" s="243"/>
      <c r="JCN77" s="243"/>
      <c r="JCO77" s="243"/>
      <c r="JCP77" s="243"/>
      <c r="JCQ77" s="243"/>
      <c r="JCR77" s="243"/>
      <c r="JCS77" s="243"/>
      <c r="JCT77" s="243"/>
      <c r="JCU77" s="243"/>
      <c r="JCV77" s="243"/>
      <c r="JCW77" s="243"/>
      <c r="JCX77" s="243"/>
      <c r="JCY77" s="243"/>
      <c r="JCZ77" s="243"/>
      <c r="JDA77" s="243"/>
      <c r="JDB77" s="243"/>
      <c r="JDC77" s="243"/>
      <c r="JDD77" s="243"/>
      <c r="JDE77" s="243"/>
      <c r="JDF77" s="243"/>
      <c r="JDG77" s="243"/>
      <c r="JDH77" s="243"/>
      <c r="JDI77" s="243"/>
      <c r="JDJ77" s="243"/>
      <c r="JDK77" s="243"/>
      <c r="JDL77" s="243"/>
      <c r="JDM77" s="243"/>
      <c r="JDN77" s="243"/>
      <c r="JDO77" s="243"/>
      <c r="JDP77" s="243"/>
      <c r="JDQ77" s="243"/>
      <c r="JDR77" s="243"/>
      <c r="JDS77" s="243"/>
      <c r="JDT77" s="243"/>
      <c r="JDU77" s="243"/>
      <c r="JDV77" s="243"/>
      <c r="JDW77" s="243"/>
      <c r="JDX77" s="243"/>
      <c r="JDY77" s="243"/>
      <c r="JDZ77" s="243"/>
      <c r="JEA77" s="243"/>
      <c r="JEB77" s="243"/>
      <c r="JEC77" s="243"/>
      <c r="JED77" s="243"/>
      <c r="JEE77" s="243"/>
      <c r="JEF77" s="243"/>
      <c r="JEG77" s="243"/>
      <c r="JEH77" s="243"/>
      <c r="JEI77" s="243"/>
      <c r="JEJ77" s="243"/>
      <c r="JEK77" s="243"/>
      <c r="JEL77" s="243"/>
      <c r="JEM77" s="243"/>
      <c r="JEN77" s="243"/>
      <c r="JEO77" s="243"/>
      <c r="JEP77" s="243"/>
      <c r="JEQ77" s="243"/>
      <c r="JER77" s="243"/>
      <c r="JES77" s="243"/>
      <c r="JET77" s="243"/>
      <c r="JEU77" s="243"/>
      <c r="JEV77" s="243"/>
      <c r="JEW77" s="243"/>
      <c r="JEX77" s="243"/>
      <c r="JEY77" s="243"/>
      <c r="JEZ77" s="243"/>
      <c r="JFA77" s="243"/>
      <c r="JFB77" s="243"/>
      <c r="JFC77" s="243"/>
      <c r="JFD77" s="243"/>
      <c r="JFE77" s="243"/>
      <c r="JFF77" s="243"/>
      <c r="JFG77" s="243"/>
      <c r="JFH77" s="243"/>
      <c r="JFI77" s="243"/>
      <c r="JFJ77" s="243"/>
      <c r="JFK77" s="243"/>
      <c r="JFL77" s="243"/>
      <c r="JFM77" s="243"/>
      <c r="JFN77" s="243"/>
      <c r="JFO77" s="243"/>
      <c r="JFP77" s="243"/>
      <c r="JFQ77" s="243"/>
      <c r="JFR77" s="243"/>
      <c r="JFS77" s="243"/>
      <c r="JFT77" s="243"/>
      <c r="JFU77" s="243"/>
      <c r="JFV77" s="243"/>
      <c r="JFW77" s="243"/>
      <c r="JFX77" s="243"/>
      <c r="JFY77" s="243"/>
      <c r="JFZ77" s="243"/>
      <c r="JGA77" s="243"/>
      <c r="JGB77" s="243"/>
      <c r="JGC77" s="243"/>
      <c r="JGD77" s="243"/>
      <c r="JGE77" s="243"/>
      <c r="JGF77" s="243"/>
      <c r="JGG77" s="243"/>
      <c r="JGH77" s="243"/>
      <c r="JGI77" s="243"/>
      <c r="JGJ77" s="243"/>
      <c r="JGK77" s="243"/>
      <c r="JGL77" s="243"/>
      <c r="JGM77" s="243"/>
      <c r="JGN77" s="243"/>
      <c r="JGO77" s="243"/>
      <c r="JGP77" s="243"/>
      <c r="JGQ77" s="243"/>
      <c r="JGR77" s="243"/>
      <c r="JGS77" s="243"/>
      <c r="JGT77" s="243"/>
      <c r="JGU77" s="243"/>
      <c r="JGV77" s="243"/>
      <c r="JGW77" s="243"/>
      <c r="JGX77" s="243"/>
      <c r="JGY77" s="243"/>
      <c r="JGZ77" s="243"/>
      <c r="JHA77" s="243"/>
      <c r="JHB77" s="243"/>
      <c r="JHC77" s="243"/>
      <c r="JHD77" s="243"/>
      <c r="JHE77" s="243"/>
      <c r="JHF77" s="243"/>
      <c r="JHG77" s="243"/>
      <c r="JHH77" s="243"/>
      <c r="JHI77" s="243"/>
      <c r="JHJ77" s="243"/>
      <c r="JHK77" s="243"/>
      <c r="JHL77" s="243"/>
      <c r="JHM77" s="243"/>
      <c r="JHN77" s="243"/>
      <c r="JHO77" s="243"/>
      <c r="JHP77" s="243"/>
      <c r="JHQ77" s="243"/>
      <c r="JHR77" s="243"/>
      <c r="JHS77" s="243"/>
      <c r="JHT77" s="243"/>
      <c r="JHU77" s="243"/>
      <c r="JHV77" s="243"/>
      <c r="JHW77" s="243"/>
      <c r="JHX77" s="243"/>
      <c r="JHY77" s="243"/>
      <c r="JHZ77" s="243"/>
      <c r="JIA77" s="243"/>
      <c r="JIB77" s="243"/>
      <c r="JIC77" s="243"/>
      <c r="JID77" s="243"/>
      <c r="JIE77" s="243"/>
      <c r="JIF77" s="243"/>
      <c r="JIG77" s="243"/>
      <c r="JIH77" s="243"/>
      <c r="JII77" s="243"/>
      <c r="JIJ77" s="243"/>
      <c r="JIK77" s="243"/>
      <c r="JIL77" s="243"/>
      <c r="JIM77" s="243"/>
      <c r="JIN77" s="243"/>
      <c r="JIO77" s="243"/>
      <c r="JIP77" s="243"/>
      <c r="JIQ77" s="243"/>
      <c r="JIR77" s="243"/>
      <c r="JIS77" s="243"/>
      <c r="JIT77" s="243"/>
      <c r="JIU77" s="243"/>
      <c r="JIV77" s="243"/>
      <c r="JIW77" s="243"/>
      <c r="JIX77" s="243"/>
      <c r="JIY77" s="243"/>
      <c r="JIZ77" s="243"/>
      <c r="JJA77" s="243"/>
      <c r="JJB77" s="243"/>
      <c r="JJC77" s="243"/>
      <c r="JJD77" s="243"/>
      <c r="JJE77" s="243"/>
      <c r="JJF77" s="243"/>
      <c r="JJG77" s="243"/>
      <c r="JJH77" s="243"/>
      <c r="JJI77" s="243"/>
      <c r="JJJ77" s="243"/>
      <c r="JJK77" s="243"/>
      <c r="JJL77" s="243"/>
      <c r="JJM77" s="243"/>
      <c r="JJN77" s="243"/>
      <c r="JJO77" s="243"/>
      <c r="JJP77" s="243"/>
      <c r="JJQ77" s="243"/>
      <c r="JJR77" s="243"/>
      <c r="JJS77" s="243"/>
      <c r="JJT77" s="243"/>
      <c r="JJU77" s="243"/>
      <c r="JJV77" s="243"/>
      <c r="JJW77" s="243"/>
      <c r="JJX77" s="243"/>
      <c r="JJY77" s="243"/>
      <c r="JJZ77" s="243"/>
      <c r="JKA77" s="243"/>
      <c r="JKB77" s="243"/>
      <c r="JKC77" s="243"/>
      <c r="JKD77" s="243"/>
      <c r="JKE77" s="243"/>
      <c r="JKF77" s="243"/>
      <c r="JKG77" s="243"/>
      <c r="JKH77" s="243"/>
      <c r="JKI77" s="243"/>
      <c r="JKJ77" s="243"/>
      <c r="JKK77" s="243"/>
      <c r="JKL77" s="243"/>
      <c r="JKM77" s="243"/>
      <c r="JKN77" s="243"/>
      <c r="JKO77" s="243"/>
      <c r="JKP77" s="243"/>
      <c r="JKQ77" s="243"/>
      <c r="JKR77" s="243"/>
      <c r="JKS77" s="243"/>
      <c r="JKT77" s="243"/>
      <c r="JKU77" s="243"/>
      <c r="JKV77" s="243"/>
      <c r="JKW77" s="243"/>
      <c r="JKX77" s="243"/>
      <c r="JKY77" s="243"/>
      <c r="JKZ77" s="243"/>
      <c r="JLA77" s="243"/>
      <c r="JLB77" s="243"/>
      <c r="JLC77" s="243"/>
      <c r="JLD77" s="243"/>
      <c r="JLE77" s="243"/>
      <c r="JLF77" s="243"/>
      <c r="JLG77" s="243"/>
      <c r="JLH77" s="243"/>
      <c r="JLI77" s="243"/>
      <c r="JLJ77" s="243"/>
      <c r="JLK77" s="243"/>
      <c r="JLL77" s="243"/>
      <c r="JLM77" s="243"/>
      <c r="JLN77" s="243"/>
      <c r="JLO77" s="243"/>
      <c r="JLP77" s="243"/>
      <c r="JLQ77" s="243"/>
      <c r="JLR77" s="243"/>
      <c r="JLS77" s="243"/>
      <c r="JLT77" s="243"/>
      <c r="JLU77" s="243"/>
      <c r="JLV77" s="243"/>
      <c r="JLW77" s="243"/>
      <c r="JLX77" s="243"/>
      <c r="JLY77" s="243"/>
      <c r="JLZ77" s="243"/>
      <c r="JMA77" s="243"/>
      <c r="JMB77" s="243"/>
      <c r="JMC77" s="243"/>
      <c r="JMD77" s="243"/>
      <c r="JME77" s="243"/>
      <c r="JMF77" s="243"/>
      <c r="JMG77" s="243"/>
      <c r="JMH77" s="243"/>
      <c r="JMI77" s="243"/>
      <c r="JMJ77" s="243"/>
      <c r="JMK77" s="243"/>
      <c r="JML77" s="243"/>
      <c r="JMM77" s="243"/>
      <c r="JMN77" s="243"/>
      <c r="JMO77" s="243"/>
      <c r="JMP77" s="243"/>
      <c r="JMQ77" s="243"/>
      <c r="JMR77" s="243"/>
      <c r="JMS77" s="243"/>
      <c r="JMT77" s="243"/>
      <c r="JMU77" s="243"/>
      <c r="JMV77" s="243"/>
      <c r="JMW77" s="243"/>
      <c r="JMX77" s="243"/>
      <c r="JMY77" s="243"/>
      <c r="JMZ77" s="243"/>
      <c r="JNA77" s="243"/>
      <c r="JNB77" s="243"/>
      <c r="JNC77" s="243"/>
      <c r="JND77" s="243"/>
      <c r="JNE77" s="243"/>
      <c r="JNF77" s="243"/>
      <c r="JNG77" s="243"/>
      <c r="JNH77" s="243"/>
      <c r="JNI77" s="243"/>
      <c r="JNJ77" s="243"/>
      <c r="JNK77" s="243"/>
      <c r="JNL77" s="243"/>
      <c r="JNM77" s="243"/>
      <c r="JNN77" s="243"/>
      <c r="JNO77" s="243"/>
      <c r="JNP77" s="243"/>
      <c r="JNQ77" s="243"/>
      <c r="JNR77" s="243"/>
      <c r="JNS77" s="243"/>
      <c r="JNT77" s="243"/>
      <c r="JNU77" s="243"/>
      <c r="JNV77" s="243"/>
      <c r="JNW77" s="243"/>
      <c r="JNX77" s="243"/>
      <c r="JNY77" s="243"/>
      <c r="JNZ77" s="243"/>
      <c r="JOA77" s="243"/>
      <c r="JOB77" s="243"/>
      <c r="JOC77" s="243"/>
      <c r="JOD77" s="243"/>
      <c r="JOE77" s="243"/>
      <c r="JOF77" s="243"/>
      <c r="JOG77" s="243"/>
      <c r="JOH77" s="243"/>
      <c r="JOI77" s="243"/>
      <c r="JOJ77" s="243"/>
      <c r="JOK77" s="243"/>
      <c r="JOL77" s="243"/>
      <c r="JOM77" s="243"/>
      <c r="JON77" s="243"/>
      <c r="JOO77" s="243"/>
      <c r="JOP77" s="243"/>
      <c r="JOQ77" s="243"/>
      <c r="JOR77" s="243"/>
      <c r="JOS77" s="243"/>
      <c r="JOT77" s="243"/>
      <c r="JOU77" s="243"/>
      <c r="JOV77" s="243"/>
      <c r="JOW77" s="243"/>
      <c r="JOX77" s="243"/>
      <c r="JOY77" s="243"/>
      <c r="JOZ77" s="243"/>
      <c r="JPA77" s="243"/>
      <c r="JPB77" s="243"/>
      <c r="JPC77" s="243"/>
      <c r="JPD77" s="243"/>
      <c r="JPE77" s="243"/>
      <c r="JPF77" s="243"/>
      <c r="JPG77" s="243"/>
      <c r="JPH77" s="243"/>
      <c r="JPI77" s="243"/>
      <c r="JPJ77" s="243"/>
      <c r="JPK77" s="243"/>
      <c r="JPL77" s="243"/>
      <c r="JPM77" s="243"/>
      <c r="JPN77" s="243"/>
      <c r="JPO77" s="243"/>
      <c r="JPP77" s="243"/>
      <c r="JPQ77" s="243"/>
      <c r="JPR77" s="243"/>
      <c r="JPS77" s="243"/>
      <c r="JPT77" s="243"/>
      <c r="JPU77" s="243"/>
      <c r="JPV77" s="243"/>
      <c r="JPW77" s="243"/>
      <c r="JPX77" s="243"/>
      <c r="JPY77" s="243"/>
      <c r="JPZ77" s="243"/>
      <c r="JQA77" s="243"/>
      <c r="JQB77" s="243"/>
      <c r="JQC77" s="243"/>
      <c r="JQD77" s="243"/>
      <c r="JQE77" s="243"/>
      <c r="JQF77" s="243"/>
      <c r="JQG77" s="243"/>
      <c r="JQH77" s="243"/>
      <c r="JQI77" s="243"/>
      <c r="JQJ77" s="243"/>
      <c r="JQK77" s="243"/>
      <c r="JQL77" s="243"/>
      <c r="JQM77" s="243"/>
      <c r="JQN77" s="243"/>
      <c r="JQO77" s="243"/>
      <c r="JQP77" s="243"/>
      <c r="JQQ77" s="243"/>
      <c r="JQR77" s="243"/>
      <c r="JQS77" s="243"/>
      <c r="JQT77" s="243"/>
      <c r="JQU77" s="243"/>
      <c r="JQV77" s="243"/>
      <c r="JQW77" s="243"/>
      <c r="JQX77" s="243"/>
      <c r="JQY77" s="243"/>
      <c r="JQZ77" s="243"/>
      <c r="JRA77" s="243"/>
      <c r="JRB77" s="243"/>
      <c r="JRC77" s="243"/>
      <c r="JRD77" s="243"/>
      <c r="JRE77" s="243"/>
      <c r="JRF77" s="243"/>
      <c r="JRG77" s="243"/>
      <c r="JRH77" s="243"/>
      <c r="JRI77" s="243"/>
      <c r="JRJ77" s="243"/>
      <c r="JRK77" s="243"/>
      <c r="JRL77" s="243"/>
      <c r="JRM77" s="243"/>
      <c r="JRN77" s="243"/>
      <c r="JRO77" s="243"/>
      <c r="JRP77" s="243"/>
      <c r="JRQ77" s="243"/>
      <c r="JRR77" s="243"/>
      <c r="JRS77" s="243"/>
      <c r="JRT77" s="243"/>
      <c r="JRU77" s="243"/>
      <c r="JRV77" s="243"/>
      <c r="JRW77" s="243"/>
      <c r="JRX77" s="243"/>
      <c r="JRY77" s="243"/>
      <c r="JRZ77" s="243"/>
      <c r="JSA77" s="243"/>
      <c r="JSB77" s="243"/>
      <c r="JSC77" s="243"/>
      <c r="JSD77" s="243"/>
      <c r="JSE77" s="243"/>
      <c r="JSF77" s="243"/>
      <c r="JSG77" s="243"/>
      <c r="JSH77" s="243"/>
      <c r="JSI77" s="243"/>
      <c r="JSJ77" s="243"/>
      <c r="JSK77" s="243"/>
      <c r="JSL77" s="243"/>
      <c r="JSM77" s="243"/>
      <c r="JSN77" s="243"/>
      <c r="JSO77" s="243"/>
      <c r="JSP77" s="243"/>
      <c r="JSQ77" s="243"/>
      <c r="JSR77" s="243"/>
      <c r="JSS77" s="243"/>
      <c r="JST77" s="243"/>
      <c r="JSU77" s="243"/>
      <c r="JSV77" s="243"/>
      <c r="JSW77" s="243"/>
      <c r="JSX77" s="243"/>
      <c r="JSY77" s="243"/>
      <c r="JSZ77" s="243"/>
      <c r="JTA77" s="243"/>
      <c r="JTB77" s="243"/>
      <c r="JTC77" s="243"/>
      <c r="JTD77" s="243"/>
      <c r="JTE77" s="243"/>
      <c r="JTF77" s="243"/>
      <c r="JTG77" s="243"/>
      <c r="JTH77" s="243"/>
      <c r="JTI77" s="243"/>
      <c r="JTJ77" s="243"/>
      <c r="JTK77" s="243"/>
      <c r="JTL77" s="243"/>
      <c r="JTM77" s="243"/>
      <c r="JTN77" s="243"/>
      <c r="JTO77" s="243"/>
      <c r="JTP77" s="243"/>
      <c r="JTQ77" s="243"/>
      <c r="JTR77" s="243"/>
      <c r="JTS77" s="243"/>
      <c r="JTT77" s="243"/>
      <c r="JTU77" s="243"/>
      <c r="JTV77" s="243"/>
      <c r="JTW77" s="243"/>
      <c r="JTX77" s="243"/>
      <c r="JTY77" s="243"/>
      <c r="JTZ77" s="243"/>
      <c r="JUA77" s="243"/>
      <c r="JUB77" s="243"/>
      <c r="JUC77" s="243"/>
      <c r="JUD77" s="243"/>
      <c r="JUE77" s="243"/>
      <c r="JUF77" s="243"/>
      <c r="JUG77" s="243"/>
      <c r="JUH77" s="243"/>
      <c r="JUI77" s="243"/>
      <c r="JUJ77" s="243"/>
      <c r="JUK77" s="243"/>
      <c r="JUL77" s="243"/>
      <c r="JUM77" s="243"/>
      <c r="JUN77" s="243"/>
      <c r="JUO77" s="243"/>
      <c r="JUP77" s="243"/>
      <c r="JUQ77" s="243"/>
      <c r="JUR77" s="243"/>
      <c r="JUS77" s="243"/>
      <c r="JUT77" s="243"/>
      <c r="JUU77" s="243"/>
      <c r="JUV77" s="243"/>
      <c r="JUW77" s="243"/>
      <c r="JUX77" s="243"/>
      <c r="JUY77" s="243"/>
      <c r="JUZ77" s="243"/>
      <c r="JVA77" s="243"/>
      <c r="JVB77" s="243"/>
      <c r="JVC77" s="243"/>
      <c r="JVD77" s="243"/>
      <c r="JVE77" s="243"/>
      <c r="JVF77" s="243"/>
      <c r="JVG77" s="243"/>
      <c r="JVH77" s="243"/>
      <c r="JVI77" s="243"/>
      <c r="JVJ77" s="243"/>
      <c r="JVK77" s="243"/>
      <c r="JVL77" s="243"/>
      <c r="JVM77" s="243"/>
      <c r="JVN77" s="243"/>
      <c r="JVO77" s="243"/>
      <c r="JVP77" s="243"/>
      <c r="JVQ77" s="243"/>
      <c r="JVR77" s="243"/>
      <c r="JVS77" s="243"/>
      <c r="JVT77" s="243"/>
      <c r="JVU77" s="243"/>
      <c r="JVV77" s="243"/>
      <c r="JVW77" s="243"/>
      <c r="JVX77" s="243"/>
      <c r="JVY77" s="243"/>
      <c r="JVZ77" s="243"/>
      <c r="JWA77" s="243"/>
      <c r="JWB77" s="243"/>
      <c r="JWC77" s="243"/>
      <c r="JWD77" s="243"/>
      <c r="JWE77" s="243"/>
      <c r="JWF77" s="243"/>
      <c r="JWG77" s="243"/>
      <c r="JWH77" s="243"/>
      <c r="JWI77" s="243"/>
      <c r="JWJ77" s="243"/>
      <c r="JWK77" s="243"/>
      <c r="JWL77" s="243"/>
      <c r="JWM77" s="243"/>
      <c r="JWN77" s="243"/>
      <c r="JWO77" s="243"/>
      <c r="JWP77" s="243"/>
      <c r="JWQ77" s="243"/>
      <c r="JWR77" s="243"/>
      <c r="JWS77" s="243"/>
      <c r="JWT77" s="243"/>
      <c r="JWU77" s="243"/>
      <c r="JWV77" s="243"/>
      <c r="JWW77" s="243"/>
      <c r="JWX77" s="243"/>
      <c r="JWY77" s="243"/>
      <c r="JWZ77" s="243"/>
      <c r="JXA77" s="243"/>
      <c r="JXB77" s="243"/>
      <c r="JXC77" s="243"/>
      <c r="JXD77" s="243"/>
      <c r="JXE77" s="243"/>
      <c r="JXF77" s="243"/>
      <c r="JXG77" s="243"/>
      <c r="JXH77" s="243"/>
      <c r="JXI77" s="243"/>
      <c r="JXJ77" s="243"/>
      <c r="JXK77" s="243"/>
      <c r="JXL77" s="243"/>
      <c r="JXM77" s="243"/>
      <c r="JXN77" s="243"/>
      <c r="JXO77" s="243"/>
      <c r="JXP77" s="243"/>
      <c r="JXQ77" s="243"/>
      <c r="JXR77" s="243"/>
      <c r="JXS77" s="243"/>
      <c r="JXT77" s="243"/>
      <c r="JXU77" s="243"/>
      <c r="JXV77" s="243"/>
      <c r="JXW77" s="243"/>
      <c r="JXX77" s="243"/>
      <c r="JXY77" s="243"/>
      <c r="JXZ77" s="243"/>
      <c r="JYA77" s="243"/>
      <c r="JYB77" s="243"/>
      <c r="JYC77" s="243"/>
      <c r="JYD77" s="243"/>
      <c r="JYE77" s="243"/>
      <c r="JYF77" s="243"/>
      <c r="JYG77" s="243"/>
      <c r="JYH77" s="243"/>
      <c r="JYI77" s="243"/>
      <c r="JYJ77" s="243"/>
      <c r="JYK77" s="243"/>
      <c r="JYL77" s="243"/>
      <c r="JYM77" s="243"/>
      <c r="JYN77" s="243"/>
      <c r="JYO77" s="243"/>
      <c r="JYP77" s="243"/>
      <c r="JYQ77" s="243"/>
      <c r="JYR77" s="243"/>
      <c r="JYS77" s="243"/>
      <c r="JYT77" s="243"/>
      <c r="JYU77" s="243"/>
      <c r="JYV77" s="243"/>
      <c r="JYW77" s="243"/>
      <c r="JYX77" s="243"/>
      <c r="JYY77" s="243"/>
      <c r="JYZ77" s="243"/>
      <c r="JZA77" s="243"/>
      <c r="JZB77" s="243"/>
      <c r="JZC77" s="243"/>
      <c r="JZD77" s="243"/>
      <c r="JZE77" s="243"/>
      <c r="JZF77" s="243"/>
      <c r="JZG77" s="243"/>
      <c r="JZH77" s="243"/>
      <c r="JZI77" s="243"/>
      <c r="JZJ77" s="243"/>
      <c r="JZK77" s="243"/>
      <c r="JZL77" s="243"/>
      <c r="JZM77" s="243"/>
      <c r="JZN77" s="243"/>
      <c r="JZO77" s="243"/>
      <c r="JZP77" s="243"/>
      <c r="JZQ77" s="243"/>
      <c r="JZR77" s="243"/>
      <c r="JZS77" s="243"/>
      <c r="JZT77" s="243"/>
      <c r="JZU77" s="243"/>
      <c r="JZV77" s="243"/>
      <c r="JZW77" s="243"/>
      <c r="JZX77" s="243"/>
      <c r="JZY77" s="243"/>
      <c r="JZZ77" s="243"/>
      <c r="KAA77" s="243"/>
      <c r="KAB77" s="243"/>
      <c r="KAC77" s="243"/>
      <c r="KAD77" s="243"/>
      <c r="KAE77" s="243"/>
      <c r="KAF77" s="243"/>
      <c r="KAG77" s="243"/>
      <c r="KAH77" s="243"/>
      <c r="KAI77" s="243"/>
      <c r="KAJ77" s="243"/>
      <c r="KAK77" s="243"/>
      <c r="KAL77" s="243"/>
      <c r="KAM77" s="243"/>
      <c r="KAN77" s="243"/>
      <c r="KAO77" s="243"/>
      <c r="KAP77" s="243"/>
      <c r="KAQ77" s="243"/>
      <c r="KAR77" s="243"/>
      <c r="KAS77" s="243"/>
      <c r="KAT77" s="243"/>
      <c r="KAU77" s="243"/>
      <c r="KAV77" s="243"/>
      <c r="KAW77" s="243"/>
      <c r="KAX77" s="243"/>
      <c r="KAY77" s="243"/>
      <c r="KAZ77" s="243"/>
      <c r="KBA77" s="243"/>
      <c r="KBB77" s="243"/>
      <c r="KBC77" s="243"/>
      <c r="KBD77" s="243"/>
      <c r="KBE77" s="243"/>
      <c r="KBF77" s="243"/>
      <c r="KBG77" s="243"/>
      <c r="KBH77" s="243"/>
      <c r="KBI77" s="243"/>
      <c r="KBJ77" s="243"/>
      <c r="KBK77" s="243"/>
      <c r="KBL77" s="243"/>
      <c r="KBM77" s="243"/>
      <c r="KBN77" s="243"/>
      <c r="KBO77" s="243"/>
      <c r="KBP77" s="243"/>
      <c r="KBQ77" s="243"/>
      <c r="KBR77" s="243"/>
      <c r="KBS77" s="243"/>
      <c r="KBT77" s="243"/>
      <c r="KBU77" s="243"/>
      <c r="KBV77" s="243"/>
      <c r="KBW77" s="243"/>
      <c r="KBX77" s="243"/>
      <c r="KBY77" s="243"/>
      <c r="KBZ77" s="243"/>
      <c r="KCA77" s="243"/>
      <c r="KCB77" s="243"/>
      <c r="KCC77" s="243"/>
      <c r="KCD77" s="243"/>
      <c r="KCE77" s="243"/>
      <c r="KCF77" s="243"/>
      <c r="KCG77" s="243"/>
      <c r="KCH77" s="243"/>
      <c r="KCI77" s="243"/>
      <c r="KCJ77" s="243"/>
      <c r="KCK77" s="243"/>
      <c r="KCL77" s="243"/>
      <c r="KCM77" s="243"/>
      <c r="KCN77" s="243"/>
      <c r="KCO77" s="243"/>
      <c r="KCP77" s="243"/>
      <c r="KCQ77" s="243"/>
      <c r="KCR77" s="243"/>
      <c r="KCS77" s="243"/>
      <c r="KCT77" s="243"/>
      <c r="KCU77" s="243"/>
      <c r="KCV77" s="243"/>
      <c r="KCW77" s="243"/>
      <c r="KCX77" s="243"/>
      <c r="KCY77" s="243"/>
      <c r="KCZ77" s="243"/>
      <c r="KDA77" s="243"/>
      <c r="KDB77" s="243"/>
      <c r="KDC77" s="243"/>
      <c r="KDD77" s="243"/>
      <c r="KDE77" s="243"/>
      <c r="KDF77" s="243"/>
      <c r="KDG77" s="243"/>
      <c r="KDH77" s="243"/>
      <c r="KDI77" s="243"/>
      <c r="KDJ77" s="243"/>
      <c r="KDK77" s="243"/>
      <c r="KDL77" s="243"/>
      <c r="KDM77" s="243"/>
      <c r="KDN77" s="243"/>
      <c r="KDO77" s="243"/>
      <c r="KDP77" s="243"/>
      <c r="KDQ77" s="243"/>
      <c r="KDR77" s="243"/>
      <c r="KDS77" s="243"/>
      <c r="KDT77" s="243"/>
      <c r="KDU77" s="243"/>
      <c r="KDV77" s="243"/>
      <c r="KDW77" s="243"/>
      <c r="KDX77" s="243"/>
      <c r="KDY77" s="243"/>
      <c r="KDZ77" s="243"/>
      <c r="KEA77" s="243"/>
      <c r="KEB77" s="243"/>
      <c r="KEC77" s="243"/>
      <c r="KED77" s="243"/>
      <c r="KEE77" s="243"/>
      <c r="KEF77" s="243"/>
      <c r="KEG77" s="243"/>
      <c r="KEH77" s="243"/>
      <c r="KEI77" s="243"/>
      <c r="KEJ77" s="243"/>
      <c r="KEK77" s="243"/>
      <c r="KEL77" s="243"/>
      <c r="KEM77" s="243"/>
      <c r="KEN77" s="243"/>
      <c r="KEO77" s="243"/>
      <c r="KEP77" s="243"/>
      <c r="KEQ77" s="243"/>
      <c r="KER77" s="243"/>
      <c r="KES77" s="243"/>
      <c r="KET77" s="243"/>
      <c r="KEU77" s="243"/>
      <c r="KEV77" s="243"/>
      <c r="KEW77" s="243"/>
      <c r="KEX77" s="243"/>
      <c r="KEY77" s="243"/>
      <c r="KEZ77" s="243"/>
      <c r="KFA77" s="243"/>
      <c r="KFB77" s="243"/>
      <c r="KFC77" s="243"/>
      <c r="KFD77" s="243"/>
      <c r="KFE77" s="243"/>
      <c r="KFF77" s="243"/>
      <c r="KFG77" s="243"/>
      <c r="KFH77" s="243"/>
      <c r="KFI77" s="243"/>
      <c r="KFJ77" s="243"/>
      <c r="KFK77" s="243"/>
      <c r="KFL77" s="243"/>
      <c r="KFM77" s="243"/>
      <c r="KFN77" s="243"/>
      <c r="KFO77" s="243"/>
      <c r="KFP77" s="243"/>
      <c r="KFQ77" s="243"/>
      <c r="KFR77" s="243"/>
      <c r="KFS77" s="243"/>
      <c r="KFT77" s="243"/>
      <c r="KFU77" s="243"/>
      <c r="KFV77" s="243"/>
      <c r="KFW77" s="243"/>
      <c r="KFX77" s="243"/>
      <c r="KFY77" s="243"/>
      <c r="KFZ77" s="243"/>
      <c r="KGA77" s="243"/>
      <c r="KGB77" s="243"/>
      <c r="KGC77" s="243"/>
      <c r="KGD77" s="243"/>
      <c r="KGE77" s="243"/>
      <c r="KGF77" s="243"/>
      <c r="KGG77" s="243"/>
      <c r="KGH77" s="243"/>
      <c r="KGI77" s="243"/>
      <c r="KGJ77" s="243"/>
      <c r="KGK77" s="243"/>
      <c r="KGL77" s="243"/>
      <c r="KGM77" s="243"/>
      <c r="KGN77" s="243"/>
      <c r="KGO77" s="243"/>
      <c r="KGP77" s="243"/>
      <c r="KGQ77" s="243"/>
      <c r="KGR77" s="243"/>
      <c r="KGS77" s="243"/>
      <c r="KGT77" s="243"/>
      <c r="KGU77" s="243"/>
      <c r="KGV77" s="243"/>
      <c r="KGW77" s="243"/>
      <c r="KGX77" s="243"/>
      <c r="KGY77" s="243"/>
      <c r="KGZ77" s="243"/>
      <c r="KHA77" s="243"/>
      <c r="KHB77" s="243"/>
      <c r="KHC77" s="243"/>
      <c r="KHD77" s="243"/>
      <c r="KHE77" s="243"/>
      <c r="KHF77" s="243"/>
      <c r="KHG77" s="243"/>
      <c r="KHH77" s="243"/>
      <c r="KHI77" s="243"/>
      <c r="KHJ77" s="243"/>
      <c r="KHK77" s="243"/>
      <c r="KHL77" s="243"/>
      <c r="KHM77" s="243"/>
      <c r="KHN77" s="243"/>
      <c r="KHO77" s="243"/>
      <c r="KHP77" s="243"/>
      <c r="KHQ77" s="243"/>
      <c r="KHR77" s="243"/>
      <c r="KHS77" s="243"/>
      <c r="KHT77" s="243"/>
      <c r="KHU77" s="243"/>
      <c r="KHV77" s="243"/>
      <c r="KHW77" s="243"/>
      <c r="KHX77" s="243"/>
      <c r="KHY77" s="243"/>
      <c r="KHZ77" s="243"/>
      <c r="KIA77" s="243"/>
      <c r="KIB77" s="243"/>
      <c r="KIC77" s="243"/>
      <c r="KID77" s="243"/>
      <c r="KIE77" s="243"/>
      <c r="KIF77" s="243"/>
      <c r="KIG77" s="243"/>
      <c r="KIH77" s="243"/>
      <c r="KII77" s="243"/>
      <c r="KIJ77" s="243"/>
      <c r="KIK77" s="243"/>
      <c r="KIL77" s="243"/>
      <c r="KIM77" s="243"/>
      <c r="KIN77" s="243"/>
      <c r="KIO77" s="243"/>
      <c r="KIP77" s="243"/>
      <c r="KIQ77" s="243"/>
      <c r="KIR77" s="243"/>
      <c r="KIS77" s="243"/>
      <c r="KIT77" s="243"/>
      <c r="KIU77" s="243"/>
      <c r="KIV77" s="243"/>
      <c r="KIW77" s="243"/>
      <c r="KIX77" s="243"/>
      <c r="KIY77" s="243"/>
      <c r="KIZ77" s="243"/>
      <c r="KJA77" s="243"/>
      <c r="KJB77" s="243"/>
      <c r="KJC77" s="243"/>
      <c r="KJD77" s="243"/>
      <c r="KJE77" s="243"/>
      <c r="KJF77" s="243"/>
      <c r="KJG77" s="243"/>
      <c r="KJH77" s="243"/>
      <c r="KJI77" s="243"/>
      <c r="KJJ77" s="243"/>
      <c r="KJK77" s="243"/>
      <c r="KJL77" s="243"/>
      <c r="KJM77" s="243"/>
      <c r="KJN77" s="243"/>
      <c r="KJO77" s="243"/>
      <c r="KJP77" s="243"/>
      <c r="KJQ77" s="243"/>
      <c r="KJR77" s="243"/>
      <c r="KJS77" s="243"/>
      <c r="KJT77" s="243"/>
      <c r="KJU77" s="243"/>
      <c r="KJV77" s="243"/>
      <c r="KJW77" s="243"/>
      <c r="KJX77" s="243"/>
      <c r="KJY77" s="243"/>
      <c r="KJZ77" s="243"/>
      <c r="KKA77" s="243"/>
      <c r="KKB77" s="243"/>
      <c r="KKC77" s="243"/>
      <c r="KKD77" s="243"/>
      <c r="KKE77" s="243"/>
      <c r="KKF77" s="243"/>
      <c r="KKG77" s="243"/>
      <c r="KKH77" s="243"/>
      <c r="KKI77" s="243"/>
      <c r="KKJ77" s="243"/>
      <c r="KKK77" s="243"/>
      <c r="KKL77" s="243"/>
      <c r="KKM77" s="243"/>
      <c r="KKN77" s="243"/>
      <c r="KKO77" s="243"/>
      <c r="KKP77" s="243"/>
      <c r="KKQ77" s="243"/>
      <c r="KKR77" s="243"/>
      <c r="KKS77" s="243"/>
      <c r="KKT77" s="243"/>
      <c r="KKU77" s="243"/>
      <c r="KKV77" s="243"/>
      <c r="KKW77" s="243"/>
      <c r="KKX77" s="243"/>
      <c r="KKY77" s="243"/>
      <c r="KKZ77" s="243"/>
      <c r="KLA77" s="243"/>
      <c r="KLB77" s="243"/>
      <c r="KLC77" s="243"/>
      <c r="KLD77" s="243"/>
      <c r="KLE77" s="243"/>
      <c r="KLF77" s="243"/>
      <c r="KLG77" s="243"/>
      <c r="KLH77" s="243"/>
      <c r="KLI77" s="243"/>
      <c r="KLJ77" s="243"/>
      <c r="KLK77" s="243"/>
      <c r="KLL77" s="243"/>
      <c r="KLM77" s="243"/>
      <c r="KLN77" s="243"/>
      <c r="KLO77" s="243"/>
      <c r="KLP77" s="243"/>
      <c r="KLQ77" s="243"/>
      <c r="KLR77" s="243"/>
      <c r="KLS77" s="243"/>
      <c r="KLT77" s="243"/>
      <c r="KLU77" s="243"/>
      <c r="KLV77" s="243"/>
      <c r="KLW77" s="243"/>
      <c r="KLX77" s="243"/>
      <c r="KLY77" s="243"/>
      <c r="KLZ77" s="243"/>
      <c r="KMA77" s="243"/>
      <c r="KMB77" s="243"/>
      <c r="KMC77" s="243"/>
      <c r="KMD77" s="243"/>
      <c r="KME77" s="243"/>
      <c r="KMF77" s="243"/>
      <c r="KMG77" s="243"/>
      <c r="KMH77" s="243"/>
      <c r="KMI77" s="243"/>
      <c r="KMJ77" s="243"/>
      <c r="KMK77" s="243"/>
      <c r="KML77" s="243"/>
      <c r="KMM77" s="243"/>
      <c r="KMN77" s="243"/>
      <c r="KMO77" s="243"/>
      <c r="KMP77" s="243"/>
      <c r="KMQ77" s="243"/>
      <c r="KMR77" s="243"/>
      <c r="KMS77" s="243"/>
      <c r="KMT77" s="243"/>
      <c r="KMU77" s="243"/>
      <c r="KMV77" s="243"/>
      <c r="KMW77" s="243"/>
      <c r="KMX77" s="243"/>
      <c r="KMY77" s="243"/>
      <c r="KMZ77" s="243"/>
      <c r="KNA77" s="243"/>
      <c r="KNB77" s="243"/>
      <c r="KNC77" s="243"/>
      <c r="KND77" s="243"/>
      <c r="KNE77" s="243"/>
      <c r="KNF77" s="243"/>
      <c r="KNG77" s="243"/>
      <c r="KNH77" s="243"/>
      <c r="KNI77" s="243"/>
      <c r="KNJ77" s="243"/>
      <c r="KNK77" s="243"/>
      <c r="KNL77" s="243"/>
      <c r="KNM77" s="243"/>
      <c r="KNN77" s="243"/>
      <c r="KNO77" s="243"/>
      <c r="KNP77" s="243"/>
      <c r="KNQ77" s="243"/>
      <c r="KNR77" s="243"/>
      <c r="KNS77" s="243"/>
      <c r="KNT77" s="243"/>
      <c r="KNU77" s="243"/>
      <c r="KNV77" s="243"/>
      <c r="KNW77" s="243"/>
      <c r="KNX77" s="243"/>
      <c r="KNY77" s="243"/>
      <c r="KNZ77" s="243"/>
      <c r="KOA77" s="243"/>
      <c r="KOB77" s="243"/>
      <c r="KOC77" s="243"/>
      <c r="KOD77" s="243"/>
      <c r="KOE77" s="243"/>
      <c r="KOF77" s="243"/>
      <c r="KOG77" s="243"/>
      <c r="KOH77" s="243"/>
      <c r="KOI77" s="243"/>
      <c r="KOJ77" s="243"/>
      <c r="KOK77" s="243"/>
      <c r="KOL77" s="243"/>
      <c r="KOM77" s="243"/>
      <c r="KON77" s="243"/>
      <c r="KOO77" s="243"/>
      <c r="KOP77" s="243"/>
      <c r="KOQ77" s="243"/>
      <c r="KOR77" s="243"/>
      <c r="KOS77" s="243"/>
      <c r="KOT77" s="243"/>
      <c r="KOU77" s="243"/>
      <c r="KOV77" s="243"/>
      <c r="KOW77" s="243"/>
      <c r="KOX77" s="243"/>
      <c r="KOY77" s="243"/>
      <c r="KOZ77" s="243"/>
      <c r="KPA77" s="243"/>
      <c r="KPB77" s="243"/>
      <c r="KPC77" s="243"/>
      <c r="KPD77" s="243"/>
      <c r="KPE77" s="243"/>
      <c r="KPF77" s="243"/>
      <c r="KPG77" s="243"/>
      <c r="KPH77" s="243"/>
      <c r="KPI77" s="243"/>
      <c r="KPJ77" s="243"/>
      <c r="KPK77" s="243"/>
      <c r="KPL77" s="243"/>
      <c r="KPM77" s="243"/>
      <c r="KPN77" s="243"/>
      <c r="KPO77" s="243"/>
      <c r="KPP77" s="243"/>
      <c r="KPQ77" s="243"/>
      <c r="KPR77" s="243"/>
      <c r="KPS77" s="243"/>
      <c r="KPT77" s="243"/>
      <c r="KPU77" s="243"/>
      <c r="KPV77" s="243"/>
      <c r="KPW77" s="243"/>
      <c r="KPX77" s="243"/>
      <c r="KPY77" s="243"/>
      <c r="KPZ77" s="243"/>
      <c r="KQA77" s="243"/>
      <c r="KQB77" s="243"/>
      <c r="KQC77" s="243"/>
      <c r="KQD77" s="243"/>
      <c r="KQE77" s="243"/>
      <c r="KQF77" s="243"/>
      <c r="KQG77" s="243"/>
      <c r="KQH77" s="243"/>
      <c r="KQI77" s="243"/>
      <c r="KQJ77" s="243"/>
      <c r="KQK77" s="243"/>
      <c r="KQL77" s="243"/>
      <c r="KQM77" s="243"/>
      <c r="KQN77" s="243"/>
      <c r="KQO77" s="243"/>
      <c r="KQP77" s="243"/>
      <c r="KQQ77" s="243"/>
      <c r="KQR77" s="243"/>
      <c r="KQS77" s="243"/>
      <c r="KQT77" s="243"/>
      <c r="KQU77" s="243"/>
      <c r="KQV77" s="243"/>
      <c r="KQW77" s="243"/>
      <c r="KQX77" s="243"/>
      <c r="KQY77" s="243"/>
      <c r="KQZ77" s="243"/>
      <c r="KRA77" s="243"/>
      <c r="KRB77" s="243"/>
      <c r="KRC77" s="243"/>
      <c r="KRD77" s="243"/>
      <c r="KRE77" s="243"/>
      <c r="KRF77" s="243"/>
      <c r="KRG77" s="243"/>
      <c r="KRH77" s="243"/>
      <c r="KRI77" s="243"/>
      <c r="KRJ77" s="243"/>
      <c r="KRK77" s="243"/>
      <c r="KRL77" s="243"/>
      <c r="KRM77" s="243"/>
      <c r="KRN77" s="243"/>
      <c r="KRO77" s="243"/>
      <c r="KRP77" s="243"/>
      <c r="KRQ77" s="243"/>
      <c r="KRR77" s="243"/>
      <c r="KRS77" s="243"/>
      <c r="KRT77" s="243"/>
      <c r="KRU77" s="243"/>
      <c r="KRV77" s="243"/>
      <c r="KRW77" s="243"/>
      <c r="KRX77" s="243"/>
      <c r="KRY77" s="243"/>
      <c r="KRZ77" s="243"/>
      <c r="KSA77" s="243"/>
      <c r="KSB77" s="243"/>
      <c r="KSC77" s="243"/>
      <c r="KSD77" s="243"/>
      <c r="KSE77" s="243"/>
      <c r="KSF77" s="243"/>
      <c r="KSG77" s="243"/>
      <c r="KSH77" s="243"/>
      <c r="KSI77" s="243"/>
      <c r="KSJ77" s="243"/>
      <c r="KSK77" s="243"/>
      <c r="KSL77" s="243"/>
      <c r="KSM77" s="243"/>
      <c r="KSN77" s="243"/>
      <c r="KSO77" s="243"/>
      <c r="KSP77" s="243"/>
      <c r="KSQ77" s="243"/>
      <c r="KSR77" s="243"/>
      <c r="KSS77" s="243"/>
      <c r="KST77" s="243"/>
      <c r="KSU77" s="243"/>
      <c r="KSV77" s="243"/>
      <c r="KSW77" s="243"/>
      <c r="KSX77" s="243"/>
      <c r="KSY77" s="243"/>
      <c r="KSZ77" s="243"/>
      <c r="KTA77" s="243"/>
      <c r="KTB77" s="243"/>
      <c r="KTC77" s="243"/>
      <c r="KTD77" s="243"/>
      <c r="KTE77" s="243"/>
      <c r="KTF77" s="243"/>
      <c r="KTG77" s="243"/>
      <c r="KTH77" s="243"/>
      <c r="KTI77" s="243"/>
      <c r="KTJ77" s="243"/>
      <c r="KTK77" s="243"/>
      <c r="KTL77" s="243"/>
      <c r="KTM77" s="243"/>
      <c r="KTN77" s="243"/>
      <c r="KTO77" s="243"/>
      <c r="KTP77" s="243"/>
      <c r="KTQ77" s="243"/>
      <c r="KTR77" s="243"/>
      <c r="KTS77" s="243"/>
      <c r="KTT77" s="243"/>
      <c r="KTU77" s="243"/>
      <c r="KTV77" s="243"/>
      <c r="KTW77" s="243"/>
      <c r="KTX77" s="243"/>
      <c r="KTY77" s="243"/>
      <c r="KTZ77" s="243"/>
      <c r="KUA77" s="243"/>
      <c r="KUB77" s="243"/>
      <c r="KUC77" s="243"/>
      <c r="KUD77" s="243"/>
      <c r="KUE77" s="243"/>
      <c r="KUF77" s="243"/>
      <c r="KUG77" s="243"/>
      <c r="KUH77" s="243"/>
      <c r="KUI77" s="243"/>
      <c r="KUJ77" s="243"/>
      <c r="KUK77" s="243"/>
      <c r="KUL77" s="243"/>
      <c r="KUM77" s="243"/>
      <c r="KUN77" s="243"/>
      <c r="KUO77" s="243"/>
      <c r="KUP77" s="243"/>
      <c r="KUQ77" s="243"/>
      <c r="KUR77" s="243"/>
      <c r="KUS77" s="243"/>
      <c r="KUT77" s="243"/>
      <c r="KUU77" s="243"/>
      <c r="KUV77" s="243"/>
      <c r="KUW77" s="243"/>
      <c r="KUX77" s="243"/>
      <c r="KUY77" s="243"/>
      <c r="KUZ77" s="243"/>
      <c r="KVA77" s="243"/>
      <c r="KVB77" s="243"/>
      <c r="KVC77" s="243"/>
      <c r="KVD77" s="243"/>
      <c r="KVE77" s="243"/>
      <c r="KVF77" s="243"/>
      <c r="KVG77" s="243"/>
      <c r="KVH77" s="243"/>
      <c r="KVI77" s="243"/>
      <c r="KVJ77" s="243"/>
      <c r="KVK77" s="243"/>
      <c r="KVL77" s="243"/>
      <c r="KVM77" s="243"/>
      <c r="KVN77" s="243"/>
      <c r="KVO77" s="243"/>
      <c r="KVP77" s="243"/>
      <c r="KVQ77" s="243"/>
      <c r="KVR77" s="243"/>
      <c r="KVS77" s="243"/>
      <c r="KVT77" s="243"/>
      <c r="KVU77" s="243"/>
      <c r="KVV77" s="243"/>
      <c r="KVW77" s="243"/>
      <c r="KVX77" s="243"/>
      <c r="KVY77" s="243"/>
      <c r="KVZ77" s="243"/>
      <c r="KWA77" s="243"/>
      <c r="KWB77" s="243"/>
      <c r="KWC77" s="243"/>
      <c r="KWD77" s="243"/>
      <c r="KWE77" s="243"/>
      <c r="KWF77" s="243"/>
      <c r="KWG77" s="243"/>
      <c r="KWH77" s="243"/>
      <c r="KWI77" s="243"/>
      <c r="KWJ77" s="243"/>
      <c r="KWK77" s="243"/>
      <c r="KWL77" s="243"/>
      <c r="KWM77" s="243"/>
      <c r="KWN77" s="243"/>
      <c r="KWO77" s="243"/>
      <c r="KWP77" s="243"/>
      <c r="KWQ77" s="243"/>
      <c r="KWR77" s="243"/>
      <c r="KWS77" s="243"/>
      <c r="KWT77" s="243"/>
      <c r="KWU77" s="243"/>
      <c r="KWV77" s="243"/>
      <c r="KWW77" s="243"/>
      <c r="KWX77" s="243"/>
      <c r="KWY77" s="243"/>
      <c r="KWZ77" s="243"/>
      <c r="KXA77" s="243"/>
      <c r="KXB77" s="243"/>
      <c r="KXC77" s="243"/>
      <c r="KXD77" s="243"/>
      <c r="KXE77" s="243"/>
      <c r="KXF77" s="243"/>
      <c r="KXG77" s="243"/>
      <c r="KXH77" s="243"/>
      <c r="KXI77" s="243"/>
      <c r="KXJ77" s="243"/>
      <c r="KXK77" s="243"/>
      <c r="KXL77" s="243"/>
      <c r="KXM77" s="243"/>
      <c r="KXN77" s="243"/>
      <c r="KXO77" s="243"/>
      <c r="KXP77" s="243"/>
      <c r="KXQ77" s="243"/>
      <c r="KXR77" s="243"/>
      <c r="KXS77" s="243"/>
      <c r="KXT77" s="243"/>
      <c r="KXU77" s="243"/>
      <c r="KXV77" s="243"/>
      <c r="KXW77" s="243"/>
      <c r="KXX77" s="243"/>
      <c r="KXY77" s="243"/>
      <c r="KXZ77" s="243"/>
      <c r="KYA77" s="243"/>
      <c r="KYB77" s="243"/>
      <c r="KYC77" s="243"/>
      <c r="KYD77" s="243"/>
      <c r="KYE77" s="243"/>
      <c r="KYF77" s="243"/>
      <c r="KYG77" s="243"/>
      <c r="KYH77" s="243"/>
      <c r="KYI77" s="243"/>
      <c r="KYJ77" s="243"/>
      <c r="KYK77" s="243"/>
      <c r="KYL77" s="243"/>
      <c r="KYM77" s="243"/>
      <c r="KYN77" s="243"/>
      <c r="KYO77" s="243"/>
      <c r="KYP77" s="243"/>
      <c r="KYQ77" s="243"/>
      <c r="KYR77" s="243"/>
      <c r="KYS77" s="243"/>
      <c r="KYT77" s="243"/>
      <c r="KYU77" s="243"/>
      <c r="KYV77" s="243"/>
      <c r="KYW77" s="243"/>
      <c r="KYX77" s="243"/>
      <c r="KYY77" s="243"/>
      <c r="KYZ77" s="243"/>
      <c r="KZA77" s="243"/>
      <c r="KZB77" s="243"/>
      <c r="KZC77" s="243"/>
      <c r="KZD77" s="243"/>
      <c r="KZE77" s="243"/>
      <c r="KZF77" s="243"/>
      <c r="KZG77" s="243"/>
      <c r="KZH77" s="243"/>
      <c r="KZI77" s="243"/>
      <c r="KZJ77" s="243"/>
      <c r="KZK77" s="243"/>
      <c r="KZL77" s="243"/>
      <c r="KZM77" s="243"/>
      <c r="KZN77" s="243"/>
      <c r="KZO77" s="243"/>
      <c r="KZP77" s="243"/>
      <c r="KZQ77" s="243"/>
      <c r="KZR77" s="243"/>
      <c r="KZS77" s="243"/>
      <c r="KZT77" s="243"/>
      <c r="KZU77" s="243"/>
      <c r="KZV77" s="243"/>
      <c r="KZW77" s="243"/>
      <c r="KZX77" s="243"/>
      <c r="KZY77" s="243"/>
      <c r="KZZ77" s="243"/>
      <c r="LAA77" s="243"/>
      <c r="LAB77" s="243"/>
      <c r="LAC77" s="243"/>
      <c r="LAD77" s="243"/>
      <c r="LAE77" s="243"/>
      <c r="LAF77" s="243"/>
      <c r="LAG77" s="243"/>
      <c r="LAH77" s="243"/>
      <c r="LAI77" s="243"/>
      <c r="LAJ77" s="243"/>
      <c r="LAK77" s="243"/>
      <c r="LAL77" s="243"/>
      <c r="LAM77" s="243"/>
      <c r="LAN77" s="243"/>
      <c r="LAO77" s="243"/>
      <c r="LAP77" s="243"/>
      <c r="LAQ77" s="243"/>
      <c r="LAR77" s="243"/>
      <c r="LAS77" s="243"/>
      <c r="LAT77" s="243"/>
      <c r="LAU77" s="243"/>
      <c r="LAV77" s="243"/>
      <c r="LAW77" s="243"/>
      <c r="LAX77" s="243"/>
      <c r="LAY77" s="243"/>
      <c r="LAZ77" s="243"/>
      <c r="LBA77" s="243"/>
      <c r="LBB77" s="243"/>
      <c r="LBC77" s="243"/>
      <c r="LBD77" s="243"/>
      <c r="LBE77" s="243"/>
      <c r="LBF77" s="243"/>
      <c r="LBG77" s="243"/>
      <c r="LBH77" s="243"/>
      <c r="LBI77" s="243"/>
      <c r="LBJ77" s="243"/>
      <c r="LBK77" s="243"/>
      <c r="LBL77" s="243"/>
      <c r="LBM77" s="243"/>
      <c r="LBN77" s="243"/>
      <c r="LBO77" s="243"/>
      <c r="LBP77" s="243"/>
      <c r="LBQ77" s="243"/>
      <c r="LBR77" s="243"/>
      <c r="LBS77" s="243"/>
      <c r="LBT77" s="243"/>
      <c r="LBU77" s="243"/>
      <c r="LBV77" s="243"/>
      <c r="LBW77" s="243"/>
      <c r="LBX77" s="243"/>
      <c r="LBY77" s="243"/>
      <c r="LBZ77" s="243"/>
      <c r="LCA77" s="243"/>
      <c r="LCB77" s="243"/>
      <c r="LCC77" s="243"/>
      <c r="LCD77" s="243"/>
      <c r="LCE77" s="243"/>
      <c r="LCF77" s="243"/>
      <c r="LCG77" s="243"/>
      <c r="LCH77" s="243"/>
      <c r="LCI77" s="243"/>
      <c r="LCJ77" s="243"/>
      <c r="LCK77" s="243"/>
      <c r="LCL77" s="243"/>
      <c r="LCM77" s="243"/>
      <c r="LCN77" s="243"/>
      <c r="LCO77" s="243"/>
      <c r="LCP77" s="243"/>
      <c r="LCQ77" s="243"/>
      <c r="LCR77" s="243"/>
      <c r="LCS77" s="243"/>
      <c r="LCT77" s="243"/>
      <c r="LCU77" s="243"/>
      <c r="LCV77" s="243"/>
      <c r="LCW77" s="243"/>
      <c r="LCX77" s="243"/>
      <c r="LCY77" s="243"/>
      <c r="LCZ77" s="243"/>
      <c r="LDA77" s="243"/>
      <c r="LDB77" s="243"/>
      <c r="LDC77" s="243"/>
      <c r="LDD77" s="243"/>
      <c r="LDE77" s="243"/>
      <c r="LDF77" s="243"/>
      <c r="LDG77" s="243"/>
      <c r="LDH77" s="243"/>
      <c r="LDI77" s="243"/>
      <c r="LDJ77" s="243"/>
      <c r="LDK77" s="243"/>
      <c r="LDL77" s="243"/>
      <c r="LDM77" s="243"/>
      <c r="LDN77" s="243"/>
      <c r="LDO77" s="243"/>
      <c r="LDP77" s="243"/>
      <c r="LDQ77" s="243"/>
      <c r="LDR77" s="243"/>
      <c r="LDS77" s="243"/>
      <c r="LDT77" s="243"/>
      <c r="LDU77" s="243"/>
      <c r="LDV77" s="243"/>
      <c r="LDW77" s="243"/>
      <c r="LDX77" s="243"/>
      <c r="LDY77" s="243"/>
      <c r="LDZ77" s="243"/>
      <c r="LEA77" s="243"/>
      <c r="LEB77" s="243"/>
      <c r="LEC77" s="243"/>
      <c r="LED77" s="243"/>
      <c r="LEE77" s="243"/>
      <c r="LEF77" s="243"/>
      <c r="LEG77" s="243"/>
      <c r="LEH77" s="243"/>
      <c r="LEI77" s="243"/>
      <c r="LEJ77" s="243"/>
      <c r="LEK77" s="243"/>
      <c r="LEL77" s="243"/>
      <c r="LEM77" s="243"/>
      <c r="LEN77" s="243"/>
      <c r="LEO77" s="243"/>
      <c r="LEP77" s="243"/>
      <c r="LEQ77" s="243"/>
      <c r="LER77" s="243"/>
      <c r="LES77" s="243"/>
      <c r="LET77" s="243"/>
      <c r="LEU77" s="243"/>
      <c r="LEV77" s="243"/>
      <c r="LEW77" s="243"/>
      <c r="LEX77" s="243"/>
      <c r="LEY77" s="243"/>
      <c r="LEZ77" s="243"/>
      <c r="LFA77" s="243"/>
      <c r="LFB77" s="243"/>
      <c r="LFC77" s="243"/>
      <c r="LFD77" s="243"/>
      <c r="LFE77" s="243"/>
      <c r="LFF77" s="243"/>
      <c r="LFG77" s="243"/>
      <c r="LFH77" s="243"/>
      <c r="LFI77" s="243"/>
      <c r="LFJ77" s="243"/>
      <c r="LFK77" s="243"/>
      <c r="LFL77" s="243"/>
      <c r="LFM77" s="243"/>
      <c r="LFN77" s="243"/>
      <c r="LFO77" s="243"/>
      <c r="LFP77" s="243"/>
      <c r="LFQ77" s="243"/>
      <c r="LFR77" s="243"/>
      <c r="LFS77" s="243"/>
      <c r="LFT77" s="243"/>
      <c r="LFU77" s="243"/>
      <c r="LFV77" s="243"/>
      <c r="LFW77" s="243"/>
      <c r="LFX77" s="243"/>
      <c r="LFY77" s="243"/>
      <c r="LFZ77" s="243"/>
      <c r="LGA77" s="243"/>
      <c r="LGB77" s="243"/>
      <c r="LGC77" s="243"/>
      <c r="LGD77" s="243"/>
      <c r="LGE77" s="243"/>
      <c r="LGF77" s="243"/>
      <c r="LGG77" s="243"/>
      <c r="LGH77" s="243"/>
      <c r="LGI77" s="243"/>
      <c r="LGJ77" s="243"/>
      <c r="LGK77" s="243"/>
      <c r="LGL77" s="243"/>
      <c r="LGM77" s="243"/>
      <c r="LGN77" s="243"/>
      <c r="LGO77" s="243"/>
      <c r="LGP77" s="243"/>
      <c r="LGQ77" s="243"/>
      <c r="LGR77" s="243"/>
      <c r="LGS77" s="243"/>
      <c r="LGT77" s="243"/>
      <c r="LGU77" s="243"/>
      <c r="LGV77" s="243"/>
      <c r="LGW77" s="243"/>
      <c r="LGX77" s="243"/>
      <c r="LGY77" s="243"/>
      <c r="LGZ77" s="243"/>
      <c r="LHA77" s="243"/>
      <c r="LHB77" s="243"/>
      <c r="LHC77" s="243"/>
      <c r="LHD77" s="243"/>
      <c r="LHE77" s="243"/>
      <c r="LHF77" s="243"/>
      <c r="LHG77" s="243"/>
      <c r="LHH77" s="243"/>
      <c r="LHI77" s="243"/>
      <c r="LHJ77" s="243"/>
      <c r="LHK77" s="243"/>
      <c r="LHL77" s="243"/>
      <c r="LHM77" s="243"/>
      <c r="LHN77" s="243"/>
      <c r="LHO77" s="243"/>
      <c r="LHP77" s="243"/>
      <c r="LHQ77" s="243"/>
      <c r="LHR77" s="243"/>
      <c r="LHS77" s="243"/>
      <c r="LHT77" s="243"/>
      <c r="LHU77" s="243"/>
      <c r="LHV77" s="243"/>
      <c r="LHW77" s="243"/>
      <c r="LHX77" s="243"/>
      <c r="LHY77" s="243"/>
      <c r="LHZ77" s="243"/>
      <c r="LIA77" s="243"/>
      <c r="LIB77" s="243"/>
      <c r="LIC77" s="243"/>
      <c r="LID77" s="243"/>
      <c r="LIE77" s="243"/>
      <c r="LIF77" s="243"/>
      <c r="LIG77" s="243"/>
      <c r="LIH77" s="243"/>
      <c r="LII77" s="243"/>
      <c r="LIJ77" s="243"/>
      <c r="LIK77" s="243"/>
      <c r="LIL77" s="243"/>
      <c r="LIM77" s="243"/>
      <c r="LIN77" s="243"/>
      <c r="LIO77" s="243"/>
      <c r="LIP77" s="243"/>
      <c r="LIQ77" s="243"/>
      <c r="LIR77" s="243"/>
      <c r="LIS77" s="243"/>
      <c r="LIT77" s="243"/>
      <c r="LIU77" s="243"/>
      <c r="LIV77" s="243"/>
      <c r="LIW77" s="243"/>
      <c r="LIX77" s="243"/>
      <c r="LIY77" s="243"/>
      <c r="LIZ77" s="243"/>
      <c r="LJA77" s="243"/>
      <c r="LJB77" s="243"/>
      <c r="LJC77" s="243"/>
      <c r="LJD77" s="243"/>
      <c r="LJE77" s="243"/>
      <c r="LJF77" s="243"/>
      <c r="LJG77" s="243"/>
      <c r="LJH77" s="243"/>
      <c r="LJI77" s="243"/>
      <c r="LJJ77" s="243"/>
      <c r="LJK77" s="243"/>
      <c r="LJL77" s="243"/>
      <c r="LJM77" s="243"/>
      <c r="LJN77" s="243"/>
      <c r="LJO77" s="243"/>
      <c r="LJP77" s="243"/>
      <c r="LJQ77" s="243"/>
      <c r="LJR77" s="243"/>
      <c r="LJS77" s="243"/>
      <c r="LJT77" s="243"/>
      <c r="LJU77" s="243"/>
      <c r="LJV77" s="243"/>
      <c r="LJW77" s="243"/>
      <c r="LJX77" s="243"/>
      <c r="LJY77" s="243"/>
      <c r="LJZ77" s="243"/>
      <c r="LKA77" s="243"/>
      <c r="LKB77" s="243"/>
      <c r="LKC77" s="243"/>
      <c r="LKD77" s="243"/>
      <c r="LKE77" s="243"/>
      <c r="LKF77" s="243"/>
      <c r="LKG77" s="243"/>
      <c r="LKH77" s="243"/>
      <c r="LKI77" s="243"/>
      <c r="LKJ77" s="243"/>
      <c r="LKK77" s="243"/>
      <c r="LKL77" s="243"/>
      <c r="LKM77" s="243"/>
      <c r="LKN77" s="243"/>
      <c r="LKO77" s="243"/>
      <c r="LKP77" s="243"/>
      <c r="LKQ77" s="243"/>
      <c r="LKR77" s="243"/>
      <c r="LKS77" s="243"/>
      <c r="LKT77" s="243"/>
      <c r="LKU77" s="243"/>
      <c r="LKV77" s="243"/>
      <c r="LKW77" s="243"/>
      <c r="LKX77" s="243"/>
      <c r="LKY77" s="243"/>
      <c r="LKZ77" s="243"/>
      <c r="LLA77" s="243"/>
      <c r="LLB77" s="243"/>
      <c r="LLC77" s="243"/>
      <c r="LLD77" s="243"/>
      <c r="LLE77" s="243"/>
      <c r="LLF77" s="243"/>
      <c r="LLG77" s="243"/>
      <c r="LLH77" s="243"/>
      <c r="LLI77" s="243"/>
      <c r="LLJ77" s="243"/>
      <c r="LLK77" s="243"/>
      <c r="LLL77" s="243"/>
      <c r="LLM77" s="243"/>
      <c r="LLN77" s="243"/>
      <c r="LLO77" s="243"/>
      <c r="LLP77" s="243"/>
      <c r="LLQ77" s="243"/>
      <c r="LLR77" s="243"/>
      <c r="LLS77" s="243"/>
      <c r="LLT77" s="243"/>
      <c r="LLU77" s="243"/>
      <c r="LLV77" s="243"/>
      <c r="LLW77" s="243"/>
      <c r="LLX77" s="243"/>
      <c r="LLY77" s="243"/>
      <c r="LLZ77" s="243"/>
      <c r="LMA77" s="243"/>
      <c r="LMB77" s="243"/>
      <c r="LMC77" s="243"/>
      <c r="LMD77" s="243"/>
      <c r="LME77" s="243"/>
      <c r="LMF77" s="243"/>
      <c r="LMG77" s="243"/>
      <c r="LMH77" s="243"/>
      <c r="LMI77" s="243"/>
      <c r="LMJ77" s="243"/>
      <c r="LMK77" s="243"/>
      <c r="LML77" s="243"/>
      <c r="LMM77" s="243"/>
      <c r="LMN77" s="243"/>
      <c r="LMO77" s="243"/>
      <c r="LMP77" s="243"/>
      <c r="LMQ77" s="243"/>
      <c r="LMR77" s="243"/>
      <c r="LMS77" s="243"/>
      <c r="LMT77" s="243"/>
      <c r="LMU77" s="243"/>
      <c r="LMV77" s="243"/>
      <c r="LMW77" s="243"/>
      <c r="LMX77" s="243"/>
      <c r="LMY77" s="243"/>
      <c r="LMZ77" s="243"/>
      <c r="LNA77" s="243"/>
      <c r="LNB77" s="243"/>
      <c r="LNC77" s="243"/>
      <c r="LND77" s="243"/>
      <c r="LNE77" s="243"/>
      <c r="LNF77" s="243"/>
      <c r="LNG77" s="243"/>
      <c r="LNH77" s="243"/>
      <c r="LNI77" s="243"/>
      <c r="LNJ77" s="243"/>
      <c r="LNK77" s="243"/>
      <c r="LNL77" s="243"/>
      <c r="LNM77" s="243"/>
      <c r="LNN77" s="243"/>
      <c r="LNO77" s="243"/>
      <c r="LNP77" s="243"/>
      <c r="LNQ77" s="243"/>
      <c r="LNR77" s="243"/>
      <c r="LNS77" s="243"/>
      <c r="LNT77" s="243"/>
      <c r="LNU77" s="243"/>
      <c r="LNV77" s="243"/>
      <c r="LNW77" s="243"/>
      <c r="LNX77" s="243"/>
      <c r="LNY77" s="243"/>
      <c r="LNZ77" s="243"/>
      <c r="LOA77" s="243"/>
      <c r="LOB77" s="243"/>
      <c r="LOC77" s="243"/>
      <c r="LOD77" s="243"/>
      <c r="LOE77" s="243"/>
      <c r="LOF77" s="243"/>
      <c r="LOG77" s="243"/>
      <c r="LOH77" s="243"/>
      <c r="LOI77" s="243"/>
      <c r="LOJ77" s="243"/>
      <c r="LOK77" s="243"/>
      <c r="LOL77" s="243"/>
      <c r="LOM77" s="243"/>
      <c r="LON77" s="243"/>
      <c r="LOO77" s="243"/>
      <c r="LOP77" s="243"/>
      <c r="LOQ77" s="243"/>
      <c r="LOR77" s="243"/>
      <c r="LOS77" s="243"/>
      <c r="LOT77" s="243"/>
      <c r="LOU77" s="243"/>
      <c r="LOV77" s="243"/>
      <c r="LOW77" s="243"/>
      <c r="LOX77" s="243"/>
      <c r="LOY77" s="243"/>
      <c r="LOZ77" s="243"/>
      <c r="LPA77" s="243"/>
      <c r="LPB77" s="243"/>
      <c r="LPC77" s="243"/>
      <c r="LPD77" s="243"/>
      <c r="LPE77" s="243"/>
      <c r="LPF77" s="243"/>
      <c r="LPG77" s="243"/>
      <c r="LPH77" s="243"/>
      <c r="LPI77" s="243"/>
      <c r="LPJ77" s="243"/>
      <c r="LPK77" s="243"/>
      <c r="LPL77" s="243"/>
      <c r="LPM77" s="243"/>
      <c r="LPN77" s="243"/>
      <c r="LPO77" s="243"/>
      <c r="LPP77" s="243"/>
      <c r="LPQ77" s="243"/>
      <c r="LPR77" s="243"/>
      <c r="LPS77" s="243"/>
      <c r="LPT77" s="243"/>
      <c r="LPU77" s="243"/>
      <c r="LPV77" s="243"/>
      <c r="LPW77" s="243"/>
      <c r="LPX77" s="243"/>
      <c r="LPY77" s="243"/>
      <c r="LPZ77" s="243"/>
      <c r="LQA77" s="243"/>
      <c r="LQB77" s="243"/>
      <c r="LQC77" s="243"/>
      <c r="LQD77" s="243"/>
      <c r="LQE77" s="243"/>
      <c r="LQF77" s="243"/>
      <c r="LQG77" s="243"/>
      <c r="LQH77" s="243"/>
      <c r="LQI77" s="243"/>
      <c r="LQJ77" s="243"/>
      <c r="LQK77" s="243"/>
      <c r="LQL77" s="243"/>
      <c r="LQM77" s="243"/>
      <c r="LQN77" s="243"/>
      <c r="LQO77" s="243"/>
      <c r="LQP77" s="243"/>
      <c r="LQQ77" s="243"/>
      <c r="LQR77" s="243"/>
      <c r="LQS77" s="243"/>
      <c r="LQT77" s="243"/>
      <c r="LQU77" s="243"/>
      <c r="LQV77" s="243"/>
      <c r="LQW77" s="243"/>
      <c r="LQX77" s="243"/>
      <c r="LQY77" s="243"/>
      <c r="LQZ77" s="243"/>
      <c r="LRA77" s="243"/>
      <c r="LRB77" s="243"/>
      <c r="LRC77" s="243"/>
      <c r="LRD77" s="243"/>
      <c r="LRE77" s="243"/>
      <c r="LRF77" s="243"/>
      <c r="LRG77" s="243"/>
      <c r="LRH77" s="243"/>
      <c r="LRI77" s="243"/>
      <c r="LRJ77" s="243"/>
      <c r="LRK77" s="243"/>
      <c r="LRL77" s="243"/>
      <c r="LRM77" s="243"/>
      <c r="LRN77" s="243"/>
      <c r="LRO77" s="243"/>
      <c r="LRP77" s="243"/>
      <c r="LRQ77" s="243"/>
      <c r="LRR77" s="243"/>
      <c r="LRS77" s="243"/>
      <c r="LRT77" s="243"/>
      <c r="LRU77" s="243"/>
      <c r="LRV77" s="243"/>
      <c r="LRW77" s="243"/>
      <c r="LRX77" s="243"/>
      <c r="LRY77" s="243"/>
      <c r="LRZ77" s="243"/>
      <c r="LSA77" s="243"/>
      <c r="LSB77" s="243"/>
      <c r="LSC77" s="243"/>
      <c r="LSD77" s="243"/>
      <c r="LSE77" s="243"/>
      <c r="LSF77" s="243"/>
      <c r="LSG77" s="243"/>
      <c r="LSH77" s="243"/>
      <c r="LSI77" s="243"/>
      <c r="LSJ77" s="243"/>
      <c r="LSK77" s="243"/>
      <c r="LSL77" s="243"/>
      <c r="LSM77" s="243"/>
      <c r="LSN77" s="243"/>
      <c r="LSO77" s="243"/>
      <c r="LSP77" s="243"/>
      <c r="LSQ77" s="243"/>
      <c r="LSR77" s="243"/>
      <c r="LSS77" s="243"/>
      <c r="LST77" s="243"/>
      <c r="LSU77" s="243"/>
      <c r="LSV77" s="243"/>
      <c r="LSW77" s="243"/>
      <c r="LSX77" s="243"/>
      <c r="LSY77" s="243"/>
      <c r="LSZ77" s="243"/>
      <c r="LTA77" s="243"/>
      <c r="LTB77" s="243"/>
      <c r="LTC77" s="243"/>
      <c r="LTD77" s="243"/>
      <c r="LTE77" s="243"/>
      <c r="LTF77" s="243"/>
      <c r="LTG77" s="243"/>
      <c r="LTH77" s="243"/>
      <c r="LTI77" s="243"/>
      <c r="LTJ77" s="243"/>
      <c r="LTK77" s="243"/>
      <c r="LTL77" s="243"/>
      <c r="LTM77" s="243"/>
      <c r="LTN77" s="243"/>
      <c r="LTO77" s="243"/>
      <c r="LTP77" s="243"/>
      <c r="LTQ77" s="243"/>
      <c r="LTR77" s="243"/>
      <c r="LTS77" s="243"/>
      <c r="LTT77" s="243"/>
      <c r="LTU77" s="243"/>
      <c r="LTV77" s="243"/>
      <c r="LTW77" s="243"/>
      <c r="LTX77" s="243"/>
      <c r="LTY77" s="243"/>
      <c r="LTZ77" s="243"/>
      <c r="LUA77" s="243"/>
      <c r="LUB77" s="243"/>
      <c r="LUC77" s="243"/>
      <c r="LUD77" s="243"/>
      <c r="LUE77" s="243"/>
      <c r="LUF77" s="243"/>
      <c r="LUG77" s="243"/>
      <c r="LUH77" s="243"/>
      <c r="LUI77" s="243"/>
      <c r="LUJ77" s="243"/>
      <c r="LUK77" s="243"/>
      <c r="LUL77" s="243"/>
      <c r="LUM77" s="243"/>
      <c r="LUN77" s="243"/>
      <c r="LUO77" s="243"/>
      <c r="LUP77" s="243"/>
      <c r="LUQ77" s="243"/>
      <c r="LUR77" s="243"/>
      <c r="LUS77" s="243"/>
      <c r="LUT77" s="243"/>
      <c r="LUU77" s="243"/>
      <c r="LUV77" s="243"/>
      <c r="LUW77" s="243"/>
      <c r="LUX77" s="243"/>
      <c r="LUY77" s="243"/>
      <c r="LUZ77" s="243"/>
      <c r="LVA77" s="243"/>
      <c r="LVB77" s="243"/>
      <c r="LVC77" s="243"/>
      <c r="LVD77" s="243"/>
      <c r="LVE77" s="243"/>
      <c r="LVF77" s="243"/>
      <c r="LVG77" s="243"/>
      <c r="LVH77" s="243"/>
      <c r="LVI77" s="243"/>
      <c r="LVJ77" s="243"/>
      <c r="LVK77" s="243"/>
      <c r="LVL77" s="243"/>
      <c r="LVM77" s="243"/>
      <c r="LVN77" s="243"/>
      <c r="LVO77" s="243"/>
      <c r="LVP77" s="243"/>
      <c r="LVQ77" s="243"/>
      <c r="LVR77" s="243"/>
      <c r="LVS77" s="243"/>
      <c r="LVT77" s="243"/>
      <c r="LVU77" s="243"/>
      <c r="LVV77" s="243"/>
      <c r="LVW77" s="243"/>
      <c r="LVX77" s="243"/>
      <c r="LVY77" s="243"/>
      <c r="LVZ77" s="243"/>
      <c r="LWA77" s="243"/>
      <c r="LWB77" s="243"/>
      <c r="LWC77" s="243"/>
      <c r="LWD77" s="243"/>
      <c r="LWE77" s="243"/>
      <c r="LWF77" s="243"/>
      <c r="LWG77" s="243"/>
      <c r="LWH77" s="243"/>
      <c r="LWI77" s="243"/>
      <c r="LWJ77" s="243"/>
      <c r="LWK77" s="243"/>
      <c r="LWL77" s="243"/>
      <c r="LWM77" s="243"/>
      <c r="LWN77" s="243"/>
      <c r="LWO77" s="243"/>
      <c r="LWP77" s="243"/>
      <c r="LWQ77" s="243"/>
      <c r="LWR77" s="243"/>
      <c r="LWS77" s="243"/>
      <c r="LWT77" s="243"/>
      <c r="LWU77" s="243"/>
      <c r="LWV77" s="243"/>
      <c r="LWW77" s="243"/>
      <c r="LWX77" s="243"/>
      <c r="LWY77" s="243"/>
      <c r="LWZ77" s="243"/>
      <c r="LXA77" s="243"/>
      <c r="LXB77" s="243"/>
      <c r="LXC77" s="243"/>
      <c r="LXD77" s="243"/>
      <c r="LXE77" s="243"/>
      <c r="LXF77" s="243"/>
      <c r="LXG77" s="243"/>
      <c r="LXH77" s="243"/>
      <c r="LXI77" s="243"/>
      <c r="LXJ77" s="243"/>
      <c r="LXK77" s="243"/>
      <c r="LXL77" s="243"/>
      <c r="LXM77" s="243"/>
      <c r="LXN77" s="243"/>
      <c r="LXO77" s="243"/>
      <c r="LXP77" s="243"/>
      <c r="LXQ77" s="243"/>
      <c r="LXR77" s="243"/>
      <c r="LXS77" s="243"/>
      <c r="LXT77" s="243"/>
      <c r="LXU77" s="243"/>
      <c r="LXV77" s="243"/>
      <c r="LXW77" s="243"/>
      <c r="LXX77" s="243"/>
      <c r="LXY77" s="243"/>
      <c r="LXZ77" s="243"/>
      <c r="LYA77" s="243"/>
      <c r="LYB77" s="243"/>
      <c r="LYC77" s="243"/>
      <c r="LYD77" s="243"/>
      <c r="LYE77" s="243"/>
      <c r="LYF77" s="243"/>
      <c r="LYG77" s="243"/>
      <c r="LYH77" s="243"/>
      <c r="LYI77" s="243"/>
      <c r="LYJ77" s="243"/>
      <c r="LYK77" s="243"/>
      <c r="LYL77" s="243"/>
      <c r="LYM77" s="243"/>
      <c r="LYN77" s="243"/>
      <c r="LYO77" s="243"/>
      <c r="LYP77" s="243"/>
      <c r="LYQ77" s="243"/>
      <c r="LYR77" s="243"/>
      <c r="LYS77" s="243"/>
      <c r="LYT77" s="243"/>
      <c r="LYU77" s="243"/>
      <c r="LYV77" s="243"/>
      <c r="LYW77" s="243"/>
      <c r="LYX77" s="243"/>
      <c r="LYY77" s="243"/>
      <c r="LYZ77" s="243"/>
      <c r="LZA77" s="243"/>
      <c r="LZB77" s="243"/>
      <c r="LZC77" s="243"/>
      <c r="LZD77" s="243"/>
      <c r="LZE77" s="243"/>
      <c r="LZF77" s="243"/>
      <c r="LZG77" s="243"/>
      <c r="LZH77" s="243"/>
      <c r="LZI77" s="243"/>
      <c r="LZJ77" s="243"/>
      <c r="LZK77" s="243"/>
      <c r="LZL77" s="243"/>
      <c r="LZM77" s="243"/>
      <c r="LZN77" s="243"/>
      <c r="LZO77" s="243"/>
      <c r="LZP77" s="243"/>
      <c r="LZQ77" s="243"/>
      <c r="LZR77" s="243"/>
      <c r="LZS77" s="243"/>
      <c r="LZT77" s="243"/>
      <c r="LZU77" s="243"/>
      <c r="LZV77" s="243"/>
      <c r="LZW77" s="243"/>
      <c r="LZX77" s="243"/>
      <c r="LZY77" s="243"/>
      <c r="LZZ77" s="243"/>
      <c r="MAA77" s="243"/>
      <c r="MAB77" s="243"/>
      <c r="MAC77" s="243"/>
      <c r="MAD77" s="243"/>
      <c r="MAE77" s="243"/>
      <c r="MAF77" s="243"/>
      <c r="MAG77" s="243"/>
      <c r="MAH77" s="243"/>
      <c r="MAI77" s="243"/>
      <c r="MAJ77" s="243"/>
      <c r="MAK77" s="243"/>
      <c r="MAL77" s="243"/>
      <c r="MAM77" s="243"/>
      <c r="MAN77" s="243"/>
      <c r="MAO77" s="243"/>
      <c r="MAP77" s="243"/>
      <c r="MAQ77" s="243"/>
      <c r="MAR77" s="243"/>
      <c r="MAS77" s="243"/>
      <c r="MAT77" s="243"/>
      <c r="MAU77" s="243"/>
      <c r="MAV77" s="243"/>
      <c r="MAW77" s="243"/>
      <c r="MAX77" s="243"/>
      <c r="MAY77" s="243"/>
      <c r="MAZ77" s="243"/>
      <c r="MBA77" s="243"/>
      <c r="MBB77" s="243"/>
      <c r="MBC77" s="243"/>
      <c r="MBD77" s="243"/>
      <c r="MBE77" s="243"/>
      <c r="MBF77" s="243"/>
      <c r="MBG77" s="243"/>
      <c r="MBH77" s="243"/>
      <c r="MBI77" s="243"/>
      <c r="MBJ77" s="243"/>
      <c r="MBK77" s="243"/>
      <c r="MBL77" s="243"/>
      <c r="MBM77" s="243"/>
      <c r="MBN77" s="243"/>
      <c r="MBO77" s="243"/>
      <c r="MBP77" s="243"/>
      <c r="MBQ77" s="243"/>
      <c r="MBR77" s="243"/>
      <c r="MBS77" s="243"/>
      <c r="MBT77" s="243"/>
      <c r="MBU77" s="243"/>
      <c r="MBV77" s="243"/>
      <c r="MBW77" s="243"/>
      <c r="MBX77" s="243"/>
      <c r="MBY77" s="243"/>
      <c r="MBZ77" s="243"/>
      <c r="MCA77" s="243"/>
      <c r="MCB77" s="243"/>
      <c r="MCC77" s="243"/>
      <c r="MCD77" s="243"/>
      <c r="MCE77" s="243"/>
      <c r="MCF77" s="243"/>
      <c r="MCG77" s="243"/>
      <c r="MCH77" s="243"/>
      <c r="MCI77" s="243"/>
      <c r="MCJ77" s="243"/>
      <c r="MCK77" s="243"/>
      <c r="MCL77" s="243"/>
      <c r="MCM77" s="243"/>
      <c r="MCN77" s="243"/>
      <c r="MCO77" s="243"/>
      <c r="MCP77" s="243"/>
      <c r="MCQ77" s="243"/>
      <c r="MCR77" s="243"/>
      <c r="MCS77" s="243"/>
      <c r="MCT77" s="243"/>
      <c r="MCU77" s="243"/>
      <c r="MCV77" s="243"/>
      <c r="MCW77" s="243"/>
      <c r="MCX77" s="243"/>
      <c r="MCY77" s="243"/>
      <c r="MCZ77" s="243"/>
      <c r="MDA77" s="243"/>
      <c r="MDB77" s="243"/>
      <c r="MDC77" s="243"/>
      <c r="MDD77" s="243"/>
      <c r="MDE77" s="243"/>
      <c r="MDF77" s="243"/>
      <c r="MDG77" s="243"/>
      <c r="MDH77" s="243"/>
      <c r="MDI77" s="243"/>
      <c r="MDJ77" s="243"/>
      <c r="MDK77" s="243"/>
      <c r="MDL77" s="243"/>
      <c r="MDM77" s="243"/>
      <c r="MDN77" s="243"/>
      <c r="MDO77" s="243"/>
      <c r="MDP77" s="243"/>
      <c r="MDQ77" s="243"/>
      <c r="MDR77" s="243"/>
      <c r="MDS77" s="243"/>
      <c r="MDT77" s="243"/>
      <c r="MDU77" s="243"/>
      <c r="MDV77" s="243"/>
      <c r="MDW77" s="243"/>
      <c r="MDX77" s="243"/>
      <c r="MDY77" s="243"/>
      <c r="MDZ77" s="243"/>
      <c r="MEA77" s="243"/>
      <c r="MEB77" s="243"/>
      <c r="MEC77" s="243"/>
      <c r="MED77" s="243"/>
      <c r="MEE77" s="243"/>
      <c r="MEF77" s="243"/>
      <c r="MEG77" s="243"/>
      <c r="MEH77" s="243"/>
      <c r="MEI77" s="243"/>
      <c r="MEJ77" s="243"/>
      <c r="MEK77" s="243"/>
      <c r="MEL77" s="243"/>
      <c r="MEM77" s="243"/>
      <c r="MEN77" s="243"/>
      <c r="MEO77" s="243"/>
      <c r="MEP77" s="243"/>
      <c r="MEQ77" s="243"/>
      <c r="MER77" s="243"/>
      <c r="MES77" s="243"/>
      <c r="MET77" s="243"/>
      <c r="MEU77" s="243"/>
      <c r="MEV77" s="243"/>
      <c r="MEW77" s="243"/>
      <c r="MEX77" s="243"/>
      <c r="MEY77" s="243"/>
      <c r="MEZ77" s="243"/>
      <c r="MFA77" s="243"/>
      <c r="MFB77" s="243"/>
      <c r="MFC77" s="243"/>
      <c r="MFD77" s="243"/>
      <c r="MFE77" s="243"/>
      <c r="MFF77" s="243"/>
      <c r="MFG77" s="243"/>
      <c r="MFH77" s="243"/>
      <c r="MFI77" s="243"/>
      <c r="MFJ77" s="243"/>
      <c r="MFK77" s="243"/>
      <c r="MFL77" s="243"/>
      <c r="MFM77" s="243"/>
      <c r="MFN77" s="243"/>
      <c r="MFO77" s="243"/>
      <c r="MFP77" s="243"/>
      <c r="MFQ77" s="243"/>
      <c r="MFR77" s="243"/>
      <c r="MFS77" s="243"/>
      <c r="MFT77" s="243"/>
      <c r="MFU77" s="243"/>
      <c r="MFV77" s="243"/>
      <c r="MFW77" s="243"/>
      <c r="MFX77" s="243"/>
      <c r="MFY77" s="243"/>
      <c r="MFZ77" s="243"/>
      <c r="MGA77" s="243"/>
      <c r="MGB77" s="243"/>
      <c r="MGC77" s="243"/>
      <c r="MGD77" s="243"/>
      <c r="MGE77" s="243"/>
      <c r="MGF77" s="243"/>
      <c r="MGG77" s="243"/>
      <c r="MGH77" s="243"/>
      <c r="MGI77" s="243"/>
      <c r="MGJ77" s="243"/>
      <c r="MGK77" s="243"/>
      <c r="MGL77" s="243"/>
      <c r="MGM77" s="243"/>
      <c r="MGN77" s="243"/>
      <c r="MGO77" s="243"/>
      <c r="MGP77" s="243"/>
      <c r="MGQ77" s="243"/>
      <c r="MGR77" s="243"/>
      <c r="MGS77" s="243"/>
      <c r="MGT77" s="243"/>
      <c r="MGU77" s="243"/>
      <c r="MGV77" s="243"/>
      <c r="MGW77" s="243"/>
      <c r="MGX77" s="243"/>
      <c r="MGY77" s="243"/>
      <c r="MGZ77" s="243"/>
      <c r="MHA77" s="243"/>
      <c r="MHB77" s="243"/>
      <c r="MHC77" s="243"/>
      <c r="MHD77" s="243"/>
      <c r="MHE77" s="243"/>
      <c r="MHF77" s="243"/>
      <c r="MHG77" s="243"/>
      <c r="MHH77" s="243"/>
      <c r="MHI77" s="243"/>
      <c r="MHJ77" s="243"/>
      <c r="MHK77" s="243"/>
      <c r="MHL77" s="243"/>
      <c r="MHM77" s="243"/>
      <c r="MHN77" s="243"/>
      <c r="MHO77" s="243"/>
      <c r="MHP77" s="243"/>
      <c r="MHQ77" s="243"/>
      <c r="MHR77" s="243"/>
      <c r="MHS77" s="243"/>
      <c r="MHT77" s="243"/>
      <c r="MHU77" s="243"/>
      <c r="MHV77" s="243"/>
      <c r="MHW77" s="243"/>
      <c r="MHX77" s="243"/>
      <c r="MHY77" s="243"/>
      <c r="MHZ77" s="243"/>
      <c r="MIA77" s="243"/>
      <c r="MIB77" s="243"/>
      <c r="MIC77" s="243"/>
      <c r="MID77" s="243"/>
      <c r="MIE77" s="243"/>
      <c r="MIF77" s="243"/>
      <c r="MIG77" s="243"/>
      <c r="MIH77" s="243"/>
      <c r="MII77" s="243"/>
      <c r="MIJ77" s="243"/>
      <c r="MIK77" s="243"/>
      <c r="MIL77" s="243"/>
      <c r="MIM77" s="243"/>
      <c r="MIN77" s="243"/>
      <c r="MIO77" s="243"/>
      <c r="MIP77" s="243"/>
      <c r="MIQ77" s="243"/>
      <c r="MIR77" s="243"/>
      <c r="MIS77" s="243"/>
      <c r="MIT77" s="243"/>
      <c r="MIU77" s="243"/>
      <c r="MIV77" s="243"/>
      <c r="MIW77" s="243"/>
      <c r="MIX77" s="243"/>
      <c r="MIY77" s="243"/>
      <c r="MIZ77" s="243"/>
      <c r="MJA77" s="243"/>
      <c r="MJB77" s="243"/>
      <c r="MJC77" s="243"/>
      <c r="MJD77" s="243"/>
      <c r="MJE77" s="243"/>
      <c r="MJF77" s="243"/>
      <c r="MJG77" s="243"/>
      <c r="MJH77" s="243"/>
      <c r="MJI77" s="243"/>
      <c r="MJJ77" s="243"/>
      <c r="MJK77" s="243"/>
      <c r="MJL77" s="243"/>
      <c r="MJM77" s="243"/>
      <c r="MJN77" s="243"/>
      <c r="MJO77" s="243"/>
      <c r="MJP77" s="243"/>
      <c r="MJQ77" s="243"/>
      <c r="MJR77" s="243"/>
      <c r="MJS77" s="243"/>
      <c r="MJT77" s="243"/>
      <c r="MJU77" s="243"/>
      <c r="MJV77" s="243"/>
      <c r="MJW77" s="243"/>
      <c r="MJX77" s="243"/>
      <c r="MJY77" s="243"/>
      <c r="MJZ77" s="243"/>
      <c r="MKA77" s="243"/>
      <c r="MKB77" s="243"/>
      <c r="MKC77" s="243"/>
      <c r="MKD77" s="243"/>
      <c r="MKE77" s="243"/>
      <c r="MKF77" s="243"/>
      <c r="MKG77" s="243"/>
      <c r="MKH77" s="243"/>
      <c r="MKI77" s="243"/>
      <c r="MKJ77" s="243"/>
      <c r="MKK77" s="243"/>
      <c r="MKL77" s="243"/>
      <c r="MKM77" s="243"/>
      <c r="MKN77" s="243"/>
      <c r="MKO77" s="243"/>
      <c r="MKP77" s="243"/>
      <c r="MKQ77" s="243"/>
      <c r="MKR77" s="243"/>
      <c r="MKS77" s="243"/>
      <c r="MKT77" s="243"/>
      <c r="MKU77" s="243"/>
      <c r="MKV77" s="243"/>
      <c r="MKW77" s="243"/>
      <c r="MKX77" s="243"/>
      <c r="MKY77" s="243"/>
      <c r="MKZ77" s="243"/>
      <c r="MLA77" s="243"/>
      <c r="MLB77" s="243"/>
      <c r="MLC77" s="243"/>
      <c r="MLD77" s="243"/>
      <c r="MLE77" s="243"/>
      <c r="MLF77" s="243"/>
      <c r="MLG77" s="243"/>
      <c r="MLH77" s="243"/>
      <c r="MLI77" s="243"/>
      <c r="MLJ77" s="243"/>
      <c r="MLK77" s="243"/>
      <c r="MLL77" s="243"/>
      <c r="MLM77" s="243"/>
      <c r="MLN77" s="243"/>
      <c r="MLO77" s="243"/>
      <c r="MLP77" s="243"/>
      <c r="MLQ77" s="243"/>
      <c r="MLR77" s="243"/>
      <c r="MLS77" s="243"/>
      <c r="MLT77" s="243"/>
      <c r="MLU77" s="243"/>
      <c r="MLV77" s="243"/>
      <c r="MLW77" s="243"/>
      <c r="MLX77" s="243"/>
      <c r="MLY77" s="243"/>
      <c r="MLZ77" s="243"/>
      <c r="MMA77" s="243"/>
      <c r="MMB77" s="243"/>
      <c r="MMC77" s="243"/>
      <c r="MMD77" s="243"/>
      <c r="MME77" s="243"/>
      <c r="MMF77" s="243"/>
      <c r="MMG77" s="243"/>
      <c r="MMH77" s="243"/>
      <c r="MMI77" s="243"/>
      <c r="MMJ77" s="243"/>
      <c r="MMK77" s="243"/>
      <c r="MML77" s="243"/>
      <c r="MMM77" s="243"/>
      <c r="MMN77" s="243"/>
      <c r="MMO77" s="243"/>
      <c r="MMP77" s="243"/>
      <c r="MMQ77" s="243"/>
      <c r="MMR77" s="243"/>
      <c r="MMS77" s="243"/>
      <c r="MMT77" s="243"/>
      <c r="MMU77" s="243"/>
      <c r="MMV77" s="243"/>
      <c r="MMW77" s="243"/>
      <c r="MMX77" s="243"/>
      <c r="MMY77" s="243"/>
      <c r="MMZ77" s="243"/>
      <c r="MNA77" s="243"/>
      <c r="MNB77" s="243"/>
      <c r="MNC77" s="243"/>
      <c r="MND77" s="243"/>
      <c r="MNE77" s="243"/>
      <c r="MNF77" s="243"/>
      <c r="MNG77" s="243"/>
      <c r="MNH77" s="243"/>
      <c r="MNI77" s="243"/>
      <c r="MNJ77" s="243"/>
      <c r="MNK77" s="243"/>
      <c r="MNL77" s="243"/>
      <c r="MNM77" s="243"/>
      <c r="MNN77" s="243"/>
      <c r="MNO77" s="243"/>
      <c r="MNP77" s="243"/>
      <c r="MNQ77" s="243"/>
      <c r="MNR77" s="243"/>
      <c r="MNS77" s="243"/>
      <c r="MNT77" s="243"/>
      <c r="MNU77" s="243"/>
      <c r="MNV77" s="243"/>
      <c r="MNW77" s="243"/>
      <c r="MNX77" s="243"/>
      <c r="MNY77" s="243"/>
      <c r="MNZ77" s="243"/>
      <c r="MOA77" s="243"/>
      <c r="MOB77" s="243"/>
      <c r="MOC77" s="243"/>
      <c r="MOD77" s="243"/>
      <c r="MOE77" s="243"/>
      <c r="MOF77" s="243"/>
      <c r="MOG77" s="243"/>
      <c r="MOH77" s="243"/>
      <c r="MOI77" s="243"/>
      <c r="MOJ77" s="243"/>
      <c r="MOK77" s="243"/>
      <c r="MOL77" s="243"/>
      <c r="MOM77" s="243"/>
      <c r="MON77" s="243"/>
      <c r="MOO77" s="243"/>
      <c r="MOP77" s="243"/>
      <c r="MOQ77" s="243"/>
      <c r="MOR77" s="243"/>
      <c r="MOS77" s="243"/>
      <c r="MOT77" s="243"/>
      <c r="MOU77" s="243"/>
      <c r="MOV77" s="243"/>
      <c r="MOW77" s="243"/>
      <c r="MOX77" s="243"/>
      <c r="MOY77" s="243"/>
      <c r="MOZ77" s="243"/>
      <c r="MPA77" s="243"/>
      <c r="MPB77" s="243"/>
      <c r="MPC77" s="243"/>
      <c r="MPD77" s="243"/>
      <c r="MPE77" s="243"/>
      <c r="MPF77" s="243"/>
      <c r="MPG77" s="243"/>
      <c r="MPH77" s="243"/>
      <c r="MPI77" s="243"/>
      <c r="MPJ77" s="243"/>
      <c r="MPK77" s="243"/>
      <c r="MPL77" s="243"/>
      <c r="MPM77" s="243"/>
      <c r="MPN77" s="243"/>
      <c r="MPO77" s="243"/>
      <c r="MPP77" s="243"/>
      <c r="MPQ77" s="243"/>
      <c r="MPR77" s="243"/>
      <c r="MPS77" s="243"/>
      <c r="MPT77" s="243"/>
      <c r="MPU77" s="243"/>
      <c r="MPV77" s="243"/>
      <c r="MPW77" s="243"/>
      <c r="MPX77" s="243"/>
      <c r="MPY77" s="243"/>
      <c r="MPZ77" s="243"/>
      <c r="MQA77" s="243"/>
      <c r="MQB77" s="243"/>
      <c r="MQC77" s="243"/>
      <c r="MQD77" s="243"/>
      <c r="MQE77" s="243"/>
      <c r="MQF77" s="243"/>
      <c r="MQG77" s="243"/>
      <c r="MQH77" s="243"/>
      <c r="MQI77" s="243"/>
      <c r="MQJ77" s="243"/>
      <c r="MQK77" s="243"/>
      <c r="MQL77" s="243"/>
      <c r="MQM77" s="243"/>
      <c r="MQN77" s="243"/>
      <c r="MQO77" s="243"/>
      <c r="MQP77" s="243"/>
      <c r="MQQ77" s="243"/>
      <c r="MQR77" s="243"/>
      <c r="MQS77" s="243"/>
      <c r="MQT77" s="243"/>
      <c r="MQU77" s="243"/>
      <c r="MQV77" s="243"/>
      <c r="MQW77" s="243"/>
      <c r="MQX77" s="243"/>
      <c r="MQY77" s="243"/>
      <c r="MQZ77" s="243"/>
      <c r="MRA77" s="243"/>
      <c r="MRB77" s="243"/>
      <c r="MRC77" s="243"/>
      <c r="MRD77" s="243"/>
      <c r="MRE77" s="243"/>
      <c r="MRF77" s="243"/>
      <c r="MRG77" s="243"/>
      <c r="MRH77" s="243"/>
      <c r="MRI77" s="243"/>
      <c r="MRJ77" s="243"/>
      <c r="MRK77" s="243"/>
      <c r="MRL77" s="243"/>
      <c r="MRM77" s="243"/>
      <c r="MRN77" s="243"/>
      <c r="MRO77" s="243"/>
      <c r="MRP77" s="243"/>
      <c r="MRQ77" s="243"/>
      <c r="MRR77" s="243"/>
      <c r="MRS77" s="243"/>
      <c r="MRT77" s="243"/>
      <c r="MRU77" s="243"/>
      <c r="MRV77" s="243"/>
      <c r="MRW77" s="243"/>
      <c r="MRX77" s="243"/>
      <c r="MRY77" s="243"/>
      <c r="MRZ77" s="243"/>
      <c r="MSA77" s="243"/>
      <c r="MSB77" s="243"/>
      <c r="MSC77" s="243"/>
      <c r="MSD77" s="243"/>
      <c r="MSE77" s="243"/>
      <c r="MSF77" s="243"/>
      <c r="MSG77" s="243"/>
      <c r="MSH77" s="243"/>
      <c r="MSI77" s="243"/>
      <c r="MSJ77" s="243"/>
      <c r="MSK77" s="243"/>
      <c r="MSL77" s="243"/>
      <c r="MSM77" s="243"/>
      <c r="MSN77" s="243"/>
      <c r="MSO77" s="243"/>
      <c r="MSP77" s="243"/>
      <c r="MSQ77" s="243"/>
      <c r="MSR77" s="243"/>
      <c r="MSS77" s="243"/>
      <c r="MST77" s="243"/>
      <c r="MSU77" s="243"/>
      <c r="MSV77" s="243"/>
      <c r="MSW77" s="243"/>
      <c r="MSX77" s="243"/>
      <c r="MSY77" s="243"/>
      <c r="MSZ77" s="243"/>
      <c r="MTA77" s="243"/>
      <c r="MTB77" s="243"/>
      <c r="MTC77" s="243"/>
      <c r="MTD77" s="243"/>
      <c r="MTE77" s="243"/>
      <c r="MTF77" s="243"/>
      <c r="MTG77" s="243"/>
      <c r="MTH77" s="243"/>
      <c r="MTI77" s="243"/>
      <c r="MTJ77" s="243"/>
      <c r="MTK77" s="243"/>
      <c r="MTL77" s="243"/>
      <c r="MTM77" s="243"/>
      <c r="MTN77" s="243"/>
      <c r="MTO77" s="243"/>
      <c r="MTP77" s="243"/>
      <c r="MTQ77" s="243"/>
      <c r="MTR77" s="243"/>
      <c r="MTS77" s="243"/>
      <c r="MTT77" s="243"/>
      <c r="MTU77" s="243"/>
      <c r="MTV77" s="243"/>
      <c r="MTW77" s="243"/>
      <c r="MTX77" s="243"/>
      <c r="MTY77" s="243"/>
      <c r="MTZ77" s="243"/>
      <c r="MUA77" s="243"/>
      <c r="MUB77" s="243"/>
      <c r="MUC77" s="243"/>
      <c r="MUD77" s="243"/>
      <c r="MUE77" s="243"/>
      <c r="MUF77" s="243"/>
      <c r="MUG77" s="243"/>
      <c r="MUH77" s="243"/>
      <c r="MUI77" s="243"/>
      <c r="MUJ77" s="243"/>
      <c r="MUK77" s="243"/>
      <c r="MUL77" s="243"/>
      <c r="MUM77" s="243"/>
      <c r="MUN77" s="243"/>
      <c r="MUO77" s="243"/>
      <c r="MUP77" s="243"/>
      <c r="MUQ77" s="243"/>
      <c r="MUR77" s="243"/>
      <c r="MUS77" s="243"/>
      <c r="MUT77" s="243"/>
      <c r="MUU77" s="243"/>
      <c r="MUV77" s="243"/>
      <c r="MUW77" s="243"/>
      <c r="MUX77" s="243"/>
      <c r="MUY77" s="243"/>
      <c r="MUZ77" s="243"/>
      <c r="MVA77" s="243"/>
      <c r="MVB77" s="243"/>
      <c r="MVC77" s="243"/>
      <c r="MVD77" s="243"/>
      <c r="MVE77" s="243"/>
      <c r="MVF77" s="243"/>
      <c r="MVG77" s="243"/>
      <c r="MVH77" s="243"/>
      <c r="MVI77" s="243"/>
      <c r="MVJ77" s="243"/>
      <c r="MVK77" s="243"/>
      <c r="MVL77" s="243"/>
      <c r="MVM77" s="243"/>
      <c r="MVN77" s="243"/>
      <c r="MVO77" s="243"/>
      <c r="MVP77" s="243"/>
      <c r="MVQ77" s="243"/>
      <c r="MVR77" s="243"/>
      <c r="MVS77" s="243"/>
      <c r="MVT77" s="243"/>
      <c r="MVU77" s="243"/>
      <c r="MVV77" s="243"/>
      <c r="MVW77" s="243"/>
      <c r="MVX77" s="243"/>
      <c r="MVY77" s="243"/>
      <c r="MVZ77" s="243"/>
      <c r="MWA77" s="243"/>
      <c r="MWB77" s="243"/>
      <c r="MWC77" s="243"/>
      <c r="MWD77" s="243"/>
      <c r="MWE77" s="243"/>
      <c r="MWF77" s="243"/>
      <c r="MWG77" s="243"/>
      <c r="MWH77" s="243"/>
      <c r="MWI77" s="243"/>
      <c r="MWJ77" s="243"/>
      <c r="MWK77" s="243"/>
      <c r="MWL77" s="243"/>
      <c r="MWM77" s="243"/>
      <c r="MWN77" s="243"/>
      <c r="MWO77" s="243"/>
      <c r="MWP77" s="243"/>
      <c r="MWQ77" s="243"/>
      <c r="MWR77" s="243"/>
      <c r="MWS77" s="243"/>
      <c r="MWT77" s="243"/>
      <c r="MWU77" s="243"/>
      <c r="MWV77" s="243"/>
      <c r="MWW77" s="243"/>
      <c r="MWX77" s="243"/>
      <c r="MWY77" s="243"/>
      <c r="MWZ77" s="243"/>
      <c r="MXA77" s="243"/>
      <c r="MXB77" s="243"/>
      <c r="MXC77" s="243"/>
      <c r="MXD77" s="243"/>
      <c r="MXE77" s="243"/>
      <c r="MXF77" s="243"/>
      <c r="MXG77" s="243"/>
      <c r="MXH77" s="243"/>
      <c r="MXI77" s="243"/>
      <c r="MXJ77" s="243"/>
      <c r="MXK77" s="243"/>
      <c r="MXL77" s="243"/>
      <c r="MXM77" s="243"/>
      <c r="MXN77" s="243"/>
      <c r="MXO77" s="243"/>
      <c r="MXP77" s="243"/>
      <c r="MXQ77" s="243"/>
      <c r="MXR77" s="243"/>
      <c r="MXS77" s="243"/>
      <c r="MXT77" s="243"/>
      <c r="MXU77" s="243"/>
      <c r="MXV77" s="243"/>
      <c r="MXW77" s="243"/>
      <c r="MXX77" s="243"/>
      <c r="MXY77" s="243"/>
      <c r="MXZ77" s="243"/>
      <c r="MYA77" s="243"/>
      <c r="MYB77" s="243"/>
      <c r="MYC77" s="243"/>
      <c r="MYD77" s="243"/>
      <c r="MYE77" s="243"/>
      <c r="MYF77" s="243"/>
      <c r="MYG77" s="243"/>
      <c r="MYH77" s="243"/>
      <c r="MYI77" s="243"/>
      <c r="MYJ77" s="243"/>
      <c r="MYK77" s="243"/>
      <c r="MYL77" s="243"/>
      <c r="MYM77" s="243"/>
      <c r="MYN77" s="243"/>
      <c r="MYO77" s="243"/>
      <c r="MYP77" s="243"/>
      <c r="MYQ77" s="243"/>
      <c r="MYR77" s="243"/>
      <c r="MYS77" s="243"/>
      <c r="MYT77" s="243"/>
      <c r="MYU77" s="243"/>
      <c r="MYV77" s="243"/>
      <c r="MYW77" s="243"/>
      <c r="MYX77" s="243"/>
      <c r="MYY77" s="243"/>
      <c r="MYZ77" s="243"/>
      <c r="MZA77" s="243"/>
      <c r="MZB77" s="243"/>
      <c r="MZC77" s="243"/>
      <c r="MZD77" s="243"/>
      <c r="MZE77" s="243"/>
      <c r="MZF77" s="243"/>
      <c r="MZG77" s="243"/>
      <c r="MZH77" s="243"/>
      <c r="MZI77" s="243"/>
      <c r="MZJ77" s="243"/>
      <c r="MZK77" s="243"/>
      <c r="MZL77" s="243"/>
      <c r="MZM77" s="243"/>
      <c r="MZN77" s="243"/>
      <c r="MZO77" s="243"/>
      <c r="MZP77" s="243"/>
      <c r="MZQ77" s="243"/>
      <c r="MZR77" s="243"/>
      <c r="MZS77" s="243"/>
      <c r="MZT77" s="243"/>
      <c r="MZU77" s="243"/>
      <c r="MZV77" s="243"/>
      <c r="MZW77" s="243"/>
      <c r="MZX77" s="243"/>
      <c r="MZY77" s="243"/>
      <c r="MZZ77" s="243"/>
      <c r="NAA77" s="243"/>
      <c r="NAB77" s="243"/>
      <c r="NAC77" s="243"/>
      <c r="NAD77" s="243"/>
      <c r="NAE77" s="243"/>
      <c r="NAF77" s="243"/>
      <c r="NAG77" s="243"/>
      <c r="NAH77" s="243"/>
      <c r="NAI77" s="243"/>
      <c r="NAJ77" s="243"/>
      <c r="NAK77" s="243"/>
      <c r="NAL77" s="243"/>
      <c r="NAM77" s="243"/>
      <c r="NAN77" s="243"/>
      <c r="NAO77" s="243"/>
      <c r="NAP77" s="243"/>
      <c r="NAQ77" s="243"/>
      <c r="NAR77" s="243"/>
      <c r="NAS77" s="243"/>
      <c r="NAT77" s="243"/>
      <c r="NAU77" s="243"/>
      <c r="NAV77" s="243"/>
      <c r="NAW77" s="243"/>
      <c r="NAX77" s="243"/>
      <c r="NAY77" s="243"/>
      <c r="NAZ77" s="243"/>
      <c r="NBA77" s="243"/>
      <c r="NBB77" s="243"/>
      <c r="NBC77" s="243"/>
      <c r="NBD77" s="243"/>
      <c r="NBE77" s="243"/>
      <c r="NBF77" s="243"/>
      <c r="NBG77" s="243"/>
      <c r="NBH77" s="243"/>
      <c r="NBI77" s="243"/>
      <c r="NBJ77" s="243"/>
      <c r="NBK77" s="243"/>
      <c r="NBL77" s="243"/>
      <c r="NBM77" s="243"/>
      <c r="NBN77" s="243"/>
      <c r="NBO77" s="243"/>
      <c r="NBP77" s="243"/>
      <c r="NBQ77" s="243"/>
      <c r="NBR77" s="243"/>
      <c r="NBS77" s="243"/>
      <c r="NBT77" s="243"/>
      <c r="NBU77" s="243"/>
      <c r="NBV77" s="243"/>
      <c r="NBW77" s="243"/>
      <c r="NBX77" s="243"/>
      <c r="NBY77" s="243"/>
      <c r="NBZ77" s="243"/>
      <c r="NCA77" s="243"/>
      <c r="NCB77" s="243"/>
      <c r="NCC77" s="243"/>
      <c r="NCD77" s="243"/>
      <c r="NCE77" s="243"/>
      <c r="NCF77" s="243"/>
      <c r="NCG77" s="243"/>
      <c r="NCH77" s="243"/>
      <c r="NCI77" s="243"/>
      <c r="NCJ77" s="243"/>
      <c r="NCK77" s="243"/>
      <c r="NCL77" s="243"/>
      <c r="NCM77" s="243"/>
      <c r="NCN77" s="243"/>
      <c r="NCO77" s="243"/>
      <c r="NCP77" s="243"/>
      <c r="NCQ77" s="243"/>
      <c r="NCR77" s="243"/>
      <c r="NCS77" s="243"/>
      <c r="NCT77" s="243"/>
      <c r="NCU77" s="243"/>
      <c r="NCV77" s="243"/>
      <c r="NCW77" s="243"/>
      <c r="NCX77" s="243"/>
      <c r="NCY77" s="243"/>
      <c r="NCZ77" s="243"/>
      <c r="NDA77" s="243"/>
      <c r="NDB77" s="243"/>
      <c r="NDC77" s="243"/>
      <c r="NDD77" s="243"/>
      <c r="NDE77" s="243"/>
      <c r="NDF77" s="243"/>
      <c r="NDG77" s="243"/>
      <c r="NDH77" s="243"/>
      <c r="NDI77" s="243"/>
      <c r="NDJ77" s="243"/>
      <c r="NDK77" s="243"/>
      <c r="NDL77" s="243"/>
      <c r="NDM77" s="243"/>
      <c r="NDN77" s="243"/>
      <c r="NDO77" s="243"/>
      <c r="NDP77" s="243"/>
      <c r="NDQ77" s="243"/>
      <c r="NDR77" s="243"/>
      <c r="NDS77" s="243"/>
      <c r="NDT77" s="243"/>
      <c r="NDU77" s="243"/>
      <c r="NDV77" s="243"/>
      <c r="NDW77" s="243"/>
      <c r="NDX77" s="243"/>
      <c r="NDY77" s="243"/>
      <c r="NDZ77" s="243"/>
      <c r="NEA77" s="243"/>
      <c r="NEB77" s="243"/>
      <c r="NEC77" s="243"/>
      <c r="NED77" s="243"/>
      <c r="NEE77" s="243"/>
      <c r="NEF77" s="243"/>
      <c r="NEG77" s="243"/>
      <c r="NEH77" s="243"/>
      <c r="NEI77" s="243"/>
      <c r="NEJ77" s="243"/>
      <c r="NEK77" s="243"/>
      <c r="NEL77" s="243"/>
      <c r="NEM77" s="243"/>
      <c r="NEN77" s="243"/>
      <c r="NEO77" s="243"/>
      <c r="NEP77" s="243"/>
      <c r="NEQ77" s="243"/>
      <c r="NER77" s="243"/>
      <c r="NES77" s="243"/>
      <c r="NET77" s="243"/>
      <c r="NEU77" s="243"/>
      <c r="NEV77" s="243"/>
      <c r="NEW77" s="243"/>
      <c r="NEX77" s="243"/>
      <c r="NEY77" s="243"/>
      <c r="NEZ77" s="243"/>
      <c r="NFA77" s="243"/>
      <c r="NFB77" s="243"/>
      <c r="NFC77" s="243"/>
      <c r="NFD77" s="243"/>
      <c r="NFE77" s="243"/>
      <c r="NFF77" s="243"/>
      <c r="NFG77" s="243"/>
      <c r="NFH77" s="243"/>
      <c r="NFI77" s="243"/>
      <c r="NFJ77" s="243"/>
      <c r="NFK77" s="243"/>
      <c r="NFL77" s="243"/>
      <c r="NFM77" s="243"/>
      <c r="NFN77" s="243"/>
      <c r="NFO77" s="243"/>
      <c r="NFP77" s="243"/>
      <c r="NFQ77" s="243"/>
      <c r="NFR77" s="243"/>
      <c r="NFS77" s="243"/>
      <c r="NFT77" s="243"/>
      <c r="NFU77" s="243"/>
      <c r="NFV77" s="243"/>
      <c r="NFW77" s="243"/>
      <c r="NFX77" s="243"/>
      <c r="NFY77" s="243"/>
      <c r="NFZ77" s="243"/>
      <c r="NGA77" s="243"/>
      <c r="NGB77" s="243"/>
      <c r="NGC77" s="243"/>
      <c r="NGD77" s="243"/>
      <c r="NGE77" s="243"/>
      <c r="NGF77" s="243"/>
      <c r="NGG77" s="243"/>
      <c r="NGH77" s="243"/>
      <c r="NGI77" s="243"/>
      <c r="NGJ77" s="243"/>
      <c r="NGK77" s="243"/>
      <c r="NGL77" s="243"/>
      <c r="NGM77" s="243"/>
      <c r="NGN77" s="243"/>
      <c r="NGO77" s="243"/>
      <c r="NGP77" s="243"/>
      <c r="NGQ77" s="243"/>
      <c r="NGR77" s="243"/>
      <c r="NGS77" s="243"/>
      <c r="NGT77" s="243"/>
      <c r="NGU77" s="243"/>
      <c r="NGV77" s="243"/>
      <c r="NGW77" s="243"/>
      <c r="NGX77" s="243"/>
      <c r="NGY77" s="243"/>
      <c r="NGZ77" s="243"/>
      <c r="NHA77" s="243"/>
      <c r="NHB77" s="243"/>
      <c r="NHC77" s="243"/>
      <c r="NHD77" s="243"/>
      <c r="NHE77" s="243"/>
      <c r="NHF77" s="243"/>
      <c r="NHG77" s="243"/>
      <c r="NHH77" s="243"/>
      <c r="NHI77" s="243"/>
      <c r="NHJ77" s="243"/>
      <c r="NHK77" s="243"/>
      <c r="NHL77" s="243"/>
      <c r="NHM77" s="243"/>
      <c r="NHN77" s="243"/>
      <c r="NHO77" s="243"/>
      <c r="NHP77" s="243"/>
      <c r="NHQ77" s="243"/>
      <c r="NHR77" s="243"/>
      <c r="NHS77" s="243"/>
      <c r="NHT77" s="243"/>
      <c r="NHU77" s="243"/>
      <c r="NHV77" s="243"/>
      <c r="NHW77" s="243"/>
      <c r="NHX77" s="243"/>
      <c r="NHY77" s="243"/>
      <c r="NHZ77" s="243"/>
      <c r="NIA77" s="243"/>
      <c r="NIB77" s="243"/>
      <c r="NIC77" s="243"/>
      <c r="NID77" s="243"/>
      <c r="NIE77" s="243"/>
      <c r="NIF77" s="243"/>
      <c r="NIG77" s="243"/>
      <c r="NIH77" s="243"/>
      <c r="NII77" s="243"/>
      <c r="NIJ77" s="243"/>
      <c r="NIK77" s="243"/>
      <c r="NIL77" s="243"/>
      <c r="NIM77" s="243"/>
      <c r="NIN77" s="243"/>
      <c r="NIO77" s="243"/>
      <c r="NIP77" s="243"/>
      <c r="NIQ77" s="243"/>
      <c r="NIR77" s="243"/>
      <c r="NIS77" s="243"/>
      <c r="NIT77" s="243"/>
      <c r="NIU77" s="243"/>
      <c r="NIV77" s="243"/>
      <c r="NIW77" s="243"/>
      <c r="NIX77" s="243"/>
      <c r="NIY77" s="243"/>
      <c r="NIZ77" s="243"/>
      <c r="NJA77" s="243"/>
      <c r="NJB77" s="243"/>
      <c r="NJC77" s="243"/>
      <c r="NJD77" s="243"/>
      <c r="NJE77" s="243"/>
      <c r="NJF77" s="243"/>
      <c r="NJG77" s="243"/>
      <c r="NJH77" s="243"/>
      <c r="NJI77" s="243"/>
      <c r="NJJ77" s="243"/>
      <c r="NJK77" s="243"/>
      <c r="NJL77" s="243"/>
      <c r="NJM77" s="243"/>
      <c r="NJN77" s="243"/>
      <c r="NJO77" s="243"/>
      <c r="NJP77" s="243"/>
      <c r="NJQ77" s="243"/>
      <c r="NJR77" s="243"/>
      <c r="NJS77" s="243"/>
      <c r="NJT77" s="243"/>
      <c r="NJU77" s="243"/>
      <c r="NJV77" s="243"/>
      <c r="NJW77" s="243"/>
      <c r="NJX77" s="243"/>
      <c r="NJY77" s="243"/>
      <c r="NJZ77" s="243"/>
      <c r="NKA77" s="243"/>
      <c r="NKB77" s="243"/>
      <c r="NKC77" s="243"/>
      <c r="NKD77" s="243"/>
      <c r="NKE77" s="243"/>
      <c r="NKF77" s="243"/>
      <c r="NKG77" s="243"/>
      <c r="NKH77" s="243"/>
      <c r="NKI77" s="243"/>
      <c r="NKJ77" s="243"/>
      <c r="NKK77" s="243"/>
      <c r="NKL77" s="243"/>
      <c r="NKM77" s="243"/>
      <c r="NKN77" s="243"/>
      <c r="NKO77" s="243"/>
      <c r="NKP77" s="243"/>
      <c r="NKQ77" s="243"/>
      <c r="NKR77" s="243"/>
      <c r="NKS77" s="243"/>
      <c r="NKT77" s="243"/>
      <c r="NKU77" s="243"/>
      <c r="NKV77" s="243"/>
      <c r="NKW77" s="243"/>
      <c r="NKX77" s="243"/>
      <c r="NKY77" s="243"/>
      <c r="NKZ77" s="243"/>
      <c r="NLA77" s="243"/>
      <c r="NLB77" s="243"/>
      <c r="NLC77" s="243"/>
      <c r="NLD77" s="243"/>
      <c r="NLE77" s="243"/>
      <c r="NLF77" s="243"/>
      <c r="NLG77" s="243"/>
      <c r="NLH77" s="243"/>
      <c r="NLI77" s="243"/>
      <c r="NLJ77" s="243"/>
      <c r="NLK77" s="243"/>
      <c r="NLL77" s="243"/>
      <c r="NLM77" s="243"/>
      <c r="NLN77" s="243"/>
      <c r="NLO77" s="243"/>
      <c r="NLP77" s="243"/>
      <c r="NLQ77" s="243"/>
      <c r="NLR77" s="243"/>
      <c r="NLS77" s="243"/>
      <c r="NLT77" s="243"/>
      <c r="NLU77" s="243"/>
      <c r="NLV77" s="243"/>
      <c r="NLW77" s="243"/>
      <c r="NLX77" s="243"/>
      <c r="NLY77" s="243"/>
      <c r="NLZ77" s="243"/>
      <c r="NMA77" s="243"/>
      <c r="NMB77" s="243"/>
      <c r="NMC77" s="243"/>
      <c r="NMD77" s="243"/>
      <c r="NME77" s="243"/>
      <c r="NMF77" s="243"/>
      <c r="NMG77" s="243"/>
      <c r="NMH77" s="243"/>
      <c r="NMI77" s="243"/>
      <c r="NMJ77" s="243"/>
      <c r="NMK77" s="243"/>
      <c r="NML77" s="243"/>
      <c r="NMM77" s="243"/>
      <c r="NMN77" s="243"/>
      <c r="NMO77" s="243"/>
      <c r="NMP77" s="243"/>
      <c r="NMQ77" s="243"/>
      <c r="NMR77" s="243"/>
      <c r="NMS77" s="243"/>
      <c r="NMT77" s="243"/>
      <c r="NMU77" s="243"/>
      <c r="NMV77" s="243"/>
      <c r="NMW77" s="243"/>
      <c r="NMX77" s="243"/>
      <c r="NMY77" s="243"/>
      <c r="NMZ77" s="243"/>
      <c r="NNA77" s="243"/>
      <c r="NNB77" s="243"/>
      <c r="NNC77" s="243"/>
      <c r="NND77" s="243"/>
      <c r="NNE77" s="243"/>
      <c r="NNF77" s="243"/>
      <c r="NNG77" s="243"/>
      <c r="NNH77" s="243"/>
      <c r="NNI77" s="243"/>
      <c r="NNJ77" s="243"/>
      <c r="NNK77" s="243"/>
      <c r="NNL77" s="243"/>
      <c r="NNM77" s="243"/>
      <c r="NNN77" s="243"/>
      <c r="NNO77" s="243"/>
      <c r="NNP77" s="243"/>
      <c r="NNQ77" s="243"/>
      <c r="NNR77" s="243"/>
      <c r="NNS77" s="243"/>
      <c r="NNT77" s="243"/>
      <c r="NNU77" s="243"/>
      <c r="NNV77" s="243"/>
      <c r="NNW77" s="243"/>
      <c r="NNX77" s="243"/>
      <c r="NNY77" s="243"/>
      <c r="NNZ77" s="243"/>
      <c r="NOA77" s="243"/>
      <c r="NOB77" s="243"/>
      <c r="NOC77" s="243"/>
      <c r="NOD77" s="243"/>
      <c r="NOE77" s="243"/>
      <c r="NOF77" s="243"/>
      <c r="NOG77" s="243"/>
      <c r="NOH77" s="243"/>
      <c r="NOI77" s="243"/>
      <c r="NOJ77" s="243"/>
      <c r="NOK77" s="243"/>
      <c r="NOL77" s="243"/>
      <c r="NOM77" s="243"/>
      <c r="NON77" s="243"/>
      <c r="NOO77" s="243"/>
      <c r="NOP77" s="243"/>
      <c r="NOQ77" s="243"/>
      <c r="NOR77" s="243"/>
      <c r="NOS77" s="243"/>
      <c r="NOT77" s="243"/>
      <c r="NOU77" s="243"/>
      <c r="NOV77" s="243"/>
      <c r="NOW77" s="243"/>
      <c r="NOX77" s="243"/>
      <c r="NOY77" s="243"/>
      <c r="NOZ77" s="243"/>
      <c r="NPA77" s="243"/>
      <c r="NPB77" s="243"/>
      <c r="NPC77" s="243"/>
      <c r="NPD77" s="243"/>
      <c r="NPE77" s="243"/>
      <c r="NPF77" s="243"/>
      <c r="NPG77" s="243"/>
      <c r="NPH77" s="243"/>
      <c r="NPI77" s="243"/>
      <c r="NPJ77" s="243"/>
      <c r="NPK77" s="243"/>
      <c r="NPL77" s="243"/>
      <c r="NPM77" s="243"/>
      <c r="NPN77" s="243"/>
      <c r="NPO77" s="243"/>
      <c r="NPP77" s="243"/>
      <c r="NPQ77" s="243"/>
      <c r="NPR77" s="243"/>
      <c r="NPS77" s="243"/>
      <c r="NPT77" s="243"/>
      <c r="NPU77" s="243"/>
      <c r="NPV77" s="243"/>
      <c r="NPW77" s="243"/>
      <c r="NPX77" s="243"/>
      <c r="NPY77" s="243"/>
      <c r="NPZ77" s="243"/>
      <c r="NQA77" s="243"/>
      <c r="NQB77" s="243"/>
      <c r="NQC77" s="243"/>
      <c r="NQD77" s="243"/>
      <c r="NQE77" s="243"/>
      <c r="NQF77" s="243"/>
      <c r="NQG77" s="243"/>
      <c r="NQH77" s="243"/>
      <c r="NQI77" s="243"/>
      <c r="NQJ77" s="243"/>
      <c r="NQK77" s="243"/>
      <c r="NQL77" s="243"/>
      <c r="NQM77" s="243"/>
      <c r="NQN77" s="243"/>
      <c r="NQO77" s="243"/>
      <c r="NQP77" s="243"/>
      <c r="NQQ77" s="243"/>
      <c r="NQR77" s="243"/>
      <c r="NQS77" s="243"/>
      <c r="NQT77" s="243"/>
      <c r="NQU77" s="243"/>
      <c r="NQV77" s="243"/>
      <c r="NQW77" s="243"/>
      <c r="NQX77" s="243"/>
      <c r="NQY77" s="243"/>
      <c r="NQZ77" s="243"/>
      <c r="NRA77" s="243"/>
      <c r="NRB77" s="243"/>
      <c r="NRC77" s="243"/>
      <c r="NRD77" s="243"/>
      <c r="NRE77" s="243"/>
      <c r="NRF77" s="243"/>
      <c r="NRG77" s="243"/>
      <c r="NRH77" s="243"/>
      <c r="NRI77" s="243"/>
      <c r="NRJ77" s="243"/>
      <c r="NRK77" s="243"/>
      <c r="NRL77" s="243"/>
      <c r="NRM77" s="243"/>
      <c r="NRN77" s="243"/>
      <c r="NRO77" s="243"/>
      <c r="NRP77" s="243"/>
      <c r="NRQ77" s="243"/>
      <c r="NRR77" s="243"/>
      <c r="NRS77" s="243"/>
      <c r="NRT77" s="243"/>
      <c r="NRU77" s="243"/>
      <c r="NRV77" s="243"/>
      <c r="NRW77" s="243"/>
      <c r="NRX77" s="243"/>
      <c r="NRY77" s="243"/>
      <c r="NRZ77" s="243"/>
      <c r="NSA77" s="243"/>
      <c r="NSB77" s="243"/>
      <c r="NSC77" s="243"/>
      <c r="NSD77" s="243"/>
      <c r="NSE77" s="243"/>
      <c r="NSF77" s="243"/>
      <c r="NSG77" s="243"/>
      <c r="NSH77" s="243"/>
      <c r="NSI77" s="243"/>
      <c r="NSJ77" s="243"/>
      <c r="NSK77" s="243"/>
      <c r="NSL77" s="243"/>
      <c r="NSM77" s="243"/>
      <c r="NSN77" s="243"/>
      <c r="NSO77" s="243"/>
      <c r="NSP77" s="243"/>
      <c r="NSQ77" s="243"/>
      <c r="NSR77" s="243"/>
      <c r="NSS77" s="243"/>
      <c r="NST77" s="243"/>
      <c r="NSU77" s="243"/>
      <c r="NSV77" s="243"/>
      <c r="NSW77" s="243"/>
      <c r="NSX77" s="243"/>
      <c r="NSY77" s="243"/>
      <c r="NSZ77" s="243"/>
      <c r="NTA77" s="243"/>
      <c r="NTB77" s="243"/>
      <c r="NTC77" s="243"/>
      <c r="NTD77" s="243"/>
      <c r="NTE77" s="243"/>
      <c r="NTF77" s="243"/>
      <c r="NTG77" s="243"/>
      <c r="NTH77" s="243"/>
      <c r="NTI77" s="243"/>
      <c r="NTJ77" s="243"/>
      <c r="NTK77" s="243"/>
      <c r="NTL77" s="243"/>
      <c r="NTM77" s="243"/>
      <c r="NTN77" s="243"/>
      <c r="NTO77" s="243"/>
      <c r="NTP77" s="243"/>
      <c r="NTQ77" s="243"/>
      <c r="NTR77" s="243"/>
      <c r="NTS77" s="243"/>
      <c r="NTT77" s="243"/>
      <c r="NTU77" s="243"/>
      <c r="NTV77" s="243"/>
      <c r="NTW77" s="243"/>
      <c r="NTX77" s="243"/>
      <c r="NTY77" s="243"/>
      <c r="NTZ77" s="243"/>
      <c r="NUA77" s="243"/>
      <c r="NUB77" s="243"/>
      <c r="NUC77" s="243"/>
      <c r="NUD77" s="243"/>
      <c r="NUE77" s="243"/>
      <c r="NUF77" s="243"/>
      <c r="NUG77" s="243"/>
      <c r="NUH77" s="243"/>
      <c r="NUI77" s="243"/>
      <c r="NUJ77" s="243"/>
      <c r="NUK77" s="243"/>
      <c r="NUL77" s="243"/>
      <c r="NUM77" s="243"/>
      <c r="NUN77" s="243"/>
      <c r="NUO77" s="243"/>
      <c r="NUP77" s="243"/>
      <c r="NUQ77" s="243"/>
      <c r="NUR77" s="243"/>
      <c r="NUS77" s="243"/>
      <c r="NUT77" s="243"/>
      <c r="NUU77" s="243"/>
      <c r="NUV77" s="243"/>
      <c r="NUW77" s="243"/>
      <c r="NUX77" s="243"/>
      <c r="NUY77" s="243"/>
      <c r="NUZ77" s="243"/>
      <c r="NVA77" s="243"/>
      <c r="NVB77" s="243"/>
      <c r="NVC77" s="243"/>
      <c r="NVD77" s="243"/>
      <c r="NVE77" s="243"/>
      <c r="NVF77" s="243"/>
      <c r="NVG77" s="243"/>
      <c r="NVH77" s="243"/>
      <c r="NVI77" s="243"/>
      <c r="NVJ77" s="243"/>
      <c r="NVK77" s="243"/>
      <c r="NVL77" s="243"/>
      <c r="NVM77" s="243"/>
      <c r="NVN77" s="243"/>
      <c r="NVO77" s="243"/>
      <c r="NVP77" s="243"/>
      <c r="NVQ77" s="243"/>
      <c r="NVR77" s="243"/>
      <c r="NVS77" s="243"/>
      <c r="NVT77" s="243"/>
      <c r="NVU77" s="243"/>
      <c r="NVV77" s="243"/>
      <c r="NVW77" s="243"/>
      <c r="NVX77" s="243"/>
      <c r="NVY77" s="243"/>
      <c r="NVZ77" s="243"/>
      <c r="NWA77" s="243"/>
      <c r="NWB77" s="243"/>
      <c r="NWC77" s="243"/>
      <c r="NWD77" s="243"/>
      <c r="NWE77" s="243"/>
      <c r="NWF77" s="243"/>
      <c r="NWG77" s="243"/>
      <c r="NWH77" s="243"/>
      <c r="NWI77" s="243"/>
      <c r="NWJ77" s="243"/>
      <c r="NWK77" s="243"/>
      <c r="NWL77" s="243"/>
      <c r="NWM77" s="243"/>
      <c r="NWN77" s="243"/>
      <c r="NWO77" s="243"/>
      <c r="NWP77" s="243"/>
      <c r="NWQ77" s="243"/>
      <c r="NWR77" s="243"/>
      <c r="NWS77" s="243"/>
      <c r="NWT77" s="243"/>
      <c r="NWU77" s="243"/>
      <c r="NWV77" s="243"/>
      <c r="NWW77" s="243"/>
      <c r="NWX77" s="243"/>
      <c r="NWY77" s="243"/>
      <c r="NWZ77" s="243"/>
      <c r="NXA77" s="243"/>
      <c r="NXB77" s="243"/>
      <c r="NXC77" s="243"/>
      <c r="NXD77" s="243"/>
      <c r="NXE77" s="243"/>
      <c r="NXF77" s="243"/>
      <c r="NXG77" s="243"/>
      <c r="NXH77" s="243"/>
      <c r="NXI77" s="243"/>
      <c r="NXJ77" s="243"/>
      <c r="NXK77" s="243"/>
      <c r="NXL77" s="243"/>
      <c r="NXM77" s="243"/>
      <c r="NXN77" s="243"/>
      <c r="NXO77" s="243"/>
      <c r="NXP77" s="243"/>
      <c r="NXQ77" s="243"/>
      <c r="NXR77" s="243"/>
      <c r="NXS77" s="243"/>
      <c r="NXT77" s="243"/>
      <c r="NXU77" s="243"/>
      <c r="NXV77" s="243"/>
      <c r="NXW77" s="243"/>
      <c r="NXX77" s="243"/>
      <c r="NXY77" s="243"/>
      <c r="NXZ77" s="243"/>
      <c r="NYA77" s="243"/>
      <c r="NYB77" s="243"/>
      <c r="NYC77" s="243"/>
      <c r="NYD77" s="243"/>
      <c r="NYE77" s="243"/>
      <c r="NYF77" s="243"/>
      <c r="NYG77" s="243"/>
      <c r="NYH77" s="243"/>
      <c r="NYI77" s="243"/>
      <c r="NYJ77" s="243"/>
      <c r="NYK77" s="243"/>
      <c r="NYL77" s="243"/>
      <c r="NYM77" s="243"/>
      <c r="NYN77" s="243"/>
      <c r="NYO77" s="243"/>
      <c r="NYP77" s="243"/>
      <c r="NYQ77" s="243"/>
      <c r="NYR77" s="243"/>
      <c r="NYS77" s="243"/>
      <c r="NYT77" s="243"/>
      <c r="NYU77" s="243"/>
      <c r="NYV77" s="243"/>
      <c r="NYW77" s="243"/>
      <c r="NYX77" s="243"/>
      <c r="NYY77" s="243"/>
      <c r="NYZ77" s="243"/>
      <c r="NZA77" s="243"/>
      <c r="NZB77" s="243"/>
      <c r="NZC77" s="243"/>
      <c r="NZD77" s="243"/>
      <c r="NZE77" s="243"/>
      <c r="NZF77" s="243"/>
      <c r="NZG77" s="243"/>
      <c r="NZH77" s="243"/>
      <c r="NZI77" s="243"/>
      <c r="NZJ77" s="243"/>
      <c r="NZK77" s="243"/>
      <c r="NZL77" s="243"/>
      <c r="NZM77" s="243"/>
      <c r="NZN77" s="243"/>
      <c r="NZO77" s="243"/>
      <c r="NZP77" s="243"/>
      <c r="NZQ77" s="243"/>
      <c r="NZR77" s="243"/>
      <c r="NZS77" s="243"/>
      <c r="NZT77" s="243"/>
      <c r="NZU77" s="243"/>
      <c r="NZV77" s="243"/>
      <c r="NZW77" s="243"/>
      <c r="NZX77" s="243"/>
      <c r="NZY77" s="243"/>
      <c r="NZZ77" s="243"/>
      <c r="OAA77" s="243"/>
      <c r="OAB77" s="243"/>
      <c r="OAC77" s="243"/>
      <c r="OAD77" s="243"/>
      <c r="OAE77" s="243"/>
      <c r="OAF77" s="243"/>
      <c r="OAG77" s="243"/>
      <c r="OAH77" s="243"/>
      <c r="OAI77" s="243"/>
      <c r="OAJ77" s="243"/>
      <c r="OAK77" s="243"/>
      <c r="OAL77" s="243"/>
      <c r="OAM77" s="243"/>
      <c r="OAN77" s="243"/>
      <c r="OAO77" s="243"/>
      <c r="OAP77" s="243"/>
      <c r="OAQ77" s="243"/>
      <c r="OAR77" s="243"/>
      <c r="OAS77" s="243"/>
      <c r="OAT77" s="243"/>
      <c r="OAU77" s="243"/>
      <c r="OAV77" s="243"/>
      <c r="OAW77" s="243"/>
      <c r="OAX77" s="243"/>
      <c r="OAY77" s="243"/>
      <c r="OAZ77" s="243"/>
      <c r="OBA77" s="243"/>
      <c r="OBB77" s="243"/>
      <c r="OBC77" s="243"/>
      <c r="OBD77" s="243"/>
      <c r="OBE77" s="243"/>
      <c r="OBF77" s="243"/>
      <c r="OBG77" s="243"/>
      <c r="OBH77" s="243"/>
      <c r="OBI77" s="243"/>
      <c r="OBJ77" s="243"/>
      <c r="OBK77" s="243"/>
      <c r="OBL77" s="243"/>
      <c r="OBM77" s="243"/>
      <c r="OBN77" s="243"/>
      <c r="OBO77" s="243"/>
      <c r="OBP77" s="243"/>
      <c r="OBQ77" s="243"/>
      <c r="OBR77" s="243"/>
      <c r="OBS77" s="243"/>
      <c r="OBT77" s="243"/>
      <c r="OBU77" s="243"/>
      <c r="OBV77" s="243"/>
      <c r="OBW77" s="243"/>
      <c r="OBX77" s="243"/>
      <c r="OBY77" s="243"/>
      <c r="OBZ77" s="243"/>
      <c r="OCA77" s="243"/>
      <c r="OCB77" s="243"/>
      <c r="OCC77" s="243"/>
      <c r="OCD77" s="243"/>
      <c r="OCE77" s="243"/>
      <c r="OCF77" s="243"/>
      <c r="OCG77" s="243"/>
      <c r="OCH77" s="243"/>
      <c r="OCI77" s="243"/>
      <c r="OCJ77" s="243"/>
      <c r="OCK77" s="243"/>
      <c r="OCL77" s="243"/>
      <c r="OCM77" s="243"/>
      <c r="OCN77" s="243"/>
      <c r="OCO77" s="243"/>
      <c r="OCP77" s="243"/>
      <c r="OCQ77" s="243"/>
      <c r="OCR77" s="243"/>
      <c r="OCS77" s="243"/>
      <c r="OCT77" s="243"/>
      <c r="OCU77" s="243"/>
      <c r="OCV77" s="243"/>
      <c r="OCW77" s="243"/>
      <c r="OCX77" s="243"/>
      <c r="OCY77" s="243"/>
      <c r="OCZ77" s="243"/>
      <c r="ODA77" s="243"/>
      <c r="ODB77" s="243"/>
      <c r="ODC77" s="243"/>
      <c r="ODD77" s="243"/>
      <c r="ODE77" s="243"/>
      <c r="ODF77" s="243"/>
      <c r="ODG77" s="243"/>
      <c r="ODH77" s="243"/>
      <c r="ODI77" s="243"/>
      <c r="ODJ77" s="243"/>
      <c r="ODK77" s="243"/>
      <c r="ODL77" s="243"/>
      <c r="ODM77" s="243"/>
      <c r="ODN77" s="243"/>
      <c r="ODO77" s="243"/>
      <c r="ODP77" s="243"/>
      <c r="ODQ77" s="243"/>
      <c r="ODR77" s="243"/>
      <c r="ODS77" s="243"/>
      <c r="ODT77" s="243"/>
      <c r="ODU77" s="243"/>
      <c r="ODV77" s="243"/>
      <c r="ODW77" s="243"/>
      <c r="ODX77" s="243"/>
      <c r="ODY77" s="243"/>
      <c r="ODZ77" s="243"/>
      <c r="OEA77" s="243"/>
      <c r="OEB77" s="243"/>
      <c r="OEC77" s="243"/>
      <c r="OED77" s="243"/>
      <c r="OEE77" s="243"/>
      <c r="OEF77" s="243"/>
      <c r="OEG77" s="243"/>
      <c r="OEH77" s="243"/>
      <c r="OEI77" s="243"/>
      <c r="OEJ77" s="243"/>
      <c r="OEK77" s="243"/>
      <c r="OEL77" s="243"/>
      <c r="OEM77" s="243"/>
      <c r="OEN77" s="243"/>
      <c r="OEO77" s="243"/>
      <c r="OEP77" s="243"/>
      <c r="OEQ77" s="243"/>
      <c r="OER77" s="243"/>
      <c r="OES77" s="243"/>
      <c r="OET77" s="243"/>
      <c r="OEU77" s="243"/>
      <c r="OEV77" s="243"/>
      <c r="OEW77" s="243"/>
      <c r="OEX77" s="243"/>
      <c r="OEY77" s="243"/>
      <c r="OEZ77" s="243"/>
      <c r="OFA77" s="243"/>
      <c r="OFB77" s="243"/>
      <c r="OFC77" s="243"/>
      <c r="OFD77" s="243"/>
      <c r="OFE77" s="243"/>
      <c r="OFF77" s="243"/>
      <c r="OFG77" s="243"/>
      <c r="OFH77" s="243"/>
      <c r="OFI77" s="243"/>
      <c r="OFJ77" s="243"/>
      <c r="OFK77" s="243"/>
      <c r="OFL77" s="243"/>
      <c r="OFM77" s="243"/>
      <c r="OFN77" s="243"/>
      <c r="OFO77" s="243"/>
      <c r="OFP77" s="243"/>
      <c r="OFQ77" s="243"/>
      <c r="OFR77" s="243"/>
      <c r="OFS77" s="243"/>
      <c r="OFT77" s="243"/>
      <c r="OFU77" s="243"/>
      <c r="OFV77" s="243"/>
      <c r="OFW77" s="243"/>
      <c r="OFX77" s="243"/>
      <c r="OFY77" s="243"/>
      <c r="OFZ77" s="243"/>
      <c r="OGA77" s="243"/>
      <c r="OGB77" s="243"/>
      <c r="OGC77" s="243"/>
      <c r="OGD77" s="243"/>
      <c r="OGE77" s="243"/>
      <c r="OGF77" s="243"/>
      <c r="OGG77" s="243"/>
      <c r="OGH77" s="243"/>
      <c r="OGI77" s="243"/>
      <c r="OGJ77" s="243"/>
      <c r="OGK77" s="243"/>
      <c r="OGL77" s="243"/>
      <c r="OGM77" s="243"/>
      <c r="OGN77" s="243"/>
      <c r="OGO77" s="243"/>
      <c r="OGP77" s="243"/>
      <c r="OGQ77" s="243"/>
      <c r="OGR77" s="243"/>
      <c r="OGS77" s="243"/>
      <c r="OGT77" s="243"/>
      <c r="OGU77" s="243"/>
      <c r="OGV77" s="243"/>
      <c r="OGW77" s="243"/>
      <c r="OGX77" s="243"/>
      <c r="OGY77" s="243"/>
      <c r="OGZ77" s="243"/>
      <c r="OHA77" s="243"/>
      <c r="OHB77" s="243"/>
      <c r="OHC77" s="243"/>
      <c r="OHD77" s="243"/>
      <c r="OHE77" s="243"/>
      <c r="OHF77" s="243"/>
      <c r="OHG77" s="243"/>
      <c r="OHH77" s="243"/>
      <c r="OHI77" s="243"/>
      <c r="OHJ77" s="243"/>
      <c r="OHK77" s="243"/>
      <c r="OHL77" s="243"/>
      <c r="OHM77" s="243"/>
      <c r="OHN77" s="243"/>
      <c r="OHO77" s="243"/>
      <c r="OHP77" s="243"/>
      <c r="OHQ77" s="243"/>
      <c r="OHR77" s="243"/>
      <c r="OHS77" s="243"/>
      <c r="OHT77" s="243"/>
      <c r="OHU77" s="243"/>
      <c r="OHV77" s="243"/>
      <c r="OHW77" s="243"/>
      <c r="OHX77" s="243"/>
      <c r="OHY77" s="243"/>
      <c r="OHZ77" s="243"/>
      <c r="OIA77" s="243"/>
      <c r="OIB77" s="243"/>
      <c r="OIC77" s="243"/>
      <c r="OID77" s="243"/>
      <c r="OIE77" s="243"/>
      <c r="OIF77" s="243"/>
      <c r="OIG77" s="243"/>
      <c r="OIH77" s="243"/>
      <c r="OII77" s="243"/>
      <c r="OIJ77" s="243"/>
      <c r="OIK77" s="243"/>
      <c r="OIL77" s="243"/>
      <c r="OIM77" s="243"/>
      <c r="OIN77" s="243"/>
      <c r="OIO77" s="243"/>
      <c r="OIP77" s="243"/>
      <c r="OIQ77" s="243"/>
      <c r="OIR77" s="243"/>
      <c r="OIS77" s="243"/>
      <c r="OIT77" s="243"/>
      <c r="OIU77" s="243"/>
      <c r="OIV77" s="243"/>
      <c r="OIW77" s="243"/>
      <c r="OIX77" s="243"/>
      <c r="OIY77" s="243"/>
      <c r="OIZ77" s="243"/>
      <c r="OJA77" s="243"/>
      <c r="OJB77" s="243"/>
      <c r="OJC77" s="243"/>
      <c r="OJD77" s="243"/>
      <c r="OJE77" s="243"/>
      <c r="OJF77" s="243"/>
      <c r="OJG77" s="243"/>
      <c r="OJH77" s="243"/>
      <c r="OJI77" s="243"/>
      <c r="OJJ77" s="243"/>
      <c r="OJK77" s="243"/>
      <c r="OJL77" s="243"/>
      <c r="OJM77" s="243"/>
      <c r="OJN77" s="243"/>
      <c r="OJO77" s="243"/>
      <c r="OJP77" s="243"/>
      <c r="OJQ77" s="243"/>
      <c r="OJR77" s="243"/>
      <c r="OJS77" s="243"/>
      <c r="OJT77" s="243"/>
      <c r="OJU77" s="243"/>
      <c r="OJV77" s="243"/>
      <c r="OJW77" s="243"/>
      <c r="OJX77" s="243"/>
      <c r="OJY77" s="243"/>
      <c r="OJZ77" s="243"/>
      <c r="OKA77" s="243"/>
      <c r="OKB77" s="243"/>
      <c r="OKC77" s="243"/>
      <c r="OKD77" s="243"/>
      <c r="OKE77" s="243"/>
      <c r="OKF77" s="243"/>
      <c r="OKG77" s="243"/>
      <c r="OKH77" s="243"/>
      <c r="OKI77" s="243"/>
      <c r="OKJ77" s="243"/>
      <c r="OKK77" s="243"/>
      <c r="OKL77" s="243"/>
      <c r="OKM77" s="243"/>
      <c r="OKN77" s="243"/>
      <c r="OKO77" s="243"/>
      <c r="OKP77" s="243"/>
      <c r="OKQ77" s="243"/>
      <c r="OKR77" s="243"/>
      <c r="OKS77" s="243"/>
      <c r="OKT77" s="243"/>
      <c r="OKU77" s="243"/>
      <c r="OKV77" s="243"/>
      <c r="OKW77" s="243"/>
      <c r="OKX77" s="243"/>
      <c r="OKY77" s="243"/>
      <c r="OKZ77" s="243"/>
      <c r="OLA77" s="243"/>
      <c r="OLB77" s="243"/>
      <c r="OLC77" s="243"/>
      <c r="OLD77" s="243"/>
      <c r="OLE77" s="243"/>
      <c r="OLF77" s="243"/>
      <c r="OLG77" s="243"/>
      <c r="OLH77" s="243"/>
      <c r="OLI77" s="243"/>
      <c r="OLJ77" s="243"/>
      <c r="OLK77" s="243"/>
      <c r="OLL77" s="243"/>
      <c r="OLM77" s="243"/>
      <c r="OLN77" s="243"/>
      <c r="OLO77" s="243"/>
      <c r="OLP77" s="243"/>
      <c r="OLQ77" s="243"/>
      <c r="OLR77" s="243"/>
      <c r="OLS77" s="243"/>
      <c r="OLT77" s="243"/>
      <c r="OLU77" s="243"/>
      <c r="OLV77" s="243"/>
      <c r="OLW77" s="243"/>
      <c r="OLX77" s="243"/>
      <c r="OLY77" s="243"/>
      <c r="OLZ77" s="243"/>
      <c r="OMA77" s="243"/>
      <c r="OMB77" s="243"/>
      <c r="OMC77" s="243"/>
      <c r="OMD77" s="243"/>
      <c r="OME77" s="243"/>
      <c r="OMF77" s="243"/>
      <c r="OMG77" s="243"/>
      <c r="OMH77" s="243"/>
      <c r="OMI77" s="243"/>
      <c r="OMJ77" s="243"/>
      <c r="OMK77" s="243"/>
      <c r="OML77" s="243"/>
      <c r="OMM77" s="243"/>
      <c r="OMN77" s="243"/>
      <c r="OMO77" s="243"/>
      <c r="OMP77" s="243"/>
      <c r="OMQ77" s="243"/>
      <c r="OMR77" s="243"/>
      <c r="OMS77" s="243"/>
      <c r="OMT77" s="243"/>
      <c r="OMU77" s="243"/>
      <c r="OMV77" s="243"/>
      <c r="OMW77" s="243"/>
      <c r="OMX77" s="243"/>
      <c r="OMY77" s="243"/>
      <c r="OMZ77" s="243"/>
      <c r="ONA77" s="243"/>
      <c r="ONB77" s="243"/>
      <c r="ONC77" s="243"/>
      <c r="OND77" s="243"/>
      <c r="ONE77" s="243"/>
      <c r="ONF77" s="243"/>
      <c r="ONG77" s="243"/>
      <c r="ONH77" s="243"/>
      <c r="ONI77" s="243"/>
      <c r="ONJ77" s="243"/>
      <c r="ONK77" s="243"/>
      <c r="ONL77" s="243"/>
      <c r="ONM77" s="243"/>
      <c r="ONN77" s="243"/>
      <c r="ONO77" s="243"/>
      <c r="ONP77" s="243"/>
      <c r="ONQ77" s="243"/>
      <c r="ONR77" s="243"/>
      <c r="ONS77" s="243"/>
      <c r="ONT77" s="243"/>
      <c r="ONU77" s="243"/>
      <c r="ONV77" s="243"/>
      <c r="ONW77" s="243"/>
      <c r="ONX77" s="243"/>
      <c r="ONY77" s="243"/>
      <c r="ONZ77" s="243"/>
      <c r="OOA77" s="243"/>
      <c r="OOB77" s="243"/>
      <c r="OOC77" s="243"/>
      <c r="OOD77" s="243"/>
      <c r="OOE77" s="243"/>
      <c r="OOF77" s="243"/>
      <c r="OOG77" s="243"/>
      <c r="OOH77" s="243"/>
      <c r="OOI77" s="243"/>
      <c r="OOJ77" s="243"/>
      <c r="OOK77" s="243"/>
      <c r="OOL77" s="243"/>
      <c r="OOM77" s="243"/>
      <c r="OON77" s="243"/>
      <c r="OOO77" s="243"/>
      <c r="OOP77" s="243"/>
      <c r="OOQ77" s="243"/>
      <c r="OOR77" s="243"/>
      <c r="OOS77" s="243"/>
      <c r="OOT77" s="243"/>
      <c r="OOU77" s="243"/>
      <c r="OOV77" s="243"/>
      <c r="OOW77" s="243"/>
      <c r="OOX77" s="243"/>
      <c r="OOY77" s="243"/>
      <c r="OOZ77" s="243"/>
      <c r="OPA77" s="243"/>
      <c r="OPB77" s="243"/>
      <c r="OPC77" s="243"/>
      <c r="OPD77" s="243"/>
      <c r="OPE77" s="243"/>
      <c r="OPF77" s="243"/>
      <c r="OPG77" s="243"/>
      <c r="OPH77" s="243"/>
      <c r="OPI77" s="243"/>
      <c r="OPJ77" s="243"/>
      <c r="OPK77" s="243"/>
      <c r="OPL77" s="243"/>
      <c r="OPM77" s="243"/>
      <c r="OPN77" s="243"/>
      <c r="OPO77" s="243"/>
      <c r="OPP77" s="243"/>
      <c r="OPQ77" s="243"/>
      <c r="OPR77" s="243"/>
      <c r="OPS77" s="243"/>
      <c r="OPT77" s="243"/>
      <c r="OPU77" s="243"/>
      <c r="OPV77" s="243"/>
      <c r="OPW77" s="243"/>
      <c r="OPX77" s="243"/>
      <c r="OPY77" s="243"/>
      <c r="OPZ77" s="243"/>
      <c r="OQA77" s="243"/>
      <c r="OQB77" s="243"/>
      <c r="OQC77" s="243"/>
      <c r="OQD77" s="243"/>
      <c r="OQE77" s="243"/>
      <c r="OQF77" s="243"/>
      <c r="OQG77" s="243"/>
      <c r="OQH77" s="243"/>
      <c r="OQI77" s="243"/>
      <c r="OQJ77" s="243"/>
      <c r="OQK77" s="243"/>
      <c r="OQL77" s="243"/>
      <c r="OQM77" s="243"/>
      <c r="OQN77" s="243"/>
      <c r="OQO77" s="243"/>
      <c r="OQP77" s="243"/>
      <c r="OQQ77" s="243"/>
      <c r="OQR77" s="243"/>
      <c r="OQS77" s="243"/>
      <c r="OQT77" s="243"/>
      <c r="OQU77" s="243"/>
      <c r="OQV77" s="243"/>
      <c r="OQW77" s="243"/>
      <c r="OQX77" s="243"/>
      <c r="OQY77" s="243"/>
      <c r="OQZ77" s="243"/>
      <c r="ORA77" s="243"/>
      <c r="ORB77" s="243"/>
      <c r="ORC77" s="243"/>
      <c r="ORD77" s="243"/>
      <c r="ORE77" s="243"/>
      <c r="ORF77" s="243"/>
      <c r="ORG77" s="243"/>
      <c r="ORH77" s="243"/>
      <c r="ORI77" s="243"/>
      <c r="ORJ77" s="243"/>
      <c r="ORK77" s="243"/>
      <c r="ORL77" s="243"/>
      <c r="ORM77" s="243"/>
      <c r="ORN77" s="243"/>
      <c r="ORO77" s="243"/>
      <c r="ORP77" s="243"/>
      <c r="ORQ77" s="243"/>
      <c r="ORR77" s="243"/>
      <c r="ORS77" s="243"/>
      <c r="ORT77" s="243"/>
      <c r="ORU77" s="243"/>
      <c r="ORV77" s="243"/>
      <c r="ORW77" s="243"/>
      <c r="ORX77" s="243"/>
      <c r="ORY77" s="243"/>
      <c r="ORZ77" s="243"/>
      <c r="OSA77" s="243"/>
      <c r="OSB77" s="243"/>
      <c r="OSC77" s="243"/>
      <c r="OSD77" s="243"/>
      <c r="OSE77" s="243"/>
      <c r="OSF77" s="243"/>
      <c r="OSG77" s="243"/>
      <c r="OSH77" s="243"/>
      <c r="OSI77" s="243"/>
      <c r="OSJ77" s="243"/>
      <c r="OSK77" s="243"/>
      <c r="OSL77" s="243"/>
      <c r="OSM77" s="243"/>
      <c r="OSN77" s="243"/>
      <c r="OSO77" s="243"/>
      <c r="OSP77" s="243"/>
      <c r="OSQ77" s="243"/>
      <c r="OSR77" s="243"/>
      <c r="OSS77" s="243"/>
      <c r="OST77" s="243"/>
      <c r="OSU77" s="243"/>
      <c r="OSV77" s="243"/>
      <c r="OSW77" s="243"/>
      <c r="OSX77" s="243"/>
      <c r="OSY77" s="243"/>
      <c r="OSZ77" s="243"/>
      <c r="OTA77" s="243"/>
      <c r="OTB77" s="243"/>
      <c r="OTC77" s="243"/>
      <c r="OTD77" s="243"/>
      <c r="OTE77" s="243"/>
      <c r="OTF77" s="243"/>
      <c r="OTG77" s="243"/>
      <c r="OTH77" s="243"/>
      <c r="OTI77" s="243"/>
      <c r="OTJ77" s="243"/>
      <c r="OTK77" s="243"/>
      <c r="OTL77" s="243"/>
      <c r="OTM77" s="243"/>
      <c r="OTN77" s="243"/>
      <c r="OTO77" s="243"/>
      <c r="OTP77" s="243"/>
      <c r="OTQ77" s="243"/>
      <c r="OTR77" s="243"/>
      <c r="OTS77" s="243"/>
      <c r="OTT77" s="243"/>
      <c r="OTU77" s="243"/>
      <c r="OTV77" s="243"/>
      <c r="OTW77" s="243"/>
      <c r="OTX77" s="243"/>
      <c r="OTY77" s="243"/>
      <c r="OTZ77" s="243"/>
      <c r="OUA77" s="243"/>
      <c r="OUB77" s="243"/>
      <c r="OUC77" s="243"/>
      <c r="OUD77" s="243"/>
      <c r="OUE77" s="243"/>
      <c r="OUF77" s="243"/>
      <c r="OUG77" s="243"/>
      <c r="OUH77" s="243"/>
      <c r="OUI77" s="243"/>
      <c r="OUJ77" s="243"/>
      <c r="OUK77" s="243"/>
      <c r="OUL77" s="243"/>
      <c r="OUM77" s="243"/>
      <c r="OUN77" s="243"/>
      <c r="OUO77" s="243"/>
      <c r="OUP77" s="243"/>
      <c r="OUQ77" s="243"/>
      <c r="OUR77" s="243"/>
      <c r="OUS77" s="243"/>
      <c r="OUT77" s="243"/>
      <c r="OUU77" s="243"/>
      <c r="OUV77" s="243"/>
      <c r="OUW77" s="243"/>
      <c r="OUX77" s="243"/>
      <c r="OUY77" s="243"/>
      <c r="OUZ77" s="243"/>
      <c r="OVA77" s="243"/>
      <c r="OVB77" s="243"/>
      <c r="OVC77" s="243"/>
      <c r="OVD77" s="243"/>
      <c r="OVE77" s="243"/>
      <c r="OVF77" s="243"/>
      <c r="OVG77" s="243"/>
      <c r="OVH77" s="243"/>
      <c r="OVI77" s="243"/>
      <c r="OVJ77" s="243"/>
      <c r="OVK77" s="243"/>
      <c r="OVL77" s="243"/>
      <c r="OVM77" s="243"/>
      <c r="OVN77" s="243"/>
      <c r="OVO77" s="243"/>
      <c r="OVP77" s="243"/>
      <c r="OVQ77" s="243"/>
      <c r="OVR77" s="243"/>
      <c r="OVS77" s="243"/>
      <c r="OVT77" s="243"/>
      <c r="OVU77" s="243"/>
      <c r="OVV77" s="243"/>
      <c r="OVW77" s="243"/>
      <c r="OVX77" s="243"/>
      <c r="OVY77" s="243"/>
      <c r="OVZ77" s="243"/>
      <c r="OWA77" s="243"/>
      <c r="OWB77" s="243"/>
      <c r="OWC77" s="243"/>
      <c r="OWD77" s="243"/>
      <c r="OWE77" s="243"/>
      <c r="OWF77" s="243"/>
      <c r="OWG77" s="243"/>
      <c r="OWH77" s="243"/>
      <c r="OWI77" s="243"/>
      <c r="OWJ77" s="243"/>
      <c r="OWK77" s="243"/>
      <c r="OWL77" s="243"/>
      <c r="OWM77" s="243"/>
      <c r="OWN77" s="243"/>
      <c r="OWO77" s="243"/>
      <c r="OWP77" s="243"/>
      <c r="OWQ77" s="243"/>
      <c r="OWR77" s="243"/>
      <c r="OWS77" s="243"/>
      <c r="OWT77" s="243"/>
      <c r="OWU77" s="243"/>
      <c r="OWV77" s="243"/>
      <c r="OWW77" s="243"/>
      <c r="OWX77" s="243"/>
      <c r="OWY77" s="243"/>
      <c r="OWZ77" s="243"/>
      <c r="OXA77" s="243"/>
      <c r="OXB77" s="243"/>
      <c r="OXC77" s="243"/>
      <c r="OXD77" s="243"/>
      <c r="OXE77" s="243"/>
      <c r="OXF77" s="243"/>
      <c r="OXG77" s="243"/>
      <c r="OXH77" s="243"/>
      <c r="OXI77" s="243"/>
      <c r="OXJ77" s="243"/>
      <c r="OXK77" s="243"/>
      <c r="OXL77" s="243"/>
      <c r="OXM77" s="243"/>
      <c r="OXN77" s="243"/>
      <c r="OXO77" s="243"/>
      <c r="OXP77" s="243"/>
      <c r="OXQ77" s="243"/>
      <c r="OXR77" s="243"/>
      <c r="OXS77" s="243"/>
      <c r="OXT77" s="243"/>
      <c r="OXU77" s="243"/>
      <c r="OXV77" s="243"/>
      <c r="OXW77" s="243"/>
      <c r="OXX77" s="243"/>
      <c r="OXY77" s="243"/>
      <c r="OXZ77" s="243"/>
      <c r="OYA77" s="243"/>
      <c r="OYB77" s="243"/>
      <c r="OYC77" s="243"/>
      <c r="OYD77" s="243"/>
      <c r="OYE77" s="243"/>
      <c r="OYF77" s="243"/>
      <c r="OYG77" s="243"/>
      <c r="OYH77" s="243"/>
      <c r="OYI77" s="243"/>
      <c r="OYJ77" s="243"/>
      <c r="OYK77" s="243"/>
      <c r="OYL77" s="243"/>
      <c r="OYM77" s="243"/>
      <c r="OYN77" s="243"/>
      <c r="OYO77" s="243"/>
      <c r="OYP77" s="243"/>
      <c r="OYQ77" s="243"/>
      <c r="OYR77" s="243"/>
      <c r="OYS77" s="243"/>
      <c r="OYT77" s="243"/>
      <c r="OYU77" s="243"/>
      <c r="OYV77" s="243"/>
      <c r="OYW77" s="243"/>
      <c r="OYX77" s="243"/>
      <c r="OYY77" s="243"/>
      <c r="OYZ77" s="243"/>
      <c r="OZA77" s="243"/>
      <c r="OZB77" s="243"/>
      <c r="OZC77" s="243"/>
      <c r="OZD77" s="243"/>
      <c r="OZE77" s="243"/>
      <c r="OZF77" s="243"/>
      <c r="OZG77" s="243"/>
      <c r="OZH77" s="243"/>
      <c r="OZI77" s="243"/>
      <c r="OZJ77" s="243"/>
      <c r="OZK77" s="243"/>
      <c r="OZL77" s="243"/>
      <c r="OZM77" s="243"/>
      <c r="OZN77" s="243"/>
      <c r="OZO77" s="243"/>
      <c r="OZP77" s="243"/>
      <c r="OZQ77" s="243"/>
      <c r="OZR77" s="243"/>
      <c r="OZS77" s="243"/>
      <c r="OZT77" s="243"/>
      <c r="OZU77" s="243"/>
      <c r="OZV77" s="243"/>
      <c r="OZW77" s="243"/>
      <c r="OZX77" s="243"/>
      <c r="OZY77" s="243"/>
      <c r="OZZ77" s="243"/>
      <c r="PAA77" s="243"/>
      <c r="PAB77" s="243"/>
      <c r="PAC77" s="243"/>
      <c r="PAD77" s="243"/>
      <c r="PAE77" s="243"/>
      <c r="PAF77" s="243"/>
      <c r="PAG77" s="243"/>
      <c r="PAH77" s="243"/>
      <c r="PAI77" s="243"/>
      <c r="PAJ77" s="243"/>
      <c r="PAK77" s="243"/>
      <c r="PAL77" s="243"/>
      <c r="PAM77" s="243"/>
      <c r="PAN77" s="243"/>
      <c r="PAO77" s="243"/>
      <c r="PAP77" s="243"/>
      <c r="PAQ77" s="243"/>
      <c r="PAR77" s="243"/>
      <c r="PAS77" s="243"/>
      <c r="PAT77" s="243"/>
      <c r="PAU77" s="243"/>
      <c r="PAV77" s="243"/>
      <c r="PAW77" s="243"/>
      <c r="PAX77" s="243"/>
      <c r="PAY77" s="243"/>
      <c r="PAZ77" s="243"/>
      <c r="PBA77" s="243"/>
      <c r="PBB77" s="243"/>
      <c r="PBC77" s="243"/>
      <c r="PBD77" s="243"/>
      <c r="PBE77" s="243"/>
      <c r="PBF77" s="243"/>
      <c r="PBG77" s="243"/>
      <c r="PBH77" s="243"/>
      <c r="PBI77" s="243"/>
      <c r="PBJ77" s="243"/>
      <c r="PBK77" s="243"/>
      <c r="PBL77" s="243"/>
      <c r="PBM77" s="243"/>
      <c r="PBN77" s="243"/>
      <c r="PBO77" s="243"/>
      <c r="PBP77" s="243"/>
      <c r="PBQ77" s="243"/>
      <c r="PBR77" s="243"/>
      <c r="PBS77" s="243"/>
      <c r="PBT77" s="243"/>
      <c r="PBU77" s="243"/>
      <c r="PBV77" s="243"/>
      <c r="PBW77" s="243"/>
      <c r="PBX77" s="243"/>
      <c r="PBY77" s="243"/>
      <c r="PBZ77" s="243"/>
      <c r="PCA77" s="243"/>
      <c r="PCB77" s="243"/>
      <c r="PCC77" s="243"/>
      <c r="PCD77" s="243"/>
      <c r="PCE77" s="243"/>
      <c r="PCF77" s="243"/>
      <c r="PCG77" s="243"/>
      <c r="PCH77" s="243"/>
      <c r="PCI77" s="243"/>
      <c r="PCJ77" s="243"/>
      <c r="PCK77" s="243"/>
      <c r="PCL77" s="243"/>
      <c r="PCM77" s="243"/>
      <c r="PCN77" s="243"/>
      <c r="PCO77" s="243"/>
      <c r="PCP77" s="243"/>
      <c r="PCQ77" s="243"/>
      <c r="PCR77" s="243"/>
      <c r="PCS77" s="243"/>
      <c r="PCT77" s="243"/>
      <c r="PCU77" s="243"/>
      <c r="PCV77" s="243"/>
      <c r="PCW77" s="243"/>
      <c r="PCX77" s="243"/>
      <c r="PCY77" s="243"/>
      <c r="PCZ77" s="243"/>
      <c r="PDA77" s="243"/>
      <c r="PDB77" s="243"/>
      <c r="PDC77" s="243"/>
      <c r="PDD77" s="243"/>
      <c r="PDE77" s="243"/>
      <c r="PDF77" s="243"/>
      <c r="PDG77" s="243"/>
      <c r="PDH77" s="243"/>
      <c r="PDI77" s="243"/>
      <c r="PDJ77" s="243"/>
      <c r="PDK77" s="243"/>
      <c r="PDL77" s="243"/>
      <c r="PDM77" s="243"/>
      <c r="PDN77" s="243"/>
      <c r="PDO77" s="243"/>
      <c r="PDP77" s="243"/>
      <c r="PDQ77" s="243"/>
      <c r="PDR77" s="243"/>
      <c r="PDS77" s="243"/>
      <c r="PDT77" s="243"/>
      <c r="PDU77" s="243"/>
      <c r="PDV77" s="243"/>
      <c r="PDW77" s="243"/>
      <c r="PDX77" s="243"/>
      <c r="PDY77" s="243"/>
      <c r="PDZ77" s="243"/>
      <c r="PEA77" s="243"/>
      <c r="PEB77" s="243"/>
      <c r="PEC77" s="243"/>
      <c r="PED77" s="243"/>
      <c r="PEE77" s="243"/>
      <c r="PEF77" s="243"/>
      <c r="PEG77" s="243"/>
      <c r="PEH77" s="243"/>
      <c r="PEI77" s="243"/>
      <c r="PEJ77" s="243"/>
      <c r="PEK77" s="243"/>
      <c r="PEL77" s="243"/>
      <c r="PEM77" s="243"/>
      <c r="PEN77" s="243"/>
      <c r="PEO77" s="243"/>
      <c r="PEP77" s="243"/>
      <c r="PEQ77" s="243"/>
      <c r="PER77" s="243"/>
      <c r="PES77" s="243"/>
      <c r="PET77" s="243"/>
      <c r="PEU77" s="243"/>
      <c r="PEV77" s="243"/>
      <c r="PEW77" s="243"/>
      <c r="PEX77" s="243"/>
      <c r="PEY77" s="243"/>
      <c r="PEZ77" s="243"/>
      <c r="PFA77" s="243"/>
      <c r="PFB77" s="243"/>
      <c r="PFC77" s="243"/>
      <c r="PFD77" s="243"/>
      <c r="PFE77" s="243"/>
      <c r="PFF77" s="243"/>
      <c r="PFG77" s="243"/>
      <c r="PFH77" s="243"/>
      <c r="PFI77" s="243"/>
      <c r="PFJ77" s="243"/>
      <c r="PFK77" s="243"/>
      <c r="PFL77" s="243"/>
      <c r="PFM77" s="243"/>
      <c r="PFN77" s="243"/>
      <c r="PFO77" s="243"/>
      <c r="PFP77" s="243"/>
      <c r="PFQ77" s="243"/>
      <c r="PFR77" s="243"/>
      <c r="PFS77" s="243"/>
      <c r="PFT77" s="243"/>
      <c r="PFU77" s="243"/>
      <c r="PFV77" s="243"/>
      <c r="PFW77" s="243"/>
      <c r="PFX77" s="243"/>
      <c r="PFY77" s="243"/>
      <c r="PFZ77" s="243"/>
      <c r="PGA77" s="243"/>
      <c r="PGB77" s="243"/>
      <c r="PGC77" s="243"/>
      <c r="PGD77" s="243"/>
      <c r="PGE77" s="243"/>
      <c r="PGF77" s="243"/>
      <c r="PGG77" s="243"/>
      <c r="PGH77" s="243"/>
      <c r="PGI77" s="243"/>
      <c r="PGJ77" s="243"/>
      <c r="PGK77" s="243"/>
      <c r="PGL77" s="243"/>
      <c r="PGM77" s="243"/>
      <c r="PGN77" s="243"/>
      <c r="PGO77" s="243"/>
      <c r="PGP77" s="243"/>
      <c r="PGQ77" s="243"/>
      <c r="PGR77" s="243"/>
      <c r="PGS77" s="243"/>
      <c r="PGT77" s="243"/>
      <c r="PGU77" s="243"/>
      <c r="PGV77" s="243"/>
      <c r="PGW77" s="243"/>
      <c r="PGX77" s="243"/>
      <c r="PGY77" s="243"/>
      <c r="PGZ77" s="243"/>
      <c r="PHA77" s="243"/>
      <c r="PHB77" s="243"/>
      <c r="PHC77" s="243"/>
      <c r="PHD77" s="243"/>
      <c r="PHE77" s="243"/>
      <c r="PHF77" s="243"/>
      <c r="PHG77" s="243"/>
      <c r="PHH77" s="243"/>
      <c r="PHI77" s="243"/>
      <c r="PHJ77" s="243"/>
      <c r="PHK77" s="243"/>
      <c r="PHL77" s="243"/>
      <c r="PHM77" s="243"/>
      <c r="PHN77" s="243"/>
      <c r="PHO77" s="243"/>
      <c r="PHP77" s="243"/>
      <c r="PHQ77" s="243"/>
      <c r="PHR77" s="243"/>
      <c r="PHS77" s="243"/>
      <c r="PHT77" s="243"/>
      <c r="PHU77" s="243"/>
      <c r="PHV77" s="243"/>
      <c r="PHW77" s="243"/>
      <c r="PHX77" s="243"/>
      <c r="PHY77" s="243"/>
      <c r="PHZ77" s="243"/>
      <c r="PIA77" s="243"/>
      <c r="PIB77" s="243"/>
      <c r="PIC77" s="243"/>
      <c r="PID77" s="243"/>
      <c r="PIE77" s="243"/>
      <c r="PIF77" s="243"/>
      <c r="PIG77" s="243"/>
      <c r="PIH77" s="243"/>
      <c r="PII77" s="243"/>
      <c r="PIJ77" s="243"/>
      <c r="PIK77" s="243"/>
      <c r="PIL77" s="243"/>
      <c r="PIM77" s="243"/>
      <c r="PIN77" s="243"/>
      <c r="PIO77" s="243"/>
      <c r="PIP77" s="243"/>
      <c r="PIQ77" s="243"/>
      <c r="PIR77" s="243"/>
      <c r="PIS77" s="243"/>
      <c r="PIT77" s="243"/>
      <c r="PIU77" s="243"/>
      <c r="PIV77" s="243"/>
      <c r="PIW77" s="243"/>
      <c r="PIX77" s="243"/>
      <c r="PIY77" s="243"/>
      <c r="PIZ77" s="243"/>
      <c r="PJA77" s="243"/>
      <c r="PJB77" s="243"/>
      <c r="PJC77" s="243"/>
      <c r="PJD77" s="243"/>
      <c r="PJE77" s="243"/>
      <c r="PJF77" s="243"/>
      <c r="PJG77" s="243"/>
      <c r="PJH77" s="243"/>
      <c r="PJI77" s="243"/>
      <c r="PJJ77" s="243"/>
      <c r="PJK77" s="243"/>
      <c r="PJL77" s="243"/>
      <c r="PJM77" s="243"/>
      <c r="PJN77" s="243"/>
      <c r="PJO77" s="243"/>
      <c r="PJP77" s="243"/>
      <c r="PJQ77" s="243"/>
      <c r="PJR77" s="243"/>
      <c r="PJS77" s="243"/>
      <c r="PJT77" s="243"/>
      <c r="PJU77" s="243"/>
      <c r="PJV77" s="243"/>
      <c r="PJW77" s="243"/>
      <c r="PJX77" s="243"/>
      <c r="PJY77" s="243"/>
      <c r="PJZ77" s="243"/>
      <c r="PKA77" s="243"/>
      <c r="PKB77" s="243"/>
      <c r="PKC77" s="243"/>
      <c r="PKD77" s="243"/>
      <c r="PKE77" s="243"/>
      <c r="PKF77" s="243"/>
      <c r="PKG77" s="243"/>
      <c r="PKH77" s="243"/>
      <c r="PKI77" s="243"/>
      <c r="PKJ77" s="243"/>
      <c r="PKK77" s="243"/>
      <c r="PKL77" s="243"/>
      <c r="PKM77" s="243"/>
      <c r="PKN77" s="243"/>
      <c r="PKO77" s="243"/>
      <c r="PKP77" s="243"/>
      <c r="PKQ77" s="243"/>
      <c r="PKR77" s="243"/>
      <c r="PKS77" s="243"/>
      <c r="PKT77" s="243"/>
      <c r="PKU77" s="243"/>
      <c r="PKV77" s="243"/>
      <c r="PKW77" s="243"/>
      <c r="PKX77" s="243"/>
      <c r="PKY77" s="243"/>
      <c r="PKZ77" s="243"/>
      <c r="PLA77" s="243"/>
      <c r="PLB77" s="243"/>
      <c r="PLC77" s="243"/>
      <c r="PLD77" s="243"/>
      <c r="PLE77" s="243"/>
      <c r="PLF77" s="243"/>
      <c r="PLG77" s="243"/>
      <c r="PLH77" s="243"/>
      <c r="PLI77" s="243"/>
      <c r="PLJ77" s="243"/>
      <c r="PLK77" s="243"/>
      <c r="PLL77" s="243"/>
      <c r="PLM77" s="243"/>
      <c r="PLN77" s="243"/>
      <c r="PLO77" s="243"/>
      <c r="PLP77" s="243"/>
      <c r="PLQ77" s="243"/>
      <c r="PLR77" s="243"/>
      <c r="PLS77" s="243"/>
      <c r="PLT77" s="243"/>
      <c r="PLU77" s="243"/>
      <c r="PLV77" s="243"/>
      <c r="PLW77" s="243"/>
      <c r="PLX77" s="243"/>
      <c r="PLY77" s="243"/>
      <c r="PLZ77" s="243"/>
      <c r="PMA77" s="243"/>
      <c r="PMB77" s="243"/>
      <c r="PMC77" s="243"/>
      <c r="PMD77" s="243"/>
      <c r="PME77" s="243"/>
      <c r="PMF77" s="243"/>
      <c r="PMG77" s="243"/>
      <c r="PMH77" s="243"/>
      <c r="PMI77" s="243"/>
      <c r="PMJ77" s="243"/>
      <c r="PMK77" s="243"/>
      <c r="PML77" s="243"/>
      <c r="PMM77" s="243"/>
      <c r="PMN77" s="243"/>
      <c r="PMO77" s="243"/>
      <c r="PMP77" s="243"/>
      <c r="PMQ77" s="243"/>
      <c r="PMR77" s="243"/>
      <c r="PMS77" s="243"/>
      <c r="PMT77" s="243"/>
      <c r="PMU77" s="243"/>
      <c r="PMV77" s="243"/>
      <c r="PMW77" s="243"/>
      <c r="PMX77" s="243"/>
      <c r="PMY77" s="243"/>
      <c r="PMZ77" s="243"/>
      <c r="PNA77" s="243"/>
      <c r="PNB77" s="243"/>
      <c r="PNC77" s="243"/>
      <c r="PND77" s="243"/>
      <c r="PNE77" s="243"/>
      <c r="PNF77" s="243"/>
      <c r="PNG77" s="243"/>
      <c r="PNH77" s="243"/>
      <c r="PNI77" s="243"/>
      <c r="PNJ77" s="243"/>
      <c r="PNK77" s="243"/>
      <c r="PNL77" s="243"/>
      <c r="PNM77" s="243"/>
      <c r="PNN77" s="243"/>
      <c r="PNO77" s="243"/>
      <c r="PNP77" s="243"/>
      <c r="PNQ77" s="243"/>
      <c r="PNR77" s="243"/>
      <c r="PNS77" s="243"/>
      <c r="PNT77" s="243"/>
      <c r="PNU77" s="243"/>
      <c r="PNV77" s="243"/>
      <c r="PNW77" s="243"/>
      <c r="PNX77" s="243"/>
      <c r="PNY77" s="243"/>
      <c r="PNZ77" s="243"/>
      <c r="POA77" s="243"/>
      <c r="POB77" s="243"/>
      <c r="POC77" s="243"/>
      <c r="POD77" s="243"/>
      <c r="POE77" s="243"/>
      <c r="POF77" s="243"/>
      <c r="POG77" s="243"/>
      <c r="POH77" s="243"/>
      <c r="POI77" s="243"/>
      <c r="POJ77" s="243"/>
      <c r="POK77" s="243"/>
      <c r="POL77" s="243"/>
      <c r="POM77" s="243"/>
      <c r="PON77" s="243"/>
      <c r="POO77" s="243"/>
      <c r="POP77" s="243"/>
      <c r="POQ77" s="243"/>
      <c r="POR77" s="243"/>
      <c r="POS77" s="243"/>
      <c r="POT77" s="243"/>
      <c r="POU77" s="243"/>
      <c r="POV77" s="243"/>
      <c r="POW77" s="243"/>
      <c r="POX77" s="243"/>
      <c r="POY77" s="243"/>
      <c r="POZ77" s="243"/>
      <c r="PPA77" s="243"/>
      <c r="PPB77" s="243"/>
      <c r="PPC77" s="243"/>
      <c r="PPD77" s="243"/>
      <c r="PPE77" s="243"/>
      <c r="PPF77" s="243"/>
      <c r="PPG77" s="243"/>
      <c r="PPH77" s="243"/>
      <c r="PPI77" s="243"/>
      <c r="PPJ77" s="243"/>
      <c r="PPK77" s="243"/>
      <c r="PPL77" s="243"/>
      <c r="PPM77" s="243"/>
      <c r="PPN77" s="243"/>
      <c r="PPO77" s="243"/>
      <c r="PPP77" s="243"/>
      <c r="PPQ77" s="243"/>
      <c r="PPR77" s="243"/>
      <c r="PPS77" s="243"/>
      <c r="PPT77" s="243"/>
      <c r="PPU77" s="243"/>
      <c r="PPV77" s="243"/>
      <c r="PPW77" s="243"/>
      <c r="PPX77" s="243"/>
      <c r="PPY77" s="243"/>
      <c r="PPZ77" s="243"/>
      <c r="PQA77" s="243"/>
      <c r="PQB77" s="243"/>
      <c r="PQC77" s="243"/>
      <c r="PQD77" s="243"/>
      <c r="PQE77" s="243"/>
      <c r="PQF77" s="243"/>
      <c r="PQG77" s="243"/>
      <c r="PQH77" s="243"/>
      <c r="PQI77" s="243"/>
      <c r="PQJ77" s="243"/>
      <c r="PQK77" s="243"/>
      <c r="PQL77" s="243"/>
      <c r="PQM77" s="243"/>
      <c r="PQN77" s="243"/>
      <c r="PQO77" s="243"/>
      <c r="PQP77" s="243"/>
      <c r="PQQ77" s="243"/>
      <c r="PQR77" s="243"/>
      <c r="PQS77" s="243"/>
      <c r="PQT77" s="243"/>
      <c r="PQU77" s="243"/>
      <c r="PQV77" s="243"/>
      <c r="PQW77" s="243"/>
      <c r="PQX77" s="243"/>
      <c r="PQY77" s="243"/>
      <c r="PQZ77" s="243"/>
      <c r="PRA77" s="243"/>
      <c r="PRB77" s="243"/>
      <c r="PRC77" s="243"/>
      <c r="PRD77" s="243"/>
      <c r="PRE77" s="243"/>
      <c r="PRF77" s="243"/>
      <c r="PRG77" s="243"/>
      <c r="PRH77" s="243"/>
      <c r="PRI77" s="243"/>
      <c r="PRJ77" s="243"/>
      <c r="PRK77" s="243"/>
      <c r="PRL77" s="243"/>
      <c r="PRM77" s="243"/>
      <c r="PRN77" s="243"/>
      <c r="PRO77" s="243"/>
      <c r="PRP77" s="243"/>
      <c r="PRQ77" s="243"/>
      <c r="PRR77" s="243"/>
      <c r="PRS77" s="243"/>
      <c r="PRT77" s="243"/>
      <c r="PRU77" s="243"/>
      <c r="PRV77" s="243"/>
      <c r="PRW77" s="243"/>
      <c r="PRX77" s="243"/>
      <c r="PRY77" s="243"/>
      <c r="PRZ77" s="243"/>
      <c r="PSA77" s="243"/>
      <c r="PSB77" s="243"/>
      <c r="PSC77" s="243"/>
      <c r="PSD77" s="243"/>
      <c r="PSE77" s="243"/>
      <c r="PSF77" s="243"/>
      <c r="PSG77" s="243"/>
      <c r="PSH77" s="243"/>
      <c r="PSI77" s="243"/>
      <c r="PSJ77" s="243"/>
      <c r="PSK77" s="243"/>
      <c r="PSL77" s="243"/>
      <c r="PSM77" s="243"/>
      <c r="PSN77" s="243"/>
      <c r="PSO77" s="243"/>
      <c r="PSP77" s="243"/>
      <c r="PSQ77" s="243"/>
      <c r="PSR77" s="243"/>
      <c r="PSS77" s="243"/>
      <c r="PST77" s="243"/>
      <c r="PSU77" s="243"/>
      <c r="PSV77" s="243"/>
      <c r="PSW77" s="243"/>
      <c r="PSX77" s="243"/>
      <c r="PSY77" s="243"/>
      <c r="PSZ77" s="243"/>
      <c r="PTA77" s="243"/>
      <c r="PTB77" s="243"/>
      <c r="PTC77" s="243"/>
      <c r="PTD77" s="243"/>
      <c r="PTE77" s="243"/>
      <c r="PTF77" s="243"/>
      <c r="PTG77" s="243"/>
      <c r="PTH77" s="243"/>
      <c r="PTI77" s="243"/>
      <c r="PTJ77" s="243"/>
      <c r="PTK77" s="243"/>
      <c r="PTL77" s="243"/>
      <c r="PTM77" s="243"/>
      <c r="PTN77" s="243"/>
      <c r="PTO77" s="243"/>
      <c r="PTP77" s="243"/>
      <c r="PTQ77" s="243"/>
      <c r="PTR77" s="243"/>
      <c r="PTS77" s="243"/>
      <c r="PTT77" s="243"/>
      <c r="PTU77" s="243"/>
      <c r="PTV77" s="243"/>
      <c r="PTW77" s="243"/>
      <c r="PTX77" s="243"/>
      <c r="PTY77" s="243"/>
      <c r="PTZ77" s="243"/>
      <c r="PUA77" s="243"/>
      <c r="PUB77" s="243"/>
      <c r="PUC77" s="243"/>
      <c r="PUD77" s="243"/>
      <c r="PUE77" s="243"/>
      <c r="PUF77" s="243"/>
      <c r="PUG77" s="243"/>
      <c r="PUH77" s="243"/>
      <c r="PUI77" s="243"/>
      <c r="PUJ77" s="243"/>
      <c r="PUK77" s="243"/>
      <c r="PUL77" s="243"/>
      <c r="PUM77" s="243"/>
      <c r="PUN77" s="243"/>
      <c r="PUO77" s="243"/>
      <c r="PUP77" s="243"/>
      <c r="PUQ77" s="243"/>
      <c r="PUR77" s="243"/>
      <c r="PUS77" s="243"/>
      <c r="PUT77" s="243"/>
      <c r="PUU77" s="243"/>
      <c r="PUV77" s="243"/>
      <c r="PUW77" s="243"/>
      <c r="PUX77" s="243"/>
      <c r="PUY77" s="243"/>
      <c r="PUZ77" s="243"/>
      <c r="PVA77" s="243"/>
      <c r="PVB77" s="243"/>
      <c r="PVC77" s="243"/>
      <c r="PVD77" s="243"/>
      <c r="PVE77" s="243"/>
      <c r="PVF77" s="243"/>
      <c r="PVG77" s="243"/>
      <c r="PVH77" s="243"/>
      <c r="PVI77" s="243"/>
      <c r="PVJ77" s="243"/>
      <c r="PVK77" s="243"/>
      <c r="PVL77" s="243"/>
      <c r="PVM77" s="243"/>
      <c r="PVN77" s="243"/>
      <c r="PVO77" s="243"/>
      <c r="PVP77" s="243"/>
      <c r="PVQ77" s="243"/>
      <c r="PVR77" s="243"/>
      <c r="PVS77" s="243"/>
      <c r="PVT77" s="243"/>
      <c r="PVU77" s="243"/>
      <c r="PVV77" s="243"/>
      <c r="PVW77" s="243"/>
      <c r="PVX77" s="243"/>
      <c r="PVY77" s="243"/>
      <c r="PVZ77" s="243"/>
      <c r="PWA77" s="243"/>
      <c r="PWB77" s="243"/>
      <c r="PWC77" s="243"/>
      <c r="PWD77" s="243"/>
      <c r="PWE77" s="243"/>
      <c r="PWF77" s="243"/>
      <c r="PWG77" s="243"/>
      <c r="PWH77" s="243"/>
      <c r="PWI77" s="243"/>
      <c r="PWJ77" s="243"/>
      <c r="PWK77" s="243"/>
      <c r="PWL77" s="243"/>
      <c r="PWM77" s="243"/>
      <c r="PWN77" s="243"/>
      <c r="PWO77" s="243"/>
      <c r="PWP77" s="243"/>
      <c r="PWQ77" s="243"/>
      <c r="PWR77" s="243"/>
      <c r="PWS77" s="243"/>
      <c r="PWT77" s="243"/>
      <c r="PWU77" s="243"/>
      <c r="PWV77" s="243"/>
      <c r="PWW77" s="243"/>
      <c r="PWX77" s="243"/>
      <c r="PWY77" s="243"/>
      <c r="PWZ77" s="243"/>
      <c r="PXA77" s="243"/>
      <c r="PXB77" s="243"/>
      <c r="PXC77" s="243"/>
      <c r="PXD77" s="243"/>
      <c r="PXE77" s="243"/>
      <c r="PXF77" s="243"/>
      <c r="PXG77" s="243"/>
      <c r="PXH77" s="243"/>
      <c r="PXI77" s="243"/>
      <c r="PXJ77" s="243"/>
      <c r="PXK77" s="243"/>
      <c r="PXL77" s="243"/>
      <c r="PXM77" s="243"/>
      <c r="PXN77" s="243"/>
      <c r="PXO77" s="243"/>
      <c r="PXP77" s="243"/>
      <c r="PXQ77" s="243"/>
      <c r="PXR77" s="243"/>
      <c r="PXS77" s="243"/>
      <c r="PXT77" s="243"/>
      <c r="PXU77" s="243"/>
      <c r="PXV77" s="243"/>
      <c r="PXW77" s="243"/>
      <c r="PXX77" s="243"/>
      <c r="PXY77" s="243"/>
      <c r="PXZ77" s="243"/>
      <c r="PYA77" s="243"/>
      <c r="PYB77" s="243"/>
      <c r="PYC77" s="243"/>
      <c r="PYD77" s="243"/>
      <c r="PYE77" s="243"/>
      <c r="PYF77" s="243"/>
      <c r="PYG77" s="243"/>
      <c r="PYH77" s="243"/>
      <c r="PYI77" s="243"/>
      <c r="PYJ77" s="243"/>
      <c r="PYK77" s="243"/>
      <c r="PYL77" s="243"/>
      <c r="PYM77" s="243"/>
      <c r="PYN77" s="243"/>
      <c r="PYO77" s="243"/>
      <c r="PYP77" s="243"/>
      <c r="PYQ77" s="243"/>
      <c r="PYR77" s="243"/>
      <c r="PYS77" s="243"/>
      <c r="PYT77" s="243"/>
      <c r="PYU77" s="243"/>
      <c r="PYV77" s="243"/>
      <c r="PYW77" s="243"/>
      <c r="PYX77" s="243"/>
      <c r="PYY77" s="243"/>
      <c r="PYZ77" s="243"/>
      <c r="PZA77" s="243"/>
      <c r="PZB77" s="243"/>
      <c r="PZC77" s="243"/>
      <c r="PZD77" s="243"/>
      <c r="PZE77" s="243"/>
      <c r="PZF77" s="243"/>
      <c r="PZG77" s="243"/>
      <c r="PZH77" s="243"/>
      <c r="PZI77" s="243"/>
      <c r="PZJ77" s="243"/>
      <c r="PZK77" s="243"/>
      <c r="PZL77" s="243"/>
      <c r="PZM77" s="243"/>
      <c r="PZN77" s="243"/>
      <c r="PZO77" s="243"/>
      <c r="PZP77" s="243"/>
      <c r="PZQ77" s="243"/>
      <c r="PZR77" s="243"/>
      <c r="PZS77" s="243"/>
      <c r="PZT77" s="243"/>
      <c r="PZU77" s="243"/>
      <c r="PZV77" s="243"/>
      <c r="PZW77" s="243"/>
      <c r="PZX77" s="243"/>
      <c r="PZY77" s="243"/>
      <c r="PZZ77" s="243"/>
      <c r="QAA77" s="243"/>
      <c r="QAB77" s="243"/>
      <c r="QAC77" s="243"/>
      <c r="QAD77" s="243"/>
      <c r="QAE77" s="243"/>
      <c r="QAF77" s="243"/>
      <c r="QAG77" s="243"/>
      <c r="QAH77" s="243"/>
      <c r="QAI77" s="243"/>
      <c r="QAJ77" s="243"/>
      <c r="QAK77" s="243"/>
      <c r="QAL77" s="243"/>
      <c r="QAM77" s="243"/>
      <c r="QAN77" s="243"/>
      <c r="QAO77" s="243"/>
      <c r="QAP77" s="243"/>
      <c r="QAQ77" s="243"/>
      <c r="QAR77" s="243"/>
      <c r="QAS77" s="243"/>
      <c r="QAT77" s="243"/>
      <c r="QAU77" s="243"/>
      <c r="QAV77" s="243"/>
      <c r="QAW77" s="243"/>
      <c r="QAX77" s="243"/>
      <c r="QAY77" s="243"/>
      <c r="QAZ77" s="243"/>
      <c r="QBA77" s="243"/>
      <c r="QBB77" s="243"/>
      <c r="QBC77" s="243"/>
      <c r="QBD77" s="243"/>
      <c r="QBE77" s="243"/>
      <c r="QBF77" s="243"/>
      <c r="QBG77" s="243"/>
      <c r="QBH77" s="243"/>
      <c r="QBI77" s="243"/>
      <c r="QBJ77" s="243"/>
      <c r="QBK77" s="243"/>
      <c r="QBL77" s="243"/>
      <c r="QBM77" s="243"/>
      <c r="QBN77" s="243"/>
      <c r="QBO77" s="243"/>
      <c r="QBP77" s="243"/>
      <c r="QBQ77" s="243"/>
      <c r="QBR77" s="243"/>
      <c r="QBS77" s="243"/>
      <c r="QBT77" s="243"/>
      <c r="QBU77" s="243"/>
      <c r="QBV77" s="243"/>
      <c r="QBW77" s="243"/>
      <c r="QBX77" s="243"/>
      <c r="QBY77" s="243"/>
      <c r="QBZ77" s="243"/>
      <c r="QCA77" s="243"/>
      <c r="QCB77" s="243"/>
      <c r="QCC77" s="243"/>
      <c r="QCD77" s="243"/>
      <c r="QCE77" s="243"/>
      <c r="QCF77" s="243"/>
      <c r="QCG77" s="243"/>
      <c r="QCH77" s="243"/>
      <c r="QCI77" s="243"/>
      <c r="QCJ77" s="243"/>
      <c r="QCK77" s="243"/>
      <c r="QCL77" s="243"/>
      <c r="QCM77" s="243"/>
      <c r="QCN77" s="243"/>
      <c r="QCO77" s="243"/>
      <c r="QCP77" s="243"/>
      <c r="QCQ77" s="243"/>
      <c r="QCR77" s="243"/>
      <c r="QCS77" s="243"/>
      <c r="QCT77" s="243"/>
      <c r="QCU77" s="243"/>
      <c r="QCV77" s="243"/>
      <c r="QCW77" s="243"/>
      <c r="QCX77" s="243"/>
      <c r="QCY77" s="243"/>
      <c r="QCZ77" s="243"/>
      <c r="QDA77" s="243"/>
      <c r="QDB77" s="243"/>
      <c r="QDC77" s="243"/>
      <c r="QDD77" s="243"/>
      <c r="QDE77" s="243"/>
      <c r="QDF77" s="243"/>
      <c r="QDG77" s="243"/>
      <c r="QDH77" s="243"/>
      <c r="QDI77" s="243"/>
      <c r="QDJ77" s="243"/>
      <c r="QDK77" s="243"/>
      <c r="QDL77" s="243"/>
      <c r="QDM77" s="243"/>
      <c r="QDN77" s="243"/>
      <c r="QDO77" s="243"/>
      <c r="QDP77" s="243"/>
      <c r="QDQ77" s="243"/>
      <c r="QDR77" s="243"/>
      <c r="QDS77" s="243"/>
      <c r="QDT77" s="243"/>
      <c r="QDU77" s="243"/>
      <c r="QDV77" s="243"/>
      <c r="QDW77" s="243"/>
      <c r="QDX77" s="243"/>
      <c r="QDY77" s="243"/>
      <c r="QDZ77" s="243"/>
      <c r="QEA77" s="243"/>
      <c r="QEB77" s="243"/>
      <c r="QEC77" s="243"/>
      <c r="QED77" s="243"/>
      <c r="QEE77" s="243"/>
      <c r="QEF77" s="243"/>
      <c r="QEG77" s="243"/>
      <c r="QEH77" s="243"/>
      <c r="QEI77" s="243"/>
      <c r="QEJ77" s="243"/>
      <c r="QEK77" s="243"/>
      <c r="QEL77" s="243"/>
      <c r="QEM77" s="243"/>
      <c r="QEN77" s="243"/>
      <c r="QEO77" s="243"/>
      <c r="QEP77" s="243"/>
      <c r="QEQ77" s="243"/>
      <c r="QER77" s="243"/>
      <c r="QES77" s="243"/>
      <c r="QET77" s="243"/>
      <c r="QEU77" s="243"/>
      <c r="QEV77" s="243"/>
      <c r="QEW77" s="243"/>
      <c r="QEX77" s="243"/>
      <c r="QEY77" s="243"/>
      <c r="QEZ77" s="243"/>
      <c r="QFA77" s="243"/>
      <c r="QFB77" s="243"/>
      <c r="QFC77" s="243"/>
      <c r="QFD77" s="243"/>
      <c r="QFE77" s="243"/>
      <c r="QFF77" s="243"/>
      <c r="QFG77" s="243"/>
      <c r="QFH77" s="243"/>
      <c r="QFI77" s="243"/>
      <c r="QFJ77" s="243"/>
      <c r="QFK77" s="243"/>
      <c r="QFL77" s="243"/>
      <c r="QFM77" s="243"/>
      <c r="QFN77" s="243"/>
      <c r="QFO77" s="243"/>
      <c r="QFP77" s="243"/>
      <c r="QFQ77" s="243"/>
      <c r="QFR77" s="243"/>
      <c r="QFS77" s="243"/>
      <c r="QFT77" s="243"/>
      <c r="QFU77" s="243"/>
      <c r="QFV77" s="243"/>
      <c r="QFW77" s="243"/>
      <c r="QFX77" s="243"/>
      <c r="QFY77" s="243"/>
      <c r="QFZ77" s="243"/>
      <c r="QGA77" s="243"/>
      <c r="QGB77" s="243"/>
      <c r="QGC77" s="243"/>
      <c r="QGD77" s="243"/>
      <c r="QGE77" s="243"/>
      <c r="QGF77" s="243"/>
      <c r="QGG77" s="243"/>
      <c r="QGH77" s="243"/>
      <c r="QGI77" s="243"/>
      <c r="QGJ77" s="243"/>
      <c r="QGK77" s="243"/>
      <c r="QGL77" s="243"/>
      <c r="QGM77" s="243"/>
      <c r="QGN77" s="243"/>
      <c r="QGO77" s="243"/>
      <c r="QGP77" s="243"/>
      <c r="QGQ77" s="243"/>
      <c r="QGR77" s="243"/>
      <c r="QGS77" s="243"/>
      <c r="QGT77" s="243"/>
      <c r="QGU77" s="243"/>
      <c r="QGV77" s="243"/>
      <c r="QGW77" s="243"/>
      <c r="QGX77" s="243"/>
      <c r="QGY77" s="243"/>
      <c r="QGZ77" s="243"/>
      <c r="QHA77" s="243"/>
      <c r="QHB77" s="243"/>
      <c r="QHC77" s="243"/>
      <c r="QHD77" s="243"/>
      <c r="QHE77" s="243"/>
      <c r="QHF77" s="243"/>
      <c r="QHG77" s="243"/>
      <c r="QHH77" s="243"/>
      <c r="QHI77" s="243"/>
      <c r="QHJ77" s="243"/>
      <c r="QHK77" s="243"/>
      <c r="QHL77" s="243"/>
      <c r="QHM77" s="243"/>
      <c r="QHN77" s="243"/>
      <c r="QHO77" s="243"/>
      <c r="QHP77" s="243"/>
      <c r="QHQ77" s="243"/>
      <c r="QHR77" s="243"/>
      <c r="QHS77" s="243"/>
      <c r="QHT77" s="243"/>
      <c r="QHU77" s="243"/>
      <c r="QHV77" s="243"/>
      <c r="QHW77" s="243"/>
      <c r="QHX77" s="243"/>
      <c r="QHY77" s="243"/>
      <c r="QHZ77" s="243"/>
      <c r="QIA77" s="243"/>
      <c r="QIB77" s="243"/>
      <c r="QIC77" s="243"/>
      <c r="QID77" s="243"/>
      <c r="QIE77" s="243"/>
      <c r="QIF77" s="243"/>
      <c r="QIG77" s="243"/>
      <c r="QIH77" s="243"/>
      <c r="QII77" s="243"/>
      <c r="QIJ77" s="243"/>
      <c r="QIK77" s="243"/>
      <c r="QIL77" s="243"/>
      <c r="QIM77" s="243"/>
      <c r="QIN77" s="243"/>
      <c r="QIO77" s="243"/>
      <c r="QIP77" s="243"/>
      <c r="QIQ77" s="243"/>
      <c r="QIR77" s="243"/>
      <c r="QIS77" s="243"/>
      <c r="QIT77" s="243"/>
      <c r="QIU77" s="243"/>
      <c r="QIV77" s="243"/>
      <c r="QIW77" s="243"/>
      <c r="QIX77" s="243"/>
      <c r="QIY77" s="243"/>
      <c r="QIZ77" s="243"/>
      <c r="QJA77" s="243"/>
      <c r="QJB77" s="243"/>
      <c r="QJC77" s="243"/>
      <c r="QJD77" s="243"/>
      <c r="QJE77" s="243"/>
      <c r="QJF77" s="243"/>
      <c r="QJG77" s="243"/>
      <c r="QJH77" s="243"/>
      <c r="QJI77" s="243"/>
      <c r="QJJ77" s="243"/>
      <c r="QJK77" s="243"/>
      <c r="QJL77" s="243"/>
      <c r="QJM77" s="243"/>
      <c r="QJN77" s="243"/>
      <c r="QJO77" s="243"/>
      <c r="QJP77" s="243"/>
      <c r="QJQ77" s="243"/>
      <c r="QJR77" s="243"/>
      <c r="QJS77" s="243"/>
      <c r="QJT77" s="243"/>
      <c r="QJU77" s="243"/>
      <c r="QJV77" s="243"/>
      <c r="QJW77" s="243"/>
      <c r="QJX77" s="243"/>
      <c r="QJY77" s="243"/>
      <c r="QJZ77" s="243"/>
      <c r="QKA77" s="243"/>
      <c r="QKB77" s="243"/>
      <c r="QKC77" s="243"/>
      <c r="QKD77" s="243"/>
      <c r="QKE77" s="243"/>
      <c r="QKF77" s="243"/>
      <c r="QKG77" s="243"/>
      <c r="QKH77" s="243"/>
      <c r="QKI77" s="243"/>
      <c r="QKJ77" s="243"/>
      <c r="QKK77" s="243"/>
      <c r="QKL77" s="243"/>
      <c r="QKM77" s="243"/>
      <c r="QKN77" s="243"/>
      <c r="QKO77" s="243"/>
      <c r="QKP77" s="243"/>
      <c r="QKQ77" s="243"/>
      <c r="QKR77" s="243"/>
      <c r="QKS77" s="243"/>
      <c r="QKT77" s="243"/>
      <c r="QKU77" s="243"/>
      <c r="QKV77" s="243"/>
      <c r="QKW77" s="243"/>
      <c r="QKX77" s="243"/>
      <c r="QKY77" s="243"/>
      <c r="QKZ77" s="243"/>
      <c r="QLA77" s="243"/>
      <c r="QLB77" s="243"/>
      <c r="QLC77" s="243"/>
      <c r="QLD77" s="243"/>
      <c r="QLE77" s="243"/>
      <c r="QLF77" s="243"/>
      <c r="QLG77" s="243"/>
      <c r="QLH77" s="243"/>
      <c r="QLI77" s="243"/>
      <c r="QLJ77" s="243"/>
      <c r="QLK77" s="243"/>
      <c r="QLL77" s="243"/>
      <c r="QLM77" s="243"/>
      <c r="QLN77" s="243"/>
      <c r="QLO77" s="243"/>
      <c r="QLP77" s="243"/>
      <c r="QLQ77" s="243"/>
      <c r="QLR77" s="243"/>
      <c r="QLS77" s="243"/>
      <c r="QLT77" s="243"/>
      <c r="QLU77" s="243"/>
      <c r="QLV77" s="243"/>
      <c r="QLW77" s="243"/>
      <c r="QLX77" s="243"/>
      <c r="QLY77" s="243"/>
      <c r="QLZ77" s="243"/>
      <c r="QMA77" s="243"/>
      <c r="QMB77" s="243"/>
      <c r="QMC77" s="243"/>
      <c r="QMD77" s="243"/>
      <c r="QME77" s="243"/>
      <c r="QMF77" s="243"/>
      <c r="QMG77" s="243"/>
      <c r="QMH77" s="243"/>
      <c r="QMI77" s="243"/>
      <c r="QMJ77" s="243"/>
      <c r="QMK77" s="243"/>
      <c r="QML77" s="243"/>
      <c r="QMM77" s="243"/>
      <c r="QMN77" s="243"/>
      <c r="QMO77" s="243"/>
      <c r="QMP77" s="243"/>
      <c r="QMQ77" s="243"/>
      <c r="QMR77" s="243"/>
      <c r="QMS77" s="243"/>
      <c r="QMT77" s="243"/>
      <c r="QMU77" s="243"/>
      <c r="QMV77" s="243"/>
      <c r="QMW77" s="243"/>
      <c r="QMX77" s="243"/>
      <c r="QMY77" s="243"/>
      <c r="QMZ77" s="243"/>
      <c r="QNA77" s="243"/>
      <c r="QNB77" s="243"/>
      <c r="QNC77" s="243"/>
      <c r="QND77" s="243"/>
      <c r="QNE77" s="243"/>
      <c r="QNF77" s="243"/>
      <c r="QNG77" s="243"/>
      <c r="QNH77" s="243"/>
      <c r="QNI77" s="243"/>
      <c r="QNJ77" s="243"/>
      <c r="QNK77" s="243"/>
      <c r="QNL77" s="243"/>
      <c r="QNM77" s="243"/>
      <c r="QNN77" s="243"/>
      <c r="QNO77" s="243"/>
      <c r="QNP77" s="243"/>
      <c r="QNQ77" s="243"/>
      <c r="QNR77" s="243"/>
      <c r="QNS77" s="243"/>
      <c r="QNT77" s="243"/>
      <c r="QNU77" s="243"/>
      <c r="QNV77" s="243"/>
      <c r="QNW77" s="243"/>
      <c r="QNX77" s="243"/>
      <c r="QNY77" s="243"/>
      <c r="QNZ77" s="243"/>
      <c r="QOA77" s="243"/>
      <c r="QOB77" s="243"/>
      <c r="QOC77" s="243"/>
      <c r="QOD77" s="243"/>
      <c r="QOE77" s="243"/>
      <c r="QOF77" s="243"/>
      <c r="QOG77" s="243"/>
      <c r="QOH77" s="243"/>
      <c r="QOI77" s="243"/>
      <c r="QOJ77" s="243"/>
      <c r="QOK77" s="243"/>
      <c r="QOL77" s="243"/>
      <c r="QOM77" s="243"/>
      <c r="QON77" s="243"/>
      <c r="QOO77" s="243"/>
      <c r="QOP77" s="243"/>
      <c r="QOQ77" s="243"/>
      <c r="QOR77" s="243"/>
      <c r="QOS77" s="243"/>
      <c r="QOT77" s="243"/>
      <c r="QOU77" s="243"/>
      <c r="QOV77" s="243"/>
      <c r="QOW77" s="243"/>
      <c r="QOX77" s="243"/>
      <c r="QOY77" s="243"/>
      <c r="QOZ77" s="243"/>
      <c r="QPA77" s="243"/>
      <c r="QPB77" s="243"/>
      <c r="QPC77" s="243"/>
      <c r="QPD77" s="243"/>
      <c r="QPE77" s="243"/>
      <c r="QPF77" s="243"/>
      <c r="QPG77" s="243"/>
      <c r="QPH77" s="243"/>
      <c r="QPI77" s="243"/>
      <c r="QPJ77" s="243"/>
      <c r="QPK77" s="243"/>
      <c r="QPL77" s="243"/>
      <c r="QPM77" s="243"/>
      <c r="QPN77" s="243"/>
      <c r="QPO77" s="243"/>
      <c r="QPP77" s="243"/>
      <c r="QPQ77" s="243"/>
      <c r="QPR77" s="243"/>
      <c r="QPS77" s="243"/>
      <c r="QPT77" s="243"/>
      <c r="QPU77" s="243"/>
      <c r="QPV77" s="243"/>
      <c r="QPW77" s="243"/>
      <c r="QPX77" s="243"/>
      <c r="QPY77" s="243"/>
      <c r="QPZ77" s="243"/>
      <c r="QQA77" s="243"/>
      <c r="QQB77" s="243"/>
      <c r="QQC77" s="243"/>
      <c r="QQD77" s="243"/>
      <c r="QQE77" s="243"/>
      <c r="QQF77" s="243"/>
      <c r="QQG77" s="243"/>
      <c r="QQH77" s="243"/>
      <c r="QQI77" s="243"/>
      <c r="QQJ77" s="243"/>
      <c r="QQK77" s="243"/>
      <c r="QQL77" s="243"/>
      <c r="QQM77" s="243"/>
      <c r="QQN77" s="243"/>
      <c r="QQO77" s="243"/>
      <c r="QQP77" s="243"/>
      <c r="QQQ77" s="243"/>
      <c r="QQR77" s="243"/>
      <c r="QQS77" s="243"/>
      <c r="QQT77" s="243"/>
      <c r="QQU77" s="243"/>
      <c r="QQV77" s="243"/>
      <c r="QQW77" s="243"/>
      <c r="QQX77" s="243"/>
      <c r="QQY77" s="243"/>
      <c r="QQZ77" s="243"/>
      <c r="QRA77" s="243"/>
      <c r="QRB77" s="243"/>
      <c r="QRC77" s="243"/>
      <c r="QRD77" s="243"/>
      <c r="QRE77" s="243"/>
      <c r="QRF77" s="243"/>
      <c r="QRG77" s="243"/>
      <c r="QRH77" s="243"/>
      <c r="QRI77" s="243"/>
      <c r="QRJ77" s="243"/>
      <c r="QRK77" s="243"/>
      <c r="QRL77" s="243"/>
      <c r="QRM77" s="243"/>
      <c r="QRN77" s="243"/>
      <c r="QRO77" s="243"/>
      <c r="QRP77" s="243"/>
      <c r="QRQ77" s="243"/>
      <c r="QRR77" s="243"/>
      <c r="QRS77" s="243"/>
      <c r="QRT77" s="243"/>
      <c r="QRU77" s="243"/>
      <c r="QRV77" s="243"/>
      <c r="QRW77" s="243"/>
      <c r="QRX77" s="243"/>
      <c r="QRY77" s="243"/>
      <c r="QRZ77" s="243"/>
      <c r="QSA77" s="243"/>
      <c r="QSB77" s="243"/>
      <c r="QSC77" s="243"/>
      <c r="QSD77" s="243"/>
      <c r="QSE77" s="243"/>
      <c r="QSF77" s="243"/>
      <c r="QSG77" s="243"/>
      <c r="QSH77" s="243"/>
      <c r="QSI77" s="243"/>
      <c r="QSJ77" s="243"/>
      <c r="QSK77" s="243"/>
      <c r="QSL77" s="243"/>
      <c r="QSM77" s="243"/>
      <c r="QSN77" s="243"/>
      <c r="QSO77" s="243"/>
      <c r="QSP77" s="243"/>
      <c r="QSQ77" s="243"/>
      <c r="QSR77" s="243"/>
      <c r="QSS77" s="243"/>
      <c r="QST77" s="243"/>
      <c r="QSU77" s="243"/>
      <c r="QSV77" s="243"/>
      <c r="QSW77" s="243"/>
      <c r="QSX77" s="243"/>
      <c r="QSY77" s="243"/>
      <c r="QSZ77" s="243"/>
      <c r="QTA77" s="243"/>
      <c r="QTB77" s="243"/>
      <c r="QTC77" s="243"/>
      <c r="QTD77" s="243"/>
      <c r="QTE77" s="243"/>
      <c r="QTF77" s="243"/>
      <c r="QTG77" s="243"/>
      <c r="QTH77" s="243"/>
      <c r="QTI77" s="243"/>
      <c r="QTJ77" s="243"/>
      <c r="QTK77" s="243"/>
      <c r="QTL77" s="243"/>
      <c r="QTM77" s="243"/>
      <c r="QTN77" s="243"/>
      <c r="QTO77" s="243"/>
      <c r="QTP77" s="243"/>
      <c r="QTQ77" s="243"/>
      <c r="QTR77" s="243"/>
      <c r="QTS77" s="243"/>
      <c r="QTT77" s="243"/>
      <c r="QTU77" s="243"/>
      <c r="QTV77" s="243"/>
      <c r="QTW77" s="243"/>
      <c r="QTX77" s="243"/>
      <c r="QTY77" s="243"/>
      <c r="QTZ77" s="243"/>
      <c r="QUA77" s="243"/>
      <c r="QUB77" s="243"/>
      <c r="QUC77" s="243"/>
      <c r="QUD77" s="243"/>
      <c r="QUE77" s="243"/>
      <c r="QUF77" s="243"/>
      <c r="QUG77" s="243"/>
      <c r="QUH77" s="243"/>
      <c r="QUI77" s="243"/>
      <c r="QUJ77" s="243"/>
      <c r="QUK77" s="243"/>
      <c r="QUL77" s="243"/>
      <c r="QUM77" s="243"/>
      <c r="QUN77" s="243"/>
      <c r="QUO77" s="243"/>
      <c r="QUP77" s="243"/>
      <c r="QUQ77" s="243"/>
      <c r="QUR77" s="243"/>
      <c r="QUS77" s="243"/>
      <c r="QUT77" s="243"/>
      <c r="QUU77" s="243"/>
      <c r="QUV77" s="243"/>
      <c r="QUW77" s="243"/>
      <c r="QUX77" s="243"/>
      <c r="QUY77" s="243"/>
      <c r="QUZ77" s="243"/>
      <c r="QVA77" s="243"/>
      <c r="QVB77" s="243"/>
      <c r="QVC77" s="243"/>
      <c r="QVD77" s="243"/>
      <c r="QVE77" s="243"/>
      <c r="QVF77" s="243"/>
      <c r="QVG77" s="243"/>
      <c r="QVH77" s="243"/>
      <c r="QVI77" s="243"/>
      <c r="QVJ77" s="243"/>
      <c r="QVK77" s="243"/>
      <c r="QVL77" s="243"/>
      <c r="QVM77" s="243"/>
      <c r="QVN77" s="243"/>
      <c r="QVO77" s="243"/>
      <c r="QVP77" s="243"/>
      <c r="QVQ77" s="243"/>
      <c r="QVR77" s="243"/>
      <c r="QVS77" s="243"/>
      <c r="QVT77" s="243"/>
      <c r="QVU77" s="243"/>
      <c r="QVV77" s="243"/>
      <c r="QVW77" s="243"/>
      <c r="QVX77" s="243"/>
      <c r="QVY77" s="243"/>
      <c r="QVZ77" s="243"/>
      <c r="QWA77" s="243"/>
      <c r="QWB77" s="243"/>
      <c r="QWC77" s="243"/>
      <c r="QWD77" s="243"/>
      <c r="QWE77" s="243"/>
      <c r="QWF77" s="243"/>
      <c r="QWG77" s="243"/>
      <c r="QWH77" s="243"/>
      <c r="QWI77" s="243"/>
      <c r="QWJ77" s="243"/>
      <c r="QWK77" s="243"/>
      <c r="QWL77" s="243"/>
      <c r="QWM77" s="243"/>
      <c r="QWN77" s="243"/>
      <c r="QWO77" s="243"/>
      <c r="QWP77" s="243"/>
      <c r="QWQ77" s="243"/>
      <c r="QWR77" s="243"/>
      <c r="QWS77" s="243"/>
      <c r="QWT77" s="243"/>
      <c r="QWU77" s="243"/>
      <c r="QWV77" s="243"/>
      <c r="QWW77" s="243"/>
      <c r="QWX77" s="243"/>
      <c r="QWY77" s="243"/>
      <c r="QWZ77" s="243"/>
      <c r="QXA77" s="243"/>
      <c r="QXB77" s="243"/>
      <c r="QXC77" s="243"/>
      <c r="QXD77" s="243"/>
      <c r="QXE77" s="243"/>
      <c r="QXF77" s="243"/>
      <c r="QXG77" s="243"/>
      <c r="QXH77" s="243"/>
      <c r="QXI77" s="243"/>
      <c r="QXJ77" s="243"/>
      <c r="QXK77" s="243"/>
      <c r="QXL77" s="243"/>
      <c r="QXM77" s="243"/>
      <c r="QXN77" s="243"/>
      <c r="QXO77" s="243"/>
      <c r="QXP77" s="243"/>
      <c r="QXQ77" s="243"/>
      <c r="QXR77" s="243"/>
      <c r="QXS77" s="243"/>
      <c r="QXT77" s="243"/>
      <c r="QXU77" s="243"/>
      <c r="QXV77" s="243"/>
      <c r="QXW77" s="243"/>
      <c r="QXX77" s="243"/>
      <c r="QXY77" s="243"/>
      <c r="QXZ77" s="243"/>
      <c r="QYA77" s="243"/>
      <c r="QYB77" s="243"/>
      <c r="QYC77" s="243"/>
      <c r="QYD77" s="243"/>
      <c r="QYE77" s="243"/>
      <c r="QYF77" s="243"/>
      <c r="QYG77" s="243"/>
      <c r="QYH77" s="243"/>
      <c r="QYI77" s="243"/>
      <c r="QYJ77" s="243"/>
      <c r="QYK77" s="243"/>
      <c r="QYL77" s="243"/>
      <c r="QYM77" s="243"/>
      <c r="QYN77" s="243"/>
      <c r="QYO77" s="243"/>
      <c r="QYP77" s="243"/>
      <c r="QYQ77" s="243"/>
      <c r="QYR77" s="243"/>
      <c r="QYS77" s="243"/>
      <c r="QYT77" s="243"/>
      <c r="QYU77" s="243"/>
      <c r="QYV77" s="243"/>
      <c r="QYW77" s="243"/>
      <c r="QYX77" s="243"/>
      <c r="QYY77" s="243"/>
      <c r="QYZ77" s="243"/>
      <c r="QZA77" s="243"/>
      <c r="QZB77" s="243"/>
      <c r="QZC77" s="243"/>
      <c r="QZD77" s="243"/>
      <c r="QZE77" s="243"/>
      <c r="QZF77" s="243"/>
      <c r="QZG77" s="243"/>
      <c r="QZH77" s="243"/>
      <c r="QZI77" s="243"/>
      <c r="QZJ77" s="243"/>
      <c r="QZK77" s="243"/>
      <c r="QZL77" s="243"/>
      <c r="QZM77" s="243"/>
      <c r="QZN77" s="243"/>
      <c r="QZO77" s="243"/>
      <c r="QZP77" s="243"/>
      <c r="QZQ77" s="243"/>
      <c r="QZR77" s="243"/>
      <c r="QZS77" s="243"/>
      <c r="QZT77" s="243"/>
      <c r="QZU77" s="243"/>
      <c r="QZV77" s="243"/>
      <c r="QZW77" s="243"/>
      <c r="QZX77" s="243"/>
      <c r="QZY77" s="243"/>
      <c r="QZZ77" s="243"/>
      <c r="RAA77" s="243"/>
      <c r="RAB77" s="243"/>
      <c r="RAC77" s="243"/>
      <c r="RAD77" s="243"/>
      <c r="RAE77" s="243"/>
      <c r="RAF77" s="243"/>
      <c r="RAG77" s="243"/>
      <c r="RAH77" s="243"/>
      <c r="RAI77" s="243"/>
      <c r="RAJ77" s="243"/>
      <c r="RAK77" s="243"/>
      <c r="RAL77" s="243"/>
      <c r="RAM77" s="243"/>
      <c r="RAN77" s="243"/>
      <c r="RAO77" s="243"/>
      <c r="RAP77" s="243"/>
      <c r="RAQ77" s="243"/>
      <c r="RAR77" s="243"/>
      <c r="RAS77" s="243"/>
      <c r="RAT77" s="243"/>
      <c r="RAU77" s="243"/>
      <c r="RAV77" s="243"/>
      <c r="RAW77" s="243"/>
      <c r="RAX77" s="243"/>
      <c r="RAY77" s="243"/>
      <c r="RAZ77" s="243"/>
      <c r="RBA77" s="243"/>
      <c r="RBB77" s="243"/>
      <c r="RBC77" s="243"/>
      <c r="RBD77" s="243"/>
      <c r="RBE77" s="243"/>
      <c r="RBF77" s="243"/>
      <c r="RBG77" s="243"/>
      <c r="RBH77" s="243"/>
      <c r="RBI77" s="243"/>
      <c r="RBJ77" s="243"/>
      <c r="RBK77" s="243"/>
      <c r="RBL77" s="243"/>
      <c r="RBM77" s="243"/>
      <c r="RBN77" s="243"/>
      <c r="RBO77" s="243"/>
      <c r="RBP77" s="243"/>
      <c r="RBQ77" s="243"/>
      <c r="RBR77" s="243"/>
      <c r="RBS77" s="243"/>
      <c r="RBT77" s="243"/>
      <c r="RBU77" s="243"/>
      <c r="RBV77" s="243"/>
      <c r="RBW77" s="243"/>
      <c r="RBX77" s="243"/>
      <c r="RBY77" s="243"/>
      <c r="RBZ77" s="243"/>
      <c r="RCA77" s="243"/>
      <c r="RCB77" s="243"/>
      <c r="RCC77" s="243"/>
      <c r="RCD77" s="243"/>
      <c r="RCE77" s="243"/>
      <c r="RCF77" s="243"/>
      <c r="RCG77" s="243"/>
      <c r="RCH77" s="243"/>
      <c r="RCI77" s="243"/>
      <c r="RCJ77" s="243"/>
      <c r="RCK77" s="243"/>
      <c r="RCL77" s="243"/>
      <c r="RCM77" s="243"/>
      <c r="RCN77" s="243"/>
      <c r="RCO77" s="243"/>
      <c r="RCP77" s="243"/>
      <c r="RCQ77" s="243"/>
      <c r="RCR77" s="243"/>
      <c r="RCS77" s="243"/>
      <c r="RCT77" s="243"/>
      <c r="RCU77" s="243"/>
      <c r="RCV77" s="243"/>
      <c r="RCW77" s="243"/>
      <c r="RCX77" s="243"/>
      <c r="RCY77" s="243"/>
      <c r="RCZ77" s="243"/>
      <c r="RDA77" s="243"/>
      <c r="RDB77" s="243"/>
      <c r="RDC77" s="243"/>
      <c r="RDD77" s="243"/>
      <c r="RDE77" s="243"/>
      <c r="RDF77" s="243"/>
      <c r="RDG77" s="243"/>
      <c r="RDH77" s="243"/>
      <c r="RDI77" s="243"/>
      <c r="RDJ77" s="243"/>
      <c r="RDK77" s="243"/>
      <c r="RDL77" s="243"/>
      <c r="RDM77" s="243"/>
      <c r="RDN77" s="243"/>
      <c r="RDO77" s="243"/>
      <c r="RDP77" s="243"/>
      <c r="RDQ77" s="243"/>
      <c r="RDR77" s="243"/>
      <c r="RDS77" s="243"/>
      <c r="RDT77" s="243"/>
      <c r="RDU77" s="243"/>
      <c r="RDV77" s="243"/>
      <c r="RDW77" s="243"/>
      <c r="RDX77" s="243"/>
      <c r="RDY77" s="243"/>
      <c r="RDZ77" s="243"/>
      <c r="REA77" s="243"/>
      <c r="REB77" s="243"/>
      <c r="REC77" s="243"/>
      <c r="RED77" s="243"/>
      <c r="REE77" s="243"/>
      <c r="REF77" s="243"/>
      <c r="REG77" s="243"/>
      <c r="REH77" s="243"/>
      <c r="REI77" s="243"/>
      <c r="REJ77" s="243"/>
      <c r="REK77" s="243"/>
      <c r="REL77" s="243"/>
      <c r="REM77" s="243"/>
      <c r="REN77" s="243"/>
      <c r="REO77" s="243"/>
      <c r="REP77" s="243"/>
      <c r="REQ77" s="243"/>
      <c r="RER77" s="243"/>
      <c r="RES77" s="243"/>
      <c r="RET77" s="243"/>
      <c r="REU77" s="243"/>
      <c r="REV77" s="243"/>
      <c r="REW77" s="243"/>
      <c r="REX77" s="243"/>
      <c r="REY77" s="243"/>
      <c r="REZ77" s="243"/>
      <c r="RFA77" s="243"/>
      <c r="RFB77" s="243"/>
      <c r="RFC77" s="243"/>
      <c r="RFD77" s="243"/>
      <c r="RFE77" s="243"/>
      <c r="RFF77" s="243"/>
      <c r="RFG77" s="243"/>
      <c r="RFH77" s="243"/>
      <c r="RFI77" s="243"/>
      <c r="RFJ77" s="243"/>
      <c r="RFK77" s="243"/>
      <c r="RFL77" s="243"/>
      <c r="RFM77" s="243"/>
      <c r="RFN77" s="243"/>
      <c r="RFO77" s="243"/>
      <c r="RFP77" s="243"/>
      <c r="RFQ77" s="243"/>
      <c r="RFR77" s="243"/>
      <c r="RFS77" s="243"/>
      <c r="RFT77" s="243"/>
      <c r="RFU77" s="243"/>
      <c r="RFV77" s="243"/>
      <c r="RFW77" s="243"/>
      <c r="RFX77" s="243"/>
      <c r="RFY77" s="243"/>
      <c r="RFZ77" s="243"/>
      <c r="RGA77" s="243"/>
      <c r="RGB77" s="243"/>
      <c r="RGC77" s="243"/>
      <c r="RGD77" s="243"/>
      <c r="RGE77" s="243"/>
      <c r="RGF77" s="243"/>
      <c r="RGG77" s="243"/>
      <c r="RGH77" s="243"/>
      <c r="RGI77" s="243"/>
      <c r="RGJ77" s="243"/>
      <c r="RGK77" s="243"/>
      <c r="RGL77" s="243"/>
      <c r="RGM77" s="243"/>
      <c r="RGN77" s="243"/>
      <c r="RGO77" s="243"/>
      <c r="RGP77" s="243"/>
      <c r="RGQ77" s="243"/>
      <c r="RGR77" s="243"/>
      <c r="RGS77" s="243"/>
      <c r="RGT77" s="243"/>
      <c r="RGU77" s="243"/>
      <c r="RGV77" s="243"/>
      <c r="RGW77" s="243"/>
      <c r="RGX77" s="243"/>
      <c r="RGY77" s="243"/>
      <c r="RGZ77" s="243"/>
      <c r="RHA77" s="243"/>
      <c r="RHB77" s="243"/>
      <c r="RHC77" s="243"/>
      <c r="RHD77" s="243"/>
      <c r="RHE77" s="243"/>
      <c r="RHF77" s="243"/>
      <c r="RHG77" s="243"/>
      <c r="RHH77" s="243"/>
      <c r="RHI77" s="243"/>
      <c r="RHJ77" s="243"/>
      <c r="RHK77" s="243"/>
      <c r="RHL77" s="243"/>
      <c r="RHM77" s="243"/>
      <c r="RHN77" s="243"/>
      <c r="RHO77" s="243"/>
      <c r="RHP77" s="243"/>
      <c r="RHQ77" s="243"/>
      <c r="RHR77" s="243"/>
      <c r="RHS77" s="243"/>
      <c r="RHT77" s="243"/>
      <c r="RHU77" s="243"/>
      <c r="RHV77" s="243"/>
      <c r="RHW77" s="243"/>
      <c r="RHX77" s="243"/>
      <c r="RHY77" s="243"/>
      <c r="RHZ77" s="243"/>
      <c r="RIA77" s="243"/>
      <c r="RIB77" s="243"/>
      <c r="RIC77" s="243"/>
      <c r="RID77" s="243"/>
      <c r="RIE77" s="243"/>
      <c r="RIF77" s="243"/>
      <c r="RIG77" s="243"/>
      <c r="RIH77" s="243"/>
      <c r="RII77" s="243"/>
      <c r="RIJ77" s="243"/>
      <c r="RIK77" s="243"/>
      <c r="RIL77" s="243"/>
      <c r="RIM77" s="243"/>
      <c r="RIN77" s="243"/>
      <c r="RIO77" s="243"/>
      <c r="RIP77" s="243"/>
      <c r="RIQ77" s="243"/>
      <c r="RIR77" s="243"/>
      <c r="RIS77" s="243"/>
      <c r="RIT77" s="243"/>
      <c r="RIU77" s="243"/>
      <c r="RIV77" s="243"/>
      <c r="RIW77" s="243"/>
      <c r="RIX77" s="243"/>
      <c r="RIY77" s="243"/>
      <c r="RIZ77" s="243"/>
      <c r="RJA77" s="243"/>
      <c r="RJB77" s="243"/>
      <c r="RJC77" s="243"/>
      <c r="RJD77" s="243"/>
      <c r="RJE77" s="243"/>
      <c r="RJF77" s="243"/>
      <c r="RJG77" s="243"/>
      <c r="RJH77" s="243"/>
      <c r="RJI77" s="243"/>
      <c r="RJJ77" s="243"/>
      <c r="RJK77" s="243"/>
      <c r="RJL77" s="243"/>
      <c r="RJM77" s="243"/>
      <c r="RJN77" s="243"/>
      <c r="RJO77" s="243"/>
      <c r="RJP77" s="243"/>
      <c r="RJQ77" s="243"/>
      <c r="RJR77" s="243"/>
      <c r="RJS77" s="243"/>
      <c r="RJT77" s="243"/>
      <c r="RJU77" s="243"/>
      <c r="RJV77" s="243"/>
      <c r="RJW77" s="243"/>
      <c r="RJX77" s="243"/>
      <c r="RJY77" s="243"/>
      <c r="RJZ77" s="243"/>
      <c r="RKA77" s="243"/>
      <c r="RKB77" s="243"/>
      <c r="RKC77" s="243"/>
      <c r="RKD77" s="243"/>
      <c r="RKE77" s="243"/>
      <c r="RKF77" s="243"/>
      <c r="RKG77" s="243"/>
      <c r="RKH77" s="243"/>
      <c r="RKI77" s="243"/>
      <c r="RKJ77" s="243"/>
      <c r="RKK77" s="243"/>
      <c r="RKL77" s="243"/>
      <c r="RKM77" s="243"/>
      <c r="RKN77" s="243"/>
      <c r="RKO77" s="243"/>
      <c r="RKP77" s="243"/>
      <c r="RKQ77" s="243"/>
      <c r="RKR77" s="243"/>
      <c r="RKS77" s="243"/>
      <c r="RKT77" s="243"/>
      <c r="RKU77" s="243"/>
      <c r="RKV77" s="243"/>
      <c r="RKW77" s="243"/>
      <c r="RKX77" s="243"/>
      <c r="RKY77" s="243"/>
      <c r="RKZ77" s="243"/>
      <c r="RLA77" s="243"/>
      <c r="RLB77" s="243"/>
      <c r="RLC77" s="243"/>
      <c r="RLD77" s="243"/>
      <c r="RLE77" s="243"/>
      <c r="RLF77" s="243"/>
      <c r="RLG77" s="243"/>
      <c r="RLH77" s="243"/>
      <c r="RLI77" s="243"/>
      <c r="RLJ77" s="243"/>
      <c r="RLK77" s="243"/>
      <c r="RLL77" s="243"/>
      <c r="RLM77" s="243"/>
      <c r="RLN77" s="243"/>
      <c r="RLO77" s="243"/>
      <c r="RLP77" s="243"/>
      <c r="RLQ77" s="243"/>
      <c r="RLR77" s="243"/>
      <c r="RLS77" s="243"/>
      <c r="RLT77" s="243"/>
      <c r="RLU77" s="243"/>
      <c r="RLV77" s="243"/>
      <c r="RLW77" s="243"/>
      <c r="RLX77" s="243"/>
      <c r="RLY77" s="243"/>
      <c r="RLZ77" s="243"/>
      <c r="RMA77" s="243"/>
      <c r="RMB77" s="243"/>
      <c r="RMC77" s="243"/>
      <c r="RMD77" s="243"/>
      <c r="RME77" s="243"/>
      <c r="RMF77" s="243"/>
      <c r="RMG77" s="243"/>
      <c r="RMH77" s="243"/>
      <c r="RMI77" s="243"/>
      <c r="RMJ77" s="243"/>
      <c r="RMK77" s="243"/>
      <c r="RML77" s="243"/>
      <c r="RMM77" s="243"/>
      <c r="RMN77" s="243"/>
      <c r="RMO77" s="243"/>
      <c r="RMP77" s="243"/>
      <c r="RMQ77" s="243"/>
      <c r="RMR77" s="243"/>
      <c r="RMS77" s="243"/>
      <c r="RMT77" s="243"/>
      <c r="RMU77" s="243"/>
      <c r="RMV77" s="243"/>
      <c r="RMW77" s="243"/>
      <c r="RMX77" s="243"/>
      <c r="RMY77" s="243"/>
      <c r="RMZ77" s="243"/>
      <c r="RNA77" s="243"/>
      <c r="RNB77" s="243"/>
      <c r="RNC77" s="243"/>
      <c r="RND77" s="243"/>
      <c r="RNE77" s="243"/>
      <c r="RNF77" s="243"/>
      <c r="RNG77" s="243"/>
      <c r="RNH77" s="243"/>
      <c r="RNI77" s="243"/>
      <c r="RNJ77" s="243"/>
      <c r="RNK77" s="243"/>
      <c r="RNL77" s="243"/>
      <c r="RNM77" s="243"/>
      <c r="RNN77" s="243"/>
      <c r="RNO77" s="243"/>
      <c r="RNP77" s="243"/>
      <c r="RNQ77" s="243"/>
      <c r="RNR77" s="243"/>
      <c r="RNS77" s="243"/>
      <c r="RNT77" s="243"/>
      <c r="RNU77" s="243"/>
      <c r="RNV77" s="243"/>
      <c r="RNW77" s="243"/>
      <c r="RNX77" s="243"/>
      <c r="RNY77" s="243"/>
      <c r="RNZ77" s="243"/>
      <c r="ROA77" s="243"/>
      <c r="ROB77" s="243"/>
      <c r="ROC77" s="243"/>
      <c r="ROD77" s="243"/>
      <c r="ROE77" s="243"/>
      <c r="ROF77" s="243"/>
      <c r="ROG77" s="243"/>
      <c r="ROH77" s="243"/>
      <c r="ROI77" s="243"/>
      <c r="ROJ77" s="243"/>
      <c r="ROK77" s="243"/>
      <c r="ROL77" s="243"/>
      <c r="ROM77" s="243"/>
      <c r="RON77" s="243"/>
      <c r="ROO77" s="243"/>
      <c r="ROP77" s="243"/>
      <c r="ROQ77" s="243"/>
      <c r="ROR77" s="243"/>
      <c r="ROS77" s="243"/>
      <c r="ROT77" s="243"/>
      <c r="ROU77" s="243"/>
      <c r="ROV77" s="243"/>
      <c r="ROW77" s="243"/>
      <c r="ROX77" s="243"/>
      <c r="ROY77" s="243"/>
      <c r="ROZ77" s="243"/>
      <c r="RPA77" s="243"/>
      <c r="RPB77" s="243"/>
      <c r="RPC77" s="243"/>
      <c r="RPD77" s="243"/>
      <c r="RPE77" s="243"/>
      <c r="RPF77" s="243"/>
      <c r="RPG77" s="243"/>
      <c r="RPH77" s="243"/>
      <c r="RPI77" s="243"/>
      <c r="RPJ77" s="243"/>
      <c r="RPK77" s="243"/>
      <c r="RPL77" s="243"/>
      <c r="RPM77" s="243"/>
      <c r="RPN77" s="243"/>
      <c r="RPO77" s="243"/>
      <c r="RPP77" s="243"/>
      <c r="RPQ77" s="243"/>
      <c r="RPR77" s="243"/>
      <c r="RPS77" s="243"/>
      <c r="RPT77" s="243"/>
      <c r="RPU77" s="243"/>
      <c r="RPV77" s="243"/>
      <c r="RPW77" s="243"/>
      <c r="RPX77" s="243"/>
      <c r="RPY77" s="243"/>
      <c r="RPZ77" s="243"/>
      <c r="RQA77" s="243"/>
      <c r="RQB77" s="243"/>
      <c r="RQC77" s="243"/>
      <c r="RQD77" s="243"/>
      <c r="RQE77" s="243"/>
      <c r="RQF77" s="243"/>
      <c r="RQG77" s="243"/>
      <c r="RQH77" s="243"/>
      <c r="RQI77" s="243"/>
      <c r="RQJ77" s="243"/>
      <c r="RQK77" s="243"/>
      <c r="RQL77" s="243"/>
      <c r="RQM77" s="243"/>
      <c r="RQN77" s="243"/>
      <c r="RQO77" s="243"/>
      <c r="RQP77" s="243"/>
      <c r="RQQ77" s="243"/>
      <c r="RQR77" s="243"/>
      <c r="RQS77" s="243"/>
      <c r="RQT77" s="243"/>
      <c r="RQU77" s="243"/>
      <c r="RQV77" s="243"/>
      <c r="RQW77" s="243"/>
      <c r="RQX77" s="243"/>
      <c r="RQY77" s="243"/>
      <c r="RQZ77" s="243"/>
      <c r="RRA77" s="243"/>
      <c r="RRB77" s="243"/>
      <c r="RRC77" s="243"/>
      <c r="RRD77" s="243"/>
      <c r="RRE77" s="243"/>
      <c r="RRF77" s="243"/>
      <c r="RRG77" s="243"/>
      <c r="RRH77" s="243"/>
      <c r="RRI77" s="243"/>
      <c r="RRJ77" s="243"/>
      <c r="RRK77" s="243"/>
      <c r="RRL77" s="243"/>
      <c r="RRM77" s="243"/>
      <c r="RRN77" s="243"/>
      <c r="RRO77" s="243"/>
      <c r="RRP77" s="243"/>
      <c r="RRQ77" s="243"/>
      <c r="RRR77" s="243"/>
      <c r="RRS77" s="243"/>
      <c r="RRT77" s="243"/>
      <c r="RRU77" s="243"/>
      <c r="RRV77" s="243"/>
      <c r="RRW77" s="243"/>
      <c r="RRX77" s="243"/>
      <c r="RRY77" s="243"/>
      <c r="RRZ77" s="243"/>
      <c r="RSA77" s="243"/>
      <c r="RSB77" s="243"/>
      <c r="RSC77" s="243"/>
      <c r="RSD77" s="243"/>
      <c r="RSE77" s="243"/>
      <c r="RSF77" s="243"/>
      <c r="RSG77" s="243"/>
      <c r="RSH77" s="243"/>
      <c r="RSI77" s="243"/>
      <c r="RSJ77" s="243"/>
      <c r="RSK77" s="243"/>
      <c r="RSL77" s="243"/>
      <c r="RSM77" s="243"/>
      <c r="RSN77" s="243"/>
      <c r="RSO77" s="243"/>
      <c r="RSP77" s="243"/>
      <c r="RSQ77" s="243"/>
      <c r="RSR77" s="243"/>
      <c r="RSS77" s="243"/>
      <c r="RST77" s="243"/>
      <c r="RSU77" s="243"/>
      <c r="RSV77" s="243"/>
      <c r="RSW77" s="243"/>
      <c r="RSX77" s="243"/>
      <c r="RSY77" s="243"/>
      <c r="RSZ77" s="243"/>
      <c r="RTA77" s="243"/>
      <c r="RTB77" s="243"/>
      <c r="RTC77" s="243"/>
      <c r="RTD77" s="243"/>
      <c r="RTE77" s="243"/>
      <c r="RTF77" s="243"/>
      <c r="RTG77" s="243"/>
      <c r="RTH77" s="243"/>
      <c r="RTI77" s="243"/>
      <c r="RTJ77" s="243"/>
      <c r="RTK77" s="243"/>
      <c r="RTL77" s="243"/>
      <c r="RTM77" s="243"/>
      <c r="RTN77" s="243"/>
      <c r="RTO77" s="243"/>
      <c r="RTP77" s="243"/>
      <c r="RTQ77" s="243"/>
      <c r="RTR77" s="243"/>
      <c r="RTS77" s="243"/>
      <c r="RTT77" s="243"/>
      <c r="RTU77" s="243"/>
      <c r="RTV77" s="243"/>
      <c r="RTW77" s="243"/>
      <c r="RTX77" s="243"/>
      <c r="RTY77" s="243"/>
      <c r="RTZ77" s="243"/>
      <c r="RUA77" s="243"/>
      <c r="RUB77" s="243"/>
      <c r="RUC77" s="243"/>
      <c r="RUD77" s="243"/>
      <c r="RUE77" s="243"/>
      <c r="RUF77" s="243"/>
      <c r="RUG77" s="243"/>
      <c r="RUH77" s="243"/>
      <c r="RUI77" s="243"/>
      <c r="RUJ77" s="243"/>
      <c r="RUK77" s="243"/>
      <c r="RUL77" s="243"/>
      <c r="RUM77" s="243"/>
      <c r="RUN77" s="243"/>
      <c r="RUO77" s="243"/>
      <c r="RUP77" s="243"/>
      <c r="RUQ77" s="243"/>
      <c r="RUR77" s="243"/>
      <c r="RUS77" s="243"/>
      <c r="RUT77" s="243"/>
      <c r="RUU77" s="243"/>
      <c r="RUV77" s="243"/>
      <c r="RUW77" s="243"/>
      <c r="RUX77" s="243"/>
      <c r="RUY77" s="243"/>
      <c r="RUZ77" s="243"/>
      <c r="RVA77" s="243"/>
      <c r="RVB77" s="243"/>
      <c r="RVC77" s="243"/>
      <c r="RVD77" s="243"/>
      <c r="RVE77" s="243"/>
      <c r="RVF77" s="243"/>
      <c r="RVG77" s="243"/>
      <c r="RVH77" s="243"/>
      <c r="RVI77" s="243"/>
      <c r="RVJ77" s="243"/>
      <c r="RVK77" s="243"/>
      <c r="RVL77" s="243"/>
      <c r="RVM77" s="243"/>
      <c r="RVN77" s="243"/>
      <c r="RVO77" s="243"/>
      <c r="RVP77" s="243"/>
      <c r="RVQ77" s="243"/>
      <c r="RVR77" s="243"/>
      <c r="RVS77" s="243"/>
      <c r="RVT77" s="243"/>
      <c r="RVU77" s="243"/>
      <c r="RVV77" s="243"/>
      <c r="RVW77" s="243"/>
      <c r="RVX77" s="243"/>
      <c r="RVY77" s="243"/>
      <c r="RVZ77" s="243"/>
      <c r="RWA77" s="243"/>
      <c r="RWB77" s="243"/>
      <c r="RWC77" s="243"/>
      <c r="RWD77" s="243"/>
      <c r="RWE77" s="243"/>
      <c r="RWF77" s="243"/>
      <c r="RWG77" s="243"/>
      <c r="RWH77" s="243"/>
      <c r="RWI77" s="243"/>
      <c r="RWJ77" s="243"/>
      <c r="RWK77" s="243"/>
      <c r="RWL77" s="243"/>
      <c r="RWM77" s="243"/>
      <c r="RWN77" s="243"/>
      <c r="RWO77" s="243"/>
      <c r="RWP77" s="243"/>
      <c r="RWQ77" s="243"/>
      <c r="RWR77" s="243"/>
      <c r="RWS77" s="243"/>
      <c r="RWT77" s="243"/>
      <c r="RWU77" s="243"/>
      <c r="RWV77" s="243"/>
      <c r="RWW77" s="243"/>
      <c r="RWX77" s="243"/>
      <c r="RWY77" s="243"/>
      <c r="RWZ77" s="243"/>
      <c r="RXA77" s="243"/>
      <c r="RXB77" s="243"/>
      <c r="RXC77" s="243"/>
      <c r="RXD77" s="243"/>
      <c r="RXE77" s="243"/>
      <c r="RXF77" s="243"/>
      <c r="RXG77" s="243"/>
      <c r="RXH77" s="243"/>
      <c r="RXI77" s="243"/>
      <c r="RXJ77" s="243"/>
      <c r="RXK77" s="243"/>
      <c r="RXL77" s="243"/>
      <c r="RXM77" s="243"/>
      <c r="RXN77" s="243"/>
      <c r="RXO77" s="243"/>
      <c r="RXP77" s="243"/>
      <c r="RXQ77" s="243"/>
      <c r="RXR77" s="243"/>
      <c r="RXS77" s="243"/>
      <c r="RXT77" s="243"/>
      <c r="RXU77" s="243"/>
      <c r="RXV77" s="243"/>
      <c r="RXW77" s="243"/>
      <c r="RXX77" s="243"/>
      <c r="RXY77" s="243"/>
      <c r="RXZ77" s="243"/>
      <c r="RYA77" s="243"/>
      <c r="RYB77" s="243"/>
      <c r="RYC77" s="243"/>
      <c r="RYD77" s="243"/>
      <c r="RYE77" s="243"/>
      <c r="RYF77" s="243"/>
      <c r="RYG77" s="243"/>
      <c r="RYH77" s="243"/>
      <c r="RYI77" s="243"/>
      <c r="RYJ77" s="243"/>
      <c r="RYK77" s="243"/>
      <c r="RYL77" s="243"/>
      <c r="RYM77" s="243"/>
      <c r="RYN77" s="243"/>
      <c r="RYO77" s="243"/>
      <c r="RYP77" s="243"/>
      <c r="RYQ77" s="243"/>
      <c r="RYR77" s="243"/>
      <c r="RYS77" s="243"/>
      <c r="RYT77" s="243"/>
      <c r="RYU77" s="243"/>
      <c r="RYV77" s="243"/>
      <c r="RYW77" s="243"/>
      <c r="RYX77" s="243"/>
      <c r="RYY77" s="243"/>
      <c r="RYZ77" s="243"/>
      <c r="RZA77" s="243"/>
      <c r="RZB77" s="243"/>
      <c r="RZC77" s="243"/>
      <c r="RZD77" s="243"/>
      <c r="RZE77" s="243"/>
      <c r="RZF77" s="243"/>
      <c r="RZG77" s="243"/>
      <c r="RZH77" s="243"/>
      <c r="RZI77" s="243"/>
      <c r="RZJ77" s="243"/>
      <c r="RZK77" s="243"/>
      <c r="RZL77" s="243"/>
      <c r="RZM77" s="243"/>
      <c r="RZN77" s="243"/>
      <c r="RZO77" s="243"/>
      <c r="RZP77" s="243"/>
      <c r="RZQ77" s="243"/>
      <c r="RZR77" s="243"/>
      <c r="RZS77" s="243"/>
      <c r="RZT77" s="243"/>
      <c r="RZU77" s="243"/>
      <c r="RZV77" s="243"/>
      <c r="RZW77" s="243"/>
      <c r="RZX77" s="243"/>
      <c r="RZY77" s="243"/>
      <c r="RZZ77" s="243"/>
      <c r="SAA77" s="243"/>
      <c r="SAB77" s="243"/>
      <c r="SAC77" s="243"/>
      <c r="SAD77" s="243"/>
      <c r="SAE77" s="243"/>
      <c r="SAF77" s="243"/>
      <c r="SAG77" s="243"/>
      <c r="SAH77" s="243"/>
      <c r="SAI77" s="243"/>
      <c r="SAJ77" s="243"/>
      <c r="SAK77" s="243"/>
      <c r="SAL77" s="243"/>
      <c r="SAM77" s="243"/>
      <c r="SAN77" s="243"/>
      <c r="SAO77" s="243"/>
      <c r="SAP77" s="243"/>
      <c r="SAQ77" s="243"/>
      <c r="SAR77" s="243"/>
      <c r="SAS77" s="243"/>
      <c r="SAT77" s="243"/>
      <c r="SAU77" s="243"/>
      <c r="SAV77" s="243"/>
      <c r="SAW77" s="243"/>
      <c r="SAX77" s="243"/>
      <c r="SAY77" s="243"/>
      <c r="SAZ77" s="243"/>
      <c r="SBA77" s="243"/>
      <c r="SBB77" s="243"/>
      <c r="SBC77" s="243"/>
      <c r="SBD77" s="243"/>
      <c r="SBE77" s="243"/>
      <c r="SBF77" s="243"/>
      <c r="SBG77" s="243"/>
      <c r="SBH77" s="243"/>
      <c r="SBI77" s="243"/>
      <c r="SBJ77" s="243"/>
      <c r="SBK77" s="243"/>
      <c r="SBL77" s="243"/>
      <c r="SBM77" s="243"/>
      <c r="SBN77" s="243"/>
      <c r="SBO77" s="243"/>
      <c r="SBP77" s="243"/>
      <c r="SBQ77" s="243"/>
      <c r="SBR77" s="243"/>
      <c r="SBS77" s="243"/>
      <c r="SBT77" s="243"/>
      <c r="SBU77" s="243"/>
      <c r="SBV77" s="243"/>
      <c r="SBW77" s="243"/>
      <c r="SBX77" s="243"/>
      <c r="SBY77" s="243"/>
      <c r="SBZ77" s="243"/>
      <c r="SCA77" s="243"/>
      <c r="SCB77" s="243"/>
      <c r="SCC77" s="243"/>
      <c r="SCD77" s="243"/>
      <c r="SCE77" s="243"/>
      <c r="SCF77" s="243"/>
      <c r="SCG77" s="243"/>
      <c r="SCH77" s="243"/>
      <c r="SCI77" s="243"/>
      <c r="SCJ77" s="243"/>
      <c r="SCK77" s="243"/>
      <c r="SCL77" s="243"/>
      <c r="SCM77" s="243"/>
      <c r="SCN77" s="243"/>
      <c r="SCO77" s="243"/>
      <c r="SCP77" s="243"/>
      <c r="SCQ77" s="243"/>
      <c r="SCR77" s="243"/>
      <c r="SCS77" s="243"/>
      <c r="SCT77" s="243"/>
      <c r="SCU77" s="243"/>
      <c r="SCV77" s="243"/>
      <c r="SCW77" s="243"/>
      <c r="SCX77" s="243"/>
      <c r="SCY77" s="243"/>
      <c r="SCZ77" s="243"/>
      <c r="SDA77" s="243"/>
      <c r="SDB77" s="243"/>
      <c r="SDC77" s="243"/>
      <c r="SDD77" s="243"/>
      <c r="SDE77" s="243"/>
      <c r="SDF77" s="243"/>
      <c r="SDG77" s="243"/>
      <c r="SDH77" s="243"/>
      <c r="SDI77" s="243"/>
      <c r="SDJ77" s="243"/>
      <c r="SDK77" s="243"/>
      <c r="SDL77" s="243"/>
      <c r="SDM77" s="243"/>
      <c r="SDN77" s="243"/>
      <c r="SDO77" s="243"/>
      <c r="SDP77" s="243"/>
      <c r="SDQ77" s="243"/>
      <c r="SDR77" s="243"/>
      <c r="SDS77" s="243"/>
      <c r="SDT77" s="243"/>
      <c r="SDU77" s="243"/>
      <c r="SDV77" s="243"/>
      <c r="SDW77" s="243"/>
      <c r="SDX77" s="243"/>
      <c r="SDY77" s="243"/>
      <c r="SDZ77" s="243"/>
      <c r="SEA77" s="243"/>
      <c r="SEB77" s="243"/>
      <c r="SEC77" s="243"/>
      <c r="SED77" s="243"/>
      <c r="SEE77" s="243"/>
      <c r="SEF77" s="243"/>
      <c r="SEG77" s="243"/>
      <c r="SEH77" s="243"/>
      <c r="SEI77" s="243"/>
      <c r="SEJ77" s="243"/>
      <c r="SEK77" s="243"/>
      <c r="SEL77" s="243"/>
      <c r="SEM77" s="243"/>
      <c r="SEN77" s="243"/>
      <c r="SEO77" s="243"/>
      <c r="SEP77" s="243"/>
      <c r="SEQ77" s="243"/>
      <c r="SER77" s="243"/>
      <c r="SES77" s="243"/>
      <c r="SET77" s="243"/>
      <c r="SEU77" s="243"/>
      <c r="SEV77" s="243"/>
      <c r="SEW77" s="243"/>
      <c r="SEX77" s="243"/>
      <c r="SEY77" s="243"/>
      <c r="SEZ77" s="243"/>
      <c r="SFA77" s="243"/>
      <c r="SFB77" s="243"/>
      <c r="SFC77" s="243"/>
      <c r="SFD77" s="243"/>
      <c r="SFE77" s="243"/>
      <c r="SFF77" s="243"/>
      <c r="SFG77" s="243"/>
      <c r="SFH77" s="243"/>
      <c r="SFI77" s="243"/>
      <c r="SFJ77" s="243"/>
      <c r="SFK77" s="243"/>
      <c r="SFL77" s="243"/>
      <c r="SFM77" s="243"/>
      <c r="SFN77" s="243"/>
      <c r="SFO77" s="243"/>
      <c r="SFP77" s="243"/>
      <c r="SFQ77" s="243"/>
      <c r="SFR77" s="243"/>
      <c r="SFS77" s="243"/>
      <c r="SFT77" s="243"/>
      <c r="SFU77" s="243"/>
      <c r="SFV77" s="243"/>
      <c r="SFW77" s="243"/>
      <c r="SFX77" s="243"/>
      <c r="SFY77" s="243"/>
      <c r="SFZ77" s="243"/>
      <c r="SGA77" s="243"/>
      <c r="SGB77" s="243"/>
      <c r="SGC77" s="243"/>
      <c r="SGD77" s="243"/>
      <c r="SGE77" s="243"/>
      <c r="SGF77" s="243"/>
      <c r="SGG77" s="243"/>
      <c r="SGH77" s="243"/>
      <c r="SGI77" s="243"/>
      <c r="SGJ77" s="243"/>
      <c r="SGK77" s="243"/>
      <c r="SGL77" s="243"/>
      <c r="SGM77" s="243"/>
      <c r="SGN77" s="243"/>
      <c r="SGO77" s="243"/>
      <c r="SGP77" s="243"/>
      <c r="SGQ77" s="243"/>
      <c r="SGR77" s="243"/>
      <c r="SGS77" s="243"/>
      <c r="SGT77" s="243"/>
      <c r="SGU77" s="243"/>
      <c r="SGV77" s="243"/>
      <c r="SGW77" s="243"/>
      <c r="SGX77" s="243"/>
      <c r="SGY77" s="243"/>
      <c r="SGZ77" s="243"/>
      <c r="SHA77" s="243"/>
      <c r="SHB77" s="243"/>
      <c r="SHC77" s="243"/>
      <c r="SHD77" s="243"/>
      <c r="SHE77" s="243"/>
      <c r="SHF77" s="243"/>
      <c r="SHG77" s="243"/>
      <c r="SHH77" s="243"/>
      <c r="SHI77" s="243"/>
      <c r="SHJ77" s="243"/>
      <c r="SHK77" s="243"/>
      <c r="SHL77" s="243"/>
      <c r="SHM77" s="243"/>
      <c r="SHN77" s="243"/>
      <c r="SHO77" s="243"/>
      <c r="SHP77" s="243"/>
      <c r="SHQ77" s="243"/>
      <c r="SHR77" s="243"/>
      <c r="SHS77" s="243"/>
      <c r="SHT77" s="243"/>
      <c r="SHU77" s="243"/>
      <c r="SHV77" s="243"/>
      <c r="SHW77" s="243"/>
      <c r="SHX77" s="243"/>
      <c r="SHY77" s="243"/>
      <c r="SHZ77" s="243"/>
      <c r="SIA77" s="243"/>
      <c r="SIB77" s="243"/>
      <c r="SIC77" s="243"/>
      <c r="SID77" s="243"/>
      <c r="SIE77" s="243"/>
      <c r="SIF77" s="243"/>
      <c r="SIG77" s="243"/>
      <c r="SIH77" s="243"/>
      <c r="SII77" s="243"/>
      <c r="SIJ77" s="243"/>
      <c r="SIK77" s="243"/>
      <c r="SIL77" s="243"/>
      <c r="SIM77" s="243"/>
      <c r="SIN77" s="243"/>
      <c r="SIO77" s="243"/>
      <c r="SIP77" s="243"/>
      <c r="SIQ77" s="243"/>
      <c r="SIR77" s="243"/>
      <c r="SIS77" s="243"/>
      <c r="SIT77" s="243"/>
      <c r="SIU77" s="243"/>
      <c r="SIV77" s="243"/>
      <c r="SIW77" s="243"/>
      <c r="SIX77" s="243"/>
      <c r="SIY77" s="243"/>
      <c r="SIZ77" s="243"/>
      <c r="SJA77" s="243"/>
      <c r="SJB77" s="243"/>
      <c r="SJC77" s="243"/>
      <c r="SJD77" s="243"/>
      <c r="SJE77" s="243"/>
      <c r="SJF77" s="243"/>
      <c r="SJG77" s="243"/>
      <c r="SJH77" s="243"/>
      <c r="SJI77" s="243"/>
      <c r="SJJ77" s="243"/>
      <c r="SJK77" s="243"/>
      <c r="SJL77" s="243"/>
      <c r="SJM77" s="243"/>
      <c r="SJN77" s="243"/>
      <c r="SJO77" s="243"/>
      <c r="SJP77" s="243"/>
      <c r="SJQ77" s="243"/>
      <c r="SJR77" s="243"/>
      <c r="SJS77" s="243"/>
      <c r="SJT77" s="243"/>
      <c r="SJU77" s="243"/>
      <c r="SJV77" s="243"/>
      <c r="SJW77" s="243"/>
      <c r="SJX77" s="243"/>
      <c r="SJY77" s="243"/>
      <c r="SJZ77" s="243"/>
      <c r="SKA77" s="243"/>
      <c r="SKB77" s="243"/>
      <c r="SKC77" s="243"/>
      <c r="SKD77" s="243"/>
      <c r="SKE77" s="243"/>
      <c r="SKF77" s="243"/>
      <c r="SKG77" s="243"/>
      <c r="SKH77" s="243"/>
      <c r="SKI77" s="243"/>
      <c r="SKJ77" s="243"/>
      <c r="SKK77" s="243"/>
      <c r="SKL77" s="243"/>
      <c r="SKM77" s="243"/>
      <c r="SKN77" s="243"/>
      <c r="SKO77" s="243"/>
      <c r="SKP77" s="243"/>
      <c r="SKQ77" s="243"/>
      <c r="SKR77" s="243"/>
      <c r="SKS77" s="243"/>
      <c r="SKT77" s="243"/>
      <c r="SKU77" s="243"/>
      <c r="SKV77" s="243"/>
      <c r="SKW77" s="243"/>
      <c r="SKX77" s="243"/>
      <c r="SKY77" s="243"/>
      <c r="SKZ77" s="243"/>
      <c r="SLA77" s="243"/>
      <c r="SLB77" s="243"/>
      <c r="SLC77" s="243"/>
      <c r="SLD77" s="243"/>
      <c r="SLE77" s="243"/>
      <c r="SLF77" s="243"/>
      <c r="SLG77" s="243"/>
      <c r="SLH77" s="243"/>
      <c r="SLI77" s="243"/>
      <c r="SLJ77" s="243"/>
      <c r="SLK77" s="243"/>
      <c r="SLL77" s="243"/>
      <c r="SLM77" s="243"/>
      <c r="SLN77" s="243"/>
      <c r="SLO77" s="243"/>
      <c r="SLP77" s="243"/>
      <c r="SLQ77" s="243"/>
      <c r="SLR77" s="243"/>
      <c r="SLS77" s="243"/>
      <c r="SLT77" s="243"/>
      <c r="SLU77" s="243"/>
      <c r="SLV77" s="243"/>
      <c r="SLW77" s="243"/>
      <c r="SLX77" s="243"/>
      <c r="SLY77" s="243"/>
      <c r="SLZ77" s="243"/>
      <c r="SMA77" s="243"/>
      <c r="SMB77" s="243"/>
      <c r="SMC77" s="243"/>
      <c r="SMD77" s="243"/>
      <c r="SME77" s="243"/>
      <c r="SMF77" s="243"/>
      <c r="SMG77" s="243"/>
      <c r="SMH77" s="243"/>
      <c r="SMI77" s="243"/>
      <c r="SMJ77" s="243"/>
      <c r="SMK77" s="243"/>
      <c r="SML77" s="243"/>
      <c r="SMM77" s="243"/>
      <c r="SMN77" s="243"/>
      <c r="SMO77" s="243"/>
      <c r="SMP77" s="243"/>
      <c r="SMQ77" s="243"/>
      <c r="SMR77" s="243"/>
      <c r="SMS77" s="243"/>
      <c r="SMT77" s="243"/>
      <c r="SMU77" s="243"/>
      <c r="SMV77" s="243"/>
      <c r="SMW77" s="243"/>
      <c r="SMX77" s="243"/>
      <c r="SMY77" s="243"/>
      <c r="SMZ77" s="243"/>
      <c r="SNA77" s="243"/>
      <c r="SNB77" s="243"/>
      <c r="SNC77" s="243"/>
      <c r="SND77" s="243"/>
      <c r="SNE77" s="243"/>
      <c r="SNF77" s="243"/>
      <c r="SNG77" s="243"/>
      <c r="SNH77" s="243"/>
      <c r="SNI77" s="243"/>
      <c r="SNJ77" s="243"/>
      <c r="SNK77" s="243"/>
      <c r="SNL77" s="243"/>
      <c r="SNM77" s="243"/>
      <c r="SNN77" s="243"/>
      <c r="SNO77" s="243"/>
      <c r="SNP77" s="243"/>
      <c r="SNQ77" s="243"/>
      <c r="SNR77" s="243"/>
      <c r="SNS77" s="243"/>
      <c r="SNT77" s="243"/>
      <c r="SNU77" s="243"/>
      <c r="SNV77" s="243"/>
      <c r="SNW77" s="243"/>
      <c r="SNX77" s="243"/>
      <c r="SNY77" s="243"/>
      <c r="SNZ77" s="243"/>
      <c r="SOA77" s="243"/>
      <c r="SOB77" s="243"/>
      <c r="SOC77" s="243"/>
      <c r="SOD77" s="243"/>
      <c r="SOE77" s="243"/>
      <c r="SOF77" s="243"/>
      <c r="SOG77" s="243"/>
      <c r="SOH77" s="243"/>
      <c r="SOI77" s="243"/>
      <c r="SOJ77" s="243"/>
      <c r="SOK77" s="243"/>
      <c r="SOL77" s="243"/>
      <c r="SOM77" s="243"/>
      <c r="SON77" s="243"/>
      <c r="SOO77" s="243"/>
      <c r="SOP77" s="243"/>
      <c r="SOQ77" s="243"/>
      <c r="SOR77" s="243"/>
      <c r="SOS77" s="243"/>
      <c r="SOT77" s="243"/>
      <c r="SOU77" s="243"/>
      <c r="SOV77" s="243"/>
      <c r="SOW77" s="243"/>
      <c r="SOX77" s="243"/>
      <c r="SOY77" s="243"/>
      <c r="SOZ77" s="243"/>
      <c r="SPA77" s="243"/>
      <c r="SPB77" s="243"/>
      <c r="SPC77" s="243"/>
      <c r="SPD77" s="243"/>
      <c r="SPE77" s="243"/>
      <c r="SPF77" s="243"/>
      <c r="SPG77" s="243"/>
      <c r="SPH77" s="243"/>
      <c r="SPI77" s="243"/>
      <c r="SPJ77" s="243"/>
      <c r="SPK77" s="243"/>
      <c r="SPL77" s="243"/>
      <c r="SPM77" s="243"/>
      <c r="SPN77" s="243"/>
      <c r="SPO77" s="243"/>
      <c r="SPP77" s="243"/>
      <c r="SPQ77" s="243"/>
      <c r="SPR77" s="243"/>
      <c r="SPS77" s="243"/>
      <c r="SPT77" s="243"/>
      <c r="SPU77" s="243"/>
      <c r="SPV77" s="243"/>
      <c r="SPW77" s="243"/>
      <c r="SPX77" s="243"/>
      <c r="SPY77" s="243"/>
      <c r="SPZ77" s="243"/>
      <c r="SQA77" s="243"/>
      <c r="SQB77" s="243"/>
      <c r="SQC77" s="243"/>
      <c r="SQD77" s="243"/>
      <c r="SQE77" s="243"/>
      <c r="SQF77" s="243"/>
      <c r="SQG77" s="243"/>
      <c r="SQH77" s="243"/>
      <c r="SQI77" s="243"/>
      <c r="SQJ77" s="243"/>
      <c r="SQK77" s="243"/>
      <c r="SQL77" s="243"/>
      <c r="SQM77" s="243"/>
      <c r="SQN77" s="243"/>
      <c r="SQO77" s="243"/>
      <c r="SQP77" s="243"/>
      <c r="SQQ77" s="243"/>
      <c r="SQR77" s="243"/>
      <c r="SQS77" s="243"/>
      <c r="SQT77" s="243"/>
      <c r="SQU77" s="243"/>
      <c r="SQV77" s="243"/>
      <c r="SQW77" s="243"/>
      <c r="SQX77" s="243"/>
      <c r="SQY77" s="243"/>
      <c r="SQZ77" s="243"/>
      <c r="SRA77" s="243"/>
      <c r="SRB77" s="243"/>
      <c r="SRC77" s="243"/>
      <c r="SRD77" s="243"/>
      <c r="SRE77" s="243"/>
      <c r="SRF77" s="243"/>
      <c r="SRG77" s="243"/>
      <c r="SRH77" s="243"/>
      <c r="SRI77" s="243"/>
      <c r="SRJ77" s="243"/>
      <c r="SRK77" s="243"/>
      <c r="SRL77" s="243"/>
      <c r="SRM77" s="243"/>
      <c r="SRN77" s="243"/>
      <c r="SRO77" s="243"/>
      <c r="SRP77" s="243"/>
      <c r="SRQ77" s="243"/>
      <c r="SRR77" s="243"/>
      <c r="SRS77" s="243"/>
      <c r="SRT77" s="243"/>
      <c r="SRU77" s="243"/>
      <c r="SRV77" s="243"/>
      <c r="SRW77" s="243"/>
      <c r="SRX77" s="243"/>
      <c r="SRY77" s="243"/>
      <c r="SRZ77" s="243"/>
      <c r="SSA77" s="243"/>
      <c r="SSB77" s="243"/>
      <c r="SSC77" s="243"/>
      <c r="SSD77" s="243"/>
      <c r="SSE77" s="243"/>
      <c r="SSF77" s="243"/>
      <c r="SSG77" s="243"/>
      <c r="SSH77" s="243"/>
      <c r="SSI77" s="243"/>
      <c r="SSJ77" s="243"/>
      <c r="SSK77" s="243"/>
      <c r="SSL77" s="243"/>
      <c r="SSM77" s="243"/>
      <c r="SSN77" s="243"/>
      <c r="SSO77" s="243"/>
      <c r="SSP77" s="243"/>
      <c r="SSQ77" s="243"/>
      <c r="SSR77" s="243"/>
      <c r="SSS77" s="243"/>
      <c r="SST77" s="243"/>
      <c r="SSU77" s="243"/>
      <c r="SSV77" s="243"/>
      <c r="SSW77" s="243"/>
      <c r="SSX77" s="243"/>
      <c r="SSY77" s="243"/>
      <c r="SSZ77" s="243"/>
      <c r="STA77" s="243"/>
      <c r="STB77" s="243"/>
      <c r="STC77" s="243"/>
      <c r="STD77" s="243"/>
      <c r="STE77" s="243"/>
      <c r="STF77" s="243"/>
      <c r="STG77" s="243"/>
      <c r="STH77" s="243"/>
      <c r="STI77" s="243"/>
      <c r="STJ77" s="243"/>
      <c r="STK77" s="243"/>
      <c r="STL77" s="243"/>
      <c r="STM77" s="243"/>
      <c r="STN77" s="243"/>
      <c r="STO77" s="243"/>
      <c r="STP77" s="243"/>
      <c r="STQ77" s="243"/>
      <c r="STR77" s="243"/>
      <c r="STS77" s="243"/>
      <c r="STT77" s="243"/>
      <c r="STU77" s="243"/>
      <c r="STV77" s="243"/>
      <c r="STW77" s="243"/>
      <c r="STX77" s="243"/>
      <c r="STY77" s="243"/>
      <c r="STZ77" s="243"/>
      <c r="SUA77" s="243"/>
      <c r="SUB77" s="243"/>
      <c r="SUC77" s="243"/>
      <c r="SUD77" s="243"/>
      <c r="SUE77" s="243"/>
      <c r="SUF77" s="243"/>
      <c r="SUG77" s="243"/>
      <c r="SUH77" s="243"/>
      <c r="SUI77" s="243"/>
      <c r="SUJ77" s="243"/>
      <c r="SUK77" s="243"/>
      <c r="SUL77" s="243"/>
      <c r="SUM77" s="243"/>
      <c r="SUN77" s="243"/>
      <c r="SUO77" s="243"/>
      <c r="SUP77" s="243"/>
      <c r="SUQ77" s="243"/>
      <c r="SUR77" s="243"/>
      <c r="SUS77" s="243"/>
      <c r="SUT77" s="243"/>
      <c r="SUU77" s="243"/>
      <c r="SUV77" s="243"/>
      <c r="SUW77" s="243"/>
      <c r="SUX77" s="243"/>
      <c r="SUY77" s="243"/>
      <c r="SUZ77" s="243"/>
      <c r="SVA77" s="243"/>
      <c r="SVB77" s="243"/>
      <c r="SVC77" s="243"/>
      <c r="SVD77" s="243"/>
      <c r="SVE77" s="243"/>
      <c r="SVF77" s="243"/>
      <c r="SVG77" s="243"/>
      <c r="SVH77" s="243"/>
      <c r="SVI77" s="243"/>
      <c r="SVJ77" s="243"/>
      <c r="SVK77" s="243"/>
      <c r="SVL77" s="243"/>
      <c r="SVM77" s="243"/>
      <c r="SVN77" s="243"/>
      <c r="SVO77" s="243"/>
      <c r="SVP77" s="243"/>
      <c r="SVQ77" s="243"/>
      <c r="SVR77" s="243"/>
      <c r="SVS77" s="243"/>
      <c r="SVT77" s="243"/>
      <c r="SVU77" s="243"/>
      <c r="SVV77" s="243"/>
      <c r="SVW77" s="243"/>
      <c r="SVX77" s="243"/>
      <c r="SVY77" s="243"/>
      <c r="SVZ77" s="243"/>
      <c r="SWA77" s="243"/>
      <c r="SWB77" s="243"/>
      <c r="SWC77" s="243"/>
      <c r="SWD77" s="243"/>
      <c r="SWE77" s="243"/>
      <c r="SWF77" s="243"/>
      <c r="SWG77" s="243"/>
      <c r="SWH77" s="243"/>
      <c r="SWI77" s="243"/>
      <c r="SWJ77" s="243"/>
      <c r="SWK77" s="243"/>
      <c r="SWL77" s="243"/>
      <c r="SWM77" s="243"/>
      <c r="SWN77" s="243"/>
      <c r="SWO77" s="243"/>
      <c r="SWP77" s="243"/>
      <c r="SWQ77" s="243"/>
      <c r="SWR77" s="243"/>
      <c r="SWS77" s="243"/>
      <c r="SWT77" s="243"/>
      <c r="SWU77" s="243"/>
      <c r="SWV77" s="243"/>
      <c r="SWW77" s="243"/>
      <c r="SWX77" s="243"/>
      <c r="SWY77" s="243"/>
      <c r="SWZ77" s="243"/>
      <c r="SXA77" s="243"/>
      <c r="SXB77" s="243"/>
      <c r="SXC77" s="243"/>
      <c r="SXD77" s="243"/>
      <c r="SXE77" s="243"/>
      <c r="SXF77" s="243"/>
      <c r="SXG77" s="243"/>
      <c r="SXH77" s="243"/>
      <c r="SXI77" s="243"/>
      <c r="SXJ77" s="243"/>
      <c r="SXK77" s="243"/>
      <c r="SXL77" s="243"/>
      <c r="SXM77" s="243"/>
      <c r="SXN77" s="243"/>
      <c r="SXO77" s="243"/>
      <c r="SXP77" s="243"/>
      <c r="SXQ77" s="243"/>
      <c r="SXR77" s="243"/>
      <c r="SXS77" s="243"/>
      <c r="SXT77" s="243"/>
      <c r="SXU77" s="243"/>
      <c r="SXV77" s="243"/>
      <c r="SXW77" s="243"/>
      <c r="SXX77" s="243"/>
      <c r="SXY77" s="243"/>
      <c r="SXZ77" s="243"/>
      <c r="SYA77" s="243"/>
      <c r="SYB77" s="243"/>
      <c r="SYC77" s="243"/>
      <c r="SYD77" s="243"/>
      <c r="SYE77" s="243"/>
      <c r="SYF77" s="243"/>
      <c r="SYG77" s="243"/>
      <c r="SYH77" s="243"/>
      <c r="SYI77" s="243"/>
      <c r="SYJ77" s="243"/>
      <c r="SYK77" s="243"/>
      <c r="SYL77" s="243"/>
      <c r="SYM77" s="243"/>
      <c r="SYN77" s="243"/>
      <c r="SYO77" s="243"/>
      <c r="SYP77" s="243"/>
      <c r="SYQ77" s="243"/>
      <c r="SYR77" s="243"/>
      <c r="SYS77" s="243"/>
      <c r="SYT77" s="243"/>
      <c r="SYU77" s="243"/>
      <c r="SYV77" s="243"/>
      <c r="SYW77" s="243"/>
      <c r="SYX77" s="243"/>
      <c r="SYY77" s="243"/>
      <c r="SYZ77" s="243"/>
      <c r="SZA77" s="243"/>
      <c r="SZB77" s="243"/>
      <c r="SZC77" s="243"/>
      <c r="SZD77" s="243"/>
      <c r="SZE77" s="243"/>
      <c r="SZF77" s="243"/>
      <c r="SZG77" s="243"/>
      <c r="SZH77" s="243"/>
      <c r="SZI77" s="243"/>
      <c r="SZJ77" s="243"/>
      <c r="SZK77" s="243"/>
      <c r="SZL77" s="243"/>
      <c r="SZM77" s="243"/>
      <c r="SZN77" s="243"/>
      <c r="SZO77" s="243"/>
      <c r="SZP77" s="243"/>
      <c r="SZQ77" s="243"/>
      <c r="SZR77" s="243"/>
      <c r="SZS77" s="243"/>
      <c r="SZT77" s="243"/>
      <c r="SZU77" s="243"/>
      <c r="SZV77" s="243"/>
      <c r="SZW77" s="243"/>
      <c r="SZX77" s="243"/>
      <c r="SZY77" s="243"/>
      <c r="SZZ77" s="243"/>
      <c r="TAA77" s="243"/>
      <c r="TAB77" s="243"/>
      <c r="TAC77" s="243"/>
      <c r="TAD77" s="243"/>
      <c r="TAE77" s="243"/>
      <c r="TAF77" s="243"/>
      <c r="TAG77" s="243"/>
      <c r="TAH77" s="243"/>
      <c r="TAI77" s="243"/>
      <c r="TAJ77" s="243"/>
      <c r="TAK77" s="243"/>
      <c r="TAL77" s="243"/>
      <c r="TAM77" s="243"/>
      <c r="TAN77" s="243"/>
      <c r="TAO77" s="243"/>
      <c r="TAP77" s="243"/>
      <c r="TAQ77" s="243"/>
      <c r="TAR77" s="243"/>
      <c r="TAS77" s="243"/>
      <c r="TAT77" s="243"/>
      <c r="TAU77" s="243"/>
      <c r="TAV77" s="243"/>
      <c r="TAW77" s="243"/>
      <c r="TAX77" s="243"/>
      <c r="TAY77" s="243"/>
      <c r="TAZ77" s="243"/>
      <c r="TBA77" s="243"/>
      <c r="TBB77" s="243"/>
      <c r="TBC77" s="243"/>
      <c r="TBD77" s="243"/>
      <c r="TBE77" s="243"/>
      <c r="TBF77" s="243"/>
      <c r="TBG77" s="243"/>
      <c r="TBH77" s="243"/>
      <c r="TBI77" s="243"/>
      <c r="TBJ77" s="243"/>
      <c r="TBK77" s="243"/>
      <c r="TBL77" s="243"/>
      <c r="TBM77" s="243"/>
      <c r="TBN77" s="243"/>
      <c r="TBO77" s="243"/>
      <c r="TBP77" s="243"/>
      <c r="TBQ77" s="243"/>
      <c r="TBR77" s="243"/>
      <c r="TBS77" s="243"/>
      <c r="TBT77" s="243"/>
      <c r="TBU77" s="243"/>
      <c r="TBV77" s="243"/>
      <c r="TBW77" s="243"/>
      <c r="TBX77" s="243"/>
      <c r="TBY77" s="243"/>
      <c r="TBZ77" s="243"/>
      <c r="TCA77" s="243"/>
      <c r="TCB77" s="243"/>
      <c r="TCC77" s="243"/>
      <c r="TCD77" s="243"/>
      <c r="TCE77" s="243"/>
      <c r="TCF77" s="243"/>
      <c r="TCG77" s="243"/>
      <c r="TCH77" s="243"/>
      <c r="TCI77" s="243"/>
      <c r="TCJ77" s="243"/>
      <c r="TCK77" s="243"/>
      <c r="TCL77" s="243"/>
      <c r="TCM77" s="243"/>
      <c r="TCN77" s="243"/>
      <c r="TCO77" s="243"/>
      <c r="TCP77" s="243"/>
      <c r="TCQ77" s="243"/>
      <c r="TCR77" s="243"/>
      <c r="TCS77" s="243"/>
      <c r="TCT77" s="243"/>
      <c r="TCU77" s="243"/>
      <c r="TCV77" s="243"/>
      <c r="TCW77" s="243"/>
      <c r="TCX77" s="243"/>
      <c r="TCY77" s="243"/>
      <c r="TCZ77" s="243"/>
      <c r="TDA77" s="243"/>
      <c r="TDB77" s="243"/>
      <c r="TDC77" s="243"/>
      <c r="TDD77" s="243"/>
      <c r="TDE77" s="243"/>
      <c r="TDF77" s="243"/>
      <c r="TDG77" s="243"/>
      <c r="TDH77" s="243"/>
      <c r="TDI77" s="243"/>
      <c r="TDJ77" s="243"/>
      <c r="TDK77" s="243"/>
      <c r="TDL77" s="243"/>
      <c r="TDM77" s="243"/>
      <c r="TDN77" s="243"/>
      <c r="TDO77" s="243"/>
      <c r="TDP77" s="243"/>
      <c r="TDQ77" s="243"/>
      <c r="TDR77" s="243"/>
      <c r="TDS77" s="243"/>
      <c r="TDT77" s="243"/>
      <c r="TDU77" s="243"/>
      <c r="TDV77" s="243"/>
      <c r="TDW77" s="243"/>
      <c r="TDX77" s="243"/>
      <c r="TDY77" s="243"/>
      <c r="TDZ77" s="243"/>
      <c r="TEA77" s="243"/>
      <c r="TEB77" s="243"/>
      <c r="TEC77" s="243"/>
      <c r="TED77" s="243"/>
      <c r="TEE77" s="243"/>
      <c r="TEF77" s="243"/>
      <c r="TEG77" s="243"/>
      <c r="TEH77" s="243"/>
      <c r="TEI77" s="243"/>
      <c r="TEJ77" s="243"/>
      <c r="TEK77" s="243"/>
      <c r="TEL77" s="243"/>
      <c r="TEM77" s="243"/>
      <c r="TEN77" s="243"/>
      <c r="TEO77" s="243"/>
      <c r="TEP77" s="243"/>
      <c r="TEQ77" s="243"/>
      <c r="TER77" s="243"/>
      <c r="TES77" s="243"/>
      <c r="TET77" s="243"/>
      <c r="TEU77" s="243"/>
      <c r="TEV77" s="243"/>
      <c r="TEW77" s="243"/>
      <c r="TEX77" s="243"/>
      <c r="TEY77" s="243"/>
      <c r="TEZ77" s="243"/>
      <c r="TFA77" s="243"/>
      <c r="TFB77" s="243"/>
      <c r="TFC77" s="243"/>
      <c r="TFD77" s="243"/>
      <c r="TFE77" s="243"/>
      <c r="TFF77" s="243"/>
      <c r="TFG77" s="243"/>
      <c r="TFH77" s="243"/>
      <c r="TFI77" s="243"/>
      <c r="TFJ77" s="243"/>
      <c r="TFK77" s="243"/>
      <c r="TFL77" s="243"/>
      <c r="TFM77" s="243"/>
      <c r="TFN77" s="243"/>
      <c r="TFO77" s="243"/>
      <c r="TFP77" s="243"/>
      <c r="TFQ77" s="243"/>
      <c r="TFR77" s="243"/>
      <c r="TFS77" s="243"/>
      <c r="TFT77" s="243"/>
      <c r="TFU77" s="243"/>
      <c r="TFV77" s="243"/>
      <c r="TFW77" s="243"/>
      <c r="TFX77" s="243"/>
      <c r="TFY77" s="243"/>
      <c r="TFZ77" s="243"/>
      <c r="TGA77" s="243"/>
      <c r="TGB77" s="243"/>
      <c r="TGC77" s="243"/>
      <c r="TGD77" s="243"/>
      <c r="TGE77" s="243"/>
      <c r="TGF77" s="243"/>
      <c r="TGG77" s="243"/>
      <c r="TGH77" s="243"/>
      <c r="TGI77" s="243"/>
      <c r="TGJ77" s="243"/>
      <c r="TGK77" s="243"/>
      <c r="TGL77" s="243"/>
      <c r="TGM77" s="243"/>
      <c r="TGN77" s="243"/>
      <c r="TGO77" s="243"/>
      <c r="TGP77" s="243"/>
      <c r="TGQ77" s="243"/>
      <c r="TGR77" s="243"/>
      <c r="TGS77" s="243"/>
      <c r="TGT77" s="243"/>
      <c r="TGU77" s="243"/>
      <c r="TGV77" s="243"/>
      <c r="TGW77" s="243"/>
      <c r="TGX77" s="243"/>
      <c r="TGY77" s="243"/>
      <c r="TGZ77" s="243"/>
      <c r="THA77" s="243"/>
      <c r="THB77" s="243"/>
      <c r="THC77" s="243"/>
      <c r="THD77" s="243"/>
      <c r="THE77" s="243"/>
      <c r="THF77" s="243"/>
      <c r="THG77" s="243"/>
      <c r="THH77" s="243"/>
      <c r="THI77" s="243"/>
      <c r="THJ77" s="243"/>
      <c r="THK77" s="243"/>
      <c r="THL77" s="243"/>
      <c r="THM77" s="243"/>
      <c r="THN77" s="243"/>
      <c r="THO77" s="243"/>
      <c r="THP77" s="243"/>
      <c r="THQ77" s="243"/>
      <c r="THR77" s="243"/>
      <c r="THS77" s="243"/>
      <c r="THT77" s="243"/>
      <c r="THU77" s="243"/>
      <c r="THV77" s="243"/>
      <c r="THW77" s="243"/>
      <c r="THX77" s="243"/>
      <c r="THY77" s="243"/>
      <c r="THZ77" s="243"/>
      <c r="TIA77" s="243"/>
      <c r="TIB77" s="243"/>
      <c r="TIC77" s="243"/>
      <c r="TID77" s="243"/>
      <c r="TIE77" s="243"/>
      <c r="TIF77" s="243"/>
      <c r="TIG77" s="243"/>
      <c r="TIH77" s="243"/>
      <c r="TII77" s="243"/>
      <c r="TIJ77" s="243"/>
      <c r="TIK77" s="243"/>
      <c r="TIL77" s="243"/>
      <c r="TIM77" s="243"/>
      <c r="TIN77" s="243"/>
      <c r="TIO77" s="243"/>
      <c r="TIP77" s="243"/>
      <c r="TIQ77" s="243"/>
      <c r="TIR77" s="243"/>
      <c r="TIS77" s="243"/>
      <c r="TIT77" s="243"/>
      <c r="TIU77" s="243"/>
      <c r="TIV77" s="243"/>
      <c r="TIW77" s="243"/>
      <c r="TIX77" s="243"/>
      <c r="TIY77" s="243"/>
      <c r="TIZ77" s="243"/>
      <c r="TJA77" s="243"/>
      <c r="TJB77" s="243"/>
      <c r="TJC77" s="243"/>
      <c r="TJD77" s="243"/>
      <c r="TJE77" s="243"/>
      <c r="TJF77" s="243"/>
      <c r="TJG77" s="243"/>
      <c r="TJH77" s="243"/>
      <c r="TJI77" s="243"/>
      <c r="TJJ77" s="243"/>
      <c r="TJK77" s="243"/>
      <c r="TJL77" s="243"/>
      <c r="TJM77" s="243"/>
      <c r="TJN77" s="243"/>
      <c r="TJO77" s="243"/>
      <c r="TJP77" s="243"/>
      <c r="TJQ77" s="243"/>
      <c r="TJR77" s="243"/>
      <c r="TJS77" s="243"/>
      <c r="TJT77" s="243"/>
      <c r="TJU77" s="243"/>
      <c r="TJV77" s="243"/>
      <c r="TJW77" s="243"/>
      <c r="TJX77" s="243"/>
      <c r="TJY77" s="243"/>
      <c r="TJZ77" s="243"/>
      <c r="TKA77" s="243"/>
      <c r="TKB77" s="243"/>
      <c r="TKC77" s="243"/>
      <c r="TKD77" s="243"/>
      <c r="TKE77" s="243"/>
      <c r="TKF77" s="243"/>
      <c r="TKG77" s="243"/>
      <c r="TKH77" s="243"/>
      <c r="TKI77" s="243"/>
      <c r="TKJ77" s="243"/>
      <c r="TKK77" s="243"/>
      <c r="TKL77" s="243"/>
      <c r="TKM77" s="243"/>
      <c r="TKN77" s="243"/>
      <c r="TKO77" s="243"/>
      <c r="TKP77" s="243"/>
      <c r="TKQ77" s="243"/>
      <c r="TKR77" s="243"/>
      <c r="TKS77" s="243"/>
      <c r="TKT77" s="243"/>
      <c r="TKU77" s="243"/>
      <c r="TKV77" s="243"/>
      <c r="TKW77" s="243"/>
      <c r="TKX77" s="243"/>
      <c r="TKY77" s="243"/>
      <c r="TKZ77" s="243"/>
      <c r="TLA77" s="243"/>
      <c r="TLB77" s="243"/>
      <c r="TLC77" s="243"/>
      <c r="TLD77" s="243"/>
      <c r="TLE77" s="243"/>
      <c r="TLF77" s="243"/>
      <c r="TLG77" s="243"/>
      <c r="TLH77" s="243"/>
      <c r="TLI77" s="243"/>
      <c r="TLJ77" s="243"/>
      <c r="TLK77" s="243"/>
      <c r="TLL77" s="243"/>
      <c r="TLM77" s="243"/>
      <c r="TLN77" s="243"/>
      <c r="TLO77" s="243"/>
      <c r="TLP77" s="243"/>
      <c r="TLQ77" s="243"/>
      <c r="TLR77" s="243"/>
      <c r="TLS77" s="243"/>
      <c r="TLT77" s="243"/>
      <c r="TLU77" s="243"/>
      <c r="TLV77" s="243"/>
      <c r="TLW77" s="243"/>
      <c r="TLX77" s="243"/>
      <c r="TLY77" s="243"/>
      <c r="TLZ77" s="243"/>
      <c r="TMA77" s="243"/>
      <c r="TMB77" s="243"/>
      <c r="TMC77" s="243"/>
      <c r="TMD77" s="243"/>
      <c r="TME77" s="243"/>
      <c r="TMF77" s="243"/>
      <c r="TMG77" s="243"/>
      <c r="TMH77" s="243"/>
      <c r="TMI77" s="243"/>
      <c r="TMJ77" s="243"/>
      <c r="TMK77" s="243"/>
      <c r="TML77" s="243"/>
      <c r="TMM77" s="243"/>
      <c r="TMN77" s="243"/>
      <c r="TMO77" s="243"/>
      <c r="TMP77" s="243"/>
      <c r="TMQ77" s="243"/>
      <c r="TMR77" s="243"/>
      <c r="TMS77" s="243"/>
      <c r="TMT77" s="243"/>
      <c r="TMU77" s="243"/>
      <c r="TMV77" s="243"/>
      <c r="TMW77" s="243"/>
      <c r="TMX77" s="243"/>
      <c r="TMY77" s="243"/>
      <c r="TMZ77" s="243"/>
      <c r="TNA77" s="243"/>
      <c r="TNB77" s="243"/>
      <c r="TNC77" s="243"/>
      <c r="TND77" s="243"/>
      <c r="TNE77" s="243"/>
      <c r="TNF77" s="243"/>
      <c r="TNG77" s="243"/>
      <c r="TNH77" s="243"/>
      <c r="TNI77" s="243"/>
      <c r="TNJ77" s="243"/>
      <c r="TNK77" s="243"/>
      <c r="TNL77" s="243"/>
      <c r="TNM77" s="243"/>
      <c r="TNN77" s="243"/>
      <c r="TNO77" s="243"/>
      <c r="TNP77" s="243"/>
      <c r="TNQ77" s="243"/>
      <c r="TNR77" s="243"/>
      <c r="TNS77" s="243"/>
      <c r="TNT77" s="243"/>
      <c r="TNU77" s="243"/>
      <c r="TNV77" s="243"/>
      <c r="TNW77" s="243"/>
      <c r="TNX77" s="243"/>
      <c r="TNY77" s="243"/>
      <c r="TNZ77" s="243"/>
      <c r="TOA77" s="243"/>
      <c r="TOB77" s="243"/>
      <c r="TOC77" s="243"/>
      <c r="TOD77" s="243"/>
      <c r="TOE77" s="243"/>
      <c r="TOF77" s="243"/>
      <c r="TOG77" s="243"/>
      <c r="TOH77" s="243"/>
      <c r="TOI77" s="243"/>
      <c r="TOJ77" s="243"/>
      <c r="TOK77" s="243"/>
      <c r="TOL77" s="243"/>
      <c r="TOM77" s="243"/>
      <c r="TON77" s="243"/>
      <c r="TOO77" s="243"/>
      <c r="TOP77" s="243"/>
      <c r="TOQ77" s="243"/>
      <c r="TOR77" s="243"/>
      <c r="TOS77" s="243"/>
      <c r="TOT77" s="243"/>
      <c r="TOU77" s="243"/>
      <c r="TOV77" s="243"/>
      <c r="TOW77" s="243"/>
      <c r="TOX77" s="243"/>
      <c r="TOY77" s="243"/>
      <c r="TOZ77" s="243"/>
      <c r="TPA77" s="243"/>
      <c r="TPB77" s="243"/>
      <c r="TPC77" s="243"/>
      <c r="TPD77" s="243"/>
      <c r="TPE77" s="243"/>
      <c r="TPF77" s="243"/>
      <c r="TPG77" s="243"/>
      <c r="TPH77" s="243"/>
      <c r="TPI77" s="243"/>
      <c r="TPJ77" s="243"/>
      <c r="TPK77" s="243"/>
      <c r="TPL77" s="243"/>
      <c r="TPM77" s="243"/>
      <c r="TPN77" s="243"/>
      <c r="TPO77" s="243"/>
      <c r="TPP77" s="243"/>
      <c r="TPQ77" s="243"/>
      <c r="TPR77" s="243"/>
      <c r="TPS77" s="243"/>
      <c r="TPT77" s="243"/>
      <c r="TPU77" s="243"/>
      <c r="TPV77" s="243"/>
      <c r="TPW77" s="243"/>
      <c r="TPX77" s="243"/>
      <c r="TPY77" s="243"/>
      <c r="TPZ77" s="243"/>
      <c r="TQA77" s="243"/>
      <c r="TQB77" s="243"/>
      <c r="TQC77" s="243"/>
      <c r="TQD77" s="243"/>
      <c r="TQE77" s="243"/>
      <c r="TQF77" s="243"/>
      <c r="TQG77" s="243"/>
      <c r="TQH77" s="243"/>
      <c r="TQI77" s="243"/>
      <c r="TQJ77" s="243"/>
      <c r="TQK77" s="243"/>
      <c r="TQL77" s="243"/>
      <c r="TQM77" s="243"/>
      <c r="TQN77" s="243"/>
      <c r="TQO77" s="243"/>
      <c r="TQP77" s="243"/>
      <c r="TQQ77" s="243"/>
      <c r="TQR77" s="243"/>
      <c r="TQS77" s="243"/>
      <c r="TQT77" s="243"/>
      <c r="TQU77" s="243"/>
      <c r="TQV77" s="243"/>
      <c r="TQW77" s="243"/>
      <c r="TQX77" s="243"/>
      <c r="TQY77" s="243"/>
      <c r="TQZ77" s="243"/>
      <c r="TRA77" s="243"/>
      <c r="TRB77" s="243"/>
      <c r="TRC77" s="243"/>
      <c r="TRD77" s="243"/>
      <c r="TRE77" s="243"/>
      <c r="TRF77" s="243"/>
      <c r="TRG77" s="243"/>
      <c r="TRH77" s="243"/>
      <c r="TRI77" s="243"/>
      <c r="TRJ77" s="243"/>
      <c r="TRK77" s="243"/>
      <c r="TRL77" s="243"/>
      <c r="TRM77" s="243"/>
      <c r="TRN77" s="243"/>
      <c r="TRO77" s="243"/>
      <c r="TRP77" s="243"/>
      <c r="TRQ77" s="243"/>
      <c r="TRR77" s="243"/>
      <c r="TRS77" s="243"/>
      <c r="TRT77" s="243"/>
      <c r="TRU77" s="243"/>
      <c r="TRV77" s="243"/>
      <c r="TRW77" s="243"/>
      <c r="TRX77" s="243"/>
      <c r="TRY77" s="243"/>
      <c r="TRZ77" s="243"/>
      <c r="TSA77" s="243"/>
      <c r="TSB77" s="243"/>
      <c r="TSC77" s="243"/>
      <c r="TSD77" s="243"/>
      <c r="TSE77" s="243"/>
      <c r="TSF77" s="243"/>
      <c r="TSG77" s="243"/>
      <c r="TSH77" s="243"/>
      <c r="TSI77" s="243"/>
      <c r="TSJ77" s="243"/>
      <c r="TSK77" s="243"/>
      <c r="TSL77" s="243"/>
      <c r="TSM77" s="243"/>
      <c r="TSN77" s="243"/>
      <c r="TSO77" s="243"/>
      <c r="TSP77" s="243"/>
      <c r="TSQ77" s="243"/>
      <c r="TSR77" s="243"/>
      <c r="TSS77" s="243"/>
      <c r="TST77" s="243"/>
      <c r="TSU77" s="243"/>
      <c r="TSV77" s="243"/>
      <c r="TSW77" s="243"/>
      <c r="TSX77" s="243"/>
      <c r="TSY77" s="243"/>
      <c r="TSZ77" s="243"/>
      <c r="TTA77" s="243"/>
      <c r="TTB77" s="243"/>
      <c r="TTC77" s="243"/>
      <c r="TTD77" s="243"/>
      <c r="TTE77" s="243"/>
      <c r="TTF77" s="243"/>
      <c r="TTG77" s="243"/>
      <c r="TTH77" s="243"/>
      <c r="TTI77" s="243"/>
      <c r="TTJ77" s="243"/>
      <c r="TTK77" s="243"/>
      <c r="TTL77" s="243"/>
      <c r="TTM77" s="243"/>
      <c r="TTN77" s="243"/>
      <c r="TTO77" s="243"/>
      <c r="TTP77" s="243"/>
      <c r="TTQ77" s="243"/>
      <c r="TTR77" s="243"/>
      <c r="TTS77" s="243"/>
      <c r="TTT77" s="243"/>
      <c r="TTU77" s="243"/>
      <c r="TTV77" s="243"/>
      <c r="TTW77" s="243"/>
      <c r="TTX77" s="243"/>
      <c r="TTY77" s="243"/>
      <c r="TTZ77" s="243"/>
      <c r="TUA77" s="243"/>
      <c r="TUB77" s="243"/>
      <c r="TUC77" s="243"/>
      <c r="TUD77" s="243"/>
      <c r="TUE77" s="243"/>
      <c r="TUF77" s="243"/>
      <c r="TUG77" s="243"/>
      <c r="TUH77" s="243"/>
      <c r="TUI77" s="243"/>
      <c r="TUJ77" s="243"/>
      <c r="TUK77" s="243"/>
      <c r="TUL77" s="243"/>
      <c r="TUM77" s="243"/>
      <c r="TUN77" s="243"/>
      <c r="TUO77" s="243"/>
      <c r="TUP77" s="243"/>
      <c r="TUQ77" s="243"/>
      <c r="TUR77" s="243"/>
      <c r="TUS77" s="243"/>
      <c r="TUT77" s="243"/>
      <c r="TUU77" s="243"/>
      <c r="TUV77" s="243"/>
      <c r="TUW77" s="243"/>
      <c r="TUX77" s="243"/>
      <c r="TUY77" s="243"/>
      <c r="TUZ77" s="243"/>
      <c r="TVA77" s="243"/>
      <c r="TVB77" s="243"/>
      <c r="TVC77" s="243"/>
      <c r="TVD77" s="243"/>
      <c r="TVE77" s="243"/>
      <c r="TVF77" s="243"/>
      <c r="TVG77" s="243"/>
      <c r="TVH77" s="243"/>
      <c r="TVI77" s="243"/>
      <c r="TVJ77" s="243"/>
      <c r="TVK77" s="243"/>
      <c r="TVL77" s="243"/>
      <c r="TVM77" s="243"/>
      <c r="TVN77" s="243"/>
      <c r="TVO77" s="243"/>
      <c r="TVP77" s="243"/>
      <c r="TVQ77" s="243"/>
      <c r="TVR77" s="243"/>
      <c r="TVS77" s="243"/>
      <c r="TVT77" s="243"/>
      <c r="TVU77" s="243"/>
      <c r="TVV77" s="243"/>
      <c r="TVW77" s="243"/>
      <c r="TVX77" s="243"/>
      <c r="TVY77" s="243"/>
      <c r="TVZ77" s="243"/>
      <c r="TWA77" s="243"/>
      <c r="TWB77" s="243"/>
      <c r="TWC77" s="243"/>
      <c r="TWD77" s="243"/>
      <c r="TWE77" s="243"/>
      <c r="TWF77" s="243"/>
      <c r="TWG77" s="243"/>
      <c r="TWH77" s="243"/>
      <c r="TWI77" s="243"/>
      <c r="TWJ77" s="243"/>
      <c r="TWK77" s="243"/>
      <c r="TWL77" s="243"/>
      <c r="TWM77" s="243"/>
      <c r="TWN77" s="243"/>
      <c r="TWO77" s="243"/>
      <c r="TWP77" s="243"/>
      <c r="TWQ77" s="243"/>
      <c r="TWR77" s="243"/>
      <c r="TWS77" s="243"/>
      <c r="TWT77" s="243"/>
      <c r="TWU77" s="243"/>
      <c r="TWV77" s="243"/>
      <c r="TWW77" s="243"/>
      <c r="TWX77" s="243"/>
      <c r="TWY77" s="243"/>
      <c r="TWZ77" s="243"/>
      <c r="TXA77" s="243"/>
      <c r="TXB77" s="243"/>
      <c r="TXC77" s="243"/>
      <c r="TXD77" s="243"/>
      <c r="TXE77" s="243"/>
      <c r="TXF77" s="243"/>
      <c r="TXG77" s="243"/>
      <c r="TXH77" s="243"/>
      <c r="TXI77" s="243"/>
      <c r="TXJ77" s="243"/>
      <c r="TXK77" s="243"/>
      <c r="TXL77" s="243"/>
      <c r="TXM77" s="243"/>
      <c r="TXN77" s="243"/>
      <c r="TXO77" s="243"/>
      <c r="TXP77" s="243"/>
      <c r="TXQ77" s="243"/>
      <c r="TXR77" s="243"/>
      <c r="TXS77" s="243"/>
      <c r="TXT77" s="243"/>
      <c r="TXU77" s="243"/>
      <c r="TXV77" s="243"/>
      <c r="TXW77" s="243"/>
      <c r="TXX77" s="243"/>
      <c r="TXY77" s="243"/>
      <c r="TXZ77" s="243"/>
      <c r="TYA77" s="243"/>
      <c r="TYB77" s="243"/>
      <c r="TYC77" s="243"/>
      <c r="TYD77" s="243"/>
      <c r="TYE77" s="243"/>
      <c r="TYF77" s="243"/>
      <c r="TYG77" s="243"/>
      <c r="TYH77" s="243"/>
      <c r="TYI77" s="243"/>
      <c r="TYJ77" s="243"/>
      <c r="TYK77" s="243"/>
      <c r="TYL77" s="243"/>
      <c r="TYM77" s="243"/>
      <c r="TYN77" s="243"/>
      <c r="TYO77" s="243"/>
      <c r="TYP77" s="243"/>
      <c r="TYQ77" s="243"/>
      <c r="TYR77" s="243"/>
      <c r="TYS77" s="243"/>
      <c r="TYT77" s="243"/>
      <c r="TYU77" s="243"/>
      <c r="TYV77" s="243"/>
      <c r="TYW77" s="243"/>
      <c r="TYX77" s="243"/>
      <c r="TYY77" s="243"/>
      <c r="TYZ77" s="243"/>
      <c r="TZA77" s="243"/>
      <c r="TZB77" s="243"/>
      <c r="TZC77" s="243"/>
      <c r="TZD77" s="243"/>
      <c r="TZE77" s="243"/>
      <c r="TZF77" s="243"/>
      <c r="TZG77" s="243"/>
      <c r="TZH77" s="243"/>
      <c r="TZI77" s="243"/>
      <c r="TZJ77" s="243"/>
      <c r="TZK77" s="243"/>
      <c r="TZL77" s="243"/>
      <c r="TZM77" s="243"/>
      <c r="TZN77" s="243"/>
      <c r="TZO77" s="243"/>
      <c r="TZP77" s="243"/>
      <c r="TZQ77" s="243"/>
      <c r="TZR77" s="243"/>
      <c r="TZS77" s="243"/>
      <c r="TZT77" s="243"/>
      <c r="TZU77" s="243"/>
      <c r="TZV77" s="243"/>
      <c r="TZW77" s="243"/>
      <c r="TZX77" s="243"/>
      <c r="TZY77" s="243"/>
      <c r="TZZ77" s="243"/>
      <c r="UAA77" s="243"/>
      <c r="UAB77" s="243"/>
      <c r="UAC77" s="243"/>
      <c r="UAD77" s="243"/>
      <c r="UAE77" s="243"/>
      <c r="UAF77" s="243"/>
      <c r="UAG77" s="243"/>
      <c r="UAH77" s="243"/>
      <c r="UAI77" s="243"/>
      <c r="UAJ77" s="243"/>
      <c r="UAK77" s="243"/>
      <c r="UAL77" s="243"/>
      <c r="UAM77" s="243"/>
      <c r="UAN77" s="243"/>
      <c r="UAO77" s="243"/>
      <c r="UAP77" s="243"/>
      <c r="UAQ77" s="243"/>
      <c r="UAR77" s="243"/>
      <c r="UAS77" s="243"/>
      <c r="UAT77" s="243"/>
      <c r="UAU77" s="243"/>
      <c r="UAV77" s="243"/>
      <c r="UAW77" s="243"/>
      <c r="UAX77" s="243"/>
      <c r="UAY77" s="243"/>
      <c r="UAZ77" s="243"/>
      <c r="UBA77" s="243"/>
      <c r="UBB77" s="243"/>
      <c r="UBC77" s="243"/>
      <c r="UBD77" s="243"/>
      <c r="UBE77" s="243"/>
      <c r="UBF77" s="243"/>
      <c r="UBG77" s="243"/>
      <c r="UBH77" s="243"/>
      <c r="UBI77" s="243"/>
      <c r="UBJ77" s="243"/>
      <c r="UBK77" s="243"/>
      <c r="UBL77" s="243"/>
      <c r="UBM77" s="243"/>
      <c r="UBN77" s="243"/>
      <c r="UBO77" s="243"/>
      <c r="UBP77" s="243"/>
      <c r="UBQ77" s="243"/>
      <c r="UBR77" s="243"/>
      <c r="UBS77" s="243"/>
      <c r="UBT77" s="243"/>
      <c r="UBU77" s="243"/>
      <c r="UBV77" s="243"/>
      <c r="UBW77" s="243"/>
      <c r="UBX77" s="243"/>
      <c r="UBY77" s="243"/>
      <c r="UBZ77" s="243"/>
      <c r="UCA77" s="243"/>
      <c r="UCB77" s="243"/>
      <c r="UCC77" s="243"/>
      <c r="UCD77" s="243"/>
      <c r="UCE77" s="243"/>
      <c r="UCF77" s="243"/>
      <c r="UCG77" s="243"/>
      <c r="UCH77" s="243"/>
      <c r="UCI77" s="243"/>
      <c r="UCJ77" s="243"/>
      <c r="UCK77" s="243"/>
      <c r="UCL77" s="243"/>
      <c r="UCM77" s="243"/>
      <c r="UCN77" s="243"/>
      <c r="UCO77" s="243"/>
      <c r="UCP77" s="243"/>
      <c r="UCQ77" s="243"/>
      <c r="UCR77" s="243"/>
      <c r="UCS77" s="243"/>
      <c r="UCT77" s="243"/>
      <c r="UCU77" s="243"/>
      <c r="UCV77" s="243"/>
      <c r="UCW77" s="243"/>
      <c r="UCX77" s="243"/>
      <c r="UCY77" s="243"/>
      <c r="UCZ77" s="243"/>
      <c r="UDA77" s="243"/>
      <c r="UDB77" s="243"/>
      <c r="UDC77" s="243"/>
      <c r="UDD77" s="243"/>
      <c r="UDE77" s="243"/>
      <c r="UDF77" s="243"/>
      <c r="UDG77" s="243"/>
      <c r="UDH77" s="243"/>
      <c r="UDI77" s="243"/>
      <c r="UDJ77" s="243"/>
      <c r="UDK77" s="243"/>
      <c r="UDL77" s="243"/>
      <c r="UDM77" s="243"/>
      <c r="UDN77" s="243"/>
      <c r="UDO77" s="243"/>
      <c r="UDP77" s="243"/>
      <c r="UDQ77" s="243"/>
      <c r="UDR77" s="243"/>
      <c r="UDS77" s="243"/>
      <c r="UDT77" s="243"/>
      <c r="UDU77" s="243"/>
      <c r="UDV77" s="243"/>
      <c r="UDW77" s="243"/>
      <c r="UDX77" s="243"/>
      <c r="UDY77" s="243"/>
      <c r="UDZ77" s="243"/>
      <c r="UEA77" s="243"/>
      <c r="UEB77" s="243"/>
      <c r="UEC77" s="243"/>
      <c r="UED77" s="243"/>
      <c r="UEE77" s="243"/>
      <c r="UEF77" s="243"/>
      <c r="UEG77" s="243"/>
      <c r="UEH77" s="243"/>
      <c r="UEI77" s="243"/>
      <c r="UEJ77" s="243"/>
      <c r="UEK77" s="243"/>
      <c r="UEL77" s="243"/>
      <c r="UEM77" s="243"/>
      <c r="UEN77" s="243"/>
      <c r="UEO77" s="243"/>
      <c r="UEP77" s="243"/>
      <c r="UEQ77" s="243"/>
      <c r="UER77" s="243"/>
      <c r="UES77" s="243"/>
      <c r="UET77" s="243"/>
      <c r="UEU77" s="243"/>
      <c r="UEV77" s="243"/>
      <c r="UEW77" s="243"/>
      <c r="UEX77" s="243"/>
      <c r="UEY77" s="243"/>
      <c r="UEZ77" s="243"/>
      <c r="UFA77" s="243"/>
      <c r="UFB77" s="243"/>
      <c r="UFC77" s="243"/>
      <c r="UFD77" s="243"/>
      <c r="UFE77" s="243"/>
      <c r="UFF77" s="243"/>
      <c r="UFG77" s="243"/>
      <c r="UFH77" s="243"/>
      <c r="UFI77" s="243"/>
      <c r="UFJ77" s="243"/>
      <c r="UFK77" s="243"/>
      <c r="UFL77" s="243"/>
      <c r="UFM77" s="243"/>
      <c r="UFN77" s="243"/>
      <c r="UFO77" s="243"/>
      <c r="UFP77" s="243"/>
      <c r="UFQ77" s="243"/>
      <c r="UFR77" s="243"/>
      <c r="UFS77" s="243"/>
      <c r="UFT77" s="243"/>
      <c r="UFU77" s="243"/>
      <c r="UFV77" s="243"/>
      <c r="UFW77" s="243"/>
      <c r="UFX77" s="243"/>
      <c r="UFY77" s="243"/>
      <c r="UFZ77" s="243"/>
      <c r="UGA77" s="243"/>
      <c r="UGB77" s="243"/>
      <c r="UGC77" s="243"/>
      <c r="UGD77" s="243"/>
      <c r="UGE77" s="243"/>
      <c r="UGF77" s="243"/>
      <c r="UGG77" s="243"/>
      <c r="UGH77" s="243"/>
      <c r="UGI77" s="243"/>
      <c r="UGJ77" s="243"/>
      <c r="UGK77" s="243"/>
      <c r="UGL77" s="243"/>
      <c r="UGM77" s="243"/>
      <c r="UGN77" s="243"/>
      <c r="UGO77" s="243"/>
      <c r="UGP77" s="243"/>
      <c r="UGQ77" s="243"/>
      <c r="UGR77" s="243"/>
      <c r="UGS77" s="243"/>
      <c r="UGT77" s="243"/>
      <c r="UGU77" s="243"/>
      <c r="UGV77" s="243"/>
      <c r="UGW77" s="243"/>
      <c r="UGX77" s="243"/>
      <c r="UGY77" s="243"/>
      <c r="UGZ77" s="243"/>
      <c r="UHA77" s="243"/>
      <c r="UHB77" s="243"/>
      <c r="UHC77" s="243"/>
      <c r="UHD77" s="243"/>
      <c r="UHE77" s="243"/>
      <c r="UHF77" s="243"/>
      <c r="UHG77" s="243"/>
      <c r="UHH77" s="243"/>
      <c r="UHI77" s="243"/>
      <c r="UHJ77" s="243"/>
      <c r="UHK77" s="243"/>
      <c r="UHL77" s="243"/>
      <c r="UHM77" s="243"/>
      <c r="UHN77" s="243"/>
      <c r="UHO77" s="243"/>
      <c r="UHP77" s="243"/>
      <c r="UHQ77" s="243"/>
      <c r="UHR77" s="243"/>
      <c r="UHS77" s="243"/>
      <c r="UHT77" s="243"/>
      <c r="UHU77" s="243"/>
      <c r="UHV77" s="243"/>
      <c r="UHW77" s="243"/>
      <c r="UHX77" s="243"/>
      <c r="UHY77" s="243"/>
      <c r="UHZ77" s="243"/>
      <c r="UIA77" s="243"/>
      <c r="UIB77" s="243"/>
      <c r="UIC77" s="243"/>
      <c r="UID77" s="243"/>
      <c r="UIE77" s="243"/>
      <c r="UIF77" s="243"/>
      <c r="UIG77" s="243"/>
      <c r="UIH77" s="243"/>
      <c r="UII77" s="243"/>
      <c r="UIJ77" s="243"/>
      <c r="UIK77" s="243"/>
      <c r="UIL77" s="243"/>
      <c r="UIM77" s="243"/>
      <c r="UIN77" s="243"/>
      <c r="UIO77" s="243"/>
      <c r="UIP77" s="243"/>
      <c r="UIQ77" s="243"/>
      <c r="UIR77" s="243"/>
      <c r="UIS77" s="243"/>
      <c r="UIT77" s="243"/>
      <c r="UIU77" s="243"/>
      <c r="UIV77" s="243"/>
      <c r="UIW77" s="243"/>
      <c r="UIX77" s="243"/>
      <c r="UIY77" s="243"/>
      <c r="UIZ77" s="243"/>
      <c r="UJA77" s="243"/>
      <c r="UJB77" s="243"/>
      <c r="UJC77" s="243"/>
      <c r="UJD77" s="243"/>
      <c r="UJE77" s="243"/>
      <c r="UJF77" s="243"/>
      <c r="UJG77" s="243"/>
      <c r="UJH77" s="243"/>
      <c r="UJI77" s="243"/>
      <c r="UJJ77" s="243"/>
      <c r="UJK77" s="243"/>
      <c r="UJL77" s="243"/>
      <c r="UJM77" s="243"/>
      <c r="UJN77" s="243"/>
      <c r="UJO77" s="243"/>
      <c r="UJP77" s="243"/>
      <c r="UJQ77" s="243"/>
      <c r="UJR77" s="243"/>
      <c r="UJS77" s="243"/>
      <c r="UJT77" s="243"/>
      <c r="UJU77" s="243"/>
      <c r="UJV77" s="243"/>
      <c r="UJW77" s="243"/>
      <c r="UJX77" s="243"/>
      <c r="UJY77" s="243"/>
      <c r="UJZ77" s="243"/>
      <c r="UKA77" s="243"/>
      <c r="UKB77" s="243"/>
      <c r="UKC77" s="243"/>
      <c r="UKD77" s="243"/>
      <c r="UKE77" s="243"/>
      <c r="UKF77" s="243"/>
      <c r="UKG77" s="243"/>
      <c r="UKH77" s="243"/>
      <c r="UKI77" s="243"/>
      <c r="UKJ77" s="243"/>
      <c r="UKK77" s="243"/>
      <c r="UKL77" s="243"/>
      <c r="UKM77" s="243"/>
      <c r="UKN77" s="243"/>
      <c r="UKO77" s="243"/>
      <c r="UKP77" s="243"/>
      <c r="UKQ77" s="243"/>
      <c r="UKR77" s="243"/>
      <c r="UKS77" s="243"/>
      <c r="UKT77" s="243"/>
      <c r="UKU77" s="243"/>
      <c r="UKV77" s="243"/>
      <c r="UKW77" s="243"/>
      <c r="UKX77" s="243"/>
      <c r="UKY77" s="243"/>
      <c r="UKZ77" s="243"/>
      <c r="ULA77" s="243"/>
      <c r="ULB77" s="243"/>
      <c r="ULC77" s="243"/>
      <c r="ULD77" s="243"/>
      <c r="ULE77" s="243"/>
      <c r="ULF77" s="243"/>
      <c r="ULG77" s="243"/>
      <c r="ULH77" s="243"/>
      <c r="ULI77" s="243"/>
      <c r="ULJ77" s="243"/>
      <c r="ULK77" s="243"/>
      <c r="ULL77" s="243"/>
      <c r="ULM77" s="243"/>
      <c r="ULN77" s="243"/>
      <c r="ULO77" s="243"/>
      <c r="ULP77" s="243"/>
      <c r="ULQ77" s="243"/>
      <c r="ULR77" s="243"/>
      <c r="ULS77" s="243"/>
      <c r="ULT77" s="243"/>
      <c r="ULU77" s="243"/>
      <c r="ULV77" s="243"/>
      <c r="ULW77" s="243"/>
      <c r="ULX77" s="243"/>
      <c r="ULY77" s="243"/>
      <c r="ULZ77" s="243"/>
      <c r="UMA77" s="243"/>
      <c r="UMB77" s="243"/>
      <c r="UMC77" s="243"/>
      <c r="UMD77" s="243"/>
      <c r="UME77" s="243"/>
      <c r="UMF77" s="243"/>
      <c r="UMG77" s="243"/>
      <c r="UMH77" s="243"/>
      <c r="UMI77" s="243"/>
      <c r="UMJ77" s="243"/>
      <c r="UMK77" s="243"/>
      <c r="UML77" s="243"/>
      <c r="UMM77" s="243"/>
      <c r="UMN77" s="243"/>
      <c r="UMO77" s="243"/>
      <c r="UMP77" s="243"/>
      <c r="UMQ77" s="243"/>
      <c r="UMR77" s="243"/>
      <c r="UMS77" s="243"/>
      <c r="UMT77" s="243"/>
      <c r="UMU77" s="243"/>
      <c r="UMV77" s="243"/>
      <c r="UMW77" s="243"/>
      <c r="UMX77" s="243"/>
      <c r="UMY77" s="243"/>
      <c r="UMZ77" s="243"/>
      <c r="UNA77" s="243"/>
      <c r="UNB77" s="243"/>
      <c r="UNC77" s="243"/>
      <c r="UND77" s="243"/>
      <c r="UNE77" s="243"/>
      <c r="UNF77" s="243"/>
      <c r="UNG77" s="243"/>
      <c r="UNH77" s="243"/>
      <c r="UNI77" s="243"/>
      <c r="UNJ77" s="243"/>
      <c r="UNK77" s="243"/>
      <c r="UNL77" s="243"/>
      <c r="UNM77" s="243"/>
      <c r="UNN77" s="243"/>
      <c r="UNO77" s="243"/>
      <c r="UNP77" s="243"/>
      <c r="UNQ77" s="243"/>
      <c r="UNR77" s="243"/>
      <c r="UNS77" s="243"/>
      <c r="UNT77" s="243"/>
      <c r="UNU77" s="243"/>
      <c r="UNV77" s="243"/>
      <c r="UNW77" s="243"/>
      <c r="UNX77" s="243"/>
      <c r="UNY77" s="243"/>
      <c r="UNZ77" s="243"/>
      <c r="UOA77" s="243"/>
      <c r="UOB77" s="243"/>
      <c r="UOC77" s="243"/>
      <c r="UOD77" s="243"/>
      <c r="UOE77" s="243"/>
      <c r="UOF77" s="243"/>
      <c r="UOG77" s="243"/>
      <c r="UOH77" s="243"/>
      <c r="UOI77" s="243"/>
      <c r="UOJ77" s="243"/>
      <c r="UOK77" s="243"/>
      <c r="UOL77" s="243"/>
      <c r="UOM77" s="243"/>
      <c r="UON77" s="243"/>
      <c r="UOO77" s="243"/>
      <c r="UOP77" s="243"/>
      <c r="UOQ77" s="243"/>
      <c r="UOR77" s="243"/>
      <c r="UOS77" s="243"/>
      <c r="UOT77" s="243"/>
      <c r="UOU77" s="243"/>
      <c r="UOV77" s="243"/>
      <c r="UOW77" s="243"/>
      <c r="UOX77" s="243"/>
      <c r="UOY77" s="243"/>
      <c r="UOZ77" s="243"/>
      <c r="UPA77" s="243"/>
      <c r="UPB77" s="243"/>
      <c r="UPC77" s="243"/>
      <c r="UPD77" s="243"/>
      <c r="UPE77" s="243"/>
      <c r="UPF77" s="243"/>
      <c r="UPG77" s="243"/>
      <c r="UPH77" s="243"/>
      <c r="UPI77" s="243"/>
      <c r="UPJ77" s="243"/>
      <c r="UPK77" s="243"/>
      <c r="UPL77" s="243"/>
      <c r="UPM77" s="243"/>
      <c r="UPN77" s="243"/>
      <c r="UPO77" s="243"/>
      <c r="UPP77" s="243"/>
      <c r="UPQ77" s="243"/>
      <c r="UPR77" s="243"/>
      <c r="UPS77" s="243"/>
      <c r="UPT77" s="243"/>
      <c r="UPU77" s="243"/>
      <c r="UPV77" s="243"/>
      <c r="UPW77" s="243"/>
      <c r="UPX77" s="243"/>
      <c r="UPY77" s="243"/>
      <c r="UPZ77" s="243"/>
      <c r="UQA77" s="243"/>
      <c r="UQB77" s="243"/>
      <c r="UQC77" s="243"/>
      <c r="UQD77" s="243"/>
      <c r="UQE77" s="243"/>
      <c r="UQF77" s="243"/>
      <c r="UQG77" s="243"/>
      <c r="UQH77" s="243"/>
      <c r="UQI77" s="243"/>
      <c r="UQJ77" s="243"/>
      <c r="UQK77" s="243"/>
      <c r="UQL77" s="243"/>
      <c r="UQM77" s="243"/>
      <c r="UQN77" s="243"/>
      <c r="UQO77" s="243"/>
      <c r="UQP77" s="243"/>
      <c r="UQQ77" s="243"/>
      <c r="UQR77" s="243"/>
      <c r="UQS77" s="243"/>
      <c r="UQT77" s="243"/>
      <c r="UQU77" s="243"/>
      <c r="UQV77" s="243"/>
      <c r="UQW77" s="243"/>
      <c r="UQX77" s="243"/>
      <c r="UQY77" s="243"/>
      <c r="UQZ77" s="243"/>
      <c r="URA77" s="243"/>
      <c r="URB77" s="243"/>
      <c r="URC77" s="243"/>
      <c r="URD77" s="243"/>
      <c r="URE77" s="243"/>
      <c r="URF77" s="243"/>
      <c r="URG77" s="243"/>
      <c r="URH77" s="243"/>
      <c r="URI77" s="243"/>
      <c r="URJ77" s="243"/>
      <c r="URK77" s="243"/>
      <c r="URL77" s="243"/>
      <c r="URM77" s="243"/>
      <c r="URN77" s="243"/>
      <c r="URO77" s="243"/>
      <c r="URP77" s="243"/>
      <c r="URQ77" s="243"/>
      <c r="URR77" s="243"/>
      <c r="URS77" s="243"/>
      <c r="URT77" s="243"/>
      <c r="URU77" s="243"/>
      <c r="URV77" s="243"/>
      <c r="URW77" s="243"/>
      <c r="URX77" s="243"/>
      <c r="URY77" s="243"/>
      <c r="URZ77" s="243"/>
      <c r="USA77" s="243"/>
      <c r="USB77" s="243"/>
      <c r="USC77" s="243"/>
      <c r="USD77" s="243"/>
      <c r="USE77" s="243"/>
      <c r="USF77" s="243"/>
      <c r="USG77" s="243"/>
      <c r="USH77" s="243"/>
      <c r="USI77" s="243"/>
      <c r="USJ77" s="243"/>
      <c r="USK77" s="243"/>
      <c r="USL77" s="243"/>
      <c r="USM77" s="243"/>
      <c r="USN77" s="243"/>
      <c r="USO77" s="243"/>
      <c r="USP77" s="243"/>
      <c r="USQ77" s="243"/>
      <c r="USR77" s="243"/>
      <c r="USS77" s="243"/>
      <c r="UST77" s="243"/>
      <c r="USU77" s="243"/>
      <c r="USV77" s="243"/>
      <c r="USW77" s="243"/>
      <c r="USX77" s="243"/>
      <c r="USY77" s="243"/>
      <c r="USZ77" s="243"/>
      <c r="UTA77" s="243"/>
      <c r="UTB77" s="243"/>
      <c r="UTC77" s="243"/>
      <c r="UTD77" s="243"/>
      <c r="UTE77" s="243"/>
      <c r="UTF77" s="243"/>
      <c r="UTG77" s="243"/>
      <c r="UTH77" s="243"/>
      <c r="UTI77" s="243"/>
      <c r="UTJ77" s="243"/>
      <c r="UTK77" s="243"/>
      <c r="UTL77" s="243"/>
      <c r="UTM77" s="243"/>
      <c r="UTN77" s="243"/>
      <c r="UTO77" s="243"/>
      <c r="UTP77" s="243"/>
      <c r="UTQ77" s="243"/>
      <c r="UTR77" s="243"/>
      <c r="UTS77" s="243"/>
      <c r="UTT77" s="243"/>
      <c r="UTU77" s="243"/>
      <c r="UTV77" s="243"/>
      <c r="UTW77" s="243"/>
      <c r="UTX77" s="243"/>
      <c r="UTY77" s="243"/>
      <c r="UTZ77" s="243"/>
      <c r="UUA77" s="243"/>
      <c r="UUB77" s="243"/>
      <c r="UUC77" s="243"/>
      <c r="UUD77" s="243"/>
      <c r="UUE77" s="243"/>
      <c r="UUF77" s="243"/>
      <c r="UUG77" s="243"/>
      <c r="UUH77" s="243"/>
      <c r="UUI77" s="243"/>
      <c r="UUJ77" s="243"/>
      <c r="UUK77" s="243"/>
      <c r="UUL77" s="243"/>
      <c r="UUM77" s="243"/>
      <c r="UUN77" s="243"/>
      <c r="UUO77" s="243"/>
      <c r="UUP77" s="243"/>
      <c r="UUQ77" s="243"/>
      <c r="UUR77" s="243"/>
      <c r="UUS77" s="243"/>
      <c r="UUT77" s="243"/>
      <c r="UUU77" s="243"/>
      <c r="UUV77" s="243"/>
      <c r="UUW77" s="243"/>
      <c r="UUX77" s="243"/>
      <c r="UUY77" s="243"/>
      <c r="UUZ77" s="243"/>
      <c r="UVA77" s="243"/>
      <c r="UVB77" s="243"/>
      <c r="UVC77" s="243"/>
      <c r="UVD77" s="243"/>
      <c r="UVE77" s="243"/>
      <c r="UVF77" s="243"/>
      <c r="UVG77" s="243"/>
      <c r="UVH77" s="243"/>
      <c r="UVI77" s="243"/>
      <c r="UVJ77" s="243"/>
      <c r="UVK77" s="243"/>
      <c r="UVL77" s="243"/>
      <c r="UVM77" s="243"/>
      <c r="UVN77" s="243"/>
      <c r="UVO77" s="243"/>
      <c r="UVP77" s="243"/>
      <c r="UVQ77" s="243"/>
      <c r="UVR77" s="243"/>
      <c r="UVS77" s="243"/>
      <c r="UVT77" s="243"/>
      <c r="UVU77" s="243"/>
      <c r="UVV77" s="243"/>
      <c r="UVW77" s="243"/>
      <c r="UVX77" s="243"/>
      <c r="UVY77" s="243"/>
      <c r="UVZ77" s="243"/>
      <c r="UWA77" s="243"/>
      <c r="UWB77" s="243"/>
      <c r="UWC77" s="243"/>
      <c r="UWD77" s="243"/>
      <c r="UWE77" s="243"/>
      <c r="UWF77" s="243"/>
      <c r="UWG77" s="243"/>
      <c r="UWH77" s="243"/>
      <c r="UWI77" s="243"/>
      <c r="UWJ77" s="243"/>
      <c r="UWK77" s="243"/>
      <c r="UWL77" s="243"/>
      <c r="UWM77" s="243"/>
      <c r="UWN77" s="243"/>
      <c r="UWO77" s="243"/>
      <c r="UWP77" s="243"/>
      <c r="UWQ77" s="243"/>
      <c r="UWR77" s="243"/>
      <c r="UWS77" s="243"/>
      <c r="UWT77" s="243"/>
      <c r="UWU77" s="243"/>
      <c r="UWV77" s="243"/>
      <c r="UWW77" s="243"/>
      <c r="UWX77" s="243"/>
      <c r="UWY77" s="243"/>
      <c r="UWZ77" s="243"/>
      <c r="UXA77" s="243"/>
      <c r="UXB77" s="243"/>
      <c r="UXC77" s="243"/>
      <c r="UXD77" s="243"/>
      <c r="UXE77" s="243"/>
      <c r="UXF77" s="243"/>
      <c r="UXG77" s="243"/>
      <c r="UXH77" s="243"/>
      <c r="UXI77" s="243"/>
      <c r="UXJ77" s="243"/>
      <c r="UXK77" s="243"/>
      <c r="UXL77" s="243"/>
      <c r="UXM77" s="243"/>
      <c r="UXN77" s="243"/>
      <c r="UXO77" s="243"/>
      <c r="UXP77" s="243"/>
      <c r="UXQ77" s="243"/>
      <c r="UXR77" s="243"/>
      <c r="UXS77" s="243"/>
      <c r="UXT77" s="243"/>
      <c r="UXU77" s="243"/>
      <c r="UXV77" s="243"/>
      <c r="UXW77" s="243"/>
      <c r="UXX77" s="243"/>
      <c r="UXY77" s="243"/>
      <c r="UXZ77" s="243"/>
      <c r="UYA77" s="243"/>
      <c r="UYB77" s="243"/>
      <c r="UYC77" s="243"/>
      <c r="UYD77" s="243"/>
      <c r="UYE77" s="243"/>
      <c r="UYF77" s="243"/>
      <c r="UYG77" s="243"/>
      <c r="UYH77" s="243"/>
      <c r="UYI77" s="243"/>
      <c r="UYJ77" s="243"/>
      <c r="UYK77" s="243"/>
      <c r="UYL77" s="243"/>
      <c r="UYM77" s="243"/>
      <c r="UYN77" s="243"/>
      <c r="UYO77" s="243"/>
      <c r="UYP77" s="243"/>
      <c r="UYQ77" s="243"/>
      <c r="UYR77" s="243"/>
      <c r="UYS77" s="243"/>
      <c r="UYT77" s="243"/>
      <c r="UYU77" s="243"/>
      <c r="UYV77" s="243"/>
      <c r="UYW77" s="243"/>
      <c r="UYX77" s="243"/>
      <c r="UYY77" s="243"/>
      <c r="UYZ77" s="243"/>
      <c r="UZA77" s="243"/>
      <c r="UZB77" s="243"/>
      <c r="UZC77" s="243"/>
      <c r="UZD77" s="243"/>
      <c r="UZE77" s="243"/>
      <c r="UZF77" s="243"/>
      <c r="UZG77" s="243"/>
      <c r="UZH77" s="243"/>
      <c r="UZI77" s="243"/>
      <c r="UZJ77" s="243"/>
      <c r="UZK77" s="243"/>
      <c r="UZL77" s="243"/>
      <c r="UZM77" s="243"/>
      <c r="UZN77" s="243"/>
      <c r="UZO77" s="243"/>
      <c r="UZP77" s="243"/>
      <c r="UZQ77" s="243"/>
      <c r="UZR77" s="243"/>
      <c r="UZS77" s="243"/>
      <c r="UZT77" s="243"/>
      <c r="UZU77" s="243"/>
      <c r="UZV77" s="243"/>
      <c r="UZW77" s="243"/>
      <c r="UZX77" s="243"/>
      <c r="UZY77" s="243"/>
      <c r="UZZ77" s="243"/>
      <c r="VAA77" s="243"/>
      <c r="VAB77" s="243"/>
      <c r="VAC77" s="243"/>
      <c r="VAD77" s="243"/>
      <c r="VAE77" s="243"/>
      <c r="VAF77" s="243"/>
      <c r="VAG77" s="243"/>
      <c r="VAH77" s="243"/>
      <c r="VAI77" s="243"/>
      <c r="VAJ77" s="243"/>
      <c r="VAK77" s="243"/>
      <c r="VAL77" s="243"/>
      <c r="VAM77" s="243"/>
      <c r="VAN77" s="243"/>
      <c r="VAO77" s="243"/>
      <c r="VAP77" s="243"/>
      <c r="VAQ77" s="243"/>
      <c r="VAR77" s="243"/>
      <c r="VAS77" s="243"/>
      <c r="VAT77" s="243"/>
      <c r="VAU77" s="243"/>
      <c r="VAV77" s="243"/>
      <c r="VAW77" s="243"/>
      <c r="VAX77" s="243"/>
      <c r="VAY77" s="243"/>
      <c r="VAZ77" s="243"/>
      <c r="VBA77" s="243"/>
      <c r="VBB77" s="243"/>
      <c r="VBC77" s="243"/>
      <c r="VBD77" s="243"/>
      <c r="VBE77" s="243"/>
      <c r="VBF77" s="243"/>
      <c r="VBG77" s="243"/>
      <c r="VBH77" s="243"/>
      <c r="VBI77" s="243"/>
      <c r="VBJ77" s="243"/>
      <c r="VBK77" s="243"/>
      <c r="VBL77" s="243"/>
      <c r="VBM77" s="243"/>
      <c r="VBN77" s="243"/>
      <c r="VBO77" s="243"/>
      <c r="VBP77" s="243"/>
      <c r="VBQ77" s="243"/>
      <c r="VBR77" s="243"/>
      <c r="VBS77" s="243"/>
      <c r="VBT77" s="243"/>
      <c r="VBU77" s="243"/>
      <c r="VBV77" s="243"/>
      <c r="VBW77" s="243"/>
      <c r="VBX77" s="243"/>
      <c r="VBY77" s="243"/>
      <c r="VBZ77" s="243"/>
      <c r="VCA77" s="243"/>
      <c r="VCB77" s="243"/>
      <c r="VCC77" s="243"/>
      <c r="VCD77" s="243"/>
      <c r="VCE77" s="243"/>
      <c r="VCF77" s="243"/>
      <c r="VCG77" s="243"/>
      <c r="VCH77" s="243"/>
      <c r="VCI77" s="243"/>
      <c r="VCJ77" s="243"/>
      <c r="VCK77" s="243"/>
      <c r="VCL77" s="243"/>
      <c r="VCM77" s="243"/>
      <c r="VCN77" s="243"/>
      <c r="VCO77" s="243"/>
      <c r="VCP77" s="243"/>
      <c r="VCQ77" s="243"/>
      <c r="VCR77" s="243"/>
      <c r="VCS77" s="243"/>
      <c r="VCT77" s="243"/>
      <c r="VCU77" s="243"/>
      <c r="VCV77" s="243"/>
      <c r="VCW77" s="243"/>
      <c r="VCX77" s="243"/>
      <c r="VCY77" s="243"/>
      <c r="VCZ77" s="243"/>
      <c r="VDA77" s="243"/>
      <c r="VDB77" s="243"/>
      <c r="VDC77" s="243"/>
      <c r="VDD77" s="243"/>
      <c r="VDE77" s="243"/>
      <c r="VDF77" s="243"/>
      <c r="VDG77" s="243"/>
      <c r="VDH77" s="243"/>
      <c r="VDI77" s="243"/>
      <c r="VDJ77" s="243"/>
      <c r="VDK77" s="243"/>
      <c r="VDL77" s="243"/>
      <c r="VDM77" s="243"/>
      <c r="VDN77" s="243"/>
      <c r="VDO77" s="243"/>
      <c r="VDP77" s="243"/>
      <c r="VDQ77" s="243"/>
      <c r="VDR77" s="243"/>
      <c r="VDS77" s="243"/>
      <c r="VDT77" s="243"/>
      <c r="VDU77" s="243"/>
      <c r="VDV77" s="243"/>
      <c r="VDW77" s="243"/>
      <c r="VDX77" s="243"/>
      <c r="VDY77" s="243"/>
      <c r="VDZ77" s="243"/>
      <c r="VEA77" s="243"/>
      <c r="VEB77" s="243"/>
      <c r="VEC77" s="243"/>
      <c r="VED77" s="243"/>
      <c r="VEE77" s="243"/>
      <c r="VEF77" s="243"/>
      <c r="VEG77" s="243"/>
      <c r="VEH77" s="243"/>
      <c r="VEI77" s="243"/>
      <c r="VEJ77" s="243"/>
      <c r="VEK77" s="243"/>
      <c r="VEL77" s="243"/>
      <c r="VEM77" s="243"/>
      <c r="VEN77" s="243"/>
      <c r="VEO77" s="243"/>
      <c r="VEP77" s="243"/>
      <c r="VEQ77" s="243"/>
      <c r="VER77" s="243"/>
      <c r="VES77" s="243"/>
      <c r="VET77" s="243"/>
      <c r="VEU77" s="243"/>
      <c r="VEV77" s="243"/>
      <c r="VEW77" s="243"/>
      <c r="VEX77" s="243"/>
      <c r="VEY77" s="243"/>
      <c r="VEZ77" s="243"/>
      <c r="VFA77" s="243"/>
      <c r="VFB77" s="243"/>
      <c r="VFC77" s="243"/>
      <c r="VFD77" s="243"/>
      <c r="VFE77" s="243"/>
      <c r="VFF77" s="243"/>
      <c r="VFG77" s="243"/>
      <c r="VFH77" s="243"/>
      <c r="VFI77" s="243"/>
      <c r="VFJ77" s="243"/>
      <c r="VFK77" s="243"/>
      <c r="VFL77" s="243"/>
      <c r="VFM77" s="243"/>
      <c r="VFN77" s="243"/>
      <c r="VFO77" s="243"/>
      <c r="VFP77" s="243"/>
      <c r="VFQ77" s="243"/>
      <c r="VFR77" s="243"/>
      <c r="VFS77" s="243"/>
      <c r="VFT77" s="243"/>
      <c r="VFU77" s="243"/>
      <c r="VFV77" s="243"/>
      <c r="VFW77" s="243"/>
      <c r="VFX77" s="243"/>
      <c r="VFY77" s="243"/>
      <c r="VFZ77" s="243"/>
      <c r="VGA77" s="243"/>
      <c r="VGB77" s="243"/>
      <c r="VGC77" s="243"/>
      <c r="VGD77" s="243"/>
      <c r="VGE77" s="243"/>
      <c r="VGF77" s="243"/>
      <c r="VGG77" s="243"/>
      <c r="VGH77" s="243"/>
      <c r="VGI77" s="243"/>
      <c r="VGJ77" s="243"/>
      <c r="VGK77" s="243"/>
      <c r="VGL77" s="243"/>
      <c r="VGM77" s="243"/>
      <c r="VGN77" s="243"/>
      <c r="VGO77" s="243"/>
      <c r="VGP77" s="243"/>
      <c r="VGQ77" s="243"/>
      <c r="VGR77" s="243"/>
      <c r="VGS77" s="243"/>
      <c r="VGT77" s="243"/>
      <c r="VGU77" s="243"/>
      <c r="VGV77" s="243"/>
      <c r="VGW77" s="243"/>
      <c r="VGX77" s="243"/>
      <c r="VGY77" s="243"/>
      <c r="VGZ77" s="243"/>
      <c r="VHA77" s="243"/>
      <c r="VHB77" s="243"/>
      <c r="VHC77" s="243"/>
      <c r="VHD77" s="243"/>
      <c r="VHE77" s="243"/>
      <c r="VHF77" s="243"/>
      <c r="VHG77" s="243"/>
      <c r="VHH77" s="243"/>
      <c r="VHI77" s="243"/>
      <c r="VHJ77" s="243"/>
      <c r="VHK77" s="243"/>
      <c r="VHL77" s="243"/>
      <c r="VHM77" s="243"/>
      <c r="VHN77" s="243"/>
      <c r="VHO77" s="243"/>
      <c r="VHP77" s="243"/>
      <c r="VHQ77" s="243"/>
      <c r="VHR77" s="243"/>
      <c r="VHS77" s="243"/>
      <c r="VHT77" s="243"/>
      <c r="VHU77" s="243"/>
      <c r="VHV77" s="243"/>
      <c r="VHW77" s="243"/>
      <c r="VHX77" s="243"/>
      <c r="VHY77" s="243"/>
      <c r="VHZ77" s="243"/>
      <c r="VIA77" s="243"/>
      <c r="VIB77" s="243"/>
      <c r="VIC77" s="243"/>
      <c r="VID77" s="243"/>
      <c r="VIE77" s="243"/>
      <c r="VIF77" s="243"/>
      <c r="VIG77" s="243"/>
      <c r="VIH77" s="243"/>
      <c r="VII77" s="243"/>
      <c r="VIJ77" s="243"/>
      <c r="VIK77" s="243"/>
      <c r="VIL77" s="243"/>
      <c r="VIM77" s="243"/>
      <c r="VIN77" s="243"/>
      <c r="VIO77" s="243"/>
      <c r="VIP77" s="243"/>
      <c r="VIQ77" s="243"/>
      <c r="VIR77" s="243"/>
      <c r="VIS77" s="243"/>
      <c r="VIT77" s="243"/>
      <c r="VIU77" s="243"/>
      <c r="VIV77" s="243"/>
      <c r="VIW77" s="243"/>
      <c r="VIX77" s="243"/>
      <c r="VIY77" s="243"/>
      <c r="VIZ77" s="243"/>
      <c r="VJA77" s="243"/>
      <c r="VJB77" s="243"/>
      <c r="VJC77" s="243"/>
      <c r="VJD77" s="243"/>
      <c r="VJE77" s="243"/>
      <c r="VJF77" s="243"/>
      <c r="VJG77" s="243"/>
      <c r="VJH77" s="243"/>
      <c r="VJI77" s="243"/>
      <c r="VJJ77" s="243"/>
      <c r="VJK77" s="243"/>
      <c r="VJL77" s="243"/>
      <c r="VJM77" s="243"/>
      <c r="VJN77" s="243"/>
      <c r="VJO77" s="243"/>
      <c r="VJP77" s="243"/>
      <c r="VJQ77" s="243"/>
      <c r="VJR77" s="243"/>
      <c r="VJS77" s="243"/>
      <c r="VJT77" s="243"/>
      <c r="VJU77" s="243"/>
      <c r="VJV77" s="243"/>
      <c r="VJW77" s="243"/>
      <c r="VJX77" s="243"/>
      <c r="VJY77" s="243"/>
      <c r="VJZ77" s="243"/>
      <c r="VKA77" s="243"/>
      <c r="VKB77" s="243"/>
      <c r="VKC77" s="243"/>
      <c r="VKD77" s="243"/>
      <c r="VKE77" s="243"/>
      <c r="VKF77" s="243"/>
      <c r="VKG77" s="243"/>
      <c r="VKH77" s="243"/>
      <c r="VKI77" s="243"/>
      <c r="VKJ77" s="243"/>
      <c r="VKK77" s="243"/>
      <c r="VKL77" s="243"/>
      <c r="VKM77" s="243"/>
      <c r="VKN77" s="243"/>
      <c r="VKO77" s="243"/>
      <c r="VKP77" s="243"/>
      <c r="VKQ77" s="243"/>
      <c r="VKR77" s="243"/>
      <c r="VKS77" s="243"/>
      <c r="VKT77" s="243"/>
      <c r="VKU77" s="243"/>
      <c r="VKV77" s="243"/>
      <c r="VKW77" s="243"/>
      <c r="VKX77" s="243"/>
      <c r="VKY77" s="243"/>
      <c r="VKZ77" s="243"/>
      <c r="VLA77" s="243"/>
      <c r="VLB77" s="243"/>
      <c r="VLC77" s="243"/>
      <c r="VLD77" s="243"/>
      <c r="VLE77" s="243"/>
      <c r="VLF77" s="243"/>
      <c r="VLG77" s="243"/>
      <c r="VLH77" s="243"/>
      <c r="VLI77" s="243"/>
      <c r="VLJ77" s="243"/>
      <c r="VLK77" s="243"/>
      <c r="VLL77" s="243"/>
      <c r="VLM77" s="243"/>
      <c r="VLN77" s="243"/>
      <c r="VLO77" s="243"/>
      <c r="VLP77" s="243"/>
      <c r="VLQ77" s="243"/>
      <c r="VLR77" s="243"/>
      <c r="VLS77" s="243"/>
      <c r="VLT77" s="243"/>
      <c r="VLU77" s="243"/>
      <c r="VLV77" s="243"/>
      <c r="VLW77" s="243"/>
      <c r="VLX77" s="243"/>
      <c r="VLY77" s="243"/>
      <c r="VLZ77" s="243"/>
      <c r="VMA77" s="243"/>
      <c r="VMB77" s="243"/>
      <c r="VMC77" s="243"/>
      <c r="VMD77" s="243"/>
      <c r="VME77" s="243"/>
      <c r="VMF77" s="243"/>
      <c r="VMG77" s="243"/>
      <c r="VMH77" s="243"/>
      <c r="VMI77" s="243"/>
      <c r="VMJ77" s="243"/>
      <c r="VMK77" s="243"/>
      <c r="VML77" s="243"/>
      <c r="VMM77" s="243"/>
      <c r="VMN77" s="243"/>
      <c r="VMO77" s="243"/>
      <c r="VMP77" s="243"/>
      <c r="VMQ77" s="243"/>
      <c r="VMR77" s="243"/>
      <c r="VMS77" s="243"/>
      <c r="VMT77" s="243"/>
      <c r="VMU77" s="243"/>
      <c r="VMV77" s="243"/>
      <c r="VMW77" s="243"/>
      <c r="VMX77" s="243"/>
      <c r="VMY77" s="243"/>
      <c r="VMZ77" s="243"/>
      <c r="VNA77" s="243"/>
      <c r="VNB77" s="243"/>
      <c r="VNC77" s="243"/>
      <c r="VND77" s="243"/>
      <c r="VNE77" s="243"/>
      <c r="VNF77" s="243"/>
      <c r="VNG77" s="243"/>
      <c r="VNH77" s="243"/>
      <c r="VNI77" s="243"/>
      <c r="VNJ77" s="243"/>
      <c r="VNK77" s="243"/>
      <c r="VNL77" s="243"/>
      <c r="VNM77" s="243"/>
      <c r="VNN77" s="243"/>
      <c r="VNO77" s="243"/>
      <c r="VNP77" s="243"/>
      <c r="VNQ77" s="243"/>
      <c r="VNR77" s="243"/>
      <c r="VNS77" s="243"/>
      <c r="VNT77" s="243"/>
      <c r="VNU77" s="243"/>
      <c r="VNV77" s="243"/>
      <c r="VNW77" s="243"/>
      <c r="VNX77" s="243"/>
      <c r="VNY77" s="243"/>
      <c r="VNZ77" s="243"/>
      <c r="VOA77" s="243"/>
      <c r="VOB77" s="243"/>
      <c r="VOC77" s="243"/>
      <c r="VOD77" s="243"/>
      <c r="VOE77" s="243"/>
      <c r="VOF77" s="243"/>
      <c r="VOG77" s="243"/>
      <c r="VOH77" s="243"/>
      <c r="VOI77" s="243"/>
      <c r="VOJ77" s="243"/>
      <c r="VOK77" s="243"/>
      <c r="VOL77" s="243"/>
      <c r="VOM77" s="243"/>
      <c r="VON77" s="243"/>
      <c r="VOO77" s="243"/>
      <c r="VOP77" s="243"/>
      <c r="VOQ77" s="243"/>
      <c r="VOR77" s="243"/>
      <c r="VOS77" s="243"/>
      <c r="VOT77" s="243"/>
      <c r="VOU77" s="243"/>
      <c r="VOV77" s="243"/>
      <c r="VOW77" s="243"/>
      <c r="VOX77" s="243"/>
      <c r="VOY77" s="243"/>
      <c r="VOZ77" s="243"/>
      <c r="VPA77" s="243"/>
      <c r="VPB77" s="243"/>
      <c r="VPC77" s="243"/>
      <c r="VPD77" s="243"/>
      <c r="VPE77" s="243"/>
      <c r="VPF77" s="243"/>
      <c r="VPG77" s="243"/>
      <c r="VPH77" s="243"/>
      <c r="VPI77" s="243"/>
      <c r="VPJ77" s="243"/>
      <c r="VPK77" s="243"/>
      <c r="VPL77" s="243"/>
      <c r="VPM77" s="243"/>
      <c r="VPN77" s="243"/>
      <c r="VPO77" s="243"/>
      <c r="VPP77" s="243"/>
      <c r="VPQ77" s="243"/>
      <c r="VPR77" s="243"/>
      <c r="VPS77" s="243"/>
      <c r="VPT77" s="243"/>
      <c r="VPU77" s="243"/>
      <c r="VPV77" s="243"/>
      <c r="VPW77" s="243"/>
      <c r="VPX77" s="243"/>
      <c r="VPY77" s="243"/>
      <c r="VPZ77" s="243"/>
      <c r="VQA77" s="243"/>
      <c r="VQB77" s="243"/>
      <c r="VQC77" s="243"/>
      <c r="VQD77" s="243"/>
      <c r="VQE77" s="243"/>
      <c r="VQF77" s="243"/>
      <c r="VQG77" s="243"/>
      <c r="VQH77" s="243"/>
      <c r="VQI77" s="243"/>
      <c r="VQJ77" s="243"/>
      <c r="VQK77" s="243"/>
      <c r="VQL77" s="243"/>
      <c r="VQM77" s="243"/>
      <c r="VQN77" s="243"/>
      <c r="VQO77" s="243"/>
      <c r="VQP77" s="243"/>
      <c r="VQQ77" s="243"/>
      <c r="VQR77" s="243"/>
      <c r="VQS77" s="243"/>
      <c r="VQT77" s="243"/>
      <c r="VQU77" s="243"/>
      <c r="VQV77" s="243"/>
      <c r="VQW77" s="243"/>
      <c r="VQX77" s="243"/>
      <c r="VQY77" s="243"/>
      <c r="VQZ77" s="243"/>
      <c r="VRA77" s="243"/>
      <c r="VRB77" s="243"/>
      <c r="VRC77" s="243"/>
      <c r="VRD77" s="243"/>
      <c r="VRE77" s="243"/>
      <c r="VRF77" s="243"/>
      <c r="VRG77" s="243"/>
      <c r="VRH77" s="243"/>
      <c r="VRI77" s="243"/>
      <c r="VRJ77" s="243"/>
      <c r="VRK77" s="243"/>
      <c r="VRL77" s="243"/>
      <c r="VRM77" s="243"/>
      <c r="VRN77" s="243"/>
      <c r="VRO77" s="243"/>
      <c r="VRP77" s="243"/>
      <c r="VRQ77" s="243"/>
      <c r="VRR77" s="243"/>
      <c r="VRS77" s="243"/>
      <c r="VRT77" s="243"/>
      <c r="VRU77" s="243"/>
      <c r="VRV77" s="243"/>
      <c r="VRW77" s="243"/>
      <c r="VRX77" s="243"/>
      <c r="VRY77" s="243"/>
      <c r="VRZ77" s="243"/>
      <c r="VSA77" s="243"/>
      <c r="VSB77" s="243"/>
      <c r="VSC77" s="243"/>
      <c r="VSD77" s="243"/>
      <c r="VSE77" s="243"/>
      <c r="VSF77" s="243"/>
      <c r="VSG77" s="243"/>
      <c r="VSH77" s="243"/>
      <c r="VSI77" s="243"/>
      <c r="VSJ77" s="243"/>
      <c r="VSK77" s="243"/>
      <c r="VSL77" s="243"/>
      <c r="VSM77" s="243"/>
      <c r="VSN77" s="243"/>
      <c r="VSO77" s="243"/>
      <c r="VSP77" s="243"/>
      <c r="VSQ77" s="243"/>
      <c r="VSR77" s="243"/>
      <c r="VSS77" s="243"/>
      <c r="VST77" s="243"/>
      <c r="VSU77" s="243"/>
      <c r="VSV77" s="243"/>
      <c r="VSW77" s="243"/>
      <c r="VSX77" s="243"/>
      <c r="VSY77" s="243"/>
      <c r="VSZ77" s="243"/>
      <c r="VTA77" s="243"/>
      <c r="VTB77" s="243"/>
      <c r="VTC77" s="243"/>
      <c r="VTD77" s="243"/>
      <c r="VTE77" s="243"/>
      <c r="VTF77" s="243"/>
      <c r="VTG77" s="243"/>
      <c r="VTH77" s="243"/>
      <c r="VTI77" s="243"/>
      <c r="VTJ77" s="243"/>
      <c r="VTK77" s="243"/>
      <c r="VTL77" s="243"/>
      <c r="VTM77" s="243"/>
      <c r="VTN77" s="243"/>
      <c r="VTO77" s="243"/>
      <c r="VTP77" s="243"/>
      <c r="VTQ77" s="243"/>
      <c r="VTR77" s="243"/>
      <c r="VTS77" s="243"/>
      <c r="VTT77" s="243"/>
      <c r="VTU77" s="243"/>
      <c r="VTV77" s="243"/>
      <c r="VTW77" s="243"/>
      <c r="VTX77" s="243"/>
      <c r="VTY77" s="243"/>
      <c r="VTZ77" s="243"/>
      <c r="VUA77" s="243"/>
      <c r="VUB77" s="243"/>
      <c r="VUC77" s="243"/>
      <c r="VUD77" s="243"/>
      <c r="VUE77" s="243"/>
      <c r="VUF77" s="243"/>
      <c r="VUG77" s="243"/>
      <c r="VUH77" s="243"/>
      <c r="VUI77" s="243"/>
      <c r="VUJ77" s="243"/>
      <c r="VUK77" s="243"/>
      <c r="VUL77" s="243"/>
      <c r="VUM77" s="243"/>
      <c r="VUN77" s="243"/>
      <c r="VUO77" s="243"/>
      <c r="VUP77" s="243"/>
      <c r="VUQ77" s="243"/>
      <c r="VUR77" s="243"/>
      <c r="VUS77" s="243"/>
      <c r="VUT77" s="243"/>
      <c r="VUU77" s="243"/>
      <c r="VUV77" s="243"/>
      <c r="VUW77" s="243"/>
      <c r="VUX77" s="243"/>
      <c r="VUY77" s="243"/>
      <c r="VUZ77" s="243"/>
      <c r="VVA77" s="243"/>
      <c r="VVB77" s="243"/>
      <c r="VVC77" s="243"/>
      <c r="VVD77" s="243"/>
      <c r="VVE77" s="243"/>
      <c r="VVF77" s="243"/>
      <c r="VVG77" s="243"/>
      <c r="VVH77" s="243"/>
      <c r="VVI77" s="243"/>
      <c r="VVJ77" s="243"/>
      <c r="VVK77" s="243"/>
      <c r="VVL77" s="243"/>
      <c r="VVM77" s="243"/>
      <c r="VVN77" s="243"/>
      <c r="VVO77" s="243"/>
      <c r="VVP77" s="243"/>
      <c r="VVQ77" s="243"/>
      <c r="VVR77" s="243"/>
      <c r="VVS77" s="243"/>
      <c r="VVT77" s="243"/>
      <c r="VVU77" s="243"/>
      <c r="VVV77" s="243"/>
      <c r="VVW77" s="243"/>
      <c r="VVX77" s="243"/>
      <c r="VVY77" s="243"/>
      <c r="VVZ77" s="243"/>
      <c r="VWA77" s="243"/>
      <c r="VWB77" s="243"/>
      <c r="VWC77" s="243"/>
      <c r="VWD77" s="243"/>
      <c r="VWE77" s="243"/>
      <c r="VWF77" s="243"/>
      <c r="VWG77" s="243"/>
      <c r="VWH77" s="243"/>
      <c r="VWI77" s="243"/>
      <c r="VWJ77" s="243"/>
      <c r="VWK77" s="243"/>
      <c r="VWL77" s="243"/>
      <c r="VWM77" s="243"/>
      <c r="VWN77" s="243"/>
      <c r="VWO77" s="243"/>
      <c r="VWP77" s="243"/>
      <c r="VWQ77" s="243"/>
      <c r="VWR77" s="243"/>
      <c r="VWS77" s="243"/>
      <c r="VWT77" s="243"/>
      <c r="VWU77" s="243"/>
      <c r="VWV77" s="243"/>
      <c r="VWW77" s="243"/>
      <c r="VWX77" s="243"/>
      <c r="VWY77" s="243"/>
      <c r="VWZ77" s="243"/>
      <c r="VXA77" s="243"/>
      <c r="VXB77" s="243"/>
      <c r="VXC77" s="243"/>
      <c r="VXD77" s="243"/>
      <c r="VXE77" s="243"/>
      <c r="VXF77" s="243"/>
      <c r="VXG77" s="243"/>
      <c r="VXH77" s="243"/>
      <c r="VXI77" s="243"/>
      <c r="VXJ77" s="243"/>
      <c r="VXK77" s="243"/>
      <c r="VXL77" s="243"/>
      <c r="VXM77" s="243"/>
      <c r="VXN77" s="243"/>
      <c r="VXO77" s="243"/>
      <c r="VXP77" s="243"/>
      <c r="VXQ77" s="243"/>
      <c r="VXR77" s="243"/>
      <c r="VXS77" s="243"/>
      <c r="VXT77" s="243"/>
      <c r="VXU77" s="243"/>
      <c r="VXV77" s="243"/>
      <c r="VXW77" s="243"/>
      <c r="VXX77" s="243"/>
      <c r="VXY77" s="243"/>
      <c r="VXZ77" s="243"/>
      <c r="VYA77" s="243"/>
      <c r="VYB77" s="243"/>
      <c r="VYC77" s="243"/>
      <c r="VYD77" s="243"/>
      <c r="VYE77" s="243"/>
      <c r="VYF77" s="243"/>
      <c r="VYG77" s="243"/>
      <c r="VYH77" s="243"/>
      <c r="VYI77" s="243"/>
      <c r="VYJ77" s="243"/>
      <c r="VYK77" s="243"/>
      <c r="VYL77" s="243"/>
      <c r="VYM77" s="243"/>
      <c r="VYN77" s="243"/>
      <c r="VYO77" s="243"/>
      <c r="VYP77" s="243"/>
      <c r="VYQ77" s="243"/>
      <c r="VYR77" s="243"/>
      <c r="VYS77" s="243"/>
      <c r="VYT77" s="243"/>
      <c r="VYU77" s="243"/>
      <c r="VYV77" s="243"/>
      <c r="VYW77" s="243"/>
      <c r="VYX77" s="243"/>
      <c r="VYY77" s="243"/>
      <c r="VYZ77" s="243"/>
      <c r="VZA77" s="243"/>
      <c r="VZB77" s="243"/>
      <c r="VZC77" s="243"/>
      <c r="VZD77" s="243"/>
      <c r="VZE77" s="243"/>
      <c r="VZF77" s="243"/>
      <c r="VZG77" s="243"/>
      <c r="VZH77" s="243"/>
      <c r="VZI77" s="243"/>
      <c r="VZJ77" s="243"/>
      <c r="VZK77" s="243"/>
      <c r="VZL77" s="243"/>
      <c r="VZM77" s="243"/>
      <c r="VZN77" s="243"/>
      <c r="VZO77" s="243"/>
      <c r="VZP77" s="243"/>
      <c r="VZQ77" s="243"/>
      <c r="VZR77" s="243"/>
      <c r="VZS77" s="243"/>
      <c r="VZT77" s="243"/>
      <c r="VZU77" s="243"/>
      <c r="VZV77" s="243"/>
      <c r="VZW77" s="243"/>
      <c r="VZX77" s="243"/>
      <c r="VZY77" s="243"/>
      <c r="VZZ77" s="243"/>
      <c r="WAA77" s="243"/>
      <c r="WAB77" s="243"/>
      <c r="WAC77" s="243"/>
      <c r="WAD77" s="243"/>
      <c r="WAE77" s="243"/>
      <c r="WAF77" s="243"/>
      <c r="WAG77" s="243"/>
      <c r="WAH77" s="243"/>
      <c r="WAI77" s="243"/>
      <c r="WAJ77" s="243"/>
      <c r="WAK77" s="243"/>
      <c r="WAL77" s="243"/>
      <c r="WAM77" s="243"/>
      <c r="WAN77" s="243"/>
      <c r="WAO77" s="243"/>
      <c r="WAP77" s="243"/>
      <c r="WAQ77" s="243"/>
      <c r="WAR77" s="243"/>
      <c r="WAS77" s="243"/>
      <c r="WAT77" s="243"/>
      <c r="WAU77" s="243"/>
      <c r="WAV77" s="243"/>
      <c r="WAW77" s="243"/>
      <c r="WAX77" s="243"/>
      <c r="WAY77" s="243"/>
      <c r="WAZ77" s="243"/>
      <c r="WBA77" s="243"/>
      <c r="WBB77" s="243"/>
      <c r="WBC77" s="243"/>
      <c r="WBD77" s="243"/>
      <c r="WBE77" s="243"/>
      <c r="WBF77" s="243"/>
      <c r="WBG77" s="243"/>
      <c r="WBH77" s="243"/>
      <c r="WBI77" s="243"/>
      <c r="WBJ77" s="243"/>
      <c r="WBK77" s="243"/>
      <c r="WBL77" s="243"/>
      <c r="WBM77" s="243"/>
      <c r="WBN77" s="243"/>
      <c r="WBO77" s="243"/>
      <c r="WBP77" s="243"/>
      <c r="WBQ77" s="243"/>
      <c r="WBR77" s="243"/>
      <c r="WBS77" s="243"/>
      <c r="WBT77" s="243"/>
      <c r="WBU77" s="243"/>
      <c r="WBV77" s="243"/>
      <c r="WBW77" s="243"/>
      <c r="WBX77" s="243"/>
      <c r="WBY77" s="243"/>
      <c r="WBZ77" s="243"/>
      <c r="WCA77" s="243"/>
      <c r="WCB77" s="243"/>
      <c r="WCC77" s="243"/>
      <c r="WCD77" s="243"/>
      <c r="WCE77" s="243"/>
      <c r="WCF77" s="243"/>
      <c r="WCG77" s="243"/>
      <c r="WCH77" s="243"/>
      <c r="WCI77" s="243"/>
      <c r="WCJ77" s="243"/>
      <c r="WCK77" s="243"/>
      <c r="WCL77" s="243"/>
      <c r="WCM77" s="243"/>
      <c r="WCN77" s="243"/>
      <c r="WCO77" s="243"/>
      <c r="WCP77" s="243"/>
      <c r="WCQ77" s="243"/>
      <c r="WCR77" s="243"/>
      <c r="WCS77" s="243"/>
      <c r="WCT77" s="243"/>
      <c r="WCU77" s="243"/>
      <c r="WCV77" s="243"/>
      <c r="WCW77" s="243"/>
      <c r="WCX77" s="243"/>
      <c r="WCY77" s="243"/>
      <c r="WCZ77" s="243"/>
      <c r="WDA77" s="243"/>
      <c r="WDB77" s="243"/>
      <c r="WDC77" s="243"/>
      <c r="WDD77" s="243"/>
      <c r="WDE77" s="243"/>
      <c r="WDF77" s="243"/>
      <c r="WDG77" s="243"/>
      <c r="WDH77" s="243"/>
      <c r="WDI77" s="243"/>
      <c r="WDJ77" s="243"/>
      <c r="WDK77" s="243"/>
      <c r="WDL77" s="243"/>
      <c r="WDM77" s="243"/>
      <c r="WDN77" s="243"/>
      <c r="WDO77" s="243"/>
      <c r="WDP77" s="243"/>
      <c r="WDQ77" s="243"/>
      <c r="WDR77" s="243"/>
      <c r="WDS77" s="243"/>
      <c r="WDT77" s="243"/>
      <c r="WDU77" s="243"/>
      <c r="WDV77" s="243"/>
      <c r="WDW77" s="243"/>
      <c r="WDX77" s="243"/>
      <c r="WDY77" s="243"/>
      <c r="WDZ77" s="243"/>
      <c r="WEA77" s="243"/>
      <c r="WEB77" s="243"/>
      <c r="WEC77" s="243"/>
      <c r="WED77" s="243"/>
      <c r="WEE77" s="243"/>
      <c r="WEF77" s="243"/>
      <c r="WEG77" s="243"/>
      <c r="WEH77" s="243"/>
      <c r="WEI77" s="243"/>
      <c r="WEJ77" s="243"/>
      <c r="WEK77" s="243"/>
      <c r="WEL77" s="243"/>
      <c r="WEM77" s="243"/>
      <c r="WEN77" s="243"/>
      <c r="WEO77" s="243"/>
      <c r="WEP77" s="243"/>
      <c r="WEQ77" s="243"/>
      <c r="WER77" s="243"/>
      <c r="WES77" s="243"/>
      <c r="WET77" s="243"/>
      <c r="WEU77" s="243"/>
      <c r="WEV77" s="243"/>
      <c r="WEW77" s="243"/>
      <c r="WEX77" s="243"/>
      <c r="WEY77" s="243"/>
      <c r="WEZ77" s="243"/>
      <c r="WFA77" s="243"/>
      <c r="WFB77" s="243"/>
      <c r="WFC77" s="243"/>
      <c r="WFD77" s="243"/>
      <c r="WFE77" s="243"/>
      <c r="WFF77" s="243"/>
      <c r="WFG77" s="243"/>
      <c r="WFH77" s="243"/>
      <c r="WFI77" s="243"/>
      <c r="WFJ77" s="243"/>
      <c r="WFK77" s="243"/>
      <c r="WFL77" s="243"/>
      <c r="WFM77" s="243"/>
      <c r="WFN77" s="243"/>
      <c r="WFO77" s="243"/>
      <c r="WFP77" s="243"/>
      <c r="WFQ77" s="243"/>
      <c r="WFR77" s="243"/>
      <c r="WFS77" s="243"/>
      <c r="WFT77" s="243"/>
      <c r="WFU77" s="243"/>
      <c r="WFV77" s="243"/>
      <c r="WFW77" s="243"/>
      <c r="WFX77" s="243"/>
      <c r="WFY77" s="243"/>
      <c r="WFZ77" s="243"/>
      <c r="WGA77" s="243"/>
      <c r="WGB77" s="243"/>
      <c r="WGC77" s="243"/>
      <c r="WGD77" s="243"/>
      <c r="WGE77" s="243"/>
      <c r="WGF77" s="243"/>
      <c r="WGG77" s="243"/>
      <c r="WGH77" s="243"/>
      <c r="WGI77" s="243"/>
      <c r="WGJ77" s="243"/>
      <c r="WGK77" s="243"/>
      <c r="WGL77" s="243"/>
      <c r="WGM77" s="243"/>
      <c r="WGN77" s="243"/>
      <c r="WGO77" s="243"/>
      <c r="WGP77" s="243"/>
      <c r="WGQ77" s="243"/>
      <c r="WGR77" s="243"/>
      <c r="WGS77" s="243"/>
      <c r="WGT77" s="243"/>
      <c r="WGU77" s="243"/>
      <c r="WGV77" s="243"/>
      <c r="WGW77" s="243"/>
      <c r="WGX77" s="243"/>
      <c r="WGY77" s="243"/>
      <c r="WGZ77" s="243"/>
      <c r="WHA77" s="243"/>
      <c r="WHB77" s="243"/>
      <c r="WHC77" s="243"/>
      <c r="WHD77" s="243"/>
      <c r="WHE77" s="243"/>
      <c r="WHF77" s="243"/>
      <c r="WHG77" s="243"/>
      <c r="WHH77" s="243"/>
      <c r="WHI77" s="243"/>
      <c r="WHJ77" s="243"/>
      <c r="WHK77" s="243"/>
      <c r="WHL77" s="243"/>
      <c r="WHM77" s="243"/>
      <c r="WHN77" s="243"/>
      <c r="WHO77" s="243"/>
      <c r="WHP77" s="243"/>
      <c r="WHQ77" s="243"/>
      <c r="WHR77" s="243"/>
      <c r="WHS77" s="243"/>
      <c r="WHT77" s="243"/>
      <c r="WHU77" s="243"/>
      <c r="WHV77" s="243"/>
      <c r="WHW77" s="243"/>
      <c r="WHX77" s="243"/>
      <c r="WHY77" s="243"/>
      <c r="WHZ77" s="243"/>
      <c r="WIA77" s="243"/>
      <c r="WIB77" s="243"/>
      <c r="WIC77" s="243"/>
      <c r="WID77" s="243"/>
      <c r="WIE77" s="243"/>
      <c r="WIF77" s="243"/>
      <c r="WIG77" s="243"/>
      <c r="WIH77" s="243"/>
      <c r="WII77" s="243"/>
      <c r="WIJ77" s="243"/>
      <c r="WIK77" s="243"/>
      <c r="WIL77" s="243"/>
      <c r="WIM77" s="243"/>
      <c r="WIN77" s="243"/>
      <c r="WIO77" s="243"/>
      <c r="WIP77" s="243"/>
      <c r="WIQ77" s="243"/>
      <c r="WIR77" s="243"/>
      <c r="WIS77" s="243"/>
      <c r="WIT77" s="243"/>
      <c r="WIU77" s="243"/>
      <c r="WIV77" s="243"/>
      <c r="WIW77" s="243"/>
      <c r="WIX77" s="243"/>
      <c r="WIY77" s="243"/>
      <c r="WIZ77" s="243"/>
      <c r="WJA77" s="243"/>
      <c r="WJB77" s="243"/>
      <c r="WJC77" s="243"/>
      <c r="WJD77" s="243"/>
      <c r="WJE77" s="243"/>
      <c r="WJF77" s="243"/>
      <c r="WJG77" s="243"/>
      <c r="WJH77" s="243"/>
      <c r="WJI77" s="243"/>
      <c r="WJJ77" s="243"/>
      <c r="WJK77" s="243"/>
      <c r="WJL77" s="243"/>
      <c r="WJM77" s="243"/>
      <c r="WJN77" s="243"/>
      <c r="WJO77" s="243"/>
      <c r="WJP77" s="243"/>
      <c r="WJQ77" s="243"/>
      <c r="WJR77" s="243"/>
      <c r="WJS77" s="243"/>
      <c r="WJT77" s="243"/>
      <c r="WJU77" s="243"/>
      <c r="WJV77" s="243"/>
      <c r="WJW77" s="243"/>
      <c r="WJX77" s="243"/>
      <c r="WJY77" s="243"/>
      <c r="WJZ77" s="243"/>
      <c r="WKA77" s="243"/>
      <c r="WKB77" s="243"/>
      <c r="WKC77" s="243"/>
      <c r="WKD77" s="243"/>
      <c r="WKE77" s="243"/>
      <c r="WKF77" s="243"/>
      <c r="WKG77" s="243"/>
      <c r="WKH77" s="243"/>
      <c r="WKI77" s="243"/>
      <c r="WKJ77" s="243"/>
      <c r="WKK77" s="243"/>
      <c r="WKL77" s="243"/>
      <c r="WKM77" s="243"/>
      <c r="WKN77" s="243"/>
      <c r="WKO77" s="243"/>
      <c r="WKP77" s="243"/>
      <c r="WKQ77" s="243"/>
      <c r="WKR77" s="243"/>
      <c r="WKS77" s="243"/>
      <c r="WKT77" s="243"/>
      <c r="WKU77" s="243"/>
      <c r="WKV77" s="243"/>
      <c r="WKW77" s="243"/>
      <c r="WKX77" s="243"/>
      <c r="WKY77" s="243"/>
      <c r="WKZ77" s="243"/>
      <c r="WLA77" s="243"/>
      <c r="WLB77" s="243"/>
      <c r="WLC77" s="243"/>
      <c r="WLD77" s="243"/>
      <c r="WLE77" s="243"/>
      <c r="WLF77" s="243"/>
      <c r="WLG77" s="243"/>
      <c r="WLH77" s="243"/>
      <c r="WLI77" s="243"/>
      <c r="WLJ77" s="243"/>
      <c r="WLK77" s="243"/>
      <c r="WLL77" s="243"/>
      <c r="WLM77" s="243"/>
      <c r="WLN77" s="243"/>
      <c r="WLO77" s="243"/>
      <c r="WLP77" s="243"/>
      <c r="WLQ77" s="243"/>
      <c r="WLR77" s="243"/>
      <c r="WLS77" s="243"/>
      <c r="WLT77" s="243"/>
      <c r="WLU77" s="243"/>
      <c r="WLV77" s="243"/>
      <c r="WLW77" s="243"/>
      <c r="WLX77" s="243"/>
      <c r="WLY77" s="243"/>
      <c r="WLZ77" s="243"/>
      <c r="WMA77" s="243"/>
      <c r="WMB77" s="243"/>
      <c r="WMC77" s="243"/>
      <c r="WMD77" s="243"/>
      <c r="WME77" s="243"/>
      <c r="WMF77" s="243"/>
      <c r="WMG77" s="243"/>
      <c r="WMH77" s="243"/>
      <c r="WMI77" s="243"/>
      <c r="WMJ77" s="243"/>
      <c r="WMK77" s="243"/>
      <c r="WML77" s="243"/>
      <c r="WMM77" s="243"/>
      <c r="WMN77" s="243"/>
      <c r="WMO77" s="243"/>
      <c r="WMP77" s="243"/>
      <c r="WMQ77" s="243"/>
      <c r="WMR77" s="243"/>
      <c r="WMS77" s="243"/>
      <c r="WMT77" s="243"/>
      <c r="WMU77" s="243"/>
      <c r="WMV77" s="243"/>
      <c r="WMW77" s="243"/>
      <c r="WMX77" s="243"/>
      <c r="WMY77" s="243"/>
      <c r="WMZ77" s="243"/>
      <c r="WNA77" s="243"/>
      <c r="WNB77" s="243"/>
      <c r="WNC77" s="243"/>
      <c r="WND77" s="243"/>
      <c r="WNE77" s="243"/>
      <c r="WNF77" s="243"/>
      <c r="WNG77" s="243"/>
      <c r="WNH77" s="243"/>
      <c r="WNI77" s="243"/>
      <c r="WNJ77" s="243"/>
      <c r="WNK77" s="243"/>
      <c r="WNL77" s="243"/>
      <c r="WNM77" s="243"/>
      <c r="WNN77" s="243"/>
      <c r="WNO77" s="243"/>
      <c r="WNP77" s="243"/>
      <c r="WNQ77" s="243"/>
      <c r="WNR77" s="243"/>
      <c r="WNS77" s="243"/>
      <c r="WNT77" s="243"/>
      <c r="WNU77" s="243"/>
      <c r="WNV77" s="243"/>
      <c r="WNW77" s="243"/>
      <c r="WNX77" s="243"/>
      <c r="WNY77" s="243"/>
      <c r="WNZ77" s="243"/>
      <c r="WOA77" s="243"/>
      <c r="WOB77" s="243"/>
      <c r="WOC77" s="243"/>
      <c r="WOD77" s="243"/>
      <c r="WOE77" s="243"/>
      <c r="WOF77" s="243"/>
      <c r="WOG77" s="243"/>
      <c r="WOH77" s="243"/>
      <c r="WOI77" s="243"/>
      <c r="WOJ77" s="243"/>
      <c r="WOK77" s="243"/>
      <c r="WOL77" s="243"/>
      <c r="WOM77" s="243"/>
      <c r="WON77" s="243"/>
      <c r="WOO77" s="243"/>
      <c r="WOP77" s="243"/>
      <c r="WOQ77" s="243"/>
      <c r="WOR77" s="243"/>
      <c r="WOS77" s="243"/>
      <c r="WOT77" s="243"/>
      <c r="WOU77" s="243"/>
      <c r="WOV77" s="243"/>
      <c r="WOW77" s="243"/>
      <c r="WOX77" s="243"/>
      <c r="WOY77" s="243"/>
      <c r="WOZ77" s="243"/>
      <c r="WPA77" s="243"/>
      <c r="WPB77" s="243"/>
      <c r="WPC77" s="243"/>
      <c r="WPD77" s="243"/>
      <c r="WPE77" s="243"/>
      <c r="WPF77" s="243"/>
      <c r="WPG77" s="243"/>
      <c r="WPH77" s="243"/>
      <c r="WPI77" s="243"/>
      <c r="WPJ77" s="243"/>
      <c r="WPK77" s="243"/>
      <c r="WPL77" s="243"/>
      <c r="WPM77" s="243"/>
      <c r="WPN77" s="243"/>
      <c r="WPO77" s="243"/>
      <c r="WPP77" s="243"/>
      <c r="WPQ77" s="243"/>
      <c r="WPR77" s="243"/>
      <c r="WPS77" s="243"/>
      <c r="WPT77" s="243"/>
      <c r="WPU77" s="243"/>
      <c r="WPV77" s="243"/>
      <c r="WPW77" s="243"/>
      <c r="WPX77" s="243"/>
      <c r="WPY77" s="243"/>
      <c r="WPZ77" s="243"/>
      <c r="WQA77" s="243"/>
      <c r="WQB77" s="243"/>
      <c r="WQC77" s="243"/>
      <c r="WQD77" s="243"/>
      <c r="WQE77" s="243"/>
      <c r="WQF77" s="243"/>
      <c r="WQG77" s="243"/>
      <c r="WQH77" s="243"/>
      <c r="WQI77" s="243"/>
      <c r="WQJ77" s="243"/>
      <c r="WQK77" s="243"/>
      <c r="WQL77" s="243"/>
      <c r="WQM77" s="243"/>
      <c r="WQN77" s="243"/>
      <c r="WQO77" s="243"/>
      <c r="WQP77" s="243"/>
      <c r="WQQ77" s="243"/>
      <c r="WQR77" s="243"/>
      <c r="WQS77" s="243"/>
      <c r="WQT77" s="243"/>
      <c r="WQU77" s="243"/>
      <c r="WQV77" s="243"/>
      <c r="WQW77" s="243"/>
      <c r="WQX77" s="243"/>
      <c r="WQY77" s="243"/>
      <c r="WQZ77" s="243"/>
      <c r="WRA77" s="243"/>
      <c r="WRB77" s="243"/>
      <c r="WRC77" s="243"/>
      <c r="WRD77" s="243"/>
      <c r="WRE77" s="243"/>
      <c r="WRF77" s="243"/>
      <c r="WRG77" s="243"/>
      <c r="WRH77" s="243"/>
      <c r="WRI77" s="243"/>
      <c r="WRJ77" s="243"/>
      <c r="WRK77" s="243"/>
      <c r="WRL77" s="243"/>
      <c r="WRM77" s="243"/>
      <c r="WRN77" s="243"/>
      <c r="WRO77" s="243"/>
      <c r="WRP77" s="243"/>
      <c r="WRQ77" s="243"/>
      <c r="WRR77" s="243"/>
      <c r="WRS77" s="243"/>
      <c r="WRT77" s="243"/>
      <c r="WRU77" s="243"/>
      <c r="WRV77" s="243"/>
      <c r="WRW77" s="243"/>
      <c r="WRX77" s="243"/>
      <c r="WRY77" s="243"/>
      <c r="WRZ77" s="243"/>
      <c r="WSA77" s="243"/>
      <c r="WSB77" s="243"/>
      <c r="WSC77" s="243"/>
      <c r="WSD77" s="243"/>
      <c r="WSE77" s="243"/>
      <c r="WSF77" s="243"/>
      <c r="WSG77" s="243"/>
      <c r="WSH77" s="243"/>
      <c r="WSI77" s="243"/>
      <c r="WSJ77" s="243"/>
      <c r="WSK77" s="243"/>
      <c r="WSL77" s="243"/>
      <c r="WSM77" s="243"/>
      <c r="WSN77" s="243"/>
      <c r="WSO77" s="243"/>
      <c r="WSP77" s="243"/>
      <c r="WSQ77" s="243"/>
      <c r="WSR77" s="243"/>
      <c r="WSS77" s="243"/>
      <c r="WST77" s="243"/>
      <c r="WSU77" s="243"/>
      <c r="WSV77" s="243"/>
      <c r="WSW77" s="243"/>
      <c r="WSX77" s="243"/>
      <c r="WSY77" s="243"/>
      <c r="WSZ77" s="243"/>
      <c r="WTA77" s="243"/>
      <c r="WTB77" s="243"/>
      <c r="WTC77" s="243"/>
      <c r="WTD77" s="243"/>
      <c r="WTE77" s="243"/>
      <c r="WTF77" s="243"/>
      <c r="WTG77" s="243"/>
      <c r="WTH77" s="243"/>
      <c r="WTI77" s="243"/>
      <c r="WTJ77" s="243"/>
      <c r="WTK77" s="243"/>
      <c r="WTL77" s="243"/>
      <c r="WTM77" s="243"/>
      <c r="WTN77" s="243"/>
      <c r="WTO77" s="243"/>
      <c r="WTP77" s="243"/>
      <c r="WTQ77" s="243"/>
      <c r="WTR77" s="243"/>
      <c r="WTS77" s="243"/>
      <c r="WTT77" s="243"/>
      <c r="WTU77" s="243"/>
      <c r="WTV77" s="243"/>
      <c r="WTW77" s="243"/>
      <c r="WTX77" s="243"/>
      <c r="WTY77" s="243"/>
      <c r="WTZ77" s="243"/>
      <c r="WUA77" s="243"/>
      <c r="WUB77" s="243"/>
      <c r="WUC77" s="243"/>
      <c r="WUD77" s="243"/>
      <c r="WUE77" s="243"/>
      <c r="WUF77" s="243"/>
      <c r="WUG77" s="243"/>
      <c r="WUH77" s="243"/>
      <c r="WUI77" s="243"/>
      <c r="WUJ77" s="243"/>
      <c r="WUK77" s="243"/>
      <c r="WUL77" s="243"/>
      <c r="WUM77" s="243"/>
      <c r="WUN77" s="243"/>
      <c r="WUO77" s="243"/>
      <c r="WUP77" s="243"/>
      <c r="WUQ77" s="243"/>
      <c r="WUR77" s="243"/>
      <c r="WUS77" s="243"/>
      <c r="WUT77" s="243"/>
      <c r="WUU77" s="243"/>
      <c r="WUV77" s="243"/>
      <c r="WUW77" s="243"/>
      <c r="WUX77" s="243"/>
      <c r="WUY77" s="243"/>
      <c r="WUZ77" s="243"/>
      <c r="WVA77" s="243"/>
      <c r="WVB77" s="243"/>
      <c r="WVC77" s="243"/>
      <c r="WVD77" s="243"/>
      <c r="WVE77" s="243"/>
      <c r="WVF77" s="243"/>
      <c r="WVG77" s="243"/>
      <c r="WVH77" s="243"/>
      <c r="WVI77" s="243"/>
      <c r="WVJ77" s="243"/>
      <c r="WVK77" s="243"/>
      <c r="WVL77" s="243"/>
      <c r="WVM77" s="243"/>
      <c r="WVN77" s="243"/>
      <c r="WVO77" s="243"/>
      <c r="WVP77" s="243"/>
      <c r="WVQ77" s="243"/>
      <c r="WVR77" s="243"/>
      <c r="WVS77" s="243"/>
      <c r="WVT77" s="243"/>
      <c r="WVU77" s="243"/>
      <c r="WVV77" s="243"/>
      <c r="WVW77" s="243"/>
      <c r="WVX77" s="243"/>
      <c r="WVY77" s="243"/>
      <c r="WVZ77" s="243"/>
      <c r="WWA77" s="243"/>
      <c r="WWB77" s="243"/>
      <c r="WWC77" s="243"/>
      <c r="WWD77" s="243"/>
      <c r="WWE77" s="243"/>
      <c r="WWF77" s="243"/>
      <c r="WWG77" s="243"/>
      <c r="WWH77" s="243"/>
      <c r="WWI77" s="243"/>
      <c r="WWJ77" s="243"/>
      <c r="WWK77" s="243"/>
      <c r="WWL77" s="243"/>
      <c r="WWM77" s="243"/>
      <c r="WWN77" s="243"/>
      <c r="WWO77" s="243"/>
      <c r="WWP77" s="243"/>
      <c r="WWQ77" s="243"/>
      <c r="WWR77" s="243"/>
      <c r="WWS77" s="243"/>
      <c r="WWT77" s="243"/>
      <c r="WWU77" s="243"/>
      <c r="WWV77" s="243"/>
      <c r="WWW77" s="243"/>
      <c r="WWX77" s="243"/>
      <c r="WWY77" s="243"/>
      <c r="WWZ77" s="243"/>
      <c r="WXA77" s="243"/>
      <c r="WXB77" s="243"/>
      <c r="WXC77" s="243"/>
      <c r="WXD77" s="243"/>
      <c r="WXE77" s="243"/>
      <c r="WXF77" s="243"/>
      <c r="WXG77" s="243"/>
      <c r="WXH77" s="243"/>
      <c r="WXI77" s="243"/>
      <c r="WXJ77" s="243"/>
      <c r="WXK77" s="243"/>
      <c r="WXL77" s="243"/>
      <c r="WXM77" s="243"/>
      <c r="WXN77" s="243"/>
      <c r="WXO77" s="243"/>
      <c r="WXP77" s="243"/>
      <c r="WXQ77" s="243"/>
      <c r="WXR77" s="243"/>
      <c r="WXS77" s="243"/>
      <c r="WXT77" s="243"/>
      <c r="WXU77" s="243"/>
      <c r="WXV77" s="243"/>
      <c r="WXW77" s="243"/>
      <c r="WXX77" s="243"/>
      <c r="WXY77" s="243"/>
      <c r="WXZ77" s="243"/>
      <c r="WYA77" s="243"/>
      <c r="WYB77" s="243"/>
      <c r="WYC77" s="243"/>
      <c r="WYD77" s="243"/>
      <c r="WYE77" s="243"/>
      <c r="WYF77" s="243"/>
      <c r="WYG77" s="243"/>
      <c r="WYH77" s="243"/>
      <c r="WYI77" s="243"/>
      <c r="WYJ77" s="243"/>
      <c r="WYK77" s="243"/>
      <c r="WYL77" s="243"/>
      <c r="WYM77" s="243"/>
      <c r="WYN77" s="243"/>
      <c r="WYO77" s="243"/>
      <c r="WYP77" s="243"/>
      <c r="WYQ77" s="243"/>
      <c r="WYR77" s="243"/>
      <c r="WYS77" s="243"/>
      <c r="WYT77" s="243"/>
      <c r="WYU77" s="243"/>
      <c r="WYV77" s="243"/>
      <c r="WYW77" s="243"/>
      <c r="WYX77" s="243"/>
      <c r="WYY77" s="243"/>
      <c r="WYZ77" s="243"/>
      <c r="WZA77" s="243"/>
      <c r="WZB77" s="243"/>
      <c r="WZC77" s="243"/>
      <c r="WZD77" s="243"/>
      <c r="WZE77" s="243"/>
      <c r="WZF77" s="243"/>
      <c r="WZG77" s="243"/>
      <c r="WZH77" s="243"/>
      <c r="WZI77" s="243"/>
      <c r="WZJ77" s="243"/>
      <c r="WZK77" s="243"/>
      <c r="WZL77" s="243"/>
      <c r="WZM77" s="243"/>
      <c r="WZN77" s="243"/>
      <c r="WZO77" s="243"/>
      <c r="WZP77" s="243"/>
      <c r="WZQ77" s="243"/>
      <c r="WZR77" s="243"/>
      <c r="WZS77" s="243"/>
      <c r="WZT77" s="243"/>
      <c r="WZU77" s="243"/>
      <c r="WZV77" s="243"/>
      <c r="WZW77" s="243"/>
      <c r="WZX77" s="243"/>
      <c r="WZY77" s="243"/>
      <c r="WZZ77" s="243"/>
      <c r="XAA77" s="243"/>
      <c r="XAB77" s="243"/>
      <c r="XAC77" s="243"/>
      <c r="XAD77" s="243"/>
      <c r="XAE77" s="243"/>
      <c r="XAF77" s="243"/>
      <c r="XAG77" s="243"/>
      <c r="XAH77" s="243"/>
      <c r="XAI77" s="243"/>
      <c r="XAJ77" s="243"/>
      <c r="XAK77" s="243"/>
      <c r="XAL77" s="243"/>
      <c r="XAM77" s="243"/>
      <c r="XAN77" s="243"/>
      <c r="XAO77" s="243"/>
      <c r="XAP77" s="243"/>
      <c r="XAQ77" s="243"/>
      <c r="XAR77" s="243"/>
      <c r="XAS77" s="243"/>
      <c r="XAT77" s="243"/>
      <c r="XAU77" s="243"/>
      <c r="XAV77" s="243"/>
      <c r="XAW77" s="243"/>
      <c r="XAX77" s="243"/>
      <c r="XAY77" s="243"/>
      <c r="XAZ77" s="243"/>
      <c r="XBA77" s="243"/>
      <c r="XBB77" s="243"/>
      <c r="XBC77" s="243"/>
      <c r="XBD77" s="243"/>
      <c r="XBE77" s="243"/>
      <c r="XBF77" s="243"/>
      <c r="XBG77" s="243"/>
      <c r="XBH77" s="243"/>
      <c r="XBI77" s="243"/>
      <c r="XBJ77" s="243"/>
      <c r="XBK77" s="243"/>
      <c r="XBL77" s="243"/>
      <c r="XBM77" s="243"/>
      <c r="XBN77" s="243"/>
      <c r="XBO77" s="243"/>
      <c r="XBP77" s="243"/>
      <c r="XBQ77" s="243"/>
      <c r="XBR77" s="243"/>
      <c r="XBS77" s="243"/>
      <c r="XBT77" s="243"/>
      <c r="XBU77" s="243"/>
      <c r="XBV77" s="243"/>
      <c r="XBW77" s="243"/>
      <c r="XBX77" s="243"/>
      <c r="XBY77" s="243"/>
      <c r="XBZ77" s="243"/>
      <c r="XCA77" s="243"/>
      <c r="XCB77" s="243"/>
      <c r="XCC77" s="243"/>
      <c r="XCD77" s="243"/>
      <c r="XCE77" s="243"/>
      <c r="XCF77" s="243"/>
      <c r="XCG77" s="243"/>
      <c r="XCH77" s="243"/>
      <c r="XCI77" s="243"/>
      <c r="XCJ77" s="243"/>
      <c r="XCK77" s="243"/>
      <c r="XCL77" s="243"/>
      <c r="XCM77" s="243"/>
      <c r="XCN77" s="243"/>
      <c r="XCO77" s="243"/>
      <c r="XCP77" s="243"/>
      <c r="XCQ77" s="243"/>
      <c r="XCR77" s="243"/>
      <c r="XCS77" s="243"/>
      <c r="XCT77" s="243"/>
      <c r="XCU77" s="243"/>
      <c r="XCV77" s="243"/>
      <c r="XCW77" s="243"/>
      <c r="XCX77" s="243"/>
      <c r="XCY77" s="243"/>
      <c r="XCZ77" s="243"/>
      <c r="XDA77" s="243"/>
      <c r="XDB77" s="243"/>
      <c r="XDC77" s="243"/>
      <c r="XDD77" s="243"/>
      <c r="XDE77" s="243"/>
      <c r="XDF77" s="243"/>
      <c r="XDG77" s="243"/>
      <c r="XDH77" s="243"/>
      <c r="XDI77" s="243"/>
      <c r="XDJ77" s="243"/>
      <c r="XDK77" s="243"/>
      <c r="XDL77" s="243"/>
      <c r="XDM77" s="243"/>
      <c r="XDN77" s="243"/>
      <c r="XDO77" s="243"/>
      <c r="XDP77" s="243"/>
      <c r="XDQ77" s="243"/>
      <c r="XDR77" s="243"/>
      <c r="XDS77" s="243"/>
      <c r="XDT77" s="243"/>
      <c r="XDU77" s="243"/>
      <c r="XDV77" s="243"/>
      <c r="XDW77" s="243"/>
      <c r="XDX77" s="243"/>
      <c r="XDY77" s="243"/>
      <c r="XDZ77" s="243"/>
      <c r="XEA77" s="243"/>
      <c r="XEB77" s="243"/>
      <c r="XEC77" s="243"/>
      <c r="XED77" s="243"/>
      <c r="XEE77" s="243"/>
      <c r="XEF77" s="243"/>
      <c r="XEG77" s="243"/>
      <c r="XEH77" s="243"/>
      <c r="XEI77" s="243"/>
      <c r="XEJ77" s="243"/>
      <c r="XEK77" s="243"/>
      <c r="XEL77" s="243"/>
      <c r="XEM77" s="243"/>
      <c r="XEN77" s="243"/>
      <c r="XEO77" s="243"/>
      <c r="XEP77" s="243"/>
      <c r="XEQ77" s="243"/>
      <c r="XER77" s="243"/>
      <c r="XES77" s="243"/>
      <c r="XET77" s="243"/>
      <c r="XEU77" s="243"/>
      <c r="XEV77" s="243"/>
      <c r="XEW77" s="243"/>
      <c r="XEX77" s="243"/>
      <c r="XEY77" s="243"/>
      <c r="XEZ77" s="243"/>
      <c r="XFA77" s="243"/>
      <c r="XFB77" s="243"/>
      <c r="XFC77" s="243"/>
    </row>
    <row r="78" spans="1:16383" s="339" customFormat="1">
      <c r="A78" s="584">
        <v>40</v>
      </c>
      <c r="B78" s="363" t="s">
        <v>1367</v>
      </c>
      <c r="C78" s="323" t="s">
        <v>1351</v>
      </c>
      <c r="D78" s="343" t="s">
        <v>481</v>
      </c>
      <c r="E78" s="243"/>
      <c r="F78" s="243"/>
      <c r="G78" s="243"/>
      <c r="H78" s="243"/>
      <c r="I78" s="243"/>
      <c r="J78" s="243"/>
      <c r="K78" s="243"/>
      <c r="L78" s="243"/>
      <c r="M78" s="243"/>
      <c r="N78" s="243"/>
      <c r="O78" s="243"/>
      <c r="P78" s="243"/>
      <c r="Q78" s="243"/>
      <c r="R78" s="243"/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  <c r="AM78" s="243"/>
      <c r="AN78" s="243"/>
      <c r="AO78" s="243"/>
      <c r="AP78" s="243"/>
      <c r="AQ78" s="243"/>
      <c r="AR78" s="243"/>
      <c r="AS78" s="243"/>
      <c r="AT78" s="243"/>
      <c r="AU78" s="243"/>
      <c r="AV78" s="243"/>
      <c r="AW78" s="243"/>
      <c r="AX78" s="243"/>
      <c r="AY78" s="243"/>
      <c r="AZ78" s="243"/>
      <c r="BA78" s="243"/>
      <c r="BB78" s="243"/>
      <c r="BC78" s="243"/>
      <c r="BD78" s="243"/>
      <c r="BE78" s="243"/>
      <c r="BF78" s="243"/>
      <c r="BG78" s="243"/>
      <c r="BH78" s="243"/>
      <c r="BI78" s="243"/>
      <c r="BJ78" s="243"/>
      <c r="BK78" s="243"/>
      <c r="BL78" s="243"/>
      <c r="BM78" s="243"/>
      <c r="BN78" s="243"/>
      <c r="BO78" s="243"/>
      <c r="BP78" s="243"/>
      <c r="BQ78" s="243"/>
      <c r="BR78" s="243"/>
      <c r="BS78" s="243"/>
      <c r="BT78" s="243"/>
      <c r="BU78" s="243"/>
      <c r="BV78" s="243"/>
      <c r="BW78" s="243"/>
      <c r="BX78" s="243"/>
      <c r="BY78" s="243"/>
      <c r="BZ78" s="243"/>
      <c r="CA78" s="243"/>
      <c r="CB78" s="243"/>
      <c r="CC78" s="243"/>
      <c r="CD78" s="243"/>
      <c r="CE78" s="243"/>
      <c r="CF78" s="243"/>
      <c r="CG78" s="243"/>
      <c r="CH78" s="243"/>
      <c r="CI78" s="243"/>
      <c r="CJ78" s="243"/>
      <c r="CK78" s="243"/>
      <c r="CL78" s="243"/>
      <c r="CM78" s="243"/>
      <c r="CN78" s="243"/>
      <c r="CO78" s="243"/>
      <c r="CP78" s="243"/>
      <c r="CQ78" s="243"/>
      <c r="CR78" s="243"/>
      <c r="CS78" s="243"/>
      <c r="CT78" s="243"/>
      <c r="CU78" s="243"/>
      <c r="CV78" s="243"/>
      <c r="CW78" s="243"/>
      <c r="CX78" s="243"/>
      <c r="CY78" s="243"/>
      <c r="CZ78" s="243"/>
      <c r="DA78" s="243"/>
      <c r="DB78" s="243"/>
      <c r="DC78" s="243"/>
      <c r="DD78" s="243"/>
      <c r="DE78" s="243"/>
      <c r="DF78" s="243"/>
      <c r="DG78" s="243"/>
      <c r="DH78" s="243"/>
      <c r="DI78" s="243"/>
      <c r="DJ78" s="243"/>
      <c r="DK78" s="243"/>
      <c r="DL78" s="243"/>
      <c r="DM78" s="243"/>
      <c r="DN78" s="243"/>
      <c r="DO78" s="243"/>
      <c r="DP78" s="243"/>
      <c r="DQ78" s="243"/>
      <c r="DR78" s="243"/>
      <c r="DS78" s="243"/>
      <c r="DT78" s="243"/>
      <c r="DU78" s="243"/>
      <c r="DV78" s="243"/>
      <c r="DW78" s="243"/>
      <c r="DX78" s="243"/>
      <c r="DY78" s="243"/>
      <c r="DZ78" s="243"/>
      <c r="EA78" s="243"/>
      <c r="EB78" s="243"/>
      <c r="EC78" s="243"/>
      <c r="ED78" s="243"/>
      <c r="EE78" s="243"/>
      <c r="EF78" s="243"/>
      <c r="EG78" s="243"/>
      <c r="EH78" s="243"/>
      <c r="EI78" s="243"/>
      <c r="EJ78" s="243"/>
      <c r="EK78" s="243"/>
      <c r="EL78" s="243"/>
      <c r="EM78" s="243"/>
      <c r="EN78" s="243"/>
      <c r="EO78" s="243"/>
      <c r="EP78" s="243"/>
      <c r="EQ78" s="243"/>
      <c r="ER78" s="243"/>
      <c r="ES78" s="243"/>
      <c r="ET78" s="243"/>
      <c r="EU78" s="243"/>
      <c r="EV78" s="243"/>
      <c r="EW78" s="243"/>
      <c r="EX78" s="243"/>
      <c r="EY78" s="243"/>
      <c r="EZ78" s="243"/>
      <c r="FA78" s="243"/>
      <c r="FB78" s="243"/>
      <c r="FC78" s="243"/>
      <c r="FD78" s="243"/>
      <c r="FE78" s="243"/>
      <c r="FF78" s="243"/>
      <c r="FG78" s="243"/>
      <c r="FH78" s="243"/>
      <c r="FI78" s="243"/>
      <c r="FJ78" s="243"/>
      <c r="FK78" s="243"/>
      <c r="FL78" s="243"/>
      <c r="FM78" s="243"/>
      <c r="FN78" s="243"/>
      <c r="FO78" s="243"/>
      <c r="FP78" s="243"/>
      <c r="FQ78" s="243"/>
      <c r="FR78" s="243"/>
      <c r="FS78" s="243"/>
      <c r="FT78" s="243"/>
      <c r="FU78" s="243"/>
      <c r="FV78" s="243"/>
      <c r="FW78" s="243"/>
      <c r="FX78" s="243"/>
      <c r="FY78" s="243"/>
      <c r="FZ78" s="243"/>
      <c r="GA78" s="243"/>
      <c r="GB78" s="243"/>
      <c r="GC78" s="243"/>
      <c r="GD78" s="243"/>
      <c r="GE78" s="243"/>
      <c r="GF78" s="243"/>
      <c r="GG78" s="243"/>
      <c r="GH78" s="243"/>
      <c r="GI78" s="243"/>
      <c r="GJ78" s="243"/>
      <c r="GK78" s="243"/>
      <c r="GL78" s="243"/>
      <c r="GM78" s="243"/>
      <c r="GN78" s="243"/>
      <c r="GO78" s="243"/>
      <c r="GP78" s="243"/>
      <c r="GQ78" s="243"/>
      <c r="GR78" s="243"/>
      <c r="GS78" s="243"/>
      <c r="GT78" s="243"/>
      <c r="GU78" s="243"/>
      <c r="GV78" s="243"/>
      <c r="GW78" s="243"/>
      <c r="GX78" s="243"/>
      <c r="GY78" s="243"/>
      <c r="GZ78" s="243"/>
      <c r="HA78" s="243"/>
      <c r="HB78" s="243"/>
      <c r="HC78" s="243"/>
      <c r="HD78" s="243"/>
      <c r="HE78" s="243"/>
      <c r="HF78" s="243"/>
      <c r="HG78" s="243"/>
      <c r="HH78" s="243"/>
      <c r="HI78" s="243"/>
      <c r="HJ78" s="243"/>
      <c r="HK78" s="243"/>
      <c r="HL78" s="243"/>
      <c r="HM78" s="243"/>
      <c r="HN78" s="243"/>
      <c r="HO78" s="243"/>
      <c r="HP78" s="243"/>
      <c r="HQ78" s="243"/>
      <c r="HR78" s="243"/>
      <c r="HS78" s="243"/>
      <c r="HT78" s="243"/>
      <c r="HU78" s="243"/>
      <c r="HV78" s="243"/>
      <c r="HW78" s="243"/>
      <c r="HX78" s="243"/>
      <c r="HY78" s="243"/>
      <c r="HZ78" s="243"/>
      <c r="IA78" s="243"/>
      <c r="IB78" s="243"/>
      <c r="IC78" s="243"/>
      <c r="ID78" s="243"/>
      <c r="IE78" s="243"/>
      <c r="IF78" s="243"/>
      <c r="IG78" s="243"/>
      <c r="IH78" s="243"/>
      <c r="II78" s="243"/>
      <c r="IJ78" s="243"/>
      <c r="IK78" s="243"/>
      <c r="IL78" s="243"/>
      <c r="IM78" s="243"/>
      <c r="IN78" s="243"/>
      <c r="IO78" s="243"/>
      <c r="IP78" s="243"/>
      <c r="IQ78" s="243"/>
      <c r="IR78" s="243"/>
      <c r="IS78" s="243"/>
      <c r="IT78" s="243"/>
      <c r="IU78" s="243"/>
      <c r="IV78" s="243"/>
      <c r="IW78" s="243"/>
      <c r="IX78" s="243"/>
      <c r="IY78" s="243"/>
      <c r="IZ78" s="243"/>
      <c r="JA78" s="243"/>
      <c r="JB78" s="243"/>
      <c r="JC78" s="243"/>
      <c r="JD78" s="243"/>
      <c r="JE78" s="243"/>
      <c r="JF78" s="243"/>
      <c r="JG78" s="243"/>
      <c r="JH78" s="243"/>
      <c r="JI78" s="243"/>
      <c r="JJ78" s="243"/>
      <c r="JK78" s="243"/>
      <c r="JL78" s="243"/>
      <c r="JM78" s="243"/>
      <c r="JN78" s="243"/>
      <c r="JO78" s="243"/>
      <c r="JP78" s="243"/>
      <c r="JQ78" s="243"/>
      <c r="JR78" s="243"/>
      <c r="JS78" s="243"/>
      <c r="JT78" s="243"/>
      <c r="JU78" s="243"/>
      <c r="JV78" s="243"/>
      <c r="JW78" s="243"/>
      <c r="JX78" s="243"/>
      <c r="JY78" s="243"/>
      <c r="JZ78" s="243"/>
      <c r="KA78" s="243"/>
      <c r="KB78" s="243"/>
      <c r="KC78" s="243"/>
      <c r="KD78" s="243"/>
      <c r="KE78" s="243"/>
      <c r="KF78" s="243"/>
      <c r="KG78" s="243"/>
      <c r="KH78" s="243"/>
      <c r="KI78" s="243"/>
      <c r="KJ78" s="243"/>
      <c r="KK78" s="243"/>
      <c r="KL78" s="243"/>
      <c r="KM78" s="243"/>
      <c r="KN78" s="243"/>
      <c r="KO78" s="243"/>
      <c r="KP78" s="243"/>
      <c r="KQ78" s="243"/>
      <c r="KR78" s="243"/>
      <c r="KS78" s="243"/>
      <c r="KT78" s="243"/>
      <c r="KU78" s="243"/>
      <c r="KV78" s="243"/>
      <c r="KW78" s="243"/>
      <c r="KX78" s="243"/>
      <c r="KY78" s="243"/>
      <c r="KZ78" s="243"/>
      <c r="LA78" s="243"/>
      <c r="LB78" s="243"/>
      <c r="LC78" s="243"/>
      <c r="LD78" s="243"/>
      <c r="LE78" s="243"/>
      <c r="LF78" s="243"/>
      <c r="LG78" s="243"/>
      <c r="LH78" s="243"/>
      <c r="LI78" s="243"/>
      <c r="LJ78" s="243"/>
      <c r="LK78" s="243"/>
      <c r="LL78" s="243"/>
      <c r="LM78" s="243"/>
      <c r="LN78" s="243"/>
      <c r="LO78" s="243"/>
      <c r="LP78" s="243"/>
      <c r="LQ78" s="243"/>
      <c r="LR78" s="243"/>
      <c r="LS78" s="243"/>
      <c r="LT78" s="243"/>
      <c r="LU78" s="243"/>
      <c r="LV78" s="243"/>
      <c r="LW78" s="243"/>
      <c r="LX78" s="243"/>
      <c r="LY78" s="243"/>
      <c r="LZ78" s="243"/>
      <c r="MA78" s="243"/>
      <c r="MB78" s="243"/>
      <c r="MC78" s="243"/>
      <c r="MD78" s="243"/>
      <c r="ME78" s="243"/>
      <c r="MF78" s="243"/>
      <c r="MG78" s="243"/>
      <c r="MH78" s="243"/>
      <c r="MI78" s="243"/>
      <c r="MJ78" s="243"/>
      <c r="MK78" s="243"/>
      <c r="ML78" s="243"/>
      <c r="MM78" s="243"/>
      <c r="MN78" s="243"/>
      <c r="MO78" s="243"/>
      <c r="MP78" s="243"/>
      <c r="MQ78" s="243"/>
      <c r="MR78" s="243"/>
      <c r="MS78" s="243"/>
      <c r="MT78" s="243"/>
      <c r="MU78" s="243"/>
      <c r="MV78" s="243"/>
      <c r="MW78" s="243"/>
      <c r="MX78" s="243"/>
      <c r="MY78" s="243"/>
      <c r="MZ78" s="243"/>
      <c r="NA78" s="243"/>
      <c r="NB78" s="243"/>
      <c r="NC78" s="243"/>
      <c r="ND78" s="243"/>
      <c r="NE78" s="243"/>
      <c r="NF78" s="243"/>
      <c r="NG78" s="243"/>
      <c r="NH78" s="243"/>
      <c r="NI78" s="243"/>
      <c r="NJ78" s="243"/>
      <c r="NK78" s="243"/>
      <c r="NL78" s="243"/>
      <c r="NM78" s="243"/>
      <c r="NN78" s="243"/>
      <c r="NO78" s="243"/>
      <c r="NP78" s="243"/>
      <c r="NQ78" s="243"/>
      <c r="NR78" s="243"/>
      <c r="NS78" s="243"/>
      <c r="NT78" s="243"/>
      <c r="NU78" s="243"/>
      <c r="NV78" s="243"/>
      <c r="NW78" s="243"/>
      <c r="NX78" s="243"/>
      <c r="NY78" s="243"/>
      <c r="NZ78" s="243"/>
      <c r="OA78" s="243"/>
      <c r="OB78" s="243"/>
      <c r="OC78" s="243"/>
      <c r="OD78" s="243"/>
      <c r="OE78" s="243"/>
      <c r="OF78" s="243"/>
      <c r="OG78" s="243"/>
      <c r="OH78" s="243"/>
      <c r="OI78" s="243"/>
      <c r="OJ78" s="243"/>
      <c r="OK78" s="243"/>
      <c r="OL78" s="243"/>
      <c r="OM78" s="243"/>
      <c r="ON78" s="243"/>
      <c r="OO78" s="243"/>
      <c r="OP78" s="243"/>
      <c r="OQ78" s="243"/>
      <c r="OR78" s="243"/>
      <c r="OS78" s="243"/>
      <c r="OT78" s="243"/>
      <c r="OU78" s="243"/>
      <c r="OV78" s="243"/>
      <c r="OW78" s="243"/>
      <c r="OX78" s="243"/>
      <c r="OY78" s="243"/>
      <c r="OZ78" s="243"/>
      <c r="PA78" s="243"/>
      <c r="PB78" s="243"/>
      <c r="PC78" s="243"/>
      <c r="PD78" s="243"/>
      <c r="PE78" s="243"/>
      <c r="PF78" s="243"/>
      <c r="PG78" s="243"/>
      <c r="PH78" s="243"/>
      <c r="PI78" s="243"/>
      <c r="PJ78" s="243"/>
      <c r="PK78" s="243"/>
      <c r="PL78" s="243"/>
      <c r="PM78" s="243"/>
      <c r="PN78" s="243"/>
      <c r="PO78" s="243"/>
      <c r="PP78" s="243"/>
      <c r="PQ78" s="243"/>
      <c r="PR78" s="243"/>
      <c r="PS78" s="243"/>
      <c r="PT78" s="243"/>
      <c r="PU78" s="243"/>
      <c r="PV78" s="243"/>
      <c r="PW78" s="243"/>
      <c r="PX78" s="243"/>
      <c r="PY78" s="243"/>
      <c r="PZ78" s="243"/>
      <c r="QA78" s="243"/>
      <c r="QB78" s="243"/>
      <c r="QC78" s="243"/>
      <c r="QD78" s="243"/>
      <c r="QE78" s="243"/>
      <c r="QF78" s="243"/>
      <c r="QG78" s="243"/>
      <c r="QH78" s="243"/>
      <c r="QI78" s="243"/>
      <c r="QJ78" s="243"/>
      <c r="QK78" s="243"/>
      <c r="QL78" s="243"/>
      <c r="QM78" s="243"/>
      <c r="QN78" s="243"/>
      <c r="QO78" s="243"/>
      <c r="QP78" s="243"/>
      <c r="QQ78" s="243"/>
      <c r="QR78" s="243"/>
      <c r="QS78" s="243"/>
      <c r="QT78" s="243"/>
      <c r="QU78" s="243"/>
      <c r="QV78" s="243"/>
      <c r="QW78" s="243"/>
      <c r="QX78" s="243"/>
      <c r="QY78" s="243"/>
      <c r="QZ78" s="243"/>
      <c r="RA78" s="243"/>
      <c r="RB78" s="243"/>
      <c r="RC78" s="243"/>
      <c r="RD78" s="243"/>
      <c r="RE78" s="243"/>
      <c r="RF78" s="243"/>
      <c r="RG78" s="243"/>
      <c r="RH78" s="243"/>
      <c r="RI78" s="243"/>
      <c r="RJ78" s="243"/>
      <c r="RK78" s="243"/>
      <c r="RL78" s="243"/>
      <c r="RM78" s="243"/>
      <c r="RN78" s="243"/>
      <c r="RO78" s="243"/>
      <c r="RP78" s="243"/>
      <c r="RQ78" s="243"/>
      <c r="RR78" s="243"/>
      <c r="RS78" s="243"/>
      <c r="RT78" s="243"/>
      <c r="RU78" s="243"/>
      <c r="RV78" s="243"/>
      <c r="RW78" s="243"/>
      <c r="RX78" s="243"/>
      <c r="RY78" s="243"/>
      <c r="RZ78" s="243"/>
      <c r="SA78" s="243"/>
      <c r="SB78" s="243"/>
      <c r="SC78" s="243"/>
      <c r="SD78" s="243"/>
      <c r="SE78" s="243"/>
      <c r="SF78" s="243"/>
      <c r="SG78" s="243"/>
      <c r="SH78" s="243"/>
      <c r="SI78" s="243"/>
      <c r="SJ78" s="243"/>
      <c r="SK78" s="243"/>
      <c r="SL78" s="243"/>
      <c r="SM78" s="243"/>
      <c r="SN78" s="243"/>
      <c r="SO78" s="243"/>
      <c r="SP78" s="243"/>
      <c r="SQ78" s="243"/>
      <c r="SR78" s="243"/>
      <c r="SS78" s="243"/>
      <c r="ST78" s="243"/>
      <c r="SU78" s="243"/>
      <c r="SV78" s="243"/>
      <c r="SW78" s="243"/>
      <c r="SX78" s="243"/>
      <c r="SY78" s="243"/>
      <c r="SZ78" s="243"/>
      <c r="TA78" s="243"/>
      <c r="TB78" s="243"/>
      <c r="TC78" s="243"/>
      <c r="TD78" s="243"/>
      <c r="TE78" s="243"/>
      <c r="TF78" s="243"/>
      <c r="TG78" s="243"/>
      <c r="TH78" s="243"/>
      <c r="TI78" s="243"/>
      <c r="TJ78" s="243"/>
      <c r="TK78" s="243"/>
      <c r="TL78" s="243"/>
      <c r="TM78" s="243"/>
      <c r="TN78" s="243"/>
      <c r="TO78" s="243"/>
      <c r="TP78" s="243"/>
      <c r="TQ78" s="243"/>
      <c r="TR78" s="243"/>
      <c r="TS78" s="243"/>
      <c r="TT78" s="243"/>
      <c r="TU78" s="243"/>
      <c r="TV78" s="243"/>
      <c r="TW78" s="243"/>
      <c r="TX78" s="243"/>
      <c r="TY78" s="243"/>
      <c r="TZ78" s="243"/>
      <c r="UA78" s="243"/>
      <c r="UB78" s="243"/>
      <c r="UC78" s="243"/>
      <c r="UD78" s="243"/>
      <c r="UE78" s="243"/>
      <c r="UF78" s="243"/>
      <c r="UG78" s="243"/>
      <c r="UH78" s="243"/>
      <c r="UI78" s="243"/>
      <c r="UJ78" s="243"/>
      <c r="UK78" s="243"/>
      <c r="UL78" s="243"/>
      <c r="UM78" s="243"/>
      <c r="UN78" s="243"/>
      <c r="UO78" s="243"/>
      <c r="UP78" s="243"/>
      <c r="UQ78" s="243"/>
      <c r="UR78" s="243"/>
      <c r="US78" s="243"/>
      <c r="UT78" s="243"/>
      <c r="UU78" s="243"/>
      <c r="UV78" s="243"/>
      <c r="UW78" s="243"/>
      <c r="UX78" s="243"/>
      <c r="UY78" s="243"/>
      <c r="UZ78" s="243"/>
      <c r="VA78" s="243"/>
      <c r="VB78" s="243"/>
      <c r="VC78" s="243"/>
      <c r="VD78" s="243"/>
      <c r="VE78" s="243"/>
      <c r="VF78" s="243"/>
      <c r="VG78" s="243"/>
      <c r="VH78" s="243"/>
      <c r="VI78" s="243"/>
      <c r="VJ78" s="243"/>
      <c r="VK78" s="243"/>
      <c r="VL78" s="243"/>
      <c r="VM78" s="243"/>
      <c r="VN78" s="243"/>
      <c r="VO78" s="243"/>
      <c r="VP78" s="243"/>
      <c r="VQ78" s="243"/>
      <c r="VR78" s="243"/>
      <c r="VS78" s="243"/>
      <c r="VT78" s="243"/>
      <c r="VU78" s="243"/>
      <c r="VV78" s="243"/>
      <c r="VW78" s="243"/>
      <c r="VX78" s="243"/>
      <c r="VY78" s="243"/>
      <c r="VZ78" s="243"/>
      <c r="WA78" s="243"/>
      <c r="WB78" s="243"/>
      <c r="WC78" s="243"/>
      <c r="WD78" s="243"/>
      <c r="WE78" s="243"/>
      <c r="WF78" s="243"/>
      <c r="WG78" s="243"/>
      <c r="WH78" s="243"/>
      <c r="WI78" s="243"/>
      <c r="WJ78" s="243"/>
      <c r="WK78" s="243"/>
      <c r="WL78" s="243"/>
      <c r="WM78" s="243"/>
      <c r="WN78" s="243"/>
      <c r="WO78" s="243"/>
      <c r="WP78" s="243"/>
      <c r="WQ78" s="243"/>
      <c r="WR78" s="243"/>
      <c r="WS78" s="243"/>
      <c r="WT78" s="243"/>
      <c r="WU78" s="243"/>
      <c r="WV78" s="243"/>
      <c r="WW78" s="243"/>
      <c r="WX78" s="243"/>
      <c r="WY78" s="243"/>
      <c r="WZ78" s="243"/>
      <c r="XA78" s="243"/>
      <c r="XB78" s="243"/>
      <c r="XC78" s="243"/>
      <c r="XD78" s="243"/>
      <c r="XE78" s="243"/>
      <c r="XF78" s="243"/>
      <c r="XG78" s="243"/>
      <c r="XH78" s="243"/>
      <c r="XI78" s="243"/>
      <c r="XJ78" s="243"/>
      <c r="XK78" s="243"/>
      <c r="XL78" s="243"/>
      <c r="XM78" s="243"/>
      <c r="XN78" s="243"/>
      <c r="XO78" s="243"/>
      <c r="XP78" s="243"/>
      <c r="XQ78" s="243"/>
      <c r="XR78" s="243"/>
      <c r="XS78" s="243"/>
      <c r="XT78" s="243"/>
      <c r="XU78" s="243"/>
      <c r="XV78" s="243"/>
      <c r="XW78" s="243"/>
      <c r="XX78" s="243"/>
      <c r="XY78" s="243"/>
      <c r="XZ78" s="243"/>
      <c r="YA78" s="243"/>
      <c r="YB78" s="243"/>
      <c r="YC78" s="243"/>
      <c r="YD78" s="243"/>
      <c r="YE78" s="243"/>
      <c r="YF78" s="243"/>
      <c r="YG78" s="243"/>
      <c r="YH78" s="243"/>
      <c r="YI78" s="243"/>
      <c r="YJ78" s="243"/>
      <c r="YK78" s="243"/>
      <c r="YL78" s="243"/>
      <c r="YM78" s="243"/>
      <c r="YN78" s="243"/>
      <c r="YO78" s="243"/>
      <c r="YP78" s="243"/>
      <c r="YQ78" s="243"/>
      <c r="YR78" s="243"/>
      <c r="YS78" s="243"/>
      <c r="YT78" s="243"/>
      <c r="YU78" s="243"/>
      <c r="YV78" s="243"/>
      <c r="YW78" s="243"/>
      <c r="YX78" s="243"/>
      <c r="YY78" s="243"/>
      <c r="YZ78" s="243"/>
      <c r="ZA78" s="243"/>
      <c r="ZB78" s="243"/>
      <c r="ZC78" s="243"/>
      <c r="ZD78" s="243"/>
      <c r="ZE78" s="243"/>
      <c r="ZF78" s="243"/>
      <c r="ZG78" s="243"/>
      <c r="ZH78" s="243"/>
      <c r="ZI78" s="243"/>
      <c r="ZJ78" s="243"/>
      <c r="ZK78" s="243"/>
      <c r="ZL78" s="243"/>
      <c r="ZM78" s="243"/>
      <c r="ZN78" s="243"/>
      <c r="ZO78" s="243"/>
      <c r="ZP78" s="243"/>
      <c r="ZQ78" s="243"/>
      <c r="ZR78" s="243"/>
      <c r="ZS78" s="243"/>
      <c r="ZT78" s="243"/>
      <c r="ZU78" s="243"/>
      <c r="ZV78" s="243"/>
      <c r="ZW78" s="243"/>
      <c r="ZX78" s="243"/>
      <c r="ZY78" s="243"/>
      <c r="ZZ78" s="243"/>
      <c r="AAA78" s="243"/>
      <c r="AAB78" s="243"/>
      <c r="AAC78" s="243"/>
      <c r="AAD78" s="243"/>
      <c r="AAE78" s="243"/>
      <c r="AAF78" s="243"/>
      <c r="AAG78" s="243"/>
      <c r="AAH78" s="243"/>
      <c r="AAI78" s="243"/>
      <c r="AAJ78" s="243"/>
      <c r="AAK78" s="243"/>
      <c r="AAL78" s="243"/>
      <c r="AAM78" s="243"/>
      <c r="AAN78" s="243"/>
      <c r="AAO78" s="243"/>
      <c r="AAP78" s="243"/>
      <c r="AAQ78" s="243"/>
      <c r="AAR78" s="243"/>
      <c r="AAS78" s="243"/>
      <c r="AAT78" s="243"/>
      <c r="AAU78" s="243"/>
      <c r="AAV78" s="243"/>
      <c r="AAW78" s="243"/>
      <c r="AAX78" s="243"/>
      <c r="AAY78" s="243"/>
      <c r="AAZ78" s="243"/>
      <c r="ABA78" s="243"/>
      <c r="ABB78" s="243"/>
      <c r="ABC78" s="243"/>
      <c r="ABD78" s="243"/>
      <c r="ABE78" s="243"/>
      <c r="ABF78" s="243"/>
      <c r="ABG78" s="243"/>
      <c r="ABH78" s="243"/>
      <c r="ABI78" s="243"/>
      <c r="ABJ78" s="243"/>
      <c r="ABK78" s="243"/>
      <c r="ABL78" s="243"/>
      <c r="ABM78" s="243"/>
      <c r="ABN78" s="243"/>
      <c r="ABO78" s="243"/>
      <c r="ABP78" s="243"/>
      <c r="ABQ78" s="243"/>
      <c r="ABR78" s="243"/>
      <c r="ABS78" s="243"/>
      <c r="ABT78" s="243"/>
      <c r="ABU78" s="243"/>
      <c r="ABV78" s="243"/>
      <c r="ABW78" s="243"/>
      <c r="ABX78" s="243"/>
      <c r="ABY78" s="243"/>
      <c r="ABZ78" s="243"/>
      <c r="ACA78" s="243"/>
      <c r="ACB78" s="243"/>
      <c r="ACC78" s="243"/>
      <c r="ACD78" s="243"/>
      <c r="ACE78" s="243"/>
      <c r="ACF78" s="243"/>
      <c r="ACG78" s="243"/>
      <c r="ACH78" s="243"/>
      <c r="ACI78" s="243"/>
      <c r="ACJ78" s="243"/>
      <c r="ACK78" s="243"/>
      <c r="ACL78" s="243"/>
      <c r="ACM78" s="243"/>
      <c r="ACN78" s="243"/>
      <c r="ACO78" s="243"/>
      <c r="ACP78" s="243"/>
      <c r="ACQ78" s="243"/>
      <c r="ACR78" s="243"/>
      <c r="ACS78" s="243"/>
      <c r="ACT78" s="243"/>
      <c r="ACU78" s="243"/>
      <c r="ACV78" s="243"/>
      <c r="ACW78" s="243"/>
      <c r="ACX78" s="243"/>
      <c r="ACY78" s="243"/>
      <c r="ACZ78" s="243"/>
      <c r="ADA78" s="243"/>
      <c r="ADB78" s="243"/>
      <c r="ADC78" s="243"/>
      <c r="ADD78" s="243"/>
      <c r="ADE78" s="243"/>
      <c r="ADF78" s="243"/>
      <c r="ADG78" s="243"/>
      <c r="ADH78" s="243"/>
      <c r="ADI78" s="243"/>
      <c r="ADJ78" s="243"/>
      <c r="ADK78" s="243"/>
      <c r="ADL78" s="243"/>
      <c r="ADM78" s="243"/>
      <c r="ADN78" s="243"/>
      <c r="ADO78" s="243"/>
      <c r="ADP78" s="243"/>
      <c r="ADQ78" s="243"/>
      <c r="ADR78" s="243"/>
      <c r="ADS78" s="243"/>
      <c r="ADT78" s="243"/>
      <c r="ADU78" s="243"/>
      <c r="ADV78" s="243"/>
      <c r="ADW78" s="243"/>
      <c r="ADX78" s="243"/>
      <c r="ADY78" s="243"/>
      <c r="ADZ78" s="243"/>
      <c r="AEA78" s="243"/>
      <c r="AEB78" s="243"/>
      <c r="AEC78" s="243"/>
      <c r="AED78" s="243"/>
      <c r="AEE78" s="243"/>
      <c r="AEF78" s="243"/>
      <c r="AEG78" s="243"/>
      <c r="AEH78" s="243"/>
      <c r="AEI78" s="243"/>
      <c r="AEJ78" s="243"/>
      <c r="AEK78" s="243"/>
      <c r="AEL78" s="243"/>
      <c r="AEM78" s="243"/>
      <c r="AEN78" s="243"/>
      <c r="AEO78" s="243"/>
      <c r="AEP78" s="243"/>
      <c r="AEQ78" s="243"/>
      <c r="AER78" s="243"/>
      <c r="AES78" s="243"/>
      <c r="AET78" s="243"/>
      <c r="AEU78" s="243"/>
      <c r="AEV78" s="243"/>
      <c r="AEW78" s="243"/>
      <c r="AEX78" s="243"/>
      <c r="AEY78" s="243"/>
      <c r="AEZ78" s="243"/>
      <c r="AFA78" s="243"/>
      <c r="AFB78" s="243"/>
      <c r="AFC78" s="243"/>
      <c r="AFD78" s="243"/>
      <c r="AFE78" s="243"/>
      <c r="AFF78" s="243"/>
      <c r="AFG78" s="243"/>
      <c r="AFH78" s="243"/>
      <c r="AFI78" s="243"/>
      <c r="AFJ78" s="243"/>
      <c r="AFK78" s="243"/>
      <c r="AFL78" s="243"/>
      <c r="AFM78" s="243"/>
      <c r="AFN78" s="243"/>
      <c r="AFO78" s="243"/>
      <c r="AFP78" s="243"/>
      <c r="AFQ78" s="243"/>
      <c r="AFR78" s="243"/>
      <c r="AFS78" s="243"/>
      <c r="AFT78" s="243"/>
      <c r="AFU78" s="243"/>
      <c r="AFV78" s="243"/>
      <c r="AFW78" s="243"/>
      <c r="AFX78" s="243"/>
      <c r="AFY78" s="243"/>
      <c r="AFZ78" s="243"/>
      <c r="AGA78" s="243"/>
      <c r="AGB78" s="243"/>
      <c r="AGC78" s="243"/>
      <c r="AGD78" s="243"/>
      <c r="AGE78" s="243"/>
      <c r="AGF78" s="243"/>
      <c r="AGG78" s="243"/>
      <c r="AGH78" s="243"/>
      <c r="AGI78" s="243"/>
      <c r="AGJ78" s="243"/>
      <c r="AGK78" s="243"/>
      <c r="AGL78" s="243"/>
      <c r="AGM78" s="243"/>
      <c r="AGN78" s="243"/>
      <c r="AGO78" s="243"/>
      <c r="AGP78" s="243"/>
      <c r="AGQ78" s="243"/>
      <c r="AGR78" s="243"/>
      <c r="AGS78" s="243"/>
      <c r="AGT78" s="243"/>
      <c r="AGU78" s="243"/>
      <c r="AGV78" s="243"/>
      <c r="AGW78" s="243"/>
      <c r="AGX78" s="243"/>
      <c r="AGY78" s="243"/>
      <c r="AGZ78" s="243"/>
      <c r="AHA78" s="243"/>
      <c r="AHB78" s="243"/>
      <c r="AHC78" s="243"/>
      <c r="AHD78" s="243"/>
      <c r="AHE78" s="243"/>
      <c r="AHF78" s="243"/>
      <c r="AHG78" s="243"/>
      <c r="AHH78" s="243"/>
      <c r="AHI78" s="243"/>
      <c r="AHJ78" s="243"/>
      <c r="AHK78" s="243"/>
      <c r="AHL78" s="243"/>
      <c r="AHM78" s="243"/>
      <c r="AHN78" s="243"/>
      <c r="AHO78" s="243"/>
      <c r="AHP78" s="243"/>
      <c r="AHQ78" s="243"/>
      <c r="AHR78" s="243"/>
      <c r="AHS78" s="243"/>
      <c r="AHT78" s="243"/>
      <c r="AHU78" s="243"/>
      <c r="AHV78" s="243"/>
      <c r="AHW78" s="243"/>
      <c r="AHX78" s="243"/>
      <c r="AHY78" s="243"/>
      <c r="AHZ78" s="243"/>
      <c r="AIA78" s="243"/>
      <c r="AIB78" s="243"/>
      <c r="AIC78" s="243"/>
      <c r="AID78" s="243"/>
      <c r="AIE78" s="243"/>
      <c r="AIF78" s="243"/>
      <c r="AIG78" s="243"/>
      <c r="AIH78" s="243"/>
      <c r="AII78" s="243"/>
      <c r="AIJ78" s="243"/>
      <c r="AIK78" s="243"/>
      <c r="AIL78" s="243"/>
      <c r="AIM78" s="243"/>
      <c r="AIN78" s="243"/>
      <c r="AIO78" s="243"/>
      <c r="AIP78" s="243"/>
      <c r="AIQ78" s="243"/>
      <c r="AIR78" s="243"/>
      <c r="AIS78" s="243"/>
      <c r="AIT78" s="243"/>
      <c r="AIU78" s="243"/>
      <c r="AIV78" s="243"/>
      <c r="AIW78" s="243"/>
      <c r="AIX78" s="243"/>
      <c r="AIY78" s="243"/>
      <c r="AIZ78" s="243"/>
      <c r="AJA78" s="243"/>
      <c r="AJB78" s="243"/>
      <c r="AJC78" s="243"/>
      <c r="AJD78" s="243"/>
      <c r="AJE78" s="243"/>
      <c r="AJF78" s="243"/>
      <c r="AJG78" s="243"/>
      <c r="AJH78" s="243"/>
      <c r="AJI78" s="243"/>
      <c r="AJJ78" s="243"/>
      <c r="AJK78" s="243"/>
      <c r="AJL78" s="243"/>
      <c r="AJM78" s="243"/>
      <c r="AJN78" s="243"/>
      <c r="AJO78" s="243"/>
      <c r="AJP78" s="243"/>
      <c r="AJQ78" s="243"/>
      <c r="AJR78" s="243"/>
      <c r="AJS78" s="243"/>
      <c r="AJT78" s="243"/>
      <c r="AJU78" s="243"/>
      <c r="AJV78" s="243"/>
      <c r="AJW78" s="243"/>
      <c r="AJX78" s="243"/>
      <c r="AJY78" s="243"/>
      <c r="AJZ78" s="243"/>
      <c r="AKA78" s="243"/>
      <c r="AKB78" s="243"/>
      <c r="AKC78" s="243"/>
      <c r="AKD78" s="243"/>
      <c r="AKE78" s="243"/>
      <c r="AKF78" s="243"/>
      <c r="AKG78" s="243"/>
      <c r="AKH78" s="243"/>
      <c r="AKI78" s="243"/>
      <c r="AKJ78" s="243"/>
      <c r="AKK78" s="243"/>
      <c r="AKL78" s="243"/>
      <c r="AKM78" s="243"/>
      <c r="AKN78" s="243"/>
      <c r="AKO78" s="243"/>
      <c r="AKP78" s="243"/>
      <c r="AKQ78" s="243"/>
      <c r="AKR78" s="243"/>
      <c r="AKS78" s="243"/>
      <c r="AKT78" s="243"/>
      <c r="AKU78" s="243"/>
      <c r="AKV78" s="243"/>
      <c r="AKW78" s="243"/>
      <c r="AKX78" s="243"/>
      <c r="AKY78" s="243"/>
      <c r="AKZ78" s="243"/>
      <c r="ALA78" s="243"/>
      <c r="ALB78" s="243"/>
      <c r="ALC78" s="243"/>
      <c r="ALD78" s="243"/>
      <c r="ALE78" s="243"/>
      <c r="ALF78" s="243"/>
      <c r="ALG78" s="243"/>
      <c r="ALH78" s="243"/>
      <c r="ALI78" s="243"/>
      <c r="ALJ78" s="243"/>
      <c r="ALK78" s="243"/>
      <c r="ALL78" s="243"/>
      <c r="ALM78" s="243"/>
      <c r="ALN78" s="243"/>
      <c r="ALO78" s="243"/>
      <c r="ALP78" s="243"/>
      <c r="ALQ78" s="243"/>
      <c r="ALR78" s="243"/>
      <c r="ALS78" s="243"/>
      <c r="ALT78" s="243"/>
      <c r="ALU78" s="243"/>
      <c r="ALV78" s="243"/>
      <c r="ALW78" s="243"/>
      <c r="ALX78" s="243"/>
      <c r="ALY78" s="243"/>
      <c r="ALZ78" s="243"/>
      <c r="AMA78" s="243"/>
      <c r="AMB78" s="243"/>
      <c r="AMC78" s="243"/>
      <c r="AMD78" s="243"/>
      <c r="AME78" s="243"/>
      <c r="AMF78" s="243"/>
      <c r="AMG78" s="243"/>
      <c r="AMH78" s="243"/>
      <c r="AMI78" s="243"/>
      <c r="AMJ78" s="243"/>
      <c r="AMK78" s="243"/>
      <c r="AML78" s="243"/>
      <c r="AMM78" s="243"/>
      <c r="AMN78" s="243"/>
      <c r="AMO78" s="243"/>
      <c r="AMP78" s="243"/>
      <c r="AMQ78" s="243"/>
      <c r="AMR78" s="243"/>
      <c r="AMS78" s="243"/>
      <c r="AMT78" s="243"/>
      <c r="AMU78" s="243"/>
      <c r="AMV78" s="243"/>
      <c r="AMW78" s="243"/>
      <c r="AMX78" s="243"/>
      <c r="AMY78" s="243"/>
      <c r="AMZ78" s="243"/>
      <c r="ANA78" s="243"/>
      <c r="ANB78" s="243"/>
      <c r="ANC78" s="243"/>
      <c r="AND78" s="243"/>
      <c r="ANE78" s="243"/>
      <c r="ANF78" s="243"/>
      <c r="ANG78" s="243"/>
      <c r="ANH78" s="243"/>
      <c r="ANI78" s="243"/>
      <c r="ANJ78" s="243"/>
      <c r="ANK78" s="243"/>
      <c r="ANL78" s="243"/>
      <c r="ANM78" s="243"/>
      <c r="ANN78" s="243"/>
      <c r="ANO78" s="243"/>
      <c r="ANP78" s="243"/>
      <c r="ANQ78" s="243"/>
      <c r="ANR78" s="243"/>
      <c r="ANS78" s="243"/>
      <c r="ANT78" s="243"/>
      <c r="ANU78" s="243"/>
      <c r="ANV78" s="243"/>
      <c r="ANW78" s="243"/>
      <c r="ANX78" s="243"/>
      <c r="ANY78" s="243"/>
      <c r="ANZ78" s="243"/>
      <c r="AOA78" s="243"/>
      <c r="AOB78" s="243"/>
      <c r="AOC78" s="243"/>
      <c r="AOD78" s="243"/>
      <c r="AOE78" s="243"/>
      <c r="AOF78" s="243"/>
      <c r="AOG78" s="243"/>
      <c r="AOH78" s="243"/>
      <c r="AOI78" s="243"/>
      <c r="AOJ78" s="243"/>
      <c r="AOK78" s="243"/>
      <c r="AOL78" s="243"/>
      <c r="AOM78" s="243"/>
      <c r="AON78" s="243"/>
      <c r="AOO78" s="243"/>
      <c r="AOP78" s="243"/>
      <c r="AOQ78" s="243"/>
      <c r="AOR78" s="243"/>
      <c r="AOS78" s="243"/>
      <c r="AOT78" s="243"/>
      <c r="AOU78" s="243"/>
      <c r="AOV78" s="243"/>
      <c r="AOW78" s="243"/>
      <c r="AOX78" s="243"/>
      <c r="AOY78" s="243"/>
      <c r="AOZ78" s="243"/>
      <c r="APA78" s="243"/>
      <c r="APB78" s="243"/>
      <c r="APC78" s="243"/>
      <c r="APD78" s="243"/>
      <c r="APE78" s="243"/>
      <c r="APF78" s="243"/>
      <c r="APG78" s="243"/>
      <c r="APH78" s="243"/>
      <c r="API78" s="243"/>
      <c r="APJ78" s="243"/>
      <c r="APK78" s="243"/>
      <c r="APL78" s="243"/>
      <c r="APM78" s="243"/>
      <c r="APN78" s="243"/>
      <c r="APO78" s="243"/>
      <c r="APP78" s="243"/>
      <c r="APQ78" s="243"/>
      <c r="APR78" s="243"/>
      <c r="APS78" s="243"/>
      <c r="APT78" s="243"/>
      <c r="APU78" s="243"/>
      <c r="APV78" s="243"/>
      <c r="APW78" s="243"/>
      <c r="APX78" s="243"/>
      <c r="APY78" s="243"/>
      <c r="APZ78" s="243"/>
      <c r="AQA78" s="243"/>
      <c r="AQB78" s="243"/>
      <c r="AQC78" s="243"/>
      <c r="AQD78" s="243"/>
      <c r="AQE78" s="243"/>
      <c r="AQF78" s="243"/>
      <c r="AQG78" s="243"/>
      <c r="AQH78" s="243"/>
      <c r="AQI78" s="243"/>
      <c r="AQJ78" s="243"/>
      <c r="AQK78" s="243"/>
      <c r="AQL78" s="243"/>
      <c r="AQM78" s="243"/>
      <c r="AQN78" s="243"/>
      <c r="AQO78" s="243"/>
      <c r="AQP78" s="243"/>
      <c r="AQQ78" s="243"/>
      <c r="AQR78" s="243"/>
      <c r="AQS78" s="243"/>
      <c r="AQT78" s="243"/>
      <c r="AQU78" s="243"/>
      <c r="AQV78" s="243"/>
      <c r="AQW78" s="243"/>
      <c r="AQX78" s="243"/>
      <c r="AQY78" s="243"/>
      <c r="AQZ78" s="243"/>
      <c r="ARA78" s="243"/>
      <c r="ARB78" s="243"/>
      <c r="ARC78" s="243"/>
      <c r="ARD78" s="243"/>
      <c r="ARE78" s="243"/>
      <c r="ARF78" s="243"/>
      <c r="ARG78" s="243"/>
      <c r="ARH78" s="243"/>
      <c r="ARI78" s="243"/>
      <c r="ARJ78" s="243"/>
      <c r="ARK78" s="243"/>
      <c r="ARL78" s="243"/>
      <c r="ARM78" s="243"/>
      <c r="ARN78" s="243"/>
      <c r="ARO78" s="243"/>
      <c r="ARP78" s="243"/>
      <c r="ARQ78" s="243"/>
      <c r="ARR78" s="243"/>
      <c r="ARS78" s="243"/>
      <c r="ART78" s="243"/>
      <c r="ARU78" s="243"/>
      <c r="ARV78" s="243"/>
      <c r="ARW78" s="243"/>
      <c r="ARX78" s="243"/>
      <c r="ARY78" s="243"/>
      <c r="ARZ78" s="243"/>
      <c r="ASA78" s="243"/>
      <c r="ASB78" s="243"/>
      <c r="ASC78" s="243"/>
      <c r="ASD78" s="243"/>
      <c r="ASE78" s="243"/>
      <c r="ASF78" s="243"/>
      <c r="ASG78" s="243"/>
      <c r="ASH78" s="243"/>
      <c r="ASI78" s="243"/>
      <c r="ASJ78" s="243"/>
      <c r="ASK78" s="243"/>
      <c r="ASL78" s="243"/>
      <c r="ASM78" s="243"/>
      <c r="ASN78" s="243"/>
      <c r="ASO78" s="243"/>
      <c r="ASP78" s="243"/>
      <c r="ASQ78" s="243"/>
      <c r="ASR78" s="243"/>
      <c r="ASS78" s="243"/>
      <c r="AST78" s="243"/>
      <c r="ASU78" s="243"/>
      <c r="ASV78" s="243"/>
      <c r="ASW78" s="243"/>
      <c r="ASX78" s="243"/>
      <c r="ASY78" s="243"/>
      <c r="ASZ78" s="243"/>
      <c r="ATA78" s="243"/>
      <c r="ATB78" s="243"/>
      <c r="ATC78" s="243"/>
      <c r="ATD78" s="243"/>
      <c r="ATE78" s="243"/>
      <c r="ATF78" s="243"/>
      <c r="ATG78" s="243"/>
      <c r="ATH78" s="243"/>
      <c r="ATI78" s="243"/>
      <c r="ATJ78" s="243"/>
      <c r="ATK78" s="243"/>
      <c r="ATL78" s="243"/>
      <c r="ATM78" s="243"/>
      <c r="ATN78" s="243"/>
      <c r="ATO78" s="243"/>
      <c r="ATP78" s="243"/>
      <c r="ATQ78" s="243"/>
      <c r="ATR78" s="243"/>
      <c r="ATS78" s="243"/>
      <c r="ATT78" s="243"/>
      <c r="ATU78" s="243"/>
      <c r="ATV78" s="243"/>
      <c r="ATW78" s="243"/>
      <c r="ATX78" s="243"/>
      <c r="ATY78" s="243"/>
      <c r="ATZ78" s="243"/>
      <c r="AUA78" s="243"/>
      <c r="AUB78" s="243"/>
      <c r="AUC78" s="243"/>
      <c r="AUD78" s="243"/>
      <c r="AUE78" s="243"/>
      <c r="AUF78" s="243"/>
      <c r="AUG78" s="243"/>
      <c r="AUH78" s="243"/>
      <c r="AUI78" s="243"/>
      <c r="AUJ78" s="243"/>
      <c r="AUK78" s="243"/>
      <c r="AUL78" s="243"/>
      <c r="AUM78" s="243"/>
      <c r="AUN78" s="243"/>
      <c r="AUO78" s="243"/>
      <c r="AUP78" s="243"/>
      <c r="AUQ78" s="243"/>
      <c r="AUR78" s="243"/>
      <c r="AUS78" s="243"/>
      <c r="AUT78" s="243"/>
      <c r="AUU78" s="243"/>
      <c r="AUV78" s="243"/>
      <c r="AUW78" s="243"/>
      <c r="AUX78" s="243"/>
      <c r="AUY78" s="243"/>
      <c r="AUZ78" s="243"/>
      <c r="AVA78" s="243"/>
      <c r="AVB78" s="243"/>
      <c r="AVC78" s="243"/>
      <c r="AVD78" s="243"/>
      <c r="AVE78" s="243"/>
      <c r="AVF78" s="243"/>
      <c r="AVG78" s="243"/>
      <c r="AVH78" s="243"/>
      <c r="AVI78" s="243"/>
      <c r="AVJ78" s="243"/>
      <c r="AVK78" s="243"/>
      <c r="AVL78" s="243"/>
      <c r="AVM78" s="243"/>
      <c r="AVN78" s="243"/>
      <c r="AVO78" s="243"/>
      <c r="AVP78" s="243"/>
      <c r="AVQ78" s="243"/>
      <c r="AVR78" s="243"/>
      <c r="AVS78" s="243"/>
      <c r="AVT78" s="243"/>
      <c r="AVU78" s="243"/>
      <c r="AVV78" s="243"/>
      <c r="AVW78" s="243"/>
      <c r="AVX78" s="243"/>
      <c r="AVY78" s="243"/>
      <c r="AVZ78" s="243"/>
      <c r="AWA78" s="243"/>
      <c r="AWB78" s="243"/>
      <c r="AWC78" s="243"/>
      <c r="AWD78" s="243"/>
      <c r="AWE78" s="243"/>
      <c r="AWF78" s="243"/>
      <c r="AWG78" s="243"/>
      <c r="AWH78" s="243"/>
      <c r="AWI78" s="243"/>
      <c r="AWJ78" s="243"/>
      <c r="AWK78" s="243"/>
      <c r="AWL78" s="243"/>
      <c r="AWM78" s="243"/>
      <c r="AWN78" s="243"/>
      <c r="AWO78" s="243"/>
      <c r="AWP78" s="243"/>
      <c r="AWQ78" s="243"/>
      <c r="AWR78" s="243"/>
      <c r="AWS78" s="243"/>
      <c r="AWT78" s="243"/>
      <c r="AWU78" s="243"/>
      <c r="AWV78" s="243"/>
      <c r="AWW78" s="243"/>
      <c r="AWX78" s="243"/>
      <c r="AWY78" s="243"/>
      <c r="AWZ78" s="243"/>
      <c r="AXA78" s="243"/>
      <c r="AXB78" s="243"/>
      <c r="AXC78" s="243"/>
      <c r="AXD78" s="243"/>
      <c r="AXE78" s="243"/>
      <c r="AXF78" s="243"/>
      <c r="AXG78" s="243"/>
      <c r="AXH78" s="243"/>
      <c r="AXI78" s="243"/>
      <c r="AXJ78" s="243"/>
      <c r="AXK78" s="243"/>
      <c r="AXL78" s="243"/>
      <c r="AXM78" s="243"/>
      <c r="AXN78" s="243"/>
      <c r="AXO78" s="243"/>
      <c r="AXP78" s="243"/>
      <c r="AXQ78" s="243"/>
      <c r="AXR78" s="243"/>
      <c r="AXS78" s="243"/>
      <c r="AXT78" s="243"/>
      <c r="AXU78" s="243"/>
      <c r="AXV78" s="243"/>
      <c r="AXW78" s="243"/>
      <c r="AXX78" s="243"/>
      <c r="AXY78" s="243"/>
      <c r="AXZ78" s="243"/>
      <c r="AYA78" s="243"/>
      <c r="AYB78" s="243"/>
      <c r="AYC78" s="243"/>
      <c r="AYD78" s="243"/>
      <c r="AYE78" s="243"/>
      <c r="AYF78" s="243"/>
      <c r="AYG78" s="243"/>
      <c r="AYH78" s="243"/>
      <c r="AYI78" s="243"/>
      <c r="AYJ78" s="243"/>
      <c r="AYK78" s="243"/>
      <c r="AYL78" s="243"/>
      <c r="AYM78" s="243"/>
      <c r="AYN78" s="243"/>
      <c r="AYO78" s="243"/>
      <c r="AYP78" s="243"/>
      <c r="AYQ78" s="243"/>
      <c r="AYR78" s="243"/>
      <c r="AYS78" s="243"/>
      <c r="AYT78" s="243"/>
      <c r="AYU78" s="243"/>
      <c r="AYV78" s="243"/>
      <c r="AYW78" s="243"/>
      <c r="AYX78" s="243"/>
      <c r="AYY78" s="243"/>
      <c r="AYZ78" s="243"/>
      <c r="AZA78" s="243"/>
      <c r="AZB78" s="243"/>
      <c r="AZC78" s="243"/>
      <c r="AZD78" s="243"/>
      <c r="AZE78" s="243"/>
      <c r="AZF78" s="243"/>
      <c r="AZG78" s="243"/>
      <c r="AZH78" s="243"/>
      <c r="AZI78" s="243"/>
      <c r="AZJ78" s="243"/>
      <c r="AZK78" s="243"/>
      <c r="AZL78" s="243"/>
      <c r="AZM78" s="243"/>
      <c r="AZN78" s="243"/>
      <c r="AZO78" s="243"/>
      <c r="AZP78" s="243"/>
      <c r="AZQ78" s="243"/>
      <c r="AZR78" s="243"/>
      <c r="AZS78" s="243"/>
      <c r="AZT78" s="243"/>
      <c r="AZU78" s="243"/>
      <c r="AZV78" s="243"/>
      <c r="AZW78" s="243"/>
      <c r="AZX78" s="243"/>
      <c r="AZY78" s="243"/>
      <c r="AZZ78" s="243"/>
      <c r="BAA78" s="243"/>
      <c r="BAB78" s="243"/>
      <c r="BAC78" s="243"/>
      <c r="BAD78" s="243"/>
      <c r="BAE78" s="243"/>
      <c r="BAF78" s="243"/>
      <c r="BAG78" s="243"/>
      <c r="BAH78" s="243"/>
      <c r="BAI78" s="243"/>
      <c r="BAJ78" s="243"/>
      <c r="BAK78" s="243"/>
      <c r="BAL78" s="243"/>
      <c r="BAM78" s="243"/>
      <c r="BAN78" s="243"/>
      <c r="BAO78" s="243"/>
      <c r="BAP78" s="243"/>
      <c r="BAQ78" s="243"/>
      <c r="BAR78" s="243"/>
      <c r="BAS78" s="243"/>
      <c r="BAT78" s="243"/>
      <c r="BAU78" s="243"/>
      <c r="BAV78" s="243"/>
      <c r="BAW78" s="243"/>
      <c r="BAX78" s="243"/>
      <c r="BAY78" s="243"/>
      <c r="BAZ78" s="243"/>
      <c r="BBA78" s="243"/>
      <c r="BBB78" s="243"/>
      <c r="BBC78" s="243"/>
      <c r="BBD78" s="243"/>
      <c r="BBE78" s="243"/>
      <c r="BBF78" s="243"/>
      <c r="BBG78" s="243"/>
      <c r="BBH78" s="243"/>
      <c r="BBI78" s="243"/>
      <c r="BBJ78" s="243"/>
      <c r="BBK78" s="243"/>
      <c r="BBL78" s="243"/>
      <c r="BBM78" s="243"/>
      <c r="BBN78" s="243"/>
      <c r="BBO78" s="243"/>
      <c r="BBP78" s="243"/>
      <c r="BBQ78" s="243"/>
      <c r="BBR78" s="243"/>
      <c r="BBS78" s="243"/>
      <c r="BBT78" s="243"/>
      <c r="BBU78" s="243"/>
      <c r="BBV78" s="243"/>
      <c r="BBW78" s="243"/>
      <c r="BBX78" s="243"/>
      <c r="BBY78" s="243"/>
      <c r="BBZ78" s="243"/>
      <c r="BCA78" s="243"/>
      <c r="BCB78" s="243"/>
      <c r="BCC78" s="243"/>
      <c r="BCD78" s="243"/>
      <c r="BCE78" s="243"/>
      <c r="BCF78" s="243"/>
      <c r="BCG78" s="243"/>
      <c r="BCH78" s="243"/>
      <c r="BCI78" s="243"/>
      <c r="BCJ78" s="243"/>
      <c r="BCK78" s="243"/>
      <c r="BCL78" s="243"/>
      <c r="BCM78" s="243"/>
      <c r="BCN78" s="243"/>
      <c r="BCO78" s="243"/>
      <c r="BCP78" s="243"/>
      <c r="BCQ78" s="243"/>
      <c r="BCR78" s="243"/>
      <c r="BCS78" s="243"/>
      <c r="BCT78" s="243"/>
      <c r="BCU78" s="243"/>
      <c r="BCV78" s="243"/>
      <c r="BCW78" s="243"/>
      <c r="BCX78" s="243"/>
      <c r="BCY78" s="243"/>
      <c r="BCZ78" s="243"/>
      <c r="BDA78" s="243"/>
      <c r="BDB78" s="243"/>
      <c r="BDC78" s="243"/>
      <c r="BDD78" s="243"/>
      <c r="BDE78" s="243"/>
      <c r="BDF78" s="243"/>
      <c r="BDG78" s="243"/>
      <c r="BDH78" s="243"/>
      <c r="BDI78" s="243"/>
      <c r="BDJ78" s="243"/>
      <c r="BDK78" s="243"/>
      <c r="BDL78" s="243"/>
      <c r="BDM78" s="243"/>
      <c r="BDN78" s="243"/>
      <c r="BDO78" s="243"/>
      <c r="BDP78" s="243"/>
      <c r="BDQ78" s="243"/>
      <c r="BDR78" s="243"/>
      <c r="BDS78" s="243"/>
      <c r="BDT78" s="243"/>
      <c r="BDU78" s="243"/>
      <c r="BDV78" s="243"/>
      <c r="BDW78" s="243"/>
      <c r="BDX78" s="243"/>
      <c r="BDY78" s="243"/>
      <c r="BDZ78" s="243"/>
      <c r="BEA78" s="243"/>
      <c r="BEB78" s="243"/>
      <c r="BEC78" s="243"/>
      <c r="BED78" s="243"/>
      <c r="BEE78" s="243"/>
      <c r="BEF78" s="243"/>
      <c r="BEG78" s="243"/>
      <c r="BEH78" s="243"/>
      <c r="BEI78" s="243"/>
      <c r="BEJ78" s="243"/>
      <c r="BEK78" s="243"/>
      <c r="BEL78" s="243"/>
      <c r="BEM78" s="243"/>
      <c r="BEN78" s="243"/>
      <c r="BEO78" s="243"/>
      <c r="BEP78" s="243"/>
      <c r="BEQ78" s="243"/>
      <c r="BER78" s="243"/>
      <c r="BES78" s="243"/>
      <c r="BET78" s="243"/>
      <c r="BEU78" s="243"/>
      <c r="BEV78" s="243"/>
      <c r="BEW78" s="243"/>
      <c r="BEX78" s="243"/>
      <c r="BEY78" s="243"/>
      <c r="BEZ78" s="243"/>
      <c r="BFA78" s="243"/>
      <c r="BFB78" s="243"/>
      <c r="BFC78" s="243"/>
      <c r="BFD78" s="243"/>
      <c r="BFE78" s="243"/>
      <c r="BFF78" s="243"/>
      <c r="BFG78" s="243"/>
      <c r="BFH78" s="243"/>
      <c r="BFI78" s="243"/>
      <c r="BFJ78" s="243"/>
      <c r="BFK78" s="243"/>
      <c r="BFL78" s="243"/>
      <c r="BFM78" s="243"/>
      <c r="BFN78" s="243"/>
      <c r="BFO78" s="243"/>
      <c r="BFP78" s="243"/>
      <c r="BFQ78" s="243"/>
      <c r="BFR78" s="243"/>
      <c r="BFS78" s="243"/>
      <c r="BFT78" s="243"/>
      <c r="BFU78" s="243"/>
      <c r="BFV78" s="243"/>
      <c r="BFW78" s="243"/>
      <c r="BFX78" s="243"/>
      <c r="BFY78" s="243"/>
      <c r="BFZ78" s="243"/>
      <c r="BGA78" s="243"/>
      <c r="BGB78" s="243"/>
      <c r="BGC78" s="243"/>
      <c r="BGD78" s="243"/>
      <c r="BGE78" s="243"/>
      <c r="BGF78" s="243"/>
      <c r="BGG78" s="243"/>
      <c r="BGH78" s="243"/>
      <c r="BGI78" s="243"/>
      <c r="BGJ78" s="243"/>
      <c r="BGK78" s="243"/>
      <c r="BGL78" s="243"/>
      <c r="BGM78" s="243"/>
      <c r="BGN78" s="243"/>
      <c r="BGO78" s="243"/>
      <c r="BGP78" s="243"/>
      <c r="BGQ78" s="243"/>
      <c r="BGR78" s="243"/>
      <c r="BGS78" s="243"/>
      <c r="BGT78" s="243"/>
      <c r="BGU78" s="243"/>
      <c r="BGV78" s="243"/>
      <c r="BGW78" s="243"/>
      <c r="BGX78" s="243"/>
      <c r="BGY78" s="243"/>
      <c r="BGZ78" s="243"/>
      <c r="BHA78" s="243"/>
      <c r="BHB78" s="243"/>
      <c r="BHC78" s="243"/>
      <c r="BHD78" s="243"/>
      <c r="BHE78" s="243"/>
      <c r="BHF78" s="243"/>
      <c r="BHG78" s="243"/>
      <c r="BHH78" s="243"/>
      <c r="BHI78" s="243"/>
      <c r="BHJ78" s="243"/>
      <c r="BHK78" s="243"/>
      <c r="BHL78" s="243"/>
      <c r="BHM78" s="243"/>
      <c r="BHN78" s="243"/>
      <c r="BHO78" s="243"/>
      <c r="BHP78" s="243"/>
      <c r="BHQ78" s="243"/>
      <c r="BHR78" s="243"/>
      <c r="BHS78" s="243"/>
      <c r="BHT78" s="243"/>
      <c r="BHU78" s="243"/>
      <c r="BHV78" s="243"/>
      <c r="BHW78" s="243"/>
      <c r="BHX78" s="243"/>
      <c r="BHY78" s="243"/>
      <c r="BHZ78" s="243"/>
      <c r="BIA78" s="243"/>
      <c r="BIB78" s="243"/>
      <c r="BIC78" s="243"/>
      <c r="BID78" s="243"/>
      <c r="BIE78" s="243"/>
      <c r="BIF78" s="243"/>
      <c r="BIG78" s="243"/>
      <c r="BIH78" s="243"/>
      <c r="BII78" s="243"/>
      <c r="BIJ78" s="243"/>
      <c r="BIK78" s="243"/>
      <c r="BIL78" s="243"/>
      <c r="BIM78" s="243"/>
      <c r="BIN78" s="243"/>
      <c r="BIO78" s="243"/>
      <c r="BIP78" s="243"/>
      <c r="BIQ78" s="243"/>
      <c r="BIR78" s="243"/>
      <c r="BIS78" s="243"/>
      <c r="BIT78" s="243"/>
      <c r="BIU78" s="243"/>
      <c r="BIV78" s="243"/>
      <c r="BIW78" s="243"/>
      <c r="BIX78" s="243"/>
      <c r="BIY78" s="243"/>
      <c r="BIZ78" s="243"/>
      <c r="BJA78" s="243"/>
      <c r="BJB78" s="243"/>
      <c r="BJC78" s="243"/>
      <c r="BJD78" s="243"/>
      <c r="BJE78" s="243"/>
      <c r="BJF78" s="243"/>
      <c r="BJG78" s="243"/>
      <c r="BJH78" s="243"/>
      <c r="BJI78" s="243"/>
      <c r="BJJ78" s="243"/>
      <c r="BJK78" s="243"/>
      <c r="BJL78" s="243"/>
      <c r="BJM78" s="243"/>
      <c r="BJN78" s="243"/>
      <c r="BJO78" s="243"/>
      <c r="BJP78" s="243"/>
      <c r="BJQ78" s="243"/>
      <c r="BJR78" s="243"/>
      <c r="BJS78" s="243"/>
      <c r="BJT78" s="243"/>
      <c r="BJU78" s="243"/>
      <c r="BJV78" s="243"/>
      <c r="BJW78" s="243"/>
      <c r="BJX78" s="243"/>
      <c r="BJY78" s="243"/>
      <c r="BJZ78" s="243"/>
      <c r="BKA78" s="243"/>
      <c r="BKB78" s="243"/>
      <c r="BKC78" s="243"/>
      <c r="BKD78" s="243"/>
      <c r="BKE78" s="243"/>
      <c r="BKF78" s="243"/>
      <c r="BKG78" s="243"/>
      <c r="BKH78" s="243"/>
      <c r="BKI78" s="243"/>
      <c r="BKJ78" s="243"/>
      <c r="BKK78" s="243"/>
      <c r="BKL78" s="243"/>
      <c r="BKM78" s="243"/>
      <c r="BKN78" s="243"/>
      <c r="BKO78" s="243"/>
      <c r="BKP78" s="243"/>
      <c r="BKQ78" s="243"/>
      <c r="BKR78" s="243"/>
      <c r="BKS78" s="243"/>
      <c r="BKT78" s="243"/>
      <c r="BKU78" s="243"/>
      <c r="BKV78" s="243"/>
      <c r="BKW78" s="243"/>
      <c r="BKX78" s="243"/>
      <c r="BKY78" s="243"/>
      <c r="BKZ78" s="243"/>
      <c r="BLA78" s="243"/>
      <c r="BLB78" s="243"/>
      <c r="BLC78" s="243"/>
      <c r="BLD78" s="243"/>
      <c r="BLE78" s="243"/>
      <c r="BLF78" s="243"/>
      <c r="BLG78" s="243"/>
      <c r="BLH78" s="243"/>
      <c r="BLI78" s="243"/>
      <c r="BLJ78" s="243"/>
      <c r="BLK78" s="243"/>
      <c r="BLL78" s="243"/>
      <c r="BLM78" s="243"/>
      <c r="BLN78" s="243"/>
      <c r="BLO78" s="243"/>
      <c r="BLP78" s="243"/>
      <c r="BLQ78" s="243"/>
      <c r="BLR78" s="243"/>
      <c r="BLS78" s="243"/>
      <c r="BLT78" s="243"/>
      <c r="BLU78" s="243"/>
      <c r="BLV78" s="243"/>
      <c r="BLW78" s="243"/>
      <c r="BLX78" s="243"/>
      <c r="BLY78" s="243"/>
      <c r="BLZ78" s="243"/>
      <c r="BMA78" s="243"/>
      <c r="BMB78" s="243"/>
      <c r="BMC78" s="243"/>
      <c r="BMD78" s="243"/>
      <c r="BME78" s="243"/>
      <c r="BMF78" s="243"/>
      <c r="BMG78" s="243"/>
      <c r="BMH78" s="243"/>
      <c r="BMI78" s="243"/>
      <c r="BMJ78" s="243"/>
      <c r="BMK78" s="243"/>
      <c r="BML78" s="243"/>
      <c r="BMM78" s="243"/>
      <c r="BMN78" s="243"/>
      <c r="BMO78" s="243"/>
      <c r="BMP78" s="243"/>
      <c r="BMQ78" s="243"/>
      <c r="BMR78" s="243"/>
      <c r="BMS78" s="243"/>
      <c r="BMT78" s="243"/>
      <c r="BMU78" s="243"/>
      <c r="BMV78" s="243"/>
      <c r="BMW78" s="243"/>
      <c r="BMX78" s="243"/>
      <c r="BMY78" s="243"/>
      <c r="BMZ78" s="243"/>
      <c r="BNA78" s="243"/>
      <c r="BNB78" s="243"/>
      <c r="BNC78" s="243"/>
      <c r="BND78" s="243"/>
      <c r="BNE78" s="243"/>
      <c r="BNF78" s="243"/>
      <c r="BNG78" s="243"/>
      <c r="BNH78" s="243"/>
      <c r="BNI78" s="243"/>
      <c r="BNJ78" s="243"/>
      <c r="BNK78" s="243"/>
      <c r="BNL78" s="243"/>
      <c r="BNM78" s="243"/>
      <c r="BNN78" s="243"/>
      <c r="BNO78" s="243"/>
      <c r="BNP78" s="243"/>
      <c r="BNQ78" s="243"/>
      <c r="BNR78" s="243"/>
      <c r="BNS78" s="243"/>
      <c r="BNT78" s="243"/>
      <c r="BNU78" s="243"/>
      <c r="BNV78" s="243"/>
      <c r="BNW78" s="243"/>
      <c r="BNX78" s="243"/>
      <c r="BNY78" s="243"/>
      <c r="BNZ78" s="243"/>
      <c r="BOA78" s="243"/>
      <c r="BOB78" s="243"/>
      <c r="BOC78" s="243"/>
      <c r="BOD78" s="243"/>
      <c r="BOE78" s="243"/>
      <c r="BOF78" s="243"/>
      <c r="BOG78" s="243"/>
      <c r="BOH78" s="243"/>
      <c r="BOI78" s="243"/>
      <c r="BOJ78" s="243"/>
      <c r="BOK78" s="243"/>
      <c r="BOL78" s="243"/>
      <c r="BOM78" s="243"/>
      <c r="BON78" s="243"/>
      <c r="BOO78" s="243"/>
      <c r="BOP78" s="243"/>
      <c r="BOQ78" s="243"/>
      <c r="BOR78" s="243"/>
      <c r="BOS78" s="243"/>
      <c r="BOT78" s="243"/>
      <c r="BOU78" s="243"/>
      <c r="BOV78" s="243"/>
      <c r="BOW78" s="243"/>
      <c r="BOX78" s="243"/>
      <c r="BOY78" s="243"/>
      <c r="BOZ78" s="243"/>
      <c r="BPA78" s="243"/>
      <c r="BPB78" s="243"/>
      <c r="BPC78" s="243"/>
      <c r="BPD78" s="243"/>
      <c r="BPE78" s="243"/>
      <c r="BPF78" s="243"/>
      <c r="BPG78" s="243"/>
      <c r="BPH78" s="243"/>
      <c r="BPI78" s="243"/>
      <c r="BPJ78" s="243"/>
      <c r="BPK78" s="243"/>
      <c r="BPL78" s="243"/>
      <c r="BPM78" s="243"/>
      <c r="BPN78" s="243"/>
      <c r="BPO78" s="243"/>
      <c r="BPP78" s="243"/>
      <c r="BPQ78" s="243"/>
      <c r="BPR78" s="243"/>
      <c r="BPS78" s="243"/>
      <c r="BPT78" s="243"/>
      <c r="BPU78" s="243"/>
      <c r="BPV78" s="243"/>
      <c r="BPW78" s="243"/>
      <c r="BPX78" s="243"/>
      <c r="BPY78" s="243"/>
      <c r="BPZ78" s="243"/>
      <c r="BQA78" s="243"/>
      <c r="BQB78" s="243"/>
      <c r="BQC78" s="243"/>
      <c r="BQD78" s="243"/>
      <c r="BQE78" s="243"/>
      <c r="BQF78" s="243"/>
      <c r="BQG78" s="243"/>
      <c r="BQH78" s="243"/>
      <c r="BQI78" s="243"/>
      <c r="BQJ78" s="243"/>
      <c r="BQK78" s="243"/>
      <c r="BQL78" s="243"/>
      <c r="BQM78" s="243"/>
      <c r="BQN78" s="243"/>
      <c r="BQO78" s="243"/>
      <c r="BQP78" s="243"/>
      <c r="BQQ78" s="243"/>
      <c r="BQR78" s="243"/>
      <c r="BQS78" s="243"/>
      <c r="BQT78" s="243"/>
      <c r="BQU78" s="243"/>
      <c r="BQV78" s="243"/>
      <c r="BQW78" s="243"/>
      <c r="BQX78" s="243"/>
      <c r="BQY78" s="243"/>
      <c r="BQZ78" s="243"/>
      <c r="BRA78" s="243"/>
      <c r="BRB78" s="243"/>
      <c r="BRC78" s="243"/>
      <c r="BRD78" s="243"/>
      <c r="BRE78" s="243"/>
      <c r="BRF78" s="243"/>
      <c r="BRG78" s="243"/>
      <c r="BRH78" s="243"/>
      <c r="BRI78" s="243"/>
      <c r="BRJ78" s="243"/>
      <c r="BRK78" s="243"/>
      <c r="BRL78" s="243"/>
      <c r="BRM78" s="243"/>
      <c r="BRN78" s="243"/>
      <c r="BRO78" s="243"/>
      <c r="BRP78" s="243"/>
      <c r="BRQ78" s="243"/>
      <c r="BRR78" s="243"/>
      <c r="BRS78" s="243"/>
      <c r="BRT78" s="243"/>
      <c r="BRU78" s="243"/>
      <c r="BRV78" s="243"/>
      <c r="BRW78" s="243"/>
      <c r="BRX78" s="243"/>
      <c r="BRY78" s="243"/>
      <c r="BRZ78" s="243"/>
      <c r="BSA78" s="243"/>
      <c r="BSB78" s="243"/>
      <c r="BSC78" s="243"/>
      <c r="BSD78" s="243"/>
      <c r="BSE78" s="243"/>
      <c r="BSF78" s="243"/>
      <c r="BSG78" s="243"/>
      <c r="BSH78" s="243"/>
      <c r="BSI78" s="243"/>
      <c r="BSJ78" s="243"/>
      <c r="BSK78" s="243"/>
      <c r="BSL78" s="243"/>
      <c r="BSM78" s="243"/>
      <c r="BSN78" s="243"/>
      <c r="BSO78" s="243"/>
      <c r="BSP78" s="243"/>
      <c r="BSQ78" s="243"/>
      <c r="BSR78" s="243"/>
      <c r="BSS78" s="243"/>
      <c r="BST78" s="243"/>
      <c r="BSU78" s="243"/>
      <c r="BSV78" s="243"/>
      <c r="BSW78" s="243"/>
      <c r="BSX78" s="243"/>
      <c r="BSY78" s="243"/>
      <c r="BSZ78" s="243"/>
      <c r="BTA78" s="243"/>
      <c r="BTB78" s="243"/>
      <c r="BTC78" s="243"/>
      <c r="BTD78" s="243"/>
      <c r="BTE78" s="243"/>
      <c r="BTF78" s="243"/>
      <c r="BTG78" s="243"/>
      <c r="BTH78" s="243"/>
      <c r="BTI78" s="243"/>
      <c r="BTJ78" s="243"/>
      <c r="BTK78" s="243"/>
      <c r="BTL78" s="243"/>
      <c r="BTM78" s="243"/>
      <c r="BTN78" s="243"/>
      <c r="BTO78" s="243"/>
      <c r="BTP78" s="243"/>
      <c r="BTQ78" s="243"/>
      <c r="BTR78" s="243"/>
      <c r="BTS78" s="243"/>
      <c r="BTT78" s="243"/>
      <c r="BTU78" s="243"/>
      <c r="BTV78" s="243"/>
      <c r="BTW78" s="243"/>
      <c r="BTX78" s="243"/>
      <c r="BTY78" s="243"/>
      <c r="BTZ78" s="243"/>
      <c r="BUA78" s="243"/>
      <c r="BUB78" s="243"/>
      <c r="BUC78" s="243"/>
      <c r="BUD78" s="243"/>
      <c r="BUE78" s="243"/>
      <c r="BUF78" s="243"/>
      <c r="BUG78" s="243"/>
      <c r="BUH78" s="243"/>
      <c r="BUI78" s="243"/>
      <c r="BUJ78" s="243"/>
      <c r="BUK78" s="243"/>
      <c r="BUL78" s="243"/>
      <c r="BUM78" s="243"/>
      <c r="BUN78" s="243"/>
      <c r="BUO78" s="243"/>
      <c r="BUP78" s="243"/>
      <c r="BUQ78" s="243"/>
      <c r="BUR78" s="243"/>
      <c r="BUS78" s="243"/>
      <c r="BUT78" s="243"/>
      <c r="BUU78" s="243"/>
      <c r="BUV78" s="243"/>
      <c r="BUW78" s="243"/>
      <c r="BUX78" s="243"/>
      <c r="BUY78" s="243"/>
      <c r="BUZ78" s="243"/>
      <c r="BVA78" s="243"/>
      <c r="BVB78" s="243"/>
      <c r="BVC78" s="243"/>
      <c r="BVD78" s="243"/>
      <c r="BVE78" s="243"/>
      <c r="BVF78" s="243"/>
      <c r="BVG78" s="243"/>
      <c r="BVH78" s="243"/>
      <c r="BVI78" s="243"/>
      <c r="BVJ78" s="243"/>
      <c r="BVK78" s="243"/>
      <c r="BVL78" s="243"/>
      <c r="BVM78" s="243"/>
      <c r="BVN78" s="243"/>
      <c r="BVO78" s="243"/>
      <c r="BVP78" s="243"/>
      <c r="BVQ78" s="243"/>
      <c r="BVR78" s="243"/>
      <c r="BVS78" s="243"/>
      <c r="BVT78" s="243"/>
      <c r="BVU78" s="243"/>
      <c r="BVV78" s="243"/>
      <c r="BVW78" s="243"/>
      <c r="BVX78" s="243"/>
      <c r="BVY78" s="243"/>
      <c r="BVZ78" s="243"/>
      <c r="BWA78" s="243"/>
      <c r="BWB78" s="243"/>
      <c r="BWC78" s="243"/>
      <c r="BWD78" s="243"/>
      <c r="BWE78" s="243"/>
      <c r="BWF78" s="243"/>
      <c r="BWG78" s="243"/>
      <c r="BWH78" s="243"/>
      <c r="BWI78" s="243"/>
      <c r="BWJ78" s="243"/>
      <c r="BWK78" s="243"/>
      <c r="BWL78" s="243"/>
      <c r="BWM78" s="243"/>
      <c r="BWN78" s="243"/>
      <c r="BWO78" s="243"/>
      <c r="BWP78" s="243"/>
      <c r="BWQ78" s="243"/>
      <c r="BWR78" s="243"/>
      <c r="BWS78" s="243"/>
      <c r="BWT78" s="243"/>
      <c r="BWU78" s="243"/>
      <c r="BWV78" s="243"/>
      <c r="BWW78" s="243"/>
      <c r="BWX78" s="243"/>
      <c r="BWY78" s="243"/>
      <c r="BWZ78" s="243"/>
      <c r="BXA78" s="243"/>
      <c r="BXB78" s="243"/>
      <c r="BXC78" s="243"/>
      <c r="BXD78" s="243"/>
      <c r="BXE78" s="243"/>
      <c r="BXF78" s="243"/>
      <c r="BXG78" s="243"/>
      <c r="BXH78" s="243"/>
      <c r="BXI78" s="243"/>
      <c r="BXJ78" s="243"/>
      <c r="BXK78" s="243"/>
      <c r="BXL78" s="243"/>
      <c r="BXM78" s="243"/>
      <c r="BXN78" s="243"/>
      <c r="BXO78" s="243"/>
      <c r="BXP78" s="243"/>
      <c r="BXQ78" s="243"/>
      <c r="BXR78" s="243"/>
      <c r="BXS78" s="243"/>
      <c r="BXT78" s="243"/>
      <c r="BXU78" s="243"/>
      <c r="BXV78" s="243"/>
      <c r="BXW78" s="243"/>
      <c r="BXX78" s="243"/>
      <c r="BXY78" s="243"/>
      <c r="BXZ78" s="243"/>
      <c r="BYA78" s="243"/>
      <c r="BYB78" s="243"/>
      <c r="BYC78" s="243"/>
      <c r="BYD78" s="243"/>
      <c r="BYE78" s="243"/>
      <c r="BYF78" s="243"/>
      <c r="BYG78" s="243"/>
      <c r="BYH78" s="243"/>
      <c r="BYI78" s="243"/>
      <c r="BYJ78" s="243"/>
      <c r="BYK78" s="243"/>
      <c r="BYL78" s="243"/>
      <c r="BYM78" s="243"/>
      <c r="BYN78" s="243"/>
      <c r="BYO78" s="243"/>
      <c r="BYP78" s="243"/>
      <c r="BYQ78" s="243"/>
      <c r="BYR78" s="243"/>
      <c r="BYS78" s="243"/>
      <c r="BYT78" s="243"/>
      <c r="BYU78" s="243"/>
      <c r="BYV78" s="243"/>
      <c r="BYW78" s="243"/>
      <c r="BYX78" s="243"/>
      <c r="BYY78" s="243"/>
      <c r="BYZ78" s="243"/>
      <c r="BZA78" s="243"/>
      <c r="BZB78" s="243"/>
      <c r="BZC78" s="243"/>
      <c r="BZD78" s="243"/>
      <c r="BZE78" s="243"/>
      <c r="BZF78" s="243"/>
      <c r="BZG78" s="243"/>
      <c r="BZH78" s="243"/>
      <c r="BZI78" s="243"/>
      <c r="BZJ78" s="243"/>
      <c r="BZK78" s="243"/>
      <c r="BZL78" s="243"/>
      <c r="BZM78" s="243"/>
      <c r="BZN78" s="243"/>
      <c r="BZO78" s="243"/>
      <c r="BZP78" s="243"/>
      <c r="BZQ78" s="243"/>
      <c r="BZR78" s="243"/>
      <c r="BZS78" s="243"/>
      <c r="BZT78" s="243"/>
      <c r="BZU78" s="243"/>
      <c r="BZV78" s="243"/>
      <c r="BZW78" s="243"/>
      <c r="BZX78" s="243"/>
      <c r="BZY78" s="243"/>
      <c r="BZZ78" s="243"/>
      <c r="CAA78" s="243"/>
      <c r="CAB78" s="243"/>
      <c r="CAC78" s="243"/>
      <c r="CAD78" s="243"/>
      <c r="CAE78" s="243"/>
      <c r="CAF78" s="243"/>
      <c r="CAG78" s="243"/>
      <c r="CAH78" s="243"/>
      <c r="CAI78" s="243"/>
      <c r="CAJ78" s="243"/>
      <c r="CAK78" s="243"/>
      <c r="CAL78" s="243"/>
      <c r="CAM78" s="243"/>
      <c r="CAN78" s="243"/>
      <c r="CAO78" s="243"/>
      <c r="CAP78" s="243"/>
      <c r="CAQ78" s="243"/>
      <c r="CAR78" s="243"/>
      <c r="CAS78" s="243"/>
      <c r="CAT78" s="243"/>
      <c r="CAU78" s="243"/>
      <c r="CAV78" s="243"/>
      <c r="CAW78" s="243"/>
      <c r="CAX78" s="243"/>
      <c r="CAY78" s="243"/>
      <c r="CAZ78" s="243"/>
      <c r="CBA78" s="243"/>
      <c r="CBB78" s="243"/>
      <c r="CBC78" s="243"/>
      <c r="CBD78" s="243"/>
      <c r="CBE78" s="243"/>
      <c r="CBF78" s="243"/>
      <c r="CBG78" s="243"/>
      <c r="CBH78" s="243"/>
      <c r="CBI78" s="243"/>
      <c r="CBJ78" s="243"/>
      <c r="CBK78" s="243"/>
      <c r="CBL78" s="243"/>
      <c r="CBM78" s="243"/>
      <c r="CBN78" s="243"/>
      <c r="CBO78" s="243"/>
      <c r="CBP78" s="243"/>
      <c r="CBQ78" s="243"/>
      <c r="CBR78" s="243"/>
      <c r="CBS78" s="243"/>
      <c r="CBT78" s="243"/>
      <c r="CBU78" s="243"/>
      <c r="CBV78" s="243"/>
      <c r="CBW78" s="243"/>
      <c r="CBX78" s="243"/>
      <c r="CBY78" s="243"/>
      <c r="CBZ78" s="243"/>
      <c r="CCA78" s="243"/>
      <c r="CCB78" s="243"/>
      <c r="CCC78" s="243"/>
      <c r="CCD78" s="243"/>
      <c r="CCE78" s="243"/>
      <c r="CCF78" s="243"/>
      <c r="CCG78" s="243"/>
      <c r="CCH78" s="243"/>
      <c r="CCI78" s="243"/>
      <c r="CCJ78" s="243"/>
      <c r="CCK78" s="243"/>
      <c r="CCL78" s="243"/>
      <c r="CCM78" s="243"/>
      <c r="CCN78" s="243"/>
      <c r="CCO78" s="243"/>
      <c r="CCP78" s="243"/>
      <c r="CCQ78" s="243"/>
      <c r="CCR78" s="243"/>
      <c r="CCS78" s="243"/>
      <c r="CCT78" s="243"/>
      <c r="CCU78" s="243"/>
      <c r="CCV78" s="243"/>
      <c r="CCW78" s="243"/>
      <c r="CCX78" s="243"/>
      <c r="CCY78" s="243"/>
      <c r="CCZ78" s="243"/>
      <c r="CDA78" s="243"/>
      <c r="CDB78" s="243"/>
      <c r="CDC78" s="243"/>
      <c r="CDD78" s="243"/>
      <c r="CDE78" s="243"/>
      <c r="CDF78" s="243"/>
      <c r="CDG78" s="243"/>
      <c r="CDH78" s="243"/>
      <c r="CDI78" s="243"/>
      <c r="CDJ78" s="243"/>
      <c r="CDK78" s="243"/>
      <c r="CDL78" s="243"/>
      <c r="CDM78" s="243"/>
      <c r="CDN78" s="243"/>
      <c r="CDO78" s="243"/>
      <c r="CDP78" s="243"/>
      <c r="CDQ78" s="243"/>
      <c r="CDR78" s="243"/>
      <c r="CDS78" s="243"/>
      <c r="CDT78" s="243"/>
      <c r="CDU78" s="243"/>
      <c r="CDV78" s="243"/>
      <c r="CDW78" s="243"/>
      <c r="CDX78" s="243"/>
      <c r="CDY78" s="243"/>
      <c r="CDZ78" s="243"/>
      <c r="CEA78" s="243"/>
      <c r="CEB78" s="243"/>
      <c r="CEC78" s="243"/>
      <c r="CED78" s="243"/>
      <c r="CEE78" s="243"/>
      <c r="CEF78" s="243"/>
      <c r="CEG78" s="243"/>
      <c r="CEH78" s="243"/>
      <c r="CEI78" s="243"/>
      <c r="CEJ78" s="243"/>
      <c r="CEK78" s="243"/>
      <c r="CEL78" s="243"/>
      <c r="CEM78" s="243"/>
      <c r="CEN78" s="243"/>
      <c r="CEO78" s="243"/>
      <c r="CEP78" s="243"/>
      <c r="CEQ78" s="243"/>
      <c r="CER78" s="243"/>
      <c r="CES78" s="243"/>
      <c r="CET78" s="243"/>
      <c r="CEU78" s="243"/>
      <c r="CEV78" s="243"/>
      <c r="CEW78" s="243"/>
      <c r="CEX78" s="243"/>
      <c r="CEY78" s="243"/>
      <c r="CEZ78" s="243"/>
      <c r="CFA78" s="243"/>
      <c r="CFB78" s="243"/>
      <c r="CFC78" s="243"/>
      <c r="CFD78" s="243"/>
      <c r="CFE78" s="243"/>
      <c r="CFF78" s="243"/>
      <c r="CFG78" s="243"/>
      <c r="CFH78" s="243"/>
      <c r="CFI78" s="243"/>
      <c r="CFJ78" s="243"/>
      <c r="CFK78" s="243"/>
      <c r="CFL78" s="243"/>
      <c r="CFM78" s="243"/>
      <c r="CFN78" s="243"/>
      <c r="CFO78" s="243"/>
      <c r="CFP78" s="243"/>
      <c r="CFQ78" s="243"/>
      <c r="CFR78" s="243"/>
      <c r="CFS78" s="243"/>
      <c r="CFT78" s="243"/>
      <c r="CFU78" s="243"/>
      <c r="CFV78" s="243"/>
      <c r="CFW78" s="243"/>
      <c r="CFX78" s="243"/>
      <c r="CFY78" s="243"/>
      <c r="CFZ78" s="243"/>
      <c r="CGA78" s="243"/>
      <c r="CGB78" s="243"/>
      <c r="CGC78" s="243"/>
      <c r="CGD78" s="243"/>
      <c r="CGE78" s="243"/>
      <c r="CGF78" s="243"/>
      <c r="CGG78" s="243"/>
      <c r="CGH78" s="243"/>
      <c r="CGI78" s="243"/>
      <c r="CGJ78" s="243"/>
      <c r="CGK78" s="243"/>
      <c r="CGL78" s="243"/>
      <c r="CGM78" s="243"/>
      <c r="CGN78" s="243"/>
      <c r="CGO78" s="243"/>
      <c r="CGP78" s="243"/>
      <c r="CGQ78" s="243"/>
      <c r="CGR78" s="243"/>
      <c r="CGS78" s="243"/>
      <c r="CGT78" s="243"/>
      <c r="CGU78" s="243"/>
      <c r="CGV78" s="243"/>
      <c r="CGW78" s="243"/>
      <c r="CGX78" s="243"/>
      <c r="CGY78" s="243"/>
      <c r="CGZ78" s="243"/>
      <c r="CHA78" s="243"/>
      <c r="CHB78" s="243"/>
      <c r="CHC78" s="243"/>
      <c r="CHD78" s="243"/>
      <c r="CHE78" s="243"/>
      <c r="CHF78" s="243"/>
      <c r="CHG78" s="243"/>
      <c r="CHH78" s="243"/>
      <c r="CHI78" s="243"/>
      <c r="CHJ78" s="243"/>
      <c r="CHK78" s="243"/>
      <c r="CHL78" s="243"/>
      <c r="CHM78" s="243"/>
      <c r="CHN78" s="243"/>
      <c r="CHO78" s="243"/>
      <c r="CHP78" s="243"/>
      <c r="CHQ78" s="243"/>
      <c r="CHR78" s="243"/>
      <c r="CHS78" s="243"/>
      <c r="CHT78" s="243"/>
      <c r="CHU78" s="243"/>
      <c r="CHV78" s="243"/>
      <c r="CHW78" s="243"/>
      <c r="CHX78" s="243"/>
      <c r="CHY78" s="243"/>
      <c r="CHZ78" s="243"/>
      <c r="CIA78" s="243"/>
      <c r="CIB78" s="243"/>
      <c r="CIC78" s="243"/>
      <c r="CID78" s="243"/>
      <c r="CIE78" s="243"/>
      <c r="CIF78" s="243"/>
      <c r="CIG78" s="243"/>
      <c r="CIH78" s="243"/>
      <c r="CII78" s="243"/>
      <c r="CIJ78" s="243"/>
      <c r="CIK78" s="243"/>
      <c r="CIL78" s="243"/>
      <c r="CIM78" s="243"/>
      <c r="CIN78" s="243"/>
      <c r="CIO78" s="243"/>
      <c r="CIP78" s="243"/>
      <c r="CIQ78" s="243"/>
      <c r="CIR78" s="243"/>
      <c r="CIS78" s="243"/>
      <c r="CIT78" s="243"/>
      <c r="CIU78" s="243"/>
      <c r="CIV78" s="243"/>
      <c r="CIW78" s="243"/>
      <c r="CIX78" s="243"/>
      <c r="CIY78" s="243"/>
      <c r="CIZ78" s="243"/>
      <c r="CJA78" s="243"/>
      <c r="CJB78" s="243"/>
      <c r="CJC78" s="243"/>
      <c r="CJD78" s="243"/>
      <c r="CJE78" s="243"/>
      <c r="CJF78" s="243"/>
      <c r="CJG78" s="243"/>
      <c r="CJH78" s="243"/>
      <c r="CJI78" s="243"/>
      <c r="CJJ78" s="243"/>
      <c r="CJK78" s="243"/>
      <c r="CJL78" s="243"/>
      <c r="CJM78" s="243"/>
      <c r="CJN78" s="243"/>
      <c r="CJO78" s="243"/>
      <c r="CJP78" s="243"/>
      <c r="CJQ78" s="243"/>
      <c r="CJR78" s="243"/>
      <c r="CJS78" s="243"/>
      <c r="CJT78" s="243"/>
      <c r="CJU78" s="243"/>
      <c r="CJV78" s="243"/>
      <c r="CJW78" s="243"/>
      <c r="CJX78" s="243"/>
      <c r="CJY78" s="243"/>
      <c r="CJZ78" s="243"/>
      <c r="CKA78" s="243"/>
      <c r="CKB78" s="243"/>
      <c r="CKC78" s="243"/>
      <c r="CKD78" s="243"/>
      <c r="CKE78" s="243"/>
      <c r="CKF78" s="243"/>
      <c r="CKG78" s="243"/>
      <c r="CKH78" s="243"/>
      <c r="CKI78" s="243"/>
      <c r="CKJ78" s="243"/>
      <c r="CKK78" s="243"/>
      <c r="CKL78" s="243"/>
      <c r="CKM78" s="243"/>
      <c r="CKN78" s="243"/>
      <c r="CKO78" s="243"/>
      <c r="CKP78" s="243"/>
      <c r="CKQ78" s="243"/>
      <c r="CKR78" s="243"/>
      <c r="CKS78" s="243"/>
      <c r="CKT78" s="243"/>
      <c r="CKU78" s="243"/>
      <c r="CKV78" s="243"/>
      <c r="CKW78" s="243"/>
      <c r="CKX78" s="243"/>
      <c r="CKY78" s="243"/>
      <c r="CKZ78" s="243"/>
      <c r="CLA78" s="243"/>
      <c r="CLB78" s="243"/>
      <c r="CLC78" s="243"/>
      <c r="CLD78" s="243"/>
      <c r="CLE78" s="243"/>
      <c r="CLF78" s="243"/>
      <c r="CLG78" s="243"/>
      <c r="CLH78" s="243"/>
      <c r="CLI78" s="243"/>
      <c r="CLJ78" s="243"/>
      <c r="CLK78" s="243"/>
      <c r="CLL78" s="243"/>
      <c r="CLM78" s="243"/>
      <c r="CLN78" s="243"/>
      <c r="CLO78" s="243"/>
      <c r="CLP78" s="243"/>
      <c r="CLQ78" s="243"/>
      <c r="CLR78" s="243"/>
      <c r="CLS78" s="243"/>
      <c r="CLT78" s="243"/>
      <c r="CLU78" s="243"/>
      <c r="CLV78" s="243"/>
      <c r="CLW78" s="243"/>
      <c r="CLX78" s="243"/>
      <c r="CLY78" s="243"/>
      <c r="CLZ78" s="243"/>
      <c r="CMA78" s="243"/>
      <c r="CMB78" s="243"/>
      <c r="CMC78" s="243"/>
      <c r="CMD78" s="243"/>
      <c r="CME78" s="243"/>
      <c r="CMF78" s="243"/>
      <c r="CMG78" s="243"/>
      <c r="CMH78" s="243"/>
      <c r="CMI78" s="243"/>
      <c r="CMJ78" s="243"/>
      <c r="CMK78" s="243"/>
      <c r="CML78" s="243"/>
      <c r="CMM78" s="243"/>
      <c r="CMN78" s="243"/>
      <c r="CMO78" s="243"/>
      <c r="CMP78" s="243"/>
      <c r="CMQ78" s="243"/>
      <c r="CMR78" s="243"/>
      <c r="CMS78" s="243"/>
      <c r="CMT78" s="243"/>
      <c r="CMU78" s="243"/>
      <c r="CMV78" s="243"/>
      <c r="CMW78" s="243"/>
      <c r="CMX78" s="243"/>
      <c r="CMY78" s="243"/>
      <c r="CMZ78" s="243"/>
      <c r="CNA78" s="243"/>
      <c r="CNB78" s="243"/>
      <c r="CNC78" s="243"/>
      <c r="CND78" s="243"/>
      <c r="CNE78" s="243"/>
      <c r="CNF78" s="243"/>
      <c r="CNG78" s="243"/>
      <c r="CNH78" s="243"/>
      <c r="CNI78" s="243"/>
      <c r="CNJ78" s="243"/>
      <c r="CNK78" s="243"/>
      <c r="CNL78" s="243"/>
      <c r="CNM78" s="243"/>
      <c r="CNN78" s="243"/>
      <c r="CNO78" s="243"/>
      <c r="CNP78" s="243"/>
      <c r="CNQ78" s="243"/>
      <c r="CNR78" s="243"/>
      <c r="CNS78" s="243"/>
      <c r="CNT78" s="243"/>
      <c r="CNU78" s="243"/>
      <c r="CNV78" s="243"/>
      <c r="CNW78" s="243"/>
      <c r="CNX78" s="243"/>
      <c r="CNY78" s="243"/>
      <c r="CNZ78" s="243"/>
      <c r="COA78" s="243"/>
      <c r="COB78" s="243"/>
      <c r="COC78" s="243"/>
      <c r="COD78" s="243"/>
      <c r="COE78" s="243"/>
      <c r="COF78" s="243"/>
      <c r="COG78" s="243"/>
      <c r="COH78" s="243"/>
      <c r="COI78" s="243"/>
      <c r="COJ78" s="243"/>
      <c r="COK78" s="243"/>
      <c r="COL78" s="243"/>
      <c r="COM78" s="243"/>
      <c r="CON78" s="243"/>
      <c r="COO78" s="243"/>
      <c r="COP78" s="243"/>
      <c r="COQ78" s="243"/>
      <c r="COR78" s="243"/>
      <c r="COS78" s="243"/>
      <c r="COT78" s="243"/>
      <c r="COU78" s="243"/>
      <c r="COV78" s="243"/>
      <c r="COW78" s="243"/>
      <c r="COX78" s="243"/>
      <c r="COY78" s="243"/>
      <c r="COZ78" s="243"/>
      <c r="CPA78" s="243"/>
      <c r="CPB78" s="243"/>
      <c r="CPC78" s="243"/>
      <c r="CPD78" s="243"/>
      <c r="CPE78" s="243"/>
      <c r="CPF78" s="243"/>
      <c r="CPG78" s="243"/>
      <c r="CPH78" s="243"/>
      <c r="CPI78" s="243"/>
      <c r="CPJ78" s="243"/>
      <c r="CPK78" s="243"/>
      <c r="CPL78" s="243"/>
      <c r="CPM78" s="243"/>
      <c r="CPN78" s="243"/>
      <c r="CPO78" s="243"/>
      <c r="CPP78" s="243"/>
      <c r="CPQ78" s="243"/>
      <c r="CPR78" s="243"/>
      <c r="CPS78" s="243"/>
      <c r="CPT78" s="243"/>
      <c r="CPU78" s="243"/>
      <c r="CPV78" s="243"/>
      <c r="CPW78" s="243"/>
      <c r="CPX78" s="243"/>
      <c r="CPY78" s="243"/>
      <c r="CPZ78" s="243"/>
      <c r="CQA78" s="243"/>
      <c r="CQB78" s="243"/>
      <c r="CQC78" s="243"/>
      <c r="CQD78" s="243"/>
      <c r="CQE78" s="243"/>
      <c r="CQF78" s="243"/>
      <c r="CQG78" s="243"/>
      <c r="CQH78" s="243"/>
      <c r="CQI78" s="243"/>
      <c r="CQJ78" s="243"/>
      <c r="CQK78" s="243"/>
      <c r="CQL78" s="243"/>
      <c r="CQM78" s="243"/>
      <c r="CQN78" s="243"/>
      <c r="CQO78" s="243"/>
      <c r="CQP78" s="243"/>
      <c r="CQQ78" s="243"/>
      <c r="CQR78" s="243"/>
      <c r="CQS78" s="243"/>
      <c r="CQT78" s="243"/>
      <c r="CQU78" s="243"/>
      <c r="CQV78" s="243"/>
      <c r="CQW78" s="243"/>
      <c r="CQX78" s="243"/>
      <c r="CQY78" s="243"/>
      <c r="CQZ78" s="243"/>
      <c r="CRA78" s="243"/>
      <c r="CRB78" s="243"/>
      <c r="CRC78" s="243"/>
      <c r="CRD78" s="243"/>
      <c r="CRE78" s="243"/>
      <c r="CRF78" s="243"/>
      <c r="CRG78" s="243"/>
      <c r="CRH78" s="243"/>
      <c r="CRI78" s="243"/>
      <c r="CRJ78" s="243"/>
      <c r="CRK78" s="243"/>
      <c r="CRL78" s="243"/>
      <c r="CRM78" s="243"/>
      <c r="CRN78" s="243"/>
      <c r="CRO78" s="243"/>
      <c r="CRP78" s="243"/>
      <c r="CRQ78" s="243"/>
      <c r="CRR78" s="243"/>
      <c r="CRS78" s="243"/>
      <c r="CRT78" s="243"/>
      <c r="CRU78" s="243"/>
      <c r="CRV78" s="243"/>
      <c r="CRW78" s="243"/>
      <c r="CRX78" s="243"/>
      <c r="CRY78" s="243"/>
      <c r="CRZ78" s="243"/>
      <c r="CSA78" s="243"/>
      <c r="CSB78" s="243"/>
      <c r="CSC78" s="243"/>
      <c r="CSD78" s="243"/>
      <c r="CSE78" s="243"/>
      <c r="CSF78" s="243"/>
      <c r="CSG78" s="243"/>
      <c r="CSH78" s="243"/>
      <c r="CSI78" s="243"/>
      <c r="CSJ78" s="243"/>
      <c r="CSK78" s="243"/>
      <c r="CSL78" s="243"/>
      <c r="CSM78" s="243"/>
      <c r="CSN78" s="243"/>
      <c r="CSO78" s="243"/>
      <c r="CSP78" s="243"/>
      <c r="CSQ78" s="243"/>
      <c r="CSR78" s="243"/>
      <c r="CSS78" s="243"/>
      <c r="CST78" s="243"/>
      <c r="CSU78" s="243"/>
      <c r="CSV78" s="243"/>
      <c r="CSW78" s="243"/>
      <c r="CSX78" s="243"/>
      <c r="CSY78" s="243"/>
      <c r="CSZ78" s="243"/>
      <c r="CTA78" s="243"/>
      <c r="CTB78" s="243"/>
      <c r="CTC78" s="243"/>
      <c r="CTD78" s="243"/>
      <c r="CTE78" s="243"/>
      <c r="CTF78" s="243"/>
      <c r="CTG78" s="243"/>
      <c r="CTH78" s="243"/>
      <c r="CTI78" s="243"/>
      <c r="CTJ78" s="243"/>
      <c r="CTK78" s="243"/>
      <c r="CTL78" s="243"/>
      <c r="CTM78" s="243"/>
      <c r="CTN78" s="243"/>
      <c r="CTO78" s="243"/>
      <c r="CTP78" s="243"/>
      <c r="CTQ78" s="243"/>
      <c r="CTR78" s="243"/>
      <c r="CTS78" s="243"/>
      <c r="CTT78" s="243"/>
      <c r="CTU78" s="243"/>
      <c r="CTV78" s="243"/>
      <c r="CTW78" s="243"/>
      <c r="CTX78" s="243"/>
      <c r="CTY78" s="243"/>
      <c r="CTZ78" s="243"/>
      <c r="CUA78" s="243"/>
      <c r="CUB78" s="243"/>
      <c r="CUC78" s="243"/>
      <c r="CUD78" s="243"/>
      <c r="CUE78" s="243"/>
      <c r="CUF78" s="243"/>
      <c r="CUG78" s="243"/>
      <c r="CUH78" s="243"/>
      <c r="CUI78" s="243"/>
      <c r="CUJ78" s="243"/>
      <c r="CUK78" s="243"/>
      <c r="CUL78" s="243"/>
      <c r="CUM78" s="243"/>
      <c r="CUN78" s="243"/>
      <c r="CUO78" s="243"/>
      <c r="CUP78" s="243"/>
      <c r="CUQ78" s="243"/>
      <c r="CUR78" s="243"/>
      <c r="CUS78" s="243"/>
      <c r="CUT78" s="243"/>
      <c r="CUU78" s="243"/>
      <c r="CUV78" s="243"/>
      <c r="CUW78" s="243"/>
      <c r="CUX78" s="243"/>
      <c r="CUY78" s="243"/>
      <c r="CUZ78" s="243"/>
      <c r="CVA78" s="243"/>
      <c r="CVB78" s="243"/>
      <c r="CVC78" s="243"/>
      <c r="CVD78" s="243"/>
      <c r="CVE78" s="243"/>
      <c r="CVF78" s="243"/>
      <c r="CVG78" s="243"/>
      <c r="CVH78" s="243"/>
      <c r="CVI78" s="243"/>
      <c r="CVJ78" s="243"/>
      <c r="CVK78" s="243"/>
      <c r="CVL78" s="243"/>
      <c r="CVM78" s="243"/>
      <c r="CVN78" s="243"/>
      <c r="CVO78" s="243"/>
      <c r="CVP78" s="243"/>
      <c r="CVQ78" s="243"/>
      <c r="CVR78" s="243"/>
      <c r="CVS78" s="243"/>
      <c r="CVT78" s="243"/>
      <c r="CVU78" s="243"/>
      <c r="CVV78" s="243"/>
      <c r="CVW78" s="243"/>
      <c r="CVX78" s="243"/>
      <c r="CVY78" s="243"/>
      <c r="CVZ78" s="243"/>
      <c r="CWA78" s="243"/>
      <c r="CWB78" s="243"/>
      <c r="CWC78" s="243"/>
      <c r="CWD78" s="243"/>
      <c r="CWE78" s="243"/>
      <c r="CWF78" s="243"/>
      <c r="CWG78" s="243"/>
      <c r="CWH78" s="243"/>
      <c r="CWI78" s="243"/>
      <c r="CWJ78" s="243"/>
      <c r="CWK78" s="243"/>
      <c r="CWL78" s="243"/>
      <c r="CWM78" s="243"/>
      <c r="CWN78" s="243"/>
      <c r="CWO78" s="243"/>
      <c r="CWP78" s="243"/>
      <c r="CWQ78" s="243"/>
      <c r="CWR78" s="243"/>
      <c r="CWS78" s="243"/>
      <c r="CWT78" s="243"/>
      <c r="CWU78" s="243"/>
      <c r="CWV78" s="243"/>
      <c r="CWW78" s="243"/>
      <c r="CWX78" s="243"/>
      <c r="CWY78" s="243"/>
      <c r="CWZ78" s="243"/>
      <c r="CXA78" s="243"/>
      <c r="CXB78" s="243"/>
      <c r="CXC78" s="243"/>
      <c r="CXD78" s="243"/>
      <c r="CXE78" s="243"/>
      <c r="CXF78" s="243"/>
      <c r="CXG78" s="243"/>
      <c r="CXH78" s="243"/>
      <c r="CXI78" s="243"/>
      <c r="CXJ78" s="243"/>
      <c r="CXK78" s="243"/>
      <c r="CXL78" s="243"/>
      <c r="CXM78" s="243"/>
      <c r="CXN78" s="243"/>
      <c r="CXO78" s="243"/>
      <c r="CXP78" s="243"/>
      <c r="CXQ78" s="243"/>
      <c r="CXR78" s="243"/>
      <c r="CXS78" s="243"/>
      <c r="CXT78" s="243"/>
      <c r="CXU78" s="243"/>
      <c r="CXV78" s="243"/>
      <c r="CXW78" s="243"/>
      <c r="CXX78" s="243"/>
      <c r="CXY78" s="243"/>
      <c r="CXZ78" s="243"/>
      <c r="CYA78" s="243"/>
      <c r="CYB78" s="243"/>
      <c r="CYC78" s="243"/>
      <c r="CYD78" s="243"/>
      <c r="CYE78" s="243"/>
      <c r="CYF78" s="243"/>
      <c r="CYG78" s="243"/>
      <c r="CYH78" s="243"/>
      <c r="CYI78" s="243"/>
      <c r="CYJ78" s="243"/>
      <c r="CYK78" s="243"/>
      <c r="CYL78" s="243"/>
      <c r="CYM78" s="243"/>
      <c r="CYN78" s="243"/>
      <c r="CYO78" s="243"/>
      <c r="CYP78" s="243"/>
      <c r="CYQ78" s="243"/>
      <c r="CYR78" s="243"/>
      <c r="CYS78" s="243"/>
      <c r="CYT78" s="243"/>
      <c r="CYU78" s="243"/>
      <c r="CYV78" s="243"/>
      <c r="CYW78" s="243"/>
      <c r="CYX78" s="243"/>
      <c r="CYY78" s="243"/>
      <c r="CYZ78" s="243"/>
      <c r="CZA78" s="243"/>
      <c r="CZB78" s="243"/>
      <c r="CZC78" s="243"/>
      <c r="CZD78" s="243"/>
      <c r="CZE78" s="243"/>
      <c r="CZF78" s="243"/>
      <c r="CZG78" s="243"/>
      <c r="CZH78" s="243"/>
      <c r="CZI78" s="243"/>
      <c r="CZJ78" s="243"/>
      <c r="CZK78" s="243"/>
      <c r="CZL78" s="243"/>
      <c r="CZM78" s="243"/>
      <c r="CZN78" s="243"/>
      <c r="CZO78" s="243"/>
      <c r="CZP78" s="243"/>
      <c r="CZQ78" s="243"/>
      <c r="CZR78" s="243"/>
      <c r="CZS78" s="243"/>
      <c r="CZT78" s="243"/>
      <c r="CZU78" s="243"/>
      <c r="CZV78" s="243"/>
      <c r="CZW78" s="243"/>
      <c r="CZX78" s="243"/>
      <c r="CZY78" s="243"/>
      <c r="CZZ78" s="243"/>
      <c r="DAA78" s="243"/>
      <c r="DAB78" s="243"/>
      <c r="DAC78" s="243"/>
      <c r="DAD78" s="243"/>
      <c r="DAE78" s="243"/>
      <c r="DAF78" s="243"/>
      <c r="DAG78" s="243"/>
      <c r="DAH78" s="243"/>
      <c r="DAI78" s="243"/>
      <c r="DAJ78" s="243"/>
      <c r="DAK78" s="243"/>
      <c r="DAL78" s="243"/>
      <c r="DAM78" s="243"/>
      <c r="DAN78" s="243"/>
      <c r="DAO78" s="243"/>
      <c r="DAP78" s="243"/>
      <c r="DAQ78" s="243"/>
      <c r="DAR78" s="243"/>
      <c r="DAS78" s="243"/>
      <c r="DAT78" s="243"/>
      <c r="DAU78" s="243"/>
      <c r="DAV78" s="243"/>
      <c r="DAW78" s="243"/>
      <c r="DAX78" s="243"/>
      <c r="DAY78" s="243"/>
      <c r="DAZ78" s="243"/>
      <c r="DBA78" s="243"/>
      <c r="DBB78" s="243"/>
      <c r="DBC78" s="243"/>
      <c r="DBD78" s="243"/>
      <c r="DBE78" s="243"/>
      <c r="DBF78" s="243"/>
      <c r="DBG78" s="243"/>
      <c r="DBH78" s="243"/>
      <c r="DBI78" s="243"/>
      <c r="DBJ78" s="243"/>
      <c r="DBK78" s="243"/>
      <c r="DBL78" s="243"/>
      <c r="DBM78" s="243"/>
      <c r="DBN78" s="243"/>
      <c r="DBO78" s="243"/>
      <c r="DBP78" s="243"/>
      <c r="DBQ78" s="243"/>
      <c r="DBR78" s="243"/>
      <c r="DBS78" s="243"/>
      <c r="DBT78" s="243"/>
      <c r="DBU78" s="243"/>
      <c r="DBV78" s="243"/>
      <c r="DBW78" s="243"/>
      <c r="DBX78" s="243"/>
      <c r="DBY78" s="243"/>
      <c r="DBZ78" s="243"/>
      <c r="DCA78" s="243"/>
      <c r="DCB78" s="243"/>
      <c r="DCC78" s="243"/>
      <c r="DCD78" s="243"/>
      <c r="DCE78" s="243"/>
      <c r="DCF78" s="243"/>
      <c r="DCG78" s="243"/>
      <c r="DCH78" s="243"/>
      <c r="DCI78" s="243"/>
      <c r="DCJ78" s="243"/>
      <c r="DCK78" s="243"/>
      <c r="DCL78" s="243"/>
      <c r="DCM78" s="243"/>
      <c r="DCN78" s="243"/>
      <c r="DCO78" s="243"/>
      <c r="DCP78" s="243"/>
      <c r="DCQ78" s="243"/>
      <c r="DCR78" s="243"/>
      <c r="DCS78" s="243"/>
      <c r="DCT78" s="243"/>
      <c r="DCU78" s="243"/>
      <c r="DCV78" s="243"/>
      <c r="DCW78" s="243"/>
      <c r="DCX78" s="243"/>
      <c r="DCY78" s="243"/>
      <c r="DCZ78" s="243"/>
      <c r="DDA78" s="243"/>
      <c r="DDB78" s="243"/>
      <c r="DDC78" s="243"/>
      <c r="DDD78" s="243"/>
      <c r="DDE78" s="243"/>
      <c r="DDF78" s="243"/>
      <c r="DDG78" s="243"/>
      <c r="DDH78" s="243"/>
      <c r="DDI78" s="243"/>
      <c r="DDJ78" s="243"/>
      <c r="DDK78" s="243"/>
      <c r="DDL78" s="243"/>
      <c r="DDM78" s="243"/>
      <c r="DDN78" s="243"/>
      <c r="DDO78" s="243"/>
      <c r="DDP78" s="243"/>
      <c r="DDQ78" s="243"/>
      <c r="DDR78" s="243"/>
      <c r="DDS78" s="243"/>
      <c r="DDT78" s="243"/>
      <c r="DDU78" s="243"/>
      <c r="DDV78" s="243"/>
      <c r="DDW78" s="243"/>
      <c r="DDX78" s="243"/>
      <c r="DDY78" s="243"/>
      <c r="DDZ78" s="243"/>
      <c r="DEA78" s="243"/>
      <c r="DEB78" s="243"/>
      <c r="DEC78" s="243"/>
      <c r="DED78" s="243"/>
      <c r="DEE78" s="243"/>
      <c r="DEF78" s="243"/>
      <c r="DEG78" s="243"/>
      <c r="DEH78" s="243"/>
      <c r="DEI78" s="243"/>
      <c r="DEJ78" s="243"/>
      <c r="DEK78" s="243"/>
      <c r="DEL78" s="243"/>
      <c r="DEM78" s="243"/>
      <c r="DEN78" s="243"/>
      <c r="DEO78" s="243"/>
      <c r="DEP78" s="243"/>
      <c r="DEQ78" s="243"/>
      <c r="DER78" s="243"/>
      <c r="DES78" s="243"/>
      <c r="DET78" s="243"/>
      <c r="DEU78" s="243"/>
      <c r="DEV78" s="243"/>
      <c r="DEW78" s="243"/>
      <c r="DEX78" s="243"/>
      <c r="DEY78" s="243"/>
      <c r="DEZ78" s="243"/>
      <c r="DFA78" s="243"/>
      <c r="DFB78" s="243"/>
      <c r="DFC78" s="243"/>
      <c r="DFD78" s="243"/>
      <c r="DFE78" s="243"/>
      <c r="DFF78" s="243"/>
      <c r="DFG78" s="243"/>
      <c r="DFH78" s="243"/>
      <c r="DFI78" s="243"/>
      <c r="DFJ78" s="243"/>
      <c r="DFK78" s="243"/>
      <c r="DFL78" s="243"/>
      <c r="DFM78" s="243"/>
      <c r="DFN78" s="243"/>
      <c r="DFO78" s="243"/>
      <c r="DFP78" s="243"/>
      <c r="DFQ78" s="243"/>
      <c r="DFR78" s="243"/>
      <c r="DFS78" s="243"/>
      <c r="DFT78" s="243"/>
      <c r="DFU78" s="243"/>
      <c r="DFV78" s="243"/>
      <c r="DFW78" s="243"/>
      <c r="DFX78" s="243"/>
      <c r="DFY78" s="243"/>
      <c r="DFZ78" s="243"/>
      <c r="DGA78" s="243"/>
      <c r="DGB78" s="243"/>
      <c r="DGC78" s="243"/>
      <c r="DGD78" s="243"/>
      <c r="DGE78" s="243"/>
      <c r="DGF78" s="243"/>
      <c r="DGG78" s="243"/>
      <c r="DGH78" s="243"/>
      <c r="DGI78" s="243"/>
      <c r="DGJ78" s="243"/>
      <c r="DGK78" s="243"/>
      <c r="DGL78" s="243"/>
      <c r="DGM78" s="243"/>
      <c r="DGN78" s="243"/>
      <c r="DGO78" s="243"/>
      <c r="DGP78" s="243"/>
      <c r="DGQ78" s="243"/>
      <c r="DGR78" s="243"/>
      <c r="DGS78" s="243"/>
      <c r="DGT78" s="243"/>
      <c r="DGU78" s="243"/>
      <c r="DGV78" s="243"/>
      <c r="DGW78" s="243"/>
      <c r="DGX78" s="243"/>
      <c r="DGY78" s="243"/>
      <c r="DGZ78" s="243"/>
      <c r="DHA78" s="243"/>
      <c r="DHB78" s="243"/>
      <c r="DHC78" s="243"/>
      <c r="DHD78" s="243"/>
      <c r="DHE78" s="243"/>
      <c r="DHF78" s="243"/>
      <c r="DHG78" s="243"/>
      <c r="DHH78" s="243"/>
      <c r="DHI78" s="243"/>
      <c r="DHJ78" s="243"/>
      <c r="DHK78" s="243"/>
      <c r="DHL78" s="243"/>
      <c r="DHM78" s="243"/>
      <c r="DHN78" s="243"/>
      <c r="DHO78" s="243"/>
      <c r="DHP78" s="243"/>
      <c r="DHQ78" s="243"/>
      <c r="DHR78" s="243"/>
      <c r="DHS78" s="243"/>
      <c r="DHT78" s="243"/>
      <c r="DHU78" s="243"/>
      <c r="DHV78" s="243"/>
      <c r="DHW78" s="243"/>
      <c r="DHX78" s="243"/>
      <c r="DHY78" s="243"/>
      <c r="DHZ78" s="243"/>
      <c r="DIA78" s="243"/>
      <c r="DIB78" s="243"/>
      <c r="DIC78" s="243"/>
      <c r="DID78" s="243"/>
      <c r="DIE78" s="243"/>
      <c r="DIF78" s="243"/>
      <c r="DIG78" s="243"/>
      <c r="DIH78" s="243"/>
      <c r="DII78" s="243"/>
      <c r="DIJ78" s="243"/>
      <c r="DIK78" s="243"/>
      <c r="DIL78" s="243"/>
      <c r="DIM78" s="243"/>
      <c r="DIN78" s="243"/>
      <c r="DIO78" s="243"/>
      <c r="DIP78" s="243"/>
      <c r="DIQ78" s="243"/>
      <c r="DIR78" s="243"/>
      <c r="DIS78" s="243"/>
      <c r="DIT78" s="243"/>
      <c r="DIU78" s="243"/>
      <c r="DIV78" s="243"/>
      <c r="DIW78" s="243"/>
      <c r="DIX78" s="243"/>
      <c r="DIY78" s="243"/>
      <c r="DIZ78" s="243"/>
      <c r="DJA78" s="243"/>
      <c r="DJB78" s="243"/>
      <c r="DJC78" s="243"/>
      <c r="DJD78" s="243"/>
      <c r="DJE78" s="243"/>
      <c r="DJF78" s="243"/>
      <c r="DJG78" s="243"/>
      <c r="DJH78" s="243"/>
      <c r="DJI78" s="243"/>
      <c r="DJJ78" s="243"/>
      <c r="DJK78" s="243"/>
      <c r="DJL78" s="243"/>
      <c r="DJM78" s="243"/>
      <c r="DJN78" s="243"/>
      <c r="DJO78" s="243"/>
      <c r="DJP78" s="243"/>
      <c r="DJQ78" s="243"/>
      <c r="DJR78" s="243"/>
      <c r="DJS78" s="243"/>
      <c r="DJT78" s="243"/>
      <c r="DJU78" s="243"/>
      <c r="DJV78" s="243"/>
      <c r="DJW78" s="243"/>
      <c r="DJX78" s="243"/>
      <c r="DJY78" s="243"/>
      <c r="DJZ78" s="243"/>
      <c r="DKA78" s="243"/>
      <c r="DKB78" s="243"/>
      <c r="DKC78" s="243"/>
      <c r="DKD78" s="243"/>
      <c r="DKE78" s="243"/>
      <c r="DKF78" s="243"/>
      <c r="DKG78" s="243"/>
      <c r="DKH78" s="243"/>
      <c r="DKI78" s="243"/>
      <c r="DKJ78" s="243"/>
      <c r="DKK78" s="243"/>
      <c r="DKL78" s="243"/>
      <c r="DKM78" s="243"/>
      <c r="DKN78" s="243"/>
      <c r="DKO78" s="243"/>
      <c r="DKP78" s="243"/>
      <c r="DKQ78" s="243"/>
      <c r="DKR78" s="243"/>
      <c r="DKS78" s="243"/>
      <c r="DKT78" s="243"/>
      <c r="DKU78" s="243"/>
      <c r="DKV78" s="243"/>
      <c r="DKW78" s="243"/>
      <c r="DKX78" s="243"/>
      <c r="DKY78" s="243"/>
      <c r="DKZ78" s="243"/>
      <c r="DLA78" s="243"/>
      <c r="DLB78" s="243"/>
      <c r="DLC78" s="243"/>
      <c r="DLD78" s="243"/>
      <c r="DLE78" s="243"/>
      <c r="DLF78" s="243"/>
      <c r="DLG78" s="243"/>
      <c r="DLH78" s="243"/>
      <c r="DLI78" s="243"/>
      <c r="DLJ78" s="243"/>
      <c r="DLK78" s="243"/>
      <c r="DLL78" s="243"/>
      <c r="DLM78" s="243"/>
      <c r="DLN78" s="243"/>
      <c r="DLO78" s="243"/>
      <c r="DLP78" s="243"/>
      <c r="DLQ78" s="243"/>
      <c r="DLR78" s="243"/>
      <c r="DLS78" s="243"/>
      <c r="DLT78" s="243"/>
      <c r="DLU78" s="243"/>
      <c r="DLV78" s="243"/>
      <c r="DLW78" s="243"/>
      <c r="DLX78" s="243"/>
      <c r="DLY78" s="243"/>
      <c r="DLZ78" s="243"/>
      <c r="DMA78" s="243"/>
      <c r="DMB78" s="243"/>
      <c r="DMC78" s="243"/>
      <c r="DMD78" s="243"/>
      <c r="DME78" s="243"/>
      <c r="DMF78" s="243"/>
      <c r="DMG78" s="243"/>
      <c r="DMH78" s="243"/>
      <c r="DMI78" s="243"/>
      <c r="DMJ78" s="243"/>
      <c r="DMK78" s="243"/>
      <c r="DML78" s="243"/>
      <c r="DMM78" s="243"/>
      <c r="DMN78" s="243"/>
      <c r="DMO78" s="243"/>
      <c r="DMP78" s="243"/>
      <c r="DMQ78" s="243"/>
      <c r="DMR78" s="243"/>
      <c r="DMS78" s="243"/>
      <c r="DMT78" s="243"/>
      <c r="DMU78" s="243"/>
      <c r="DMV78" s="243"/>
      <c r="DMW78" s="243"/>
      <c r="DMX78" s="243"/>
      <c r="DMY78" s="243"/>
      <c r="DMZ78" s="243"/>
      <c r="DNA78" s="243"/>
      <c r="DNB78" s="243"/>
      <c r="DNC78" s="243"/>
      <c r="DND78" s="243"/>
      <c r="DNE78" s="243"/>
      <c r="DNF78" s="243"/>
      <c r="DNG78" s="243"/>
      <c r="DNH78" s="243"/>
      <c r="DNI78" s="243"/>
      <c r="DNJ78" s="243"/>
      <c r="DNK78" s="243"/>
      <c r="DNL78" s="243"/>
      <c r="DNM78" s="243"/>
      <c r="DNN78" s="243"/>
      <c r="DNO78" s="243"/>
      <c r="DNP78" s="243"/>
      <c r="DNQ78" s="243"/>
      <c r="DNR78" s="243"/>
      <c r="DNS78" s="243"/>
      <c r="DNT78" s="243"/>
      <c r="DNU78" s="243"/>
      <c r="DNV78" s="243"/>
      <c r="DNW78" s="243"/>
      <c r="DNX78" s="243"/>
      <c r="DNY78" s="243"/>
      <c r="DNZ78" s="243"/>
      <c r="DOA78" s="243"/>
      <c r="DOB78" s="243"/>
      <c r="DOC78" s="243"/>
      <c r="DOD78" s="243"/>
      <c r="DOE78" s="243"/>
      <c r="DOF78" s="243"/>
      <c r="DOG78" s="243"/>
      <c r="DOH78" s="243"/>
      <c r="DOI78" s="243"/>
      <c r="DOJ78" s="243"/>
      <c r="DOK78" s="243"/>
      <c r="DOL78" s="243"/>
      <c r="DOM78" s="243"/>
      <c r="DON78" s="243"/>
      <c r="DOO78" s="243"/>
      <c r="DOP78" s="243"/>
      <c r="DOQ78" s="243"/>
      <c r="DOR78" s="243"/>
      <c r="DOS78" s="243"/>
      <c r="DOT78" s="243"/>
      <c r="DOU78" s="243"/>
      <c r="DOV78" s="243"/>
      <c r="DOW78" s="243"/>
      <c r="DOX78" s="243"/>
      <c r="DOY78" s="243"/>
      <c r="DOZ78" s="243"/>
      <c r="DPA78" s="243"/>
      <c r="DPB78" s="243"/>
      <c r="DPC78" s="243"/>
      <c r="DPD78" s="243"/>
      <c r="DPE78" s="243"/>
      <c r="DPF78" s="243"/>
      <c r="DPG78" s="243"/>
      <c r="DPH78" s="243"/>
      <c r="DPI78" s="243"/>
      <c r="DPJ78" s="243"/>
      <c r="DPK78" s="243"/>
      <c r="DPL78" s="243"/>
      <c r="DPM78" s="243"/>
      <c r="DPN78" s="243"/>
      <c r="DPO78" s="243"/>
      <c r="DPP78" s="243"/>
      <c r="DPQ78" s="243"/>
      <c r="DPR78" s="243"/>
      <c r="DPS78" s="243"/>
      <c r="DPT78" s="243"/>
      <c r="DPU78" s="243"/>
      <c r="DPV78" s="243"/>
      <c r="DPW78" s="243"/>
      <c r="DPX78" s="243"/>
      <c r="DPY78" s="243"/>
      <c r="DPZ78" s="243"/>
      <c r="DQA78" s="243"/>
      <c r="DQB78" s="243"/>
      <c r="DQC78" s="243"/>
      <c r="DQD78" s="243"/>
      <c r="DQE78" s="243"/>
      <c r="DQF78" s="243"/>
      <c r="DQG78" s="243"/>
      <c r="DQH78" s="243"/>
      <c r="DQI78" s="243"/>
      <c r="DQJ78" s="243"/>
      <c r="DQK78" s="243"/>
      <c r="DQL78" s="243"/>
      <c r="DQM78" s="243"/>
      <c r="DQN78" s="243"/>
      <c r="DQO78" s="243"/>
      <c r="DQP78" s="243"/>
      <c r="DQQ78" s="243"/>
      <c r="DQR78" s="243"/>
      <c r="DQS78" s="243"/>
      <c r="DQT78" s="243"/>
      <c r="DQU78" s="243"/>
      <c r="DQV78" s="243"/>
      <c r="DQW78" s="243"/>
      <c r="DQX78" s="243"/>
      <c r="DQY78" s="243"/>
      <c r="DQZ78" s="243"/>
      <c r="DRA78" s="243"/>
      <c r="DRB78" s="243"/>
      <c r="DRC78" s="243"/>
      <c r="DRD78" s="243"/>
      <c r="DRE78" s="243"/>
      <c r="DRF78" s="243"/>
      <c r="DRG78" s="243"/>
      <c r="DRH78" s="243"/>
      <c r="DRI78" s="243"/>
      <c r="DRJ78" s="243"/>
      <c r="DRK78" s="243"/>
      <c r="DRL78" s="243"/>
      <c r="DRM78" s="243"/>
      <c r="DRN78" s="243"/>
      <c r="DRO78" s="243"/>
      <c r="DRP78" s="243"/>
      <c r="DRQ78" s="243"/>
      <c r="DRR78" s="243"/>
      <c r="DRS78" s="243"/>
      <c r="DRT78" s="243"/>
      <c r="DRU78" s="243"/>
      <c r="DRV78" s="243"/>
      <c r="DRW78" s="243"/>
      <c r="DRX78" s="243"/>
      <c r="DRY78" s="243"/>
      <c r="DRZ78" s="243"/>
      <c r="DSA78" s="243"/>
      <c r="DSB78" s="243"/>
      <c r="DSC78" s="243"/>
      <c r="DSD78" s="243"/>
      <c r="DSE78" s="243"/>
      <c r="DSF78" s="243"/>
      <c r="DSG78" s="243"/>
      <c r="DSH78" s="243"/>
      <c r="DSI78" s="243"/>
      <c r="DSJ78" s="243"/>
      <c r="DSK78" s="243"/>
      <c r="DSL78" s="243"/>
      <c r="DSM78" s="243"/>
      <c r="DSN78" s="243"/>
      <c r="DSO78" s="243"/>
      <c r="DSP78" s="243"/>
      <c r="DSQ78" s="243"/>
      <c r="DSR78" s="243"/>
      <c r="DSS78" s="243"/>
      <c r="DST78" s="243"/>
      <c r="DSU78" s="243"/>
      <c r="DSV78" s="243"/>
      <c r="DSW78" s="243"/>
      <c r="DSX78" s="243"/>
      <c r="DSY78" s="243"/>
      <c r="DSZ78" s="243"/>
      <c r="DTA78" s="243"/>
      <c r="DTB78" s="243"/>
      <c r="DTC78" s="243"/>
      <c r="DTD78" s="243"/>
      <c r="DTE78" s="243"/>
      <c r="DTF78" s="243"/>
      <c r="DTG78" s="243"/>
      <c r="DTH78" s="243"/>
      <c r="DTI78" s="243"/>
      <c r="DTJ78" s="243"/>
      <c r="DTK78" s="243"/>
      <c r="DTL78" s="243"/>
      <c r="DTM78" s="243"/>
      <c r="DTN78" s="243"/>
      <c r="DTO78" s="243"/>
      <c r="DTP78" s="243"/>
      <c r="DTQ78" s="243"/>
      <c r="DTR78" s="243"/>
      <c r="DTS78" s="243"/>
      <c r="DTT78" s="243"/>
      <c r="DTU78" s="243"/>
      <c r="DTV78" s="243"/>
      <c r="DTW78" s="243"/>
      <c r="DTX78" s="243"/>
      <c r="DTY78" s="243"/>
      <c r="DTZ78" s="243"/>
      <c r="DUA78" s="243"/>
      <c r="DUB78" s="243"/>
      <c r="DUC78" s="243"/>
      <c r="DUD78" s="243"/>
      <c r="DUE78" s="243"/>
      <c r="DUF78" s="243"/>
      <c r="DUG78" s="243"/>
      <c r="DUH78" s="243"/>
      <c r="DUI78" s="243"/>
      <c r="DUJ78" s="243"/>
      <c r="DUK78" s="243"/>
      <c r="DUL78" s="243"/>
      <c r="DUM78" s="243"/>
      <c r="DUN78" s="243"/>
      <c r="DUO78" s="243"/>
      <c r="DUP78" s="243"/>
      <c r="DUQ78" s="243"/>
      <c r="DUR78" s="243"/>
      <c r="DUS78" s="243"/>
      <c r="DUT78" s="243"/>
      <c r="DUU78" s="243"/>
      <c r="DUV78" s="243"/>
      <c r="DUW78" s="243"/>
      <c r="DUX78" s="243"/>
      <c r="DUY78" s="243"/>
      <c r="DUZ78" s="243"/>
      <c r="DVA78" s="243"/>
      <c r="DVB78" s="243"/>
      <c r="DVC78" s="243"/>
      <c r="DVD78" s="243"/>
      <c r="DVE78" s="243"/>
      <c r="DVF78" s="243"/>
      <c r="DVG78" s="243"/>
      <c r="DVH78" s="243"/>
      <c r="DVI78" s="243"/>
      <c r="DVJ78" s="243"/>
      <c r="DVK78" s="243"/>
      <c r="DVL78" s="243"/>
      <c r="DVM78" s="243"/>
      <c r="DVN78" s="243"/>
      <c r="DVO78" s="243"/>
      <c r="DVP78" s="243"/>
      <c r="DVQ78" s="243"/>
      <c r="DVR78" s="243"/>
      <c r="DVS78" s="243"/>
      <c r="DVT78" s="243"/>
      <c r="DVU78" s="243"/>
      <c r="DVV78" s="243"/>
      <c r="DVW78" s="243"/>
      <c r="DVX78" s="243"/>
      <c r="DVY78" s="243"/>
      <c r="DVZ78" s="243"/>
      <c r="DWA78" s="243"/>
      <c r="DWB78" s="243"/>
      <c r="DWC78" s="243"/>
      <c r="DWD78" s="243"/>
      <c r="DWE78" s="243"/>
      <c r="DWF78" s="243"/>
      <c r="DWG78" s="243"/>
      <c r="DWH78" s="243"/>
      <c r="DWI78" s="243"/>
      <c r="DWJ78" s="243"/>
      <c r="DWK78" s="243"/>
      <c r="DWL78" s="243"/>
      <c r="DWM78" s="243"/>
      <c r="DWN78" s="243"/>
      <c r="DWO78" s="243"/>
      <c r="DWP78" s="243"/>
      <c r="DWQ78" s="243"/>
      <c r="DWR78" s="243"/>
      <c r="DWS78" s="243"/>
      <c r="DWT78" s="243"/>
      <c r="DWU78" s="243"/>
      <c r="DWV78" s="243"/>
      <c r="DWW78" s="243"/>
      <c r="DWX78" s="243"/>
      <c r="DWY78" s="243"/>
      <c r="DWZ78" s="243"/>
      <c r="DXA78" s="243"/>
      <c r="DXB78" s="243"/>
      <c r="DXC78" s="243"/>
      <c r="DXD78" s="243"/>
      <c r="DXE78" s="243"/>
      <c r="DXF78" s="243"/>
      <c r="DXG78" s="243"/>
      <c r="DXH78" s="243"/>
      <c r="DXI78" s="243"/>
      <c r="DXJ78" s="243"/>
      <c r="DXK78" s="243"/>
      <c r="DXL78" s="243"/>
      <c r="DXM78" s="243"/>
      <c r="DXN78" s="243"/>
      <c r="DXO78" s="243"/>
      <c r="DXP78" s="243"/>
      <c r="DXQ78" s="243"/>
      <c r="DXR78" s="243"/>
      <c r="DXS78" s="243"/>
      <c r="DXT78" s="243"/>
      <c r="DXU78" s="243"/>
      <c r="DXV78" s="243"/>
      <c r="DXW78" s="243"/>
      <c r="DXX78" s="243"/>
      <c r="DXY78" s="243"/>
      <c r="DXZ78" s="243"/>
      <c r="DYA78" s="243"/>
      <c r="DYB78" s="243"/>
      <c r="DYC78" s="243"/>
      <c r="DYD78" s="243"/>
      <c r="DYE78" s="243"/>
      <c r="DYF78" s="243"/>
      <c r="DYG78" s="243"/>
      <c r="DYH78" s="243"/>
      <c r="DYI78" s="243"/>
      <c r="DYJ78" s="243"/>
      <c r="DYK78" s="243"/>
      <c r="DYL78" s="243"/>
      <c r="DYM78" s="243"/>
      <c r="DYN78" s="243"/>
      <c r="DYO78" s="243"/>
      <c r="DYP78" s="243"/>
      <c r="DYQ78" s="243"/>
      <c r="DYR78" s="243"/>
      <c r="DYS78" s="243"/>
      <c r="DYT78" s="243"/>
      <c r="DYU78" s="243"/>
      <c r="DYV78" s="243"/>
      <c r="DYW78" s="243"/>
      <c r="DYX78" s="243"/>
      <c r="DYY78" s="243"/>
      <c r="DYZ78" s="243"/>
      <c r="DZA78" s="243"/>
      <c r="DZB78" s="243"/>
      <c r="DZC78" s="243"/>
      <c r="DZD78" s="243"/>
      <c r="DZE78" s="243"/>
      <c r="DZF78" s="243"/>
      <c r="DZG78" s="243"/>
      <c r="DZH78" s="243"/>
      <c r="DZI78" s="243"/>
      <c r="DZJ78" s="243"/>
      <c r="DZK78" s="243"/>
      <c r="DZL78" s="243"/>
      <c r="DZM78" s="243"/>
      <c r="DZN78" s="243"/>
      <c r="DZO78" s="243"/>
      <c r="DZP78" s="243"/>
      <c r="DZQ78" s="243"/>
      <c r="DZR78" s="243"/>
      <c r="DZS78" s="243"/>
      <c r="DZT78" s="243"/>
      <c r="DZU78" s="243"/>
      <c r="DZV78" s="243"/>
      <c r="DZW78" s="243"/>
      <c r="DZX78" s="243"/>
      <c r="DZY78" s="243"/>
      <c r="DZZ78" s="243"/>
      <c r="EAA78" s="243"/>
      <c r="EAB78" s="243"/>
      <c r="EAC78" s="243"/>
      <c r="EAD78" s="243"/>
      <c r="EAE78" s="243"/>
      <c r="EAF78" s="243"/>
      <c r="EAG78" s="243"/>
      <c r="EAH78" s="243"/>
      <c r="EAI78" s="243"/>
      <c r="EAJ78" s="243"/>
      <c r="EAK78" s="243"/>
      <c r="EAL78" s="243"/>
      <c r="EAM78" s="243"/>
      <c r="EAN78" s="243"/>
      <c r="EAO78" s="243"/>
      <c r="EAP78" s="243"/>
      <c r="EAQ78" s="243"/>
      <c r="EAR78" s="243"/>
      <c r="EAS78" s="243"/>
      <c r="EAT78" s="243"/>
      <c r="EAU78" s="243"/>
      <c r="EAV78" s="243"/>
      <c r="EAW78" s="243"/>
      <c r="EAX78" s="243"/>
      <c r="EAY78" s="243"/>
      <c r="EAZ78" s="243"/>
      <c r="EBA78" s="243"/>
      <c r="EBB78" s="243"/>
      <c r="EBC78" s="243"/>
      <c r="EBD78" s="243"/>
      <c r="EBE78" s="243"/>
      <c r="EBF78" s="243"/>
      <c r="EBG78" s="243"/>
      <c r="EBH78" s="243"/>
      <c r="EBI78" s="243"/>
      <c r="EBJ78" s="243"/>
      <c r="EBK78" s="243"/>
      <c r="EBL78" s="243"/>
      <c r="EBM78" s="243"/>
      <c r="EBN78" s="243"/>
      <c r="EBO78" s="243"/>
      <c r="EBP78" s="243"/>
      <c r="EBQ78" s="243"/>
      <c r="EBR78" s="243"/>
      <c r="EBS78" s="243"/>
      <c r="EBT78" s="243"/>
      <c r="EBU78" s="243"/>
      <c r="EBV78" s="243"/>
      <c r="EBW78" s="243"/>
      <c r="EBX78" s="243"/>
      <c r="EBY78" s="243"/>
      <c r="EBZ78" s="243"/>
      <c r="ECA78" s="243"/>
      <c r="ECB78" s="243"/>
      <c r="ECC78" s="243"/>
      <c r="ECD78" s="243"/>
      <c r="ECE78" s="243"/>
      <c r="ECF78" s="243"/>
      <c r="ECG78" s="243"/>
      <c r="ECH78" s="243"/>
      <c r="ECI78" s="243"/>
      <c r="ECJ78" s="243"/>
      <c r="ECK78" s="243"/>
      <c r="ECL78" s="243"/>
      <c r="ECM78" s="243"/>
      <c r="ECN78" s="243"/>
      <c r="ECO78" s="243"/>
      <c r="ECP78" s="243"/>
      <c r="ECQ78" s="243"/>
      <c r="ECR78" s="243"/>
      <c r="ECS78" s="243"/>
      <c r="ECT78" s="243"/>
      <c r="ECU78" s="243"/>
      <c r="ECV78" s="243"/>
      <c r="ECW78" s="243"/>
      <c r="ECX78" s="243"/>
      <c r="ECY78" s="243"/>
      <c r="ECZ78" s="243"/>
      <c r="EDA78" s="243"/>
      <c r="EDB78" s="243"/>
      <c r="EDC78" s="243"/>
      <c r="EDD78" s="243"/>
      <c r="EDE78" s="243"/>
      <c r="EDF78" s="243"/>
      <c r="EDG78" s="243"/>
      <c r="EDH78" s="243"/>
      <c r="EDI78" s="243"/>
      <c r="EDJ78" s="243"/>
      <c r="EDK78" s="243"/>
      <c r="EDL78" s="243"/>
      <c r="EDM78" s="243"/>
      <c r="EDN78" s="243"/>
      <c r="EDO78" s="243"/>
      <c r="EDP78" s="243"/>
      <c r="EDQ78" s="243"/>
      <c r="EDR78" s="243"/>
      <c r="EDS78" s="243"/>
      <c r="EDT78" s="243"/>
      <c r="EDU78" s="243"/>
      <c r="EDV78" s="243"/>
      <c r="EDW78" s="243"/>
      <c r="EDX78" s="243"/>
      <c r="EDY78" s="243"/>
      <c r="EDZ78" s="243"/>
      <c r="EEA78" s="243"/>
      <c r="EEB78" s="243"/>
      <c r="EEC78" s="243"/>
      <c r="EED78" s="243"/>
      <c r="EEE78" s="243"/>
      <c r="EEF78" s="243"/>
      <c r="EEG78" s="243"/>
      <c r="EEH78" s="243"/>
      <c r="EEI78" s="243"/>
      <c r="EEJ78" s="243"/>
      <c r="EEK78" s="243"/>
      <c r="EEL78" s="243"/>
      <c r="EEM78" s="243"/>
      <c r="EEN78" s="243"/>
      <c r="EEO78" s="243"/>
      <c r="EEP78" s="243"/>
      <c r="EEQ78" s="243"/>
      <c r="EER78" s="243"/>
      <c r="EES78" s="243"/>
      <c r="EET78" s="243"/>
      <c r="EEU78" s="243"/>
      <c r="EEV78" s="243"/>
      <c r="EEW78" s="243"/>
      <c r="EEX78" s="243"/>
      <c r="EEY78" s="243"/>
      <c r="EEZ78" s="243"/>
      <c r="EFA78" s="243"/>
      <c r="EFB78" s="243"/>
      <c r="EFC78" s="243"/>
      <c r="EFD78" s="243"/>
      <c r="EFE78" s="243"/>
      <c r="EFF78" s="243"/>
      <c r="EFG78" s="243"/>
      <c r="EFH78" s="243"/>
      <c r="EFI78" s="243"/>
      <c r="EFJ78" s="243"/>
      <c r="EFK78" s="243"/>
      <c r="EFL78" s="243"/>
      <c r="EFM78" s="243"/>
      <c r="EFN78" s="243"/>
      <c r="EFO78" s="243"/>
      <c r="EFP78" s="243"/>
      <c r="EFQ78" s="243"/>
      <c r="EFR78" s="243"/>
      <c r="EFS78" s="243"/>
      <c r="EFT78" s="243"/>
      <c r="EFU78" s="243"/>
      <c r="EFV78" s="243"/>
      <c r="EFW78" s="243"/>
      <c r="EFX78" s="243"/>
      <c r="EFY78" s="243"/>
      <c r="EFZ78" s="243"/>
      <c r="EGA78" s="243"/>
      <c r="EGB78" s="243"/>
      <c r="EGC78" s="243"/>
      <c r="EGD78" s="243"/>
      <c r="EGE78" s="243"/>
      <c r="EGF78" s="243"/>
      <c r="EGG78" s="243"/>
      <c r="EGH78" s="243"/>
      <c r="EGI78" s="243"/>
      <c r="EGJ78" s="243"/>
      <c r="EGK78" s="243"/>
      <c r="EGL78" s="243"/>
      <c r="EGM78" s="243"/>
      <c r="EGN78" s="243"/>
      <c r="EGO78" s="243"/>
      <c r="EGP78" s="243"/>
      <c r="EGQ78" s="243"/>
      <c r="EGR78" s="243"/>
      <c r="EGS78" s="243"/>
      <c r="EGT78" s="243"/>
      <c r="EGU78" s="243"/>
      <c r="EGV78" s="243"/>
      <c r="EGW78" s="243"/>
      <c r="EGX78" s="243"/>
      <c r="EGY78" s="243"/>
      <c r="EGZ78" s="243"/>
      <c r="EHA78" s="243"/>
      <c r="EHB78" s="243"/>
      <c r="EHC78" s="243"/>
      <c r="EHD78" s="243"/>
      <c r="EHE78" s="243"/>
      <c r="EHF78" s="243"/>
      <c r="EHG78" s="243"/>
      <c r="EHH78" s="243"/>
      <c r="EHI78" s="243"/>
      <c r="EHJ78" s="243"/>
      <c r="EHK78" s="243"/>
      <c r="EHL78" s="243"/>
      <c r="EHM78" s="243"/>
      <c r="EHN78" s="243"/>
      <c r="EHO78" s="243"/>
      <c r="EHP78" s="243"/>
      <c r="EHQ78" s="243"/>
      <c r="EHR78" s="243"/>
      <c r="EHS78" s="243"/>
      <c r="EHT78" s="243"/>
      <c r="EHU78" s="243"/>
      <c r="EHV78" s="243"/>
      <c r="EHW78" s="243"/>
      <c r="EHX78" s="243"/>
      <c r="EHY78" s="243"/>
      <c r="EHZ78" s="243"/>
      <c r="EIA78" s="243"/>
      <c r="EIB78" s="243"/>
      <c r="EIC78" s="243"/>
      <c r="EID78" s="243"/>
      <c r="EIE78" s="243"/>
      <c r="EIF78" s="243"/>
      <c r="EIG78" s="243"/>
      <c r="EIH78" s="243"/>
      <c r="EII78" s="243"/>
      <c r="EIJ78" s="243"/>
      <c r="EIK78" s="243"/>
      <c r="EIL78" s="243"/>
      <c r="EIM78" s="243"/>
      <c r="EIN78" s="243"/>
      <c r="EIO78" s="243"/>
      <c r="EIP78" s="243"/>
      <c r="EIQ78" s="243"/>
      <c r="EIR78" s="243"/>
      <c r="EIS78" s="243"/>
      <c r="EIT78" s="243"/>
      <c r="EIU78" s="243"/>
      <c r="EIV78" s="243"/>
      <c r="EIW78" s="243"/>
      <c r="EIX78" s="243"/>
      <c r="EIY78" s="243"/>
      <c r="EIZ78" s="243"/>
      <c r="EJA78" s="243"/>
      <c r="EJB78" s="243"/>
      <c r="EJC78" s="243"/>
      <c r="EJD78" s="243"/>
      <c r="EJE78" s="243"/>
      <c r="EJF78" s="243"/>
      <c r="EJG78" s="243"/>
      <c r="EJH78" s="243"/>
      <c r="EJI78" s="243"/>
      <c r="EJJ78" s="243"/>
      <c r="EJK78" s="243"/>
      <c r="EJL78" s="243"/>
      <c r="EJM78" s="243"/>
      <c r="EJN78" s="243"/>
      <c r="EJO78" s="243"/>
      <c r="EJP78" s="243"/>
      <c r="EJQ78" s="243"/>
      <c r="EJR78" s="243"/>
      <c r="EJS78" s="243"/>
      <c r="EJT78" s="243"/>
      <c r="EJU78" s="243"/>
      <c r="EJV78" s="243"/>
      <c r="EJW78" s="243"/>
      <c r="EJX78" s="243"/>
      <c r="EJY78" s="243"/>
      <c r="EJZ78" s="243"/>
      <c r="EKA78" s="243"/>
      <c r="EKB78" s="243"/>
      <c r="EKC78" s="243"/>
      <c r="EKD78" s="243"/>
      <c r="EKE78" s="243"/>
      <c r="EKF78" s="243"/>
      <c r="EKG78" s="243"/>
      <c r="EKH78" s="243"/>
      <c r="EKI78" s="243"/>
      <c r="EKJ78" s="243"/>
      <c r="EKK78" s="243"/>
      <c r="EKL78" s="243"/>
      <c r="EKM78" s="243"/>
      <c r="EKN78" s="243"/>
      <c r="EKO78" s="243"/>
      <c r="EKP78" s="243"/>
      <c r="EKQ78" s="243"/>
      <c r="EKR78" s="243"/>
      <c r="EKS78" s="243"/>
      <c r="EKT78" s="243"/>
      <c r="EKU78" s="243"/>
      <c r="EKV78" s="243"/>
      <c r="EKW78" s="243"/>
      <c r="EKX78" s="243"/>
      <c r="EKY78" s="243"/>
      <c r="EKZ78" s="243"/>
      <c r="ELA78" s="243"/>
      <c r="ELB78" s="243"/>
      <c r="ELC78" s="243"/>
      <c r="ELD78" s="243"/>
      <c r="ELE78" s="243"/>
      <c r="ELF78" s="243"/>
      <c r="ELG78" s="243"/>
      <c r="ELH78" s="243"/>
      <c r="ELI78" s="243"/>
      <c r="ELJ78" s="243"/>
      <c r="ELK78" s="243"/>
      <c r="ELL78" s="243"/>
      <c r="ELM78" s="243"/>
      <c r="ELN78" s="243"/>
      <c r="ELO78" s="243"/>
      <c r="ELP78" s="243"/>
      <c r="ELQ78" s="243"/>
      <c r="ELR78" s="243"/>
      <c r="ELS78" s="243"/>
      <c r="ELT78" s="243"/>
      <c r="ELU78" s="243"/>
      <c r="ELV78" s="243"/>
      <c r="ELW78" s="243"/>
      <c r="ELX78" s="243"/>
      <c r="ELY78" s="243"/>
      <c r="ELZ78" s="243"/>
      <c r="EMA78" s="243"/>
      <c r="EMB78" s="243"/>
      <c r="EMC78" s="243"/>
      <c r="EMD78" s="243"/>
      <c r="EME78" s="243"/>
      <c r="EMF78" s="243"/>
      <c r="EMG78" s="243"/>
      <c r="EMH78" s="243"/>
      <c r="EMI78" s="243"/>
      <c r="EMJ78" s="243"/>
      <c r="EMK78" s="243"/>
      <c r="EML78" s="243"/>
      <c r="EMM78" s="243"/>
      <c r="EMN78" s="243"/>
      <c r="EMO78" s="243"/>
      <c r="EMP78" s="243"/>
      <c r="EMQ78" s="243"/>
      <c r="EMR78" s="243"/>
      <c r="EMS78" s="243"/>
      <c r="EMT78" s="243"/>
      <c r="EMU78" s="243"/>
      <c r="EMV78" s="243"/>
      <c r="EMW78" s="243"/>
      <c r="EMX78" s="243"/>
      <c r="EMY78" s="243"/>
      <c r="EMZ78" s="243"/>
      <c r="ENA78" s="243"/>
      <c r="ENB78" s="243"/>
      <c r="ENC78" s="243"/>
      <c r="END78" s="243"/>
      <c r="ENE78" s="243"/>
      <c r="ENF78" s="243"/>
      <c r="ENG78" s="243"/>
      <c r="ENH78" s="243"/>
      <c r="ENI78" s="243"/>
      <c r="ENJ78" s="243"/>
      <c r="ENK78" s="243"/>
      <c r="ENL78" s="243"/>
      <c r="ENM78" s="243"/>
      <c r="ENN78" s="243"/>
      <c r="ENO78" s="243"/>
      <c r="ENP78" s="243"/>
      <c r="ENQ78" s="243"/>
      <c r="ENR78" s="243"/>
      <c r="ENS78" s="243"/>
      <c r="ENT78" s="243"/>
      <c r="ENU78" s="243"/>
      <c r="ENV78" s="243"/>
      <c r="ENW78" s="243"/>
      <c r="ENX78" s="243"/>
      <c r="ENY78" s="243"/>
      <c r="ENZ78" s="243"/>
      <c r="EOA78" s="243"/>
      <c r="EOB78" s="243"/>
      <c r="EOC78" s="243"/>
      <c r="EOD78" s="243"/>
      <c r="EOE78" s="243"/>
      <c r="EOF78" s="243"/>
      <c r="EOG78" s="243"/>
      <c r="EOH78" s="243"/>
      <c r="EOI78" s="243"/>
      <c r="EOJ78" s="243"/>
      <c r="EOK78" s="243"/>
      <c r="EOL78" s="243"/>
      <c r="EOM78" s="243"/>
      <c r="EON78" s="243"/>
      <c r="EOO78" s="243"/>
      <c r="EOP78" s="243"/>
      <c r="EOQ78" s="243"/>
      <c r="EOR78" s="243"/>
      <c r="EOS78" s="243"/>
      <c r="EOT78" s="243"/>
      <c r="EOU78" s="243"/>
      <c r="EOV78" s="243"/>
      <c r="EOW78" s="243"/>
      <c r="EOX78" s="243"/>
      <c r="EOY78" s="243"/>
      <c r="EOZ78" s="243"/>
      <c r="EPA78" s="243"/>
      <c r="EPB78" s="243"/>
      <c r="EPC78" s="243"/>
      <c r="EPD78" s="243"/>
      <c r="EPE78" s="243"/>
      <c r="EPF78" s="243"/>
      <c r="EPG78" s="243"/>
      <c r="EPH78" s="243"/>
      <c r="EPI78" s="243"/>
      <c r="EPJ78" s="243"/>
      <c r="EPK78" s="243"/>
      <c r="EPL78" s="243"/>
      <c r="EPM78" s="243"/>
      <c r="EPN78" s="243"/>
      <c r="EPO78" s="243"/>
      <c r="EPP78" s="243"/>
      <c r="EPQ78" s="243"/>
      <c r="EPR78" s="243"/>
      <c r="EPS78" s="243"/>
      <c r="EPT78" s="243"/>
      <c r="EPU78" s="243"/>
      <c r="EPV78" s="243"/>
      <c r="EPW78" s="243"/>
      <c r="EPX78" s="243"/>
      <c r="EPY78" s="243"/>
      <c r="EPZ78" s="243"/>
      <c r="EQA78" s="243"/>
      <c r="EQB78" s="243"/>
      <c r="EQC78" s="243"/>
      <c r="EQD78" s="243"/>
      <c r="EQE78" s="243"/>
      <c r="EQF78" s="243"/>
      <c r="EQG78" s="243"/>
      <c r="EQH78" s="243"/>
      <c r="EQI78" s="243"/>
      <c r="EQJ78" s="243"/>
      <c r="EQK78" s="243"/>
      <c r="EQL78" s="243"/>
      <c r="EQM78" s="243"/>
      <c r="EQN78" s="243"/>
      <c r="EQO78" s="243"/>
      <c r="EQP78" s="243"/>
      <c r="EQQ78" s="243"/>
      <c r="EQR78" s="243"/>
      <c r="EQS78" s="243"/>
      <c r="EQT78" s="243"/>
      <c r="EQU78" s="243"/>
      <c r="EQV78" s="243"/>
      <c r="EQW78" s="243"/>
      <c r="EQX78" s="243"/>
      <c r="EQY78" s="243"/>
      <c r="EQZ78" s="243"/>
      <c r="ERA78" s="243"/>
      <c r="ERB78" s="243"/>
      <c r="ERC78" s="243"/>
      <c r="ERD78" s="243"/>
      <c r="ERE78" s="243"/>
      <c r="ERF78" s="243"/>
      <c r="ERG78" s="243"/>
      <c r="ERH78" s="243"/>
      <c r="ERI78" s="243"/>
      <c r="ERJ78" s="243"/>
      <c r="ERK78" s="243"/>
      <c r="ERL78" s="243"/>
      <c r="ERM78" s="243"/>
      <c r="ERN78" s="243"/>
      <c r="ERO78" s="243"/>
      <c r="ERP78" s="243"/>
      <c r="ERQ78" s="243"/>
      <c r="ERR78" s="243"/>
      <c r="ERS78" s="243"/>
      <c r="ERT78" s="243"/>
      <c r="ERU78" s="243"/>
      <c r="ERV78" s="243"/>
      <c r="ERW78" s="243"/>
      <c r="ERX78" s="243"/>
      <c r="ERY78" s="243"/>
      <c r="ERZ78" s="243"/>
      <c r="ESA78" s="243"/>
      <c r="ESB78" s="243"/>
      <c r="ESC78" s="243"/>
      <c r="ESD78" s="243"/>
      <c r="ESE78" s="243"/>
      <c r="ESF78" s="243"/>
      <c r="ESG78" s="243"/>
      <c r="ESH78" s="243"/>
      <c r="ESI78" s="243"/>
      <c r="ESJ78" s="243"/>
      <c r="ESK78" s="243"/>
      <c r="ESL78" s="243"/>
      <c r="ESM78" s="243"/>
      <c r="ESN78" s="243"/>
      <c r="ESO78" s="243"/>
      <c r="ESP78" s="243"/>
      <c r="ESQ78" s="243"/>
      <c r="ESR78" s="243"/>
      <c r="ESS78" s="243"/>
      <c r="EST78" s="243"/>
      <c r="ESU78" s="243"/>
      <c r="ESV78" s="243"/>
      <c r="ESW78" s="243"/>
      <c r="ESX78" s="243"/>
      <c r="ESY78" s="243"/>
      <c r="ESZ78" s="243"/>
      <c r="ETA78" s="243"/>
      <c r="ETB78" s="243"/>
      <c r="ETC78" s="243"/>
      <c r="ETD78" s="243"/>
      <c r="ETE78" s="243"/>
      <c r="ETF78" s="243"/>
      <c r="ETG78" s="243"/>
      <c r="ETH78" s="243"/>
      <c r="ETI78" s="243"/>
      <c r="ETJ78" s="243"/>
      <c r="ETK78" s="243"/>
      <c r="ETL78" s="243"/>
      <c r="ETM78" s="243"/>
      <c r="ETN78" s="243"/>
      <c r="ETO78" s="243"/>
      <c r="ETP78" s="243"/>
      <c r="ETQ78" s="243"/>
      <c r="ETR78" s="243"/>
      <c r="ETS78" s="243"/>
      <c r="ETT78" s="243"/>
      <c r="ETU78" s="243"/>
      <c r="ETV78" s="243"/>
      <c r="ETW78" s="243"/>
      <c r="ETX78" s="243"/>
      <c r="ETY78" s="243"/>
      <c r="ETZ78" s="243"/>
      <c r="EUA78" s="243"/>
      <c r="EUB78" s="243"/>
      <c r="EUC78" s="243"/>
      <c r="EUD78" s="243"/>
      <c r="EUE78" s="243"/>
      <c r="EUF78" s="243"/>
      <c r="EUG78" s="243"/>
      <c r="EUH78" s="243"/>
      <c r="EUI78" s="243"/>
      <c r="EUJ78" s="243"/>
      <c r="EUK78" s="243"/>
      <c r="EUL78" s="243"/>
      <c r="EUM78" s="243"/>
      <c r="EUN78" s="243"/>
      <c r="EUO78" s="243"/>
      <c r="EUP78" s="243"/>
      <c r="EUQ78" s="243"/>
      <c r="EUR78" s="243"/>
      <c r="EUS78" s="243"/>
      <c r="EUT78" s="243"/>
      <c r="EUU78" s="243"/>
      <c r="EUV78" s="243"/>
      <c r="EUW78" s="243"/>
      <c r="EUX78" s="243"/>
      <c r="EUY78" s="243"/>
      <c r="EUZ78" s="243"/>
      <c r="EVA78" s="243"/>
      <c r="EVB78" s="243"/>
      <c r="EVC78" s="243"/>
      <c r="EVD78" s="243"/>
      <c r="EVE78" s="243"/>
      <c r="EVF78" s="243"/>
      <c r="EVG78" s="243"/>
      <c r="EVH78" s="243"/>
      <c r="EVI78" s="243"/>
      <c r="EVJ78" s="243"/>
      <c r="EVK78" s="243"/>
      <c r="EVL78" s="243"/>
      <c r="EVM78" s="243"/>
      <c r="EVN78" s="243"/>
      <c r="EVO78" s="243"/>
      <c r="EVP78" s="243"/>
      <c r="EVQ78" s="243"/>
      <c r="EVR78" s="243"/>
      <c r="EVS78" s="243"/>
      <c r="EVT78" s="243"/>
      <c r="EVU78" s="243"/>
      <c r="EVV78" s="243"/>
      <c r="EVW78" s="243"/>
      <c r="EVX78" s="243"/>
      <c r="EVY78" s="243"/>
      <c r="EVZ78" s="243"/>
      <c r="EWA78" s="243"/>
      <c r="EWB78" s="243"/>
      <c r="EWC78" s="243"/>
      <c r="EWD78" s="243"/>
      <c r="EWE78" s="243"/>
      <c r="EWF78" s="243"/>
      <c r="EWG78" s="243"/>
      <c r="EWH78" s="243"/>
      <c r="EWI78" s="243"/>
      <c r="EWJ78" s="243"/>
      <c r="EWK78" s="243"/>
      <c r="EWL78" s="243"/>
      <c r="EWM78" s="243"/>
      <c r="EWN78" s="243"/>
      <c r="EWO78" s="243"/>
      <c r="EWP78" s="243"/>
      <c r="EWQ78" s="243"/>
      <c r="EWR78" s="243"/>
      <c r="EWS78" s="243"/>
      <c r="EWT78" s="243"/>
      <c r="EWU78" s="243"/>
      <c r="EWV78" s="243"/>
      <c r="EWW78" s="243"/>
      <c r="EWX78" s="243"/>
      <c r="EWY78" s="243"/>
      <c r="EWZ78" s="243"/>
      <c r="EXA78" s="243"/>
      <c r="EXB78" s="243"/>
      <c r="EXC78" s="243"/>
      <c r="EXD78" s="243"/>
      <c r="EXE78" s="243"/>
      <c r="EXF78" s="243"/>
      <c r="EXG78" s="243"/>
      <c r="EXH78" s="243"/>
      <c r="EXI78" s="243"/>
      <c r="EXJ78" s="243"/>
      <c r="EXK78" s="243"/>
      <c r="EXL78" s="243"/>
      <c r="EXM78" s="243"/>
      <c r="EXN78" s="243"/>
      <c r="EXO78" s="243"/>
      <c r="EXP78" s="243"/>
      <c r="EXQ78" s="243"/>
      <c r="EXR78" s="243"/>
      <c r="EXS78" s="243"/>
      <c r="EXT78" s="243"/>
      <c r="EXU78" s="243"/>
      <c r="EXV78" s="243"/>
      <c r="EXW78" s="243"/>
      <c r="EXX78" s="243"/>
      <c r="EXY78" s="243"/>
      <c r="EXZ78" s="243"/>
      <c r="EYA78" s="243"/>
      <c r="EYB78" s="243"/>
      <c r="EYC78" s="243"/>
      <c r="EYD78" s="243"/>
      <c r="EYE78" s="243"/>
      <c r="EYF78" s="243"/>
      <c r="EYG78" s="243"/>
      <c r="EYH78" s="243"/>
      <c r="EYI78" s="243"/>
      <c r="EYJ78" s="243"/>
      <c r="EYK78" s="243"/>
      <c r="EYL78" s="243"/>
      <c r="EYM78" s="243"/>
      <c r="EYN78" s="243"/>
      <c r="EYO78" s="243"/>
      <c r="EYP78" s="243"/>
      <c r="EYQ78" s="243"/>
      <c r="EYR78" s="243"/>
      <c r="EYS78" s="243"/>
      <c r="EYT78" s="243"/>
      <c r="EYU78" s="243"/>
      <c r="EYV78" s="243"/>
      <c r="EYW78" s="243"/>
      <c r="EYX78" s="243"/>
      <c r="EYY78" s="243"/>
      <c r="EYZ78" s="243"/>
      <c r="EZA78" s="243"/>
      <c r="EZB78" s="243"/>
      <c r="EZC78" s="243"/>
      <c r="EZD78" s="243"/>
      <c r="EZE78" s="243"/>
      <c r="EZF78" s="243"/>
      <c r="EZG78" s="243"/>
      <c r="EZH78" s="243"/>
      <c r="EZI78" s="243"/>
      <c r="EZJ78" s="243"/>
      <c r="EZK78" s="243"/>
      <c r="EZL78" s="243"/>
      <c r="EZM78" s="243"/>
      <c r="EZN78" s="243"/>
      <c r="EZO78" s="243"/>
      <c r="EZP78" s="243"/>
      <c r="EZQ78" s="243"/>
      <c r="EZR78" s="243"/>
      <c r="EZS78" s="243"/>
      <c r="EZT78" s="243"/>
      <c r="EZU78" s="243"/>
      <c r="EZV78" s="243"/>
      <c r="EZW78" s="243"/>
      <c r="EZX78" s="243"/>
      <c r="EZY78" s="243"/>
      <c r="EZZ78" s="243"/>
      <c r="FAA78" s="243"/>
      <c r="FAB78" s="243"/>
      <c r="FAC78" s="243"/>
      <c r="FAD78" s="243"/>
      <c r="FAE78" s="243"/>
      <c r="FAF78" s="243"/>
      <c r="FAG78" s="243"/>
      <c r="FAH78" s="243"/>
      <c r="FAI78" s="243"/>
      <c r="FAJ78" s="243"/>
      <c r="FAK78" s="243"/>
      <c r="FAL78" s="243"/>
      <c r="FAM78" s="243"/>
      <c r="FAN78" s="243"/>
      <c r="FAO78" s="243"/>
      <c r="FAP78" s="243"/>
      <c r="FAQ78" s="243"/>
      <c r="FAR78" s="243"/>
      <c r="FAS78" s="243"/>
      <c r="FAT78" s="243"/>
      <c r="FAU78" s="243"/>
      <c r="FAV78" s="243"/>
      <c r="FAW78" s="243"/>
      <c r="FAX78" s="243"/>
      <c r="FAY78" s="243"/>
      <c r="FAZ78" s="243"/>
      <c r="FBA78" s="243"/>
      <c r="FBB78" s="243"/>
      <c r="FBC78" s="243"/>
      <c r="FBD78" s="243"/>
      <c r="FBE78" s="243"/>
      <c r="FBF78" s="243"/>
      <c r="FBG78" s="243"/>
      <c r="FBH78" s="243"/>
      <c r="FBI78" s="243"/>
      <c r="FBJ78" s="243"/>
      <c r="FBK78" s="243"/>
      <c r="FBL78" s="243"/>
      <c r="FBM78" s="243"/>
      <c r="FBN78" s="243"/>
      <c r="FBO78" s="243"/>
      <c r="FBP78" s="243"/>
      <c r="FBQ78" s="243"/>
      <c r="FBR78" s="243"/>
      <c r="FBS78" s="243"/>
      <c r="FBT78" s="243"/>
      <c r="FBU78" s="243"/>
      <c r="FBV78" s="243"/>
      <c r="FBW78" s="243"/>
      <c r="FBX78" s="243"/>
      <c r="FBY78" s="243"/>
      <c r="FBZ78" s="243"/>
      <c r="FCA78" s="243"/>
      <c r="FCB78" s="243"/>
      <c r="FCC78" s="243"/>
      <c r="FCD78" s="243"/>
      <c r="FCE78" s="243"/>
      <c r="FCF78" s="243"/>
      <c r="FCG78" s="243"/>
      <c r="FCH78" s="243"/>
      <c r="FCI78" s="243"/>
      <c r="FCJ78" s="243"/>
      <c r="FCK78" s="243"/>
      <c r="FCL78" s="243"/>
      <c r="FCM78" s="243"/>
      <c r="FCN78" s="243"/>
      <c r="FCO78" s="243"/>
      <c r="FCP78" s="243"/>
      <c r="FCQ78" s="243"/>
      <c r="FCR78" s="243"/>
      <c r="FCS78" s="243"/>
      <c r="FCT78" s="243"/>
      <c r="FCU78" s="243"/>
      <c r="FCV78" s="243"/>
      <c r="FCW78" s="243"/>
      <c r="FCX78" s="243"/>
      <c r="FCY78" s="243"/>
      <c r="FCZ78" s="243"/>
      <c r="FDA78" s="243"/>
      <c r="FDB78" s="243"/>
      <c r="FDC78" s="243"/>
      <c r="FDD78" s="243"/>
      <c r="FDE78" s="243"/>
      <c r="FDF78" s="243"/>
      <c r="FDG78" s="243"/>
      <c r="FDH78" s="243"/>
      <c r="FDI78" s="243"/>
      <c r="FDJ78" s="243"/>
      <c r="FDK78" s="243"/>
      <c r="FDL78" s="243"/>
      <c r="FDM78" s="243"/>
      <c r="FDN78" s="243"/>
      <c r="FDO78" s="243"/>
      <c r="FDP78" s="243"/>
      <c r="FDQ78" s="243"/>
      <c r="FDR78" s="243"/>
      <c r="FDS78" s="243"/>
      <c r="FDT78" s="243"/>
      <c r="FDU78" s="243"/>
      <c r="FDV78" s="243"/>
      <c r="FDW78" s="243"/>
      <c r="FDX78" s="243"/>
      <c r="FDY78" s="243"/>
      <c r="FDZ78" s="243"/>
      <c r="FEA78" s="243"/>
      <c r="FEB78" s="243"/>
      <c r="FEC78" s="243"/>
      <c r="FED78" s="243"/>
      <c r="FEE78" s="243"/>
      <c r="FEF78" s="243"/>
      <c r="FEG78" s="243"/>
      <c r="FEH78" s="243"/>
      <c r="FEI78" s="243"/>
      <c r="FEJ78" s="243"/>
      <c r="FEK78" s="243"/>
      <c r="FEL78" s="243"/>
      <c r="FEM78" s="243"/>
      <c r="FEN78" s="243"/>
      <c r="FEO78" s="243"/>
      <c r="FEP78" s="243"/>
      <c r="FEQ78" s="243"/>
      <c r="FER78" s="243"/>
      <c r="FES78" s="243"/>
      <c r="FET78" s="243"/>
      <c r="FEU78" s="243"/>
      <c r="FEV78" s="243"/>
      <c r="FEW78" s="243"/>
      <c r="FEX78" s="243"/>
      <c r="FEY78" s="243"/>
      <c r="FEZ78" s="243"/>
      <c r="FFA78" s="243"/>
      <c r="FFB78" s="243"/>
      <c r="FFC78" s="243"/>
      <c r="FFD78" s="243"/>
      <c r="FFE78" s="243"/>
      <c r="FFF78" s="243"/>
      <c r="FFG78" s="243"/>
      <c r="FFH78" s="243"/>
      <c r="FFI78" s="243"/>
      <c r="FFJ78" s="243"/>
      <c r="FFK78" s="243"/>
      <c r="FFL78" s="243"/>
      <c r="FFM78" s="243"/>
      <c r="FFN78" s="243"/>
      <c r="FFO78" s="243"/>
      <c r="FFP78" s="243"/>
      <c r="FFQ78" s="243"/>
      <c r="FFR78" s="243"/>
      <c r="FFS78" s="243"/>
      <c r="FFT78" s="243"/>
      <c r="FFU78" s="243"/>
      <c r="FFV78" s="243"/>
      <c r="FFW78" s="243"/>
      <c r="FFX78" s="243"/>
      <c r="FFY78" s="243"/>
      <c r="FFZ78" s="243"/>
      <c r="FGA78" s="243"/>
      <c r="FGB78" s="243"/>
      <c r="FGC78" s="243"/>
      <c r="FGD78" s="243"/>
      <c r="FGE78" s="243"/>
      <c r="FGF78" s="243"/>
      <c r="FGG78" s="243"/>
      <c r="FGH78" s="243"/>
      <c r="FGI78" s="243"/>
      <c r="FGJ78" s="243"/>
      <c r="FGK78" s="243"/>
      <c r="FGL78" s="243"/>
      <c r="FGM78" s="243"/>
      <c r="FGN78" s="243"/>
      <c r="FGO78" s="243"/>
      <c r="FGP78" s="243"/>
      <c r="FGQ78" s="243"/>
      <c r="FGR78" s="243"/>
      <c r="FGS78" s="243"/>
      <c r="FGT78" s="243"/>
      <c r="FGU78" s="243"/>
      <c r="FGV78" s="243"/>
      <c r="FGW78" s="243"/>
      <c r="FGX78" s="243"/>
      <c r="FGY78" s="243"/>
      <c r="FGZ78" s="243"/>
      <c r="FHA78" s="243"/>
      <c r="FHB78" s="243"/>
      <c r="FHC78" s="243"/>
      <c r="FHD78" s="243"/>
      <c r="FHE78" s="243"/>
      <c r="FHF78" s="243"/>
      <c r="FHG78" s="243"/>
      <c r="FHH78" s="243"/>
      <c r="FHI78" s="243"/>
      <c r="FHJ78" s="243"/>
      <c r="FHK78" s="243"/>
      <c r="FHL78" s="243"/>
      <c r="FHM78" s="243"/>
      <c r="FHN78" s="243"/>
      <c r="FHO78" s="243"/>
      <c r="FHP78" s="243"/>
      <c r="FHQ78" s="243"/>
      <c r="FHR78" s="243"/>
      <c r="FHS78" s="243"/>
      <c r="FHT78" s="243"/>
      <c r="FHU78" s="243"/>
      <c r="FHV78" s="243"/>
      <c r="FHW78" s="243"/>
      <c r="FHX78" s="243"/>
      <c r="FHY78" s="243"/>
      <c r="FHZ78" s="243"/>
      <c r="FIA78" s="243"/>
      <c r="FIB78" s="243"/>
      <c r="FIC78" s="243"/>
      <c r="FID78" s="243"/>
      <c r="FIE78" s="243"/>
      <c r="FIF78" s="243"/>
      <c r="FIG78" s="243"/>
      <c r="FIH78" s="243"/>
      <c r="FII78" s="243"/>
      <c r="FIJ78" s="243"/>
      <c r="FIK78" s="243"/>
      <c r="FIL78" s="243"/>
      <c r="FIM78" s="243"/>
      <c r="FIN78" s="243"/>
      <c r="FIO78" s="243"/>
      <c r="FIP78" s="243"/>
      <c r="FIQ78" s="243"/>
      <c r="FIR78" s="243"/>
      <c r="FIS78" s="243"/>
      <c r="FIT78" s="243"/>
      <c r="FIU78" s="243"/>
      <c r="FIV78" s="243"/>
      <c r="FIW78" s="243"/>
      <c r="FIX78" s="243"/>
      <c r="FIY78" s="243"/>
      <c r="FIZ78" s="243"/>
      <c r="FJA78" s="243"/>
      <c r="FJB78" s="243"/>
      <c r="FJC78" s="243"/>
      <c r="FJD78" s="243"/>
      <c r="FJE78" s="243"/>
      <c r="FJF78" s="243"/>
      <c r="FJG78" s="243"/>
      <c r="FJH78" s="243"/>
      <c r="FJI78" s="243"/>
      <c r="FJJ78" s="243"/>
      <c r="FJK78" s="243"/>
      <c r="FJL78" s="243"/>
      <c r="FJM78" s="243"/>
      <c r="FJN78" s="243"/>
      <c r="FJO78" s="243"/>
      <c r="FJP78" s="243"/>
      <c r="FJQ78" s="243"/>
      <c r="FJR78" s="243"/>
      <c r="FJS78" s="243"/>
      <c r="FJT78" s="243"/>
      <c r="FJU78" s="243"/>
      <c r="FJV78" s="243"/>
      <c r="FJW78" s="243"/>
      <c r="FJX78" s="243"/>
      <c r="FJY78" s="243"/>
      <c r="FJZ78" s="243"/>
      <c r="FKA78" s="243"/>
      <c r="FKB78" s="243"/>
      <c r="FKC78" s="243"/>
      <c r="FKD78" s="243"/>
      <c r="FKE78" s="243"/>
      <c r="FKF78" s="243"/>
      <c r="FKG78" s="243"/>
      <c r="FKH78" s="243"/>
      <c r="FKI78" s="243"/>
      <c r="FKJ78" s="243"/>
      <c r="FKK78" s="243"/>
      <c r="FKL78" s="243"/>
      <c r="FKM78" s="243"/>
      <c r="FKN78" s="243"/>
      <c r="FKO78" s="243"/>
      <c r="FKP78" s="243"/>
      <c r="FKQ78" s="243"/>
      <c r="FKR78" s="243"/>
      <c r="FKS78" s="243"/>
      <c r="FKT78" s="243"/>
      <c r="FKU78" s="243"/>
      <c r="FKV78" s="243"/>
      <c r="FKW78" s="243"/>
      <c r="FKX78" s="243"/>
      <c r="FKY78" s="243"/>
      <c r="FKZ78" s="243"/>
      <c r="FLA78" s="243"/>
      <c r="FLB78" s="243"/>
      <c r="FLC78" s="243"/>
      <c r="FLD78" s="243"/>
      <c r="FLE78" s="243"/>
      <c r="FLF78" s="243"/>
      <c r="FLG78" s="243"/>
      <c r="FLH78" s="243"/>
      <c r="FLI78" s="243"/>
      <c r="FLJ78" s="243"/>
      <c r="FLK78" s="243"/>
      <c r="FLL78" s="243"/>
      <c r="FLM78" s="243"/>
      <c r="FLN78" s="243"/>
      <c r="FLO78" s="243"/>
      <c r="FLP78" s="243"/>
      <c r="FLQ78" s="243"/>
      <c r="FLR78" s="243"/>
      <c r="FLS78" s="243"/>
      <c r="FLT78" s="243"/>
      <c r="FLU78" s="243"/>
      <c r="FLV78" s="243"/>
      <c r="FLW78" s="243"/>
      <c r="FLX78" s="243"/>
      <c r="FLY78" s="243"/>
      <c r="FLZ78" s="243"/>
      <c r="FMA78" s="243"/>
      <c r="FMB78" s="243"/>
      <c r="FMC78" s="243"/>
      <c r="FMD78" s="243"/>
      <c r="FME78" s="243"/>
      <c r="FMF78" s="243"/>
      <c r="FMG78" s="243"/>
      <c r="FMH78" s="243"/>
      <c r="FMI78" s="243"/>
      <c r="FMJ78" s="243"/>
      <c r="FMK78" s="243"/>
      <c r="FML78" s="243"/>
      <c r="FMM78" s="243"/>
      <c r="FMN78" s="243"/>
      <c r="FMO78" s="243"/>
      <c r="FMP78" s="243"/>
      <c r="FMQ78" s="243"/>
      <c r="FMR78" s="243"/>
      <c r="FMS78" s="243"/>
      <c r="FMT78" s="243"/>
      <c r="FMU78" s="243"/>
      <c r="FMV78" s="243"/>
      <c r="FMW78" s="243"/>
      <c r="FMX78" s="243"/>
      <c r="FMY78" s="243"/>
      <c r="FMZ78" s="243"/>
      <c r="FNA78" s="243"/>
      <c r="FNB78" s="243"/>
      <c r="FNC78" s="243"/>
      <c r="FND78" s="243"/>
      <c r="FNE78" s="243"/>
      <c r="FNF78" s="243"/>
      <c r="FNG78" s="243"/>
      <c r="FNH78" s="243"/>
      <c r="FNI78" s="243"/>
      <c r="FNJ78" s="243"/>
      <c r="FNK78" s="243"/>
      <c r="FNL78" s="243"/>
      <c r="FNM78" s="243"/>
      <c r="FNN78" s="243"/>
      <c r="FNO78" s="243"/>
      <c r="FNP78" s="243"/>
      <c r="FNQ78" s="243"/>
      <c r="FNR78" s="243"/>
      <c r="FNS78" s="243"/>
      <c r="FNT78" s="243"/>
      <c r="FNU78" s="243"/>
      <c r="FNV78" s="243"/>
      <c r="FNW78" s="243"/>
      <c r="FNX78" s="243"/>
      <c r="FNY78" s="243"/>
      <c r="FNZ78" s="243"/>
      <c r="FOA78" s="243"/>
      <c r="FOB78" s="243"/>
      <c r="FOC78" s="243"/>
      <c r="FOD78" s="243"/>
      <c r="FOE78" s="243"/>
      <c r="FOF78" s="243"/>
      <c r="FOG78" s="243"/>
      <c r="FOH78" s="243"/>
      <c r="FOI78" s="243"/>
      <c r="FOJ78" s="243"/>
      <c r="FOK78" s="243"/>
      <c r="FOL78" s="243"/>
      <c r="FOM78" s="243"/>
      <c r="FON78" s="243"/>
      <c r="FOO78" s="243"/>
      <c r="FOP78" s="243"/>
      <c r="FOQ78" s="243"/>
      <c r="FOR78" s="243"/>
      <c r="FOS78" s="243"/>
      <c r="FOT78" s="243"/>
      <c r="FOU78" s="243"/>
      <c r="FOV78" s="243"/>
      <c r="FOW78" s="243"/>
      <c r="FOX78" s="243"/>
      <c r="FOY78" s="243"/>
      <c r="FOZ78" s="243"/>
      <c r="FPA78" s="243"/>
      <c r="FPB78" s="243"/>
      <c r="FPC78" s="243"/>
      <c r="FPD78" s="243"/>
      <c r="FPE78" s="243"/>
      <c r="FPF78" s="243"/>
      <c r="FPG78" s="243"/>
      <c r="FPH78" s="243"/>
      <c r="FPI78" s="243"/>
      <c r="FPJ78" s="243"/>
      <c r="FPK78" s="243"/>
      <c r="FPL78" s="243"/>
      <c r="FPM78" s="243"/>
      <c r="FPN78" s="243"/>
      <c r="FPO78" s="243"/>
      <c r="FPP78" s="243"/>
      <c r="FPQ78" s="243"/>
      <c r="FPR78" s="243"/>
      <c r="FPS78" s="243"/>
      <c r="FPT78" s="243"/>
      <c r="FPU78" s="243"/>
      <c r="FPV78" s="243"/>
      <c r="FPW78" s="243"/>
      <c r="FPX78" s="243"/>
      <c r="FPY78" s="243"/>
      <c r="FPZ78" s="243"/>
      <c r="FQA78" s="243"/>
      <c r="FQB78" s="243"/>
      <c r="FQC78" s="243"/>
      <c r="FQD78" s="243"/>
      <c r="FQE78" s="243"/>
      <c r="FQF78" s="243"/>
      <c r="FQG78" s="243"/>
      <c r="FQH78" s="243"/>
      <c r="FQI78" s="243"/>
      <c r="FQJ78" s="243"/>
      <c r="FQK78" s="243"/>
      <c r="FQL78" s="243"/>
      <c r="FQM78" s="243"/>
      <c r="FQN78" s="243"/>
      <c r="FQO78" s="243"/>
      <c r="FQP78" s="243"/>
      <c r="FQQ78" s="243"/>
      <c r="FQR78" s="243"/>
      <c r="FQS78" s="243"/>
      <c r="FQT78" s="243"/>
      <c r="FQU78" s="243"/>
      <c r="FQV78" s="243"/>
      <c r="FQW78" s="243"/>
      <c r="FQX78" s="243"/>
      <c r="FQY78" s="243"/>
      <c r="FQZ78" s="243"/>
      <c r="FRA78" s="243"/>
      <c r="FRB78" s="243"/>
      <c r="FRC78" s="243"/>
      <c r="FRD78" s="243"/>
      <c r="FRE78" s="243"/>
      <c r="FRF78" s="243"/>
      <c r="FRG78" s="243"/>
      <c r="FRH78" s="243"/>
      <c r="FRI78" s="243"/>
      <c r="FRJ78" s="243"/>
      <c r="FRK78" s="243"/>
      <c r="FRL78" s="243"/>
      <c r="FRM78" s="243"/>
      <c r="FRN78" s="243"/>
      <c r="FRO78" s="243"/>
      <c r="FRP78" s="243"/>
      <c r="FRQ78" s="243"/>
      <c r="FRR78" s="243"/>
      <c r="FRS78" s="243"/>
      <c r="FRT78" s="243"/>
      <c r="FRU78" s="243"/>
      <c r="FRV78" s="243"/>
      <c r="FRW78" s="243"/>
      <c r="FRX78" s="243"/>
      <c r="FRY78" s="243"/>
      <c r="FRZ78" s="243"/>
      <c r="FSA78" s="243"/>
      <c r="FSB78" s="243"/>
      <c r="FSC78" s="243"/>
      <c r="FSD78" s="243"/>
      <c r="FSE78" s="243"/>
      <c r="FSF78" s="243"/>
      <c r="FSG78" s="243"/>
      <c r="FSH78" s="243"/>
      <c r="FSI78" s="243"/>
      <c r="FSJ78" s="243"/>
      <c r="FSK78" s="243"/>
      <c r="FSL78" s="243"/>
      <c r="FSM78" s="243"/>
      <c r="FSN78" s="243"/>
      <c r="FSO78" s="243"/>
      <c r="FSP78" s="243"/>
      <c r="FSQ78" s="243"/>
      <c r="FSR78" s="243"/>
      <c r="FSS78" s="243"/>
      <c r="FST78" s="243"/>
      <c r="FSU78" s="243"/>
      <c r="FSV78" s="243"/>
      <c r="FSW78" s="243"/>
      <c r="FSX78" s="243"/>
      <c r="FSY78" s="243"/>
      <c r="FSZ78" s="243"/>
      <c r="FTA78" s="243"/>
      <c r="FTB78" s="243"/>
      <c r="FTC78" s="243"/>
      <c r="FTD78" s="243"/>
      <c r="FTE78" s="243"/>
      <c r="FTF78" s="243"/>
      <c r="FTG78" s="243"/>
      <c r="FTH78" s="243"/>
      <c r="FTI78" s="243"/>
      <c r="FTJ78" s="243"/>
      <c r="FTK78" s="243"/>
      <c r="FTL78" s="243"/>
      <c r="FTM78" s="243"/>
      <c r="FTN78" s="243"/>
      <c r="FTO78" s="243"/>
      <c r="FTP78" s="243"/>
      <c r="FTQ78" s="243"/>
      <c r="FTR78" s="243"/>
      <c r="FTS78" s="243"/>
      <c r="FTT78" s="243"/>
      <c r="FTU78" s="243"/>
      <c r="FTV78" s="243"/>
      <c r="FTW78" s="243"/>
      <c r="FTX78" s="243"/>
      <c r="FTY78" s="243"/>
      <c r="FTZ78" s="243"/>
      <c r="FUA78" s="243"/>
      <c r="FUB78" s="243"/>
      <c r="FUC78" s="243"/>
      <c r="FUD78" s="243"/>
      <c r="FUE78" s="243"/>
      <c r="FUF78" s="243"/>
      <c r="FUG78" s="243"/>
      <c r="FUH78" s="243"/>
      <c r="FUI78" s="243"/>
      <c r="FUJ78" s="243"/>
      <c r="FUK78" s="243"/>
      <c r="FUL78" s="243"/>
      <c r="FUM78" s="243"/>
      <c r="FUN78" s="243"/>
      <c r="FUO78" s="243"/>
      <c r="FUP78" s="243"/>
      <c r="FUQ78" s="243"/>
      <c r="FUR78" s="243"/>
      <c r="FUS78" s="243"/>
      <c r="FUT78" s="243"/>
      <c r="FUU78" s="243"/>
      <c r="FUV78" s="243"/>
      <c r="FUW78" s="243"/>
      <c r="FUX78" s="243"/>
      <c r="FUY78" s="243"/>
      <c r="FUZ78" s="243"/>
      <c r="FVA78" s="243"/>
      <c r="FVB78" s="243"/>
      <c r="FVC78" s="243"/>
      <c r="FVD78" s="243"/>
      <c r="FVE78" s="243"/>
      <c r="FVF78" s="243"/>
      <c r="FVG78" s="243"/>
      <c r="FVH78" s="243"/>
      <c r="FVI78" s="243"/>
      <c r="FVJ78" s="243"/>
      <c r="FVK78" s="243"/>
      <c r="FVL78" s="243"/>
      <c r="FVM78" s="243"/>
      <c r="FVN78" s="243"/>
      <c r="FVO78" s="243"/>
      <c r="FVP78" s="243"/>
      <c r="FVQ78" s="243"/>
      <c r="FVR78" s="243"/>
      <c r="FVS78" s="243"/>
      <c r="FVT78" s="243"/>
      <c r="FVU78" s="243"/>
      <c r="FVV78" s="243"/>
      <c r="FVW78" s="243"/>
      <c r="FVX78" s="243"/>
      <c r="FVY78" s="243"/>
      <c r="FVZ78" s="243"/>
      <c r="FWA78" s="243"/>
      <c r="FWB78" s="243"/>
      <c r="FWC78" s="243"/>
      <c r="FWD78" s="243"/>
      <c r="FWE78" s="243"/>
      <c r="FWF78" s="243"/>
      <c r="FWG78" s="243"/>
      <c r="FWH78" s="243"/>
      <c r="FWI78" s="243"/>
      <c r="FWJ78" s="243"/>
      <c r="FWK78" s="243"/>
      <c r="FWL78" s="243"/>
      <c r="FWM78" s="243"/>
      <c r="FWN78" s="243"/>
      <c r="FWO78" s="243"/>
      <c r="FWP78" s="243"/>
      <c r="FWQ78" s="243"/>
      <c r="FWR78" s="243"/>
      <c r="FWS78" s="243"/>
      <c r="FWT78" s="243"/>
      <c r="FWU78" s="243"/>
      <c r="FWV78" s="243"/>
      <c r="FWW78" s="243"/>
      <c r="FWX78" s="243"/>
      <c r="FWY78" s="243"/>
      <c r="FWZ78" s="243"/>
      <c r="FXA78" s="243"/>
      <c r="FXB78" s="243"/>
      <c r="FXC78" s="243"/>
      <c r="FXD78" s="243"/>
      <c r="FXE78" s="243"/>
      <c r="FXF78" s="243"/>
      <c r="FXG78" s="243"/>
      <c r="FXH78" s="243"/>
      <c r="FXI78" s="243"/>
      <c r="FXJ78" s="243"/>
      <c r="FXK78" s="243"/>
      <c r="FXL78" s="243"/>
      <c r="FXM78" s="243"/>
      <c r="FXN78" s="243"/>
      <c r="FXO78" s="243"/>
      <c r="FXP78" s="243"/>
      <c r="FXQ78" s="243"/>
      <c r="FXR78" s="243"/>
      <c r="FXS78" s="243"/>
      <c r="FXT78" s="243"/>
      <c r="FXU78" s="243"/>
      <c r="FXV78" s="243"/>
      <c r="FXW78" s="243"/>
      <c r="FXX78" s="243"/>
      <c r="FXY78" s="243"/>
      <c r="FXZ78" s="243"/>
      <c r="FYA78" s="243"/>
      <c r="FYB78" s="243"/>
      <c r="FYC78" s="243"/>
      <c r="FYD78" s="243"/>
      <c r="FYE78" s="243"/>
      <c r="FYF78" s="243"/>
      <c r="FYG78" s="243"/>
      <c r="FYH78" s="243"/>
      <c r="FYI78" s="243"/>
      <c r="FYJ78" s="243"/>
      <c r="FYK78" s="243"/>
      <c r="FYL78" s="243"/>
      <c r="FYM78" s="243"/>
      <c r="FYN78" s="243"/>
      <c r="FYO78" s="243"/>
      <c r="FYP78" s="243"/>
      <c r="FYQ78" s="243"/>
      <c r="FYR78" s="243"/>
      <c r="FYS78" s="243"/>
      <c r="FYT78" s="243"/>
      <c r="FYU78" s="243"/>
      <c r="FYV78" s="243"/>
      <c r="FYW78" s="243"/>
      <c r="FYX78" s="243"/>
      <c r="FYY78" s="243"/>
      <c r="FYZ78" s="243"/>
      <c r="FZA78" s="243"/>
      <c r="FZB78" s="243"/>
      <c r="FZC78" s="243"/>
      <c r="FZD78" s="243"/>
      <c r="FZE78" s="243"/>
      <c r="FZF78" s="243"/>
      <c r="FZG78" s="243"/>
      <c r="FZH78" s="243"/>
      <c r="FZI78" s="243"/>
      <c r="FZJ78" s="243"/>
      <c r="FZK78" s="243"/>
      <c r="FZL78" s="243"/>
      <c r="FZM78" s="243"/>
      <c r="FZN78" s="243"/>
      <c r="FZO78" s="243"/>
      <c r="FZP78" s="243"/>
      <c r="FZQ78" s="243"/>
      <c r="FZR78" s="243"/>
      <c r="FZS78" s="243"/>
      <c r="FZT78" s="243"/>
      <c r="FZU78" s="243"/>
      <c r="FZV78" s="243"/>
      <c r="FZW78" s="243"/>
      <c r="FZX78" s="243"/>
      <c r="FZY78" s="243"/>
      <c r="FZZ78" s="243"/>
      <c r="GAA78" s="243"/>
      <c r="GAB78" s="243"/>
      <c r="GAC78" s="243"/>
      <c r="GAD78" s="243"/>
      <c r="GAE78" s="243"/>
      <c r="GAF78" s="243"/>
      <c r="GAG78" s="243"/>
      <c r="GAH78" s="243"/>
      <c r="GAI78" s="243"/>
      <c r="GAJ78" s="243"/>
      <c r="GAK78" s="243"/>
      <c r="GAL78" s="243"/>
      <c r="GAM78" s="243"/>
      <c r="GAN78" s="243"/>
      <c r="GAO78" s="243"/>
      <c r="GAP78" s="243"/>
      <c r="GAQ78" s="243"/>
      <c r="GAR78" s="243"/>
      <c r="GAS78" s="243"/>
      <c r="GAT78" s="243"/>
      <c r="GAU78" s="243"/>
      <c r="GAV78" s="243"/>
      <c r="GAW78" s="243"/>
      <c r="GAX78" s="243"/>
      <c r="GAY78" s="243"/>
      <c r="GAZ78" s="243"/>
      <c r="GBA78" s="243"/>
      <c r="GBB78" s="243"/>
      <c r="GBC78" s="243"/>
      <c r="GBD78" s="243"/>
      <c r="GBE78" s="243"/>
      <c r="GBF78" s="243"/>
      <c r="GBG78" s="243"/>
      <c r="GBH78" s="243"/>
      <c r="GBI78" s="243"/>
      <c r="GBJ78" s="243"/>
      <c r="GBK78" s="243"/>
      <c r="GBL78" s="243"/>
      <c r="GBM78" s="243"/>
      <c r="GBN78" s="243"/>
      <c r="GBO78" s="243"/>
      <c r="GBP78" s="243"/>
      <c r="GBQ78" s="243"/>
      <c r="GBR78" s="243"/>
      <c r="GBS78" s="243"/>
      <c r="GBT78" s="243"/>
      <c r="GBU78" s="243"/>
      <c r="GBV78" s="243"/>
      <c r="GBW78" s="243"/>
      <c r="GBX78" s="243"/>
      <c r="GBY78" s="243"/>
      <c r="GBZ78" s="243"/>
      <c r="GCA78" s="243"/>
      <c r="GCB78" s="243"/>
      <c r="GCC78" s="243"/>
      <c r="GCD78" s="243"/>
      <c r="GCE78" s="243"/>
      <c r="GCF78" s="243"/>
      <c r="GCG78" s="243"/>
      <c r="GCH78" s="243"/>
      <c r="GCI78" s="243"/>
      <c r="GCJ78" s="243"/>
      <c r="GCK78" s="243"/>
      <c r="GCL78" s="243"/>
      <c r="GCM78" s="243"/>
      <c r="GCN78" s="243"/>
      <c r="GCO78" s="243"/>
      <c r="GCP78" s="243"/>
      <c r="GCQ78" s="243"/>
      <c r="GCR78" s="243"/>
      <c r="GCS78" s="243"/>
      <c r="GCT78" s="243"/>
      <c r="GCU78" s="243"/>
      <c r="GCV78" s="243"/>
      <c r="GCW78" s="243"/>
      <c r="GCX78" s="243"/>
      <c r="GCY78" s="243"/>
      <c r="GCZ78" s="243"/>
      <c r="GDA78" s="243"/>
      <c r="GDB78" s="243"/>
      <c r="GDC78" s="243"/>
      <c r="GDD78" s="243"/>
      <c r="GDE78" s="243"/>
      <c r="GDF78" s="243"/>
      <c r="GDG78" s="243"/>
      <c r="GDH78" s="243"/>
      <c r="GDI78" s="243"/>
      <c r="GDJ78" s="243"/>
      <c r="GDK78" s="243"/>
      <c r="GDL78" s="243"/>
      <c r="GDM78" s="243"/>
      <c r="GDN78" s="243"/>
      <c r="GDO78" s="243"/>
      <c r="GDP78" s="243"/>
      <c r="GDQ78" s="243"/>
      <c r="GDR78" s="243"/>
      <c r="GDS78" s="243"/>
      <c r="GDT78" s="243"/>
      <c r="GDU78" s="243"/>
      <c r="GDV78" s="243"/>
      <c r="GDW78" s="243"/>
      <c r="GDX78" s="243"/>
      <c r="GDY78" s="243"/>
      <c r="GDZ78" s="243"/>
      <c r="GEA78" s="243"/>
      <c r="GEB78" s="243"/>
      <c r="GEC78" s="243"/>
      <c r="GED78" s="243"/>
      <c r="GEE78" s="243"/>
      <c r="GEF78" s="243"/>
      <c r="GEG78" s="243"/>
      <c r="GEH78" s="243"/>
      <c r="GEI78" s="243"/>
      <c r="GEJ78" s="243"/>
      <c r="GEK78" s="243"/>
      <c r="GEL78" s="243"/>
      <c r="GEM78" s="243"/>
      <c r="GEN78" s="243"/>
      <c r="GEO78" s="243"/>
      <c r="GEP78" s="243"/>
      <c r="GEQ78" s="243"/>
      <c r="GER78" s="243"/>
      <c r="GES78" s="243"/>
      <c r="GET78" s="243"/>
      <c r="GEU78" s="243"/>
      <c r="GEV78" s="243"/>
      <c r="GEW78" s="243"/>
      <c r="GEX78" s="243"/>
      <c r="GEY78" s="243"/>
      <c r="GEZ78" s="243"/>
      <c r="GFA78" s="243"/>
      <c r="GFB78" s="243"/>
      <c r="GFC78" s="243"/>
      <c r="GFD78" s="243"/>
      <c r="GFE78" s="243"/>
      <c r="GFF78" s="243"/>
      <c r="GFG78" s="243"/>
      <c r="GFH78" s="243"/>
      <c r="GFI78" s="243"/>
      <c r="GFJ78" s="243"/>
      <c r="GFK78" s="243"/>
      <c r="GFL78" s="243"/>
      <c r="GFM78" s="243"/>
      <c r="GFN78" s="243"/>
      <c r="GFO78" s="243"/>
      <c r="GFP78" s="243"/>
      <c r="GFQ78" s="243"/>
      <c r="GFR78" s="243"/>
      <c r="GFS78" s="243"/>
      <c r="GFT78" s="243"/>
      <c r="GFU78" s="243"/>
      <c r="GFV78" s="243"/>
      <c r="GFW78" s="243"/>
      <c r="GFX78" s="243"/>
      <c r="GFY78" s="243"/>
      <c r="GFZ78" s="243"/>
      <c r="GGA78" s="243"/>
      <c r="GGB78" s="243"/>
      <c r="GGC78" s="243"/>
      <c r="GGD78" s="243"/>
      <c r="GGE78" s="243"/>
      <c r="GGF78" s="243"/>
      <c r="GGG78" s="243"/>
      <c r="GGH78" s="243"/>
      <c r="GGI78" s="243"/>
      <c r="GGJ78" s="243"/>
      <c r="GGK78" s="243"/>
      <c r="GGL78" s="243"/>
      <c r="GGM78" s="243"/>
      <c r="GGN78" s="243"/>
      <c r="GGO78" s="243"/>
      <c r="GGP78" s="243"/>
      <c r="GGQ78" s="243"/>
      <c r="GGR78" s="243"/>
      <c r="GGS78" s="243"/>
      <c r="GGT78" s="243"/>
      <c r="GGU78" s="243"/>
      <c r="GGV78" s="243"/>
      <c r="GGW78" s="243"/>
      <c r="GGX78" s="243"/>
      <c r="GGY78" s="243"/>
      <c r="GGZ78" s="243"/>
      <c r="GHA78" s="243"/>
      <c r="GHB78" s="243"/>
      <c r="GHC78" s="243"/>
      <c r="GHD78" s="243"/>
      <c r="GHE78" s="243"/>
      <c r="GHF78" s="243"/>
      <c r="GHG78" s="243"/>
      <c r="GHH78" s="243"/>
      <c r="GHI78" s="243"/>
      <c r="GHJ78" s="243"/>
      <c r="GHK78" s="243"/>
      <c r="GHL78" s="243"/>
      <c r="GHM78" s="243"/>
      <c r="GHN78" s="243"/>
      <c r="GHO78" s="243"/>
      <c r="GHP78" s="243"/>
      <c r="GHQ78" s="243"/>
      <c r="GHR78" s="243"/>
      <c r="GHS78" s="243"/>
      <c r="GHT78" s="243"/>
      <c r="GHU78" s="243"/>
      <c r="GHV78" s="243"/>
      <c r="GHW78" s="243"/>
      <c r="GHX78" s="243"/>
      <c r="GHY78" s="243"/>
      <c r="GHZ78" s="243"/>
      <c r="GIA78" s="243"/>
      <c r="GIB78" s="243"/>
      <c r="GIC78" s="243"/>
      <c r="GID78" s="243"/>
      <c r="GIE78" s="243"/>
      <c r="GIF78" s="243"/>
      <c r="GIG78" s="243"/>
      <c r="GIH78" s="243"/>
      <c r="GII78" s="243"/>
      <c r="GIJ78" s="243"/>
      <c r="GIK78" s="243"/>
      <c r="GIL78" s="243"/>
      <c r="GIM78" s="243"/>
      <c r="GIN78" s="243"/>
      <c r="GIO78" s="243"/>
      <c r="GIP78" s="243"/>
      <c r="GIQ78" s="243"/>
      <c r="GIR78" s="243"/>
      <c r="GIS78" s="243"/>
      <c r="GIT78" s="243"/>
      <c r="GIU78" s="243"/>
      <c r="GIV78" s="243"/>
      <c r="GIW78" s="243"/>
      <c r="GIX78" s="243"/>
      <c r="GIY78" s="243"/>
      <c r="GIZ78" s="243"/>
      <c r="GJA78" s="243"/>
      <c r="GJB78" s="243"/>
      <c r="GJC78" s="243"/>
      <c r="GJD78" s="243"/>
      <c r="GJE78" s="243"/>
      <c r="GJF78" s="243"/>
      <c r="GJG78" s="243"/>
      <c r="GJH78" s="243"/>
      <c r="GJI78" s="243"/>
      <c r="GJJ78" s="243"/>
      <c r="GJK78" s="243"/>
      <c r="GJL78" s="243"/>
      <c r="GJM78" s="243"/>
      <c r="GJN78" s="243"/>
      <c r="GJO78" s="243"/>
      <c r="GJP78" s="243"/>
      <c r="GJQ78" s="243"/>
      <c r="GJR78" s="243"/>
      <c r="GJS78" s="243"/>
      <c r="GJT78" s="243"/>
      <c r="GJU78" s="243"/>
      <c r="GJV78" s="243"/>
      <c r="GJW78" s="243"/>
      <c r="GJX78" s="243"/>
      <c r="GJY78" s="243"/>
      <c r="GJZ78" s="243"/>
      <c r="GKA78" s="243"/>
      <c r="GKB78" s="243"/>
      <c r="GKC78" s="243"/>
      <c r="GKD78" s="243"/>
      <c r="GKE78" s="243"/>
      <c r="GKF78" s="243"/>
      <c r="GKG78" s="243"/>
      <c r="GKH78" s="243"/>
      <c r="GKI78" s="243"/>
      <c r="GKJ78" s="243"/>
      <c r="GKK78" s="243"/>
      <c r="GKL78" s="243"/>
      <c r="GKM78" s="243"/>
      <c r="GKN78" s="243"/>
      <c r="GKO78" s="243"/>
      <c r="GKP78" s="243"/>
      <c r="GKQ78" s="243"/>
      <c r="GKR78" s="243"/>
      <c r="GKS78" s="243"/>
      <c r="GKT78" s="243"/>
      <c r="GKU78" s="243"/>
      <c r="GKV78" s="243"/>
      <c r="GKW78" s="243"/>
      <c r="GKX78" s="243"/>
      <c r="GKY78" s="243"/>
      <c r="GKZ78" s="243"/>
      <c r="GLA78" s="243"/>
      <c r="GLB78" s="243"/>
      <c r="GLC78" s="243"/>
      <c r="GLD78" s="243"/>
      <c r="GLE78" s="243"/>
      <c r="GLF78" s="243"/>
      <c r="GLG78" s="243"/>
      <c r="GLH78" s="243"/>
      <c r="GLI78" s="243"/>
      <c r="GLJ78" s="243"/>
      <c r="GLK78" s="243"/>
      <c r="GLL78" s="243"/>
      <c r="GLM78" s="243"/>
      <c r="GLN78" s="243"/>
      <c r="GLO78" s="243"/>
      <c r="GLP78" s="243"/>
      <c r="GLQ78" s="243"/>
      <c r="GLR78" s="243"/>
      <c r="GLS78" s="243"/>
      <c r="GLT78" s="243"/>
      <c r="GLU78" s="243"/>
      <c r="GLV78" s="243"/>
      <c r="GLW78" s="243"/>
      <c r="GLX78" s="243"/>
      <c r="GLY78" s="243"/>
      <c r="GLZ78" s="243"/>
      <c r="GMA78" s="243"/>
      <c r="GMB78" s="243"/>
      <c r="GMC78" s="243"/>
      <c r="GMD78" s="243"/>
      <c r="GME78" s="243"/>
      <c r="GMF78" s="243"/>
      <c r="GMG78" s="243"/>
      <c r="GMH78" s="243"/>
      <c r="GMI78" s="243"/>
      <c r="GMJ78" s="243"/>
      <c r="GMK78" s="243"/>
      <c r="GML78" s="243"/>
      <c r="GMM78" s="243"/>
      <c r="GMN78" s="243"/>
      <c r="GMO78" s="243"/>
      <c r="GMP78" s="243"/>
      <c r="GMQ78" s="243"/>
      <c r="GMR78" s="243"/>
      <c r="GMS78" s="243"/>
      <c r="GMT78" s="243"/>
      <c r="GMU78" s="243"/>
      <c r="GMV78" s="243"/>
      <c r="GMW78" s="243"/>
      <c r="GMX78" s="243"/>
      <c r="GMY78" s="243"/>
      <c r="GMZ78" s="243"/>
      <c r="GNA78" s="243"/>
      <c r="GNB78" s="243"/>
      <c r="GNC78" s="243"/>
      <c r="GND78" s="243"/>
      <c r="GNE78" s="243"/>
      <c r="GNF78" s="243"/>
      <c r="GNG78" s="243"/>
      <c r="GNH78" s="243"/>
      <c r="GNI78" s="243"/>
      <c r="GNJ78" s="243"/>
      <c r="GNK78" s="243"/>
      <c r="GNL78" s="243"/>
      <c r="GNM78" s="243"/>
      <c r="GNN78" s="243"/>
      <c r="GNO78" s="243"/>
      <c r="GNP78" s="243"/>
      <c r="GNQ78" s="243"/>
      <c r="GNR78" s="243"/>
      <c r="GNS78" s="243"/>
      <c r="GNT78" s="243"/>
      <c r="GNU78" s="243"/>
      <c r="GNV78" s="243"/>
      <c r="GNW78" s="243"/>
      <c r="GNX78" s="243"/>
      <c r="GNY78" s="243"/>
      <c r="GNZ78" s="243"/>
      <c r="GOA78" s="243"/>
      <c r="GOB78" s="243"/>
      <c r="GOC78" s="243"/>
      <c r="GOD78" s="243"/>
      <c r="GOE78" s="243"/>
      <c r="GOF78" s="243"/>
      <c r="GOG78" s="243"/>
      <c r="GOH78" s="243"/>
      <c r="GOI78" s="243"/>
      <c r="GOJ78" s="243"/>
      <c r="GOK78" s="243"/>
      <c r="GOL78" s="243"/>
      <c r="GOM78" s="243"/>
      <c r="GON78" s="243"/>
      <c r="GOO78" s="243"/>
      <c r="GOP78" s="243"/>
      <c r="GOQ78" s="243"/>
      <c r="GOR78" s="243"/>
      <c r="GOS78" s="243"/>
      <c r="GOT78" s="243"/>
      <c r="GOU78" s="243"/>
      <c r="GOV78" s="243"/>
      <c r="GOW78" s="243"/>
      <c r="GOX78" s="243"/>
      <c r="GOY78" s="243"/>
      <c r="GOZ78" s="243"/>
      <c r="GPA78" s="243"/>
      <c r="GPB78" s="243"/>
      <c r="GPC78" s="243"/>
      <c r="GPD78" s="243"/>
      <c r="GPE78" s="243"/>
      <c r="GPF78" s="243"/>
      <c r="GPG78" s="243"/>
      <c r="GPH78" s="243"/>
      <c r="GPI78" s="243"/>
      <c r="GPJ78" s="243"/>
      <c r="GPK78" s="243"/>
      <c r="GPL78" s="243"/>
      <c r="GPM78" s="243"/>
      <c r="GPN78" s="243"/>
      <c r="GPO78" s="243"/>
      <c r="GPP78" s="243"/>
      <c r="GPQ78" s="243"/>
      <c r="GPR78" s="243"/>
      <c r="GPS78" s="243"/>
      <c r="GPT78" s="243"/>
      <c r="GPU78" s="243"/>
      <c r="GPV78" s="243"/>
      <c r="GPW78" s="243"/>
      <c r="GPX78" s="243"/>
      <c r="GPY78" s="243"/>
      <c r="GPZ78" s="243"/>
      <c r="GQA78" s="243"/>
      <c r="GQB78" s="243"/>
      <c r="GQC78" s="243"/>
      <c r="GQD78" s="243"/>
      <c r="GQE78" s="243"/>
      <c r="GQF78" s="243"/>
      <c r="GQG78" s="243"/>
      <c r="GQH78" s="243"/>
      <c r="GQI78" s="243"/>
      <c r="GQJ78" s="243"/>
      <c r="GQK78" s="243"/>
      <c r="GQL78" s="243"/>
      <c r="GQM78" s="243"/>
      <c r="GQN78" s="243"/>
      <c r="GQO78" s="243"/>
      <c r="GQP78" s="243"/>
      <c r="GQQ78" s="243"/>
      <c r="GQR78" s="243"/>
      <c r="GQS78" s="243"/>
      <c r="GQT78" s="243"/>
      <c r="GQU78" s="243"/>
      <c r="GQV78" s="243"/>
      <c r="GQW78" s="243"/>
      <c r="GQX78" s="243"/>
      <c r="GQY78" s="243"/>
      <c r="GQZ78" s="243"/>
      <c r="GRA78" s="243"/>
      <c r="GRB78" s="243"/>
      <c r="GRC78" s="243"/>
      <c r="GRD78" s="243"/>
      <c r="GRE78" s="243"/>
      <c r="GRF78" s="243"/>
      <c r="GRG78" s="243"/>
      <c r="GRH78" s="243"/>
      <c r="GRI78" s="243"/>
      <c r="GRJ78" s="243"/>
      <c r="GRK78" s="243"/>
      <c r="GRL78" s="243"/>
      <c r="GRM78" s="243"/>
      <c r="GRN78" s="243"/>
      <c r="GRO78" s="243"/>
      <c r="GRP78" s="243"/>
      <c r="GRQ78" s="243"/>
      <c r="GRR78" s="243"/>
      <c r="GRS78" s="243"/>
      <c r="GRT78" s="243"/>
      <c r="GRU78" s="243"/>
      <c r="GRV78" s="243"/>
      <c r="GRW78" s="243"/>
      <c r="GRX78" s="243"/>
      <c r="GRY78" s="243"/>
      <c r="GRZ78" s="243"/>
      <c r="GSA78" s="243"/>
      <c r="GSB78" s="243"/>
      <c r="GSC78" s="243"/>
      <c r="GSD78" s="243"/>
      <c r="GSE78" s="243"/>
      <c r="GSF78" s="243"/>
      <c r="GSG78" s="243"/>
      <c r="GSH78" s="243"/>
      <c r="GSI78" s="243"/>
      <c r="GSJ78" s="243"/>
      <c r="GSK78" s="243"/>
      <c r="GSL78" s="243"/>
      <c r="GSM78" s="243"/>
      <c r="GSN78" s="243"/>
      <c r="GSO78" s="243"/>
      <c r="GSP78" s="243"/>
      <c r="GSQ78" s="243"/>
      <c r="GSR78" s="243"/>
      <c r="GSS78" s="243"/>
      <c r="GST78" s="243"/>
      <c r="GSU78" s="243"/>
      <c r="GSV78" s="243"/>
      <c r="GSW78" s="243"/>
      <c r="GSX78" s="243"/>
      <c r="GSY78" s="243"/>
      <c r="GSZ78" s="243"/>
      <c r="GTA78" s="243"/>
      <c r="GTB78" s="243"/>
      <c r="GTC78" s="243"/>
      <c r="GTD78" s="243"/>
      <c r="GTE78" s="243"/>
      <c r="GTF78" s="243"/>
      <c r="GTG78" s="243"/>
      <c r="GTH78" s="243"/>
      <c r="GTI78" s="243"/>
      <c r="GTJ78" s="243"/>
      <c r="GTK78" s="243"/>
      <c r="GTL78" s="243"/>
      <c r="GTM78" s="243"/>
      <c r="GTN78" s="243"/>
      <c r="GTO78" s="243"/>
      <c r="GTP78" s="243"/>
      <c r="GTQ78" s="243"/>
      <c r="GTR78" s="243"/>
      <c r="GTS78" s="243"/>
      <c r="GTT78" s="243"/>
      <c r="GTU78" s="243"/>
      <c r="GTV78" s="243"/>
      <c r="GTW78" s="243"/>
      <c r="GTX78" s="243"/>
      <c r="GTY78" s="243"/>
      <c r="GTZ78" s="243"/>
      <c r="GUA78" s="243"/>
      <c r="GUB78" s="243"/>
      <c r="GUC78" s="243"/>
      <c r="GUD78" s="243"/>
      <c r="GUE78" s="243"/>
      <c r="GUF78" s="243"/>
      <c r="GUG78" s="243"/>
      <c r="GUH78" s="243"/>
      <c r="GUI78" s="243"/>
      <c r="GUJ78" s="243"/>
      <c r="GUK78" s="243"/>
      <c r="GUL78" s="243"/>
      <c r="GUM78" s="243"/>
      <c r="GUN78" s="243"/>
      <c r="GUO78" s="243"/>
      <c r="GUP78" s="243"/>
      <c r="GUQ78" s="243"/>
      <c r="GUR78" s="243"/>
      <c r="GUS78" s="243"/>
      <c r="GUT78" s="243"/>
      <c r="GUU78" s="243"/>
      <c r="GUV78" s="243"/>
      <c r="GUW78" s="243"/>
      <c r="GUX78" s="243"/>
      <c r="GUY78" s="243"/>
      <c r="GUZ78" s="243"/>
      <c r="GVA78" s="243"/>
      <c r="GVB78" s="243"/>
      <c r="GVC78" s="243"/>
      <c r="GVD78" s="243"/>
      <c r="GVE78" s="243"/>
      <c r="GVF78" s="243"/>
      <c r="GVG78" s="243"/>
      <c r="GVH78" s="243"/>
      <c r="GVI78" s="243"/>
      <c r="GVJ78" s="243"/>
      <c r="GVK78" s="243"/>
      <c r="GVL78" s="243"/>
      <c r="GVM78" s="243"/>
      <c r="GVN78" s="243"/>
      <c r="GVO78" s="243"/>
      <c r="GVP78" s="243"/>
      <c r="GVQ78" s="243"/>
      <c r="GVR78" s="243"/>
      <c r="GVS78" s="243"/>
      <c r="GVT78" s="243"/>
      <c r="GVU78" s="243"/>
      <c r="GVV78" s="243"/>
      <c r="GVW78" s="243"/>
      <c r="GVX78" s="243"/>
      <c r="GVY78" s="243"/>
      <c r="GVZ78" s="243"/>
      <c r="GWA78" s="243"/>
      <c r="GWB78" s="243"/>
      <c r="GWC78" s="243"/>
      <c r="GWD78" s="243"/>
      <c r="GWE78" s="243"/>
      <c r="GWF78" s="243"/>
      <c r="GWG78" s="243"/>
      <c r="GWH78" s="243"/>
      <c r="GWI78" s="243"/>
      <c r="GWJ78" s="243"/>
      <c r="GWK78" s="243"/>
      <c r="GWL78" s="243"/>
      <c r="GWM78" s="243"/>
      <c r="GWN78" s="243"/>
      <c r="GWO78" s="243"/>
      <c r="GWP78" s="243"/>
      <c r="GWQ78" s="243"/>
      <c r="GWR78" s="243"/>
      <c r="GWS78" s="243"/>
      <c r="GWT78" s="243"/>
      <c r="GWU78" s="243"/>
      <c r="GWV78" s="243"/>
      <c r="GWW78" s="243"/>
      <c r="GWX78" s="243"/>
      <c r="GWY78" s="243"/>
      <c r="GWZ78" s="243"/>
      <c r="GXA78" s="243"/>
      <c r="GXB78" s="243"/>
      <c r="GXC78" s="243"/>
      <c r="GXD78" s="243"/>
      <c r="GXE78" s="243"/>
      <c r="GXF78" s="243"/>
      <c r="GXG78" s="243"/>
      <c r="GXH78" s="243"/>
      <c r="GXI78" s="243"/>
      <c r="GXJ78" s="243"/>
      <c r="GXK78" s="243"/>
      <c r="GXL78" s="243"/>
      <c r="GXM78" s="243"/>
      <c r="GXN78" s="243"/>
      <c r="GXO78" s="243"/>
      <c r="GXP78" s="243"/>
      <c r="GXQ78" s="243"/>
      <c r="GXR78" s="243"/>
      <c r="GXS78" s="243"/>
      <c r="GXT78" s="243"/>
      <c r="GXU78" s="243"/>
      <c r="GXV78" s="243"/>
      <c r="GXW78" s="243"/>
      <c r="GXX78" s="243"/>
      <c r="GXY78" s="243"/>
      <c r="GXZ78" s="243"/>
      <c r="GYA78" s="243"/>
      <c r="GYB78" s="243"/>
      <c r="GYC78" s="243"/>
      <c r="GYD78" s="243"/>
      <c r="GYE78" s="243"/>
      <c r="GYF78" s="243"/>
      <c r="GYG78" s="243"/>
      <c r="GYH78" s="243"/>
      <c r="GYI78" s="243"/>
      <c r="GYJ78" s="243"/>
      <c r="GYK78" s="243"/>
      <c r="GYL78" s="243"/>
      <c r="GYM78" s="243"/>
      <c r="GYN78" s="243"/>
      <c r="GYO78" s="243"/>
      <c r="GYP78" s="243"/>
      <c r="GYQ78" s="243"/>
      <c r="GYR78" s="243"/>
      <c r="GYS78" s="243"/>
      <c r="GYT78" s="243"/>
      <c r="GYU78" s="243"/>
      <c r="GYV78" s="243"/>
      <c r="GYW78" s="243"/>
      <c r="GYX78" s="243"/>
      <c r="GYY78" s="243"/>
      <c r="GYZ78" s="243"/>
      <c r="GZA78" s="243"/>
      <c r="GZB78" s="243"/>
      <c r="GZC78" s="243"/>
      <c r="GZD78" s="243"/>
      <c r="GZE78" s="243"/>
      <c r="GZF78" s="243"/>
      <c r="GZG78" s="243"/>
      <c r="GZH78" s="243"/>
      <c r="GZI78" s="243"/>
      <c r="GZJ78" s="243"/>
      <c r="GZK78" s="243"/>
      <c r="GZL78" s="243"/>
      <c r="GZM78" s="243"/>
      <c r="GZN78" s="243"/>
      <c r="GZO78" s="243"/>
      <c r="GZP78" s="243"/>
      <c r="GZQ78" s="243"/>
      <c r="GZR78" s="243"/>
      <c r="GZS78" s="243"/>
      <c r="GZT78" s="243"/>
      <c r="GZU78" s="243"/>
      <c r="GZV78" s="243"/>
      <c r="GZW78" s="243"/>
      <c r="GZX78" s="243"/>
      <c r="GZY78" s="243"/>
      <c r="GZZ78" s="243"/>
      <c r="HAA78" s="243"/>
      <c r="HAB78" s="243"/>
      <c r="HAC78" s="243"/>
      <c r="HAD78" s="243"/>
      <c r="HAE78" s="243"/>
      <c r="HAF78" s="243"/>
      <c r="HAG78" s="243"/>
      <c r="HAH78" s="243"/>
      <c r="HAI78" s="243"/>
      <c r="HAJ78" s="243"/>
      <c r="HAK78" s="243"/>
      <c r="HAL78" s="243"/>
      <c r="HAM78" s="243"/>
      <c r="HAN78" s="243"/>
      <c r="HAO78" s="243"/>
      <c r="HAP78" s="243"/>
      <c r="HAQ78" s="243"/>
      <c r="HAR78" s="243"/>
      <c r="HAS78" s="243"/>
      <c r="HAT78" s="243"/>
      <c r="HAU78" s="243"/>
      <c r="HAV78" s="243"/>
      <c r="HAW78" s="243"/>
      <c r="HAX78" s="243"/>
      <c r="HAY78" s="243"/>
      <c r="HAZ78" s="243"/>
      <c r="HBA78" s="243"/>
      <c r="HBB78" s="243"/>
      <c r="HBC78" s="243"/>
      <c r="HBD78" s="243"/>
      <c r="HBE78" s="243"/>
      <c r="HBF78" s="243"/>
      <c r="HBG78" s="243"/>
      <c r="HBH78" s="243"/>
      <c r="HBI78" s="243"/>
      <c r="HBJ78" s="243"/>
      <c r="HBK78" s="243"/>
      <c r="HBL78" s="243"/>
      <c r="HBM78" s="243"/>
      <c r="HBN78" s="243"/>
      <c r="HBO78" s="243"/>
      <c r="HBP78" s="243"/>
      <c r="HBQ78" s="243"/>
      <c r="HBR78" s="243"/>
      <c r="HBS78" s="243"/>
      <c r="HBT78" s="243"/>
      <c r="HBU78" s="243"/>
      <c r="HBV78" s="243"/>
      <c r="HBW78" s="243"/>
      <c r="HBX78" s="243"/>
      <c r="HBY78" s="243"/>
      <c r="HBZ78" s="243"/>
      <c r="HCA78" s="243"/>
      <c r="HCB78" s="243"/>
      <c r="HCC78" s="243"/>
      <c r="HCD78" s="243"/>
      <c r="HCE78" s="243"/>
      <c r="HCF78" s="243"/>
      <c r="HCG78" s="243"/>
      <c r="HCH78" s="243"/>
      <c r="HCI78" s="243"/>
      <c r="HCJ78" s="243"/>
      <c r="HCK78" s="243"/>
      <c r="HCL78" s="243"/>
      <c r="HCM78" s="243"/>
      <c r="HCN78" s="243"/>
      <c r="HCO78" s="243"/>
      <c r="HCP78" s="243"/>
      <c r="HCQ78" s="243"/>
      <c r="HCR78" s="243"/>
      <c r="HCS78" s="243"/>
      <c r="HCT78" s="243"/>
      <c r="HCU78" s="243"/>
      <c r="HCV78" s="243"/>
      <c r="HCW78" s="243"/>
      <c r="HCX78" s="243"/>
      <c r="HCY78" s="243"/>
      <c r="HCZ78" s="243"/>
      <c r="HDA78" s="243"/>
      <c r="HDB78" s="243"/>
      <c r="HDC78" s="243"/>
      <c r="HDD78" s="243"/>
      <c r="HDE78" s="243"/>
      <c r="HDF78" s="243"/>
      <c r="HDG78" s="243"/>
      <c r="HDH78" s="243"/>
      <c r="HDI78" s="243"/>
      <c r="HDJ78" s="243"/>
      <c r="HDK78" s="243"/>
      <c r="HDL78" s="243"/>
      <c r="HDM78" s="243"/>
      <c r="HDN78" s="243"/>
      <c r="HDO78" s="243"/>
      <c r="HDP78" s="243"/>
      <c r="HDQ78" s="243"/>
      <c r="HDR78" s="243"/>
      <c r="HDS78" s="243"/>
      <c r="HDT78" s="243"/>
      <c r="HDU78" s="243"/>
      <c r="HDV78" s="243"/>
      <c r="HDW78" s="243"/>
      <c r="HDX78" s="243"/>
      <c r="HDY78" s="243"/>
      <c r="HDZ78" s="243"/>
      <c r="HEA78" s="243"/>
      <c r="HEB78" s="243"/>
      <c r="HEC78" s="243"/>
      <c r="HED78" s="243"/>
      <c r="HEE78" s="243"/>
      <c r="HEF78" s="243"/>
      <c r="HEG78" s="243"/>
      <c r="HEH78" s="243"/>
      <c r="HEI78" s="243"/>
      <c r="HEJ78" s="243"/>
      <c r="HEK78" s="243"/>
      <c r="HEL78" s="243"/>
      <c r="HEM78" s="243"/>
      <c r="HEN78" s="243"/>
      <c r="HEO78" s="243"/>
      <c r="HEP78" s="243"/>
      <c r="HEQ78" s="243"/>
      <c r="HER78" s="243"/>
      <c r="HES78" s="243"/>
      <c r="HET78" s="243"/>
      <c r="HEU78" s="243"/>
      <c r="HEV78" s="243"/>
      <c r="HEW78" s="243"/>
      <c r="HEX78" s="243"/>
      <c r="HEY78" s="243"/>
      <c r="HEZ78" s="243"/>
      <c r="HFA78" s="243"/>
      <c r="HFB78" s="243"/>
      <c r="HFC78" s="243"/>
      <c r="HFD78" s="243"/>
      <c r="HFE78" s="243"/>
      <c r="HFF78" s="243"/>
      <c r="HFG78" s="243"/>
      <c r="HFH78" s="243"/>
      <c r="HFI78" s="243"/>
      <c r="HFJ78" s="243"/>
      <c r="HFK78" s="243"/>
      <c r="HFL78" s="243"/>
      <c r="HFM78" s="243"/>
      <c r="HFN78" s="243"/>
      <c r="HFO78" s="243"/>
      <c r="HFP78" s="243"/>
      <c r="HFQ78" s="243"/>
      <c r="HFR78" s="243"/>
      <c r="HFS78" s="243"/>
      <c r="HFT78" s="243"/>
      <c r="HFU78" s="243"/>
      <c r="HFV78" s="243"/>
      <c r="HFW78" s="243"/>
      <c r="HFX78" s="243"/>
      <c r="HFY78" s="243"/>
      <c r="HFZ78" s="243"/>
      <c r="HGA78" s="243"/>
      <c r="HGB78" s="243"/>
      <c r="HGC78" s="243"/>
      <c r="HGD78" s="243"/>
      <c r="HGE78" s="243"/>
      <c r="HGF78" s="243"/>
      <c r="HGG78" s="243"/>
      <c r="HGH78" s="243"/>
      <c r="HGI78" s="243"/>
      <c r="HGJ78" s="243"/>
      <c r="HGK78" s="243"/>
      <c r="HGL78" s="243"/>
      <c r="HGM78" s="243"/>
      <c r="HGN78" s="243"/>
      <c r="HGO78" s="243"/>
      <c r="HGP78" s="243"/>
      <c r="HGQ78" s="243"/>
      <c r="HGR78" s="243"/>
      <c r="HGS78" s="243"/>
      <c r="HGT78" s="243"/>
      <c r="HGU78" s="243"/>
      <c r="HGV78" s="243"/>
      <c r="HGW78" s="243"/>
      <c r="HGX78" s="243"/>
      <c r="HGY78" s="243"/>
      <c r="HGZ78" s="243"/>
      <c r="HHA78" s="243"/>
      <c r="HHB78" s="243"/>
      <c r="HHC78" s="243"/>
      <c r="HHD78" s="243"/>
      <c r="HHE78" s="243"/>
      <c r="HHF78" s="243"/>
      <c r="HHG78" s="243"/>
      <c r="HHH78" s="243"/>
      <c r="HHI78" s="243"/>
      <c r="HHJ78" s="243"/>
      <c r="HHK78" s="243"/>
      <c r="HHL78" s="243"/>
      <c r="HHM78" s="243"/>
      <c r="HHN78" s="243"/>
      <c r="HHO78" s="243"/>
      <c r="HHP78" s="243"/>
      <c r="HHQ78" s="243"/>
      <c r="HHR78" s="243"/>
      <c r="HHS78" s="243"/>
      <c r="HHT78" s="243"/>
      <c r="HHU78" s="243"/>
      <c r="HHV78" s="243"/>
      <c r="HHW78" s="243"/>
      <c r="HHX78" s="243"/>
      <c r="HHY78" s="243"/>
      <c r="HHZ78" s="243"/>
      <c r="HIA78" s="243"/>
      <c r="HIB78" s="243"/>
      <c r="HIC78" s="243"/>
      <c r="HID78" s="243"/>
      <c r="HIE78" s="243"/>
      <c r="HIF78" s="243"/>
      <c r="HIG78" s="243"/>
      <c r="HIH78" s="243"/>
      <c r="HII78" s="243"/>
      <c r="HIJ78" s="243"/>
      <c r="HIK78" s="243"/>
      <c r="HIL78" s="243"/>
      <c r="HIM78" s="243"/>
      <c r="HIN78" s="243"/>
      <c r="HIO78" s="243"/>
      <c r="HIP78" s="243"/>
      <c r="HIQ78" s="243"/>
      <c r="HIR78" s="243"/>
      <c r="HIS78" s="243"/>
      <c r="HIT78" s="243"/>
      <c r="HIU78" s="243"/>
      <c r="HIV78" s="243"/>
      <c r="HIW78" s="243"/>
      <c r="HIX78" s="243"/>
      <c r="HIY78" s="243"/>
      <c r="HIZ78" s="243"/>
      <c r="HJA78" s="243"/>
      <c r="HJB78" s="243"/>
      <c r="HJC78" s="243"/>
      <c r="HJD78" s="243"/>
      <c r="HJE78" s="243"/>
      <c r="HJF78" s="243"/>
      <c r="HJG78" s="243"/>
      <c r="HJH78" s="243"/>
      <c r="HJI78" s="243"/>
      <c r="HJJ78" s="243"/>
      <c r="HJK78" s="243"/>
      <c r="HJL78" s="243"/>
      <c r="HJM78" s="243"/>
      <c r="HJN78" s="243"/>
      <c r="HJO78" s="243"/>
      <c r="HJP78" s="243"/>
      <c r="HJQ78" s="243"/>
      <c r="HJR78" s="243"/>
      <c r="HJS78" s="243"/>
      <c r="HJT78" s="243"/>
      <c r="HJU78" s="243"/>
      <c r="HJV78" s="243"/>
      <c r="HJW78" s="243"/>
      <c r="HJX78" s="243"/>
      <c r="HJY78" s="243"/>
      <c r="HJZ78" s="243"/>
      <c r="HKA78" s="243"/>
      <c r="HKB78" s="243"/>
      <c r="HKC78" s="243"/>
      <c r="HKD78" s="243"/>
      <c r="HKE78" s="243"/>
      <c r="HKF78" s="243"/>
      <c r="HKG78" s="243"/>
      <c r="HKH78" s="243"/>
      <c r="HKI78" s="243"/>
      <c r="HKJ78" s="243"/>
      <c r="HKK78" s="243"/>
      <c r="HKL78" s="243"/>
      <c r="HKM78" s="243"/>
      <c r="HKN78" s="243"/>
      <c r="HKO78" s="243"/>
      <c r="HKP78" s="243"/>
      <c r="HKQ78" s="243"/>
      <c r="HKR78" s="243"/>
      <c r="HKS78" s="243"/>
      <c r="HKT78" s="243"/>
      <c r="HKU78" s="243"/>
      <c r="HKV78" s="243"/>
      <c r="HKW78" s="243"/>
      <c r="HKX78" s="243"/>
      <c r="HKY78" s="243"/>
      <c r="HKZ78" s="243"/>
      <c r="HLA78" s="243"/>
      <c r="HLB78" s="243"/>
      <c r="HLC78" s="243"/>
      <c r="HLD78" s="243"/>
      <c r="HLE78" s="243"/>
      <c r="HLF78" s="243"/>
      <c r="HLG78" s="243"/>
      <c r="HLH78" s="243"/>
      <c r="HLI78" s="243"/>
      <c r="HLJ78" s="243"/>
      <c r="HLK78" s="243"/>
      <c r="HLL78" s="243"/>
      <c r="HLM78" s="243"/>
      <c r="HLN78" s="243"/>
      <c r="HLO78" s="243"/>
      <c r="HLP78" s="243"/>
      <c r="HLQ78" s="243"/>
      <c r="HLR78" s="243"/>
      <c r="HLS78" s="243"/>
      <c r="HLT78" s="243"/>
      <c r="HLU78" s="243"/>
      <c r="HLV78" s="243"/>
      <c r="HLW78" s="243"/>
      <c r="HLX78" s="243"/>
      <c r="HLY78" s="243"/>
      <c r="HLZ78" s="243"/>
      <c r="HMA78" s="243"/>
      <c r="HMB78" s="243"/>
      <c r="HMC78" s="243"/>
      <c r="HMD78" s="243"/>
      <c r="HME78" s="243"/>
      <c r="HMF78" s="243"/>
      <c r="HMG78" s="243"/>
      <c r="HMH78" s="243"/>
      <c r="HMI78" s="243"/>
      <c r="HMJ78" s="243"/>
      <c r="HMK78" s="243"/>
      <c r="HML78" s="243"/>
      <c r="HMM78" s="243"/>
      <c r="HMN78" s="243"/>
      <c r="HMO78" s="243"/>
      <c r="HMP78" s="243"/>
      <c r="HMQ78" s="243"/>
      <c r="HMR78" s="243"/>
      <c r="HMS78" s="243"/>
      <c r="HMT78" s="243"/>
      <c r="HMU78" s="243"/>
      <c r="HMV78" s="243"/>
      <c r="HMW78" s="243"/>
      <c r="HMX78" s="243"/>
      <c r="HMY78" s="243"/>
      <c r="HMZ78" s="243"/>
      <c r="HNA78" s="243"/>
      <c r="HNB78" s="243"/>
      <c r="HNC78" s="243"/>
      <c r="HND78" s="243"/>
      <c r="HNE78" s="243"/>
      <c r="HNF78" s="243"/>
      <c r="HNG78" s="243"/>
      <c r="HNH78" s="243"/>
      <c r="HNI78" s="243"/>
      <c r="HNJ78" s="243"/>
      <c r="HNK78" s="243"/>
      <c r="HNL78" s="243"/>
      <c r="HNM78" s="243"/>
      <c r="HNN78" s="243"/>
      <c r="HNO78" s="243"/>
      <c r="HNP78" s="243"/>
      <c r="HNQ78" s="243"/>
      <c r="HNR78" s="243"/>
      <c r="HNS78" s="243"/>
      <c r="HNT78" s="243"/>
      <c r="HNU78" s="243"/>
      <c r="HNV78" s="243"/>
      <c r="HNW78" s="243"/>
      <c r="HNX78" s="243"/>
      <c r="HNY78" s="243"/>
      <c r="HNZ78" s="243"/>
      <c r="HOA78" s="243"/>
      <c r="HOB78" s="243"/>
      <c r="HOC78" s="243"/>
      <c r="HOD78" s="243"/>
      <c r="HOE78" s="243"/>
      <c r="HOF78" s="243"/>
      <c r="HOG78" s="243"/>
      <c r="HOH78" s="243"/>
      <c r="HOI78" s="243"/>
      <c r="HOJ78" s="243"/>
      <c r="HOK78" s="243"/>
      <c r="HOL78" s="243"/>
      <c r="HOM78" s="243"/>
      <c r="HON78" s="243"/>
      <c r="HOO78" s="243"/>
      <c r="HOP78" s="243"/>
      <c r="HOQ78" s="243"/>
      <c r="HOR78" s="243"/>
      <c r="HOS78" s="243"/>
      <c r="HOT78" s="243"/>
      <c r="HOU78" s="243"/>
      <c r="HOV78" s="243"/>
      <c r="HOW78" s="243"/>
      <c r="HOX78" s="243"/>
      <c r="HOY78" s="243"/>
      <c r="HOZ78" s="243"/>
      <c r="HPA78" s="243"/>
      <c r="HPB78" s="243"/>
      <c r="HPC78" s="243"/>
      <c r="HPD78" s="243"/>
      <c r="HPE78" s="243"/>
      <c r="HPF78" s="243"/>
      <c r="HPG78" s="243"/>
      <c r="HPH78" s="243"/>
      <c r="HPI78" s="243"/>
      <c r="HPJ78" s="243"/>
      <c r="HPK78" s="243"/>
      <c r="HPL78" s="243"/>
      <c r="HPM78" s="243"/>
      <c r="HPN78" s="243"/>
      <c r="HPO78" s="243"/>
      <c r="HPP78" s="243"/>
      <c r="HPQ78" s="243"/>
      <c r="HPR78" s="243"/>
      <c r="HPS78" s="243"/>
      <c r="HPT78" s="243"/>
      <c r="HPU78" s="243"/>
      <c r="HPV78" s="243"/>
      <c r="HPW78" s="243"/>
      <c r="HPX78" s="243"/>
      <c r="HPY78" s="243"/>
      <c r="HPZ78" s="243"/>
      <c r="HQA78" s="243"/>
      <c r="HQB78" s="243"/>
      <c r="HQC78" s="243"/>
      <c r="HQD78" s="243"/>
      <c r="HQE78" s="243"/>
      <c r="HQF78" s="243"/>
      <c r="HQG78" s="243"/>
      <c r="HQH78" s="243"/>
      <c r="HQI78" s="243"/>
      <c r="HQJ78" s="243"/>
      <c r="HQK78" s="243"/>
      <c r="HQL78" s="243"/>
      <c r="HQM78" s="243"/>
      <c r="HQN78" s="243"/>
      <c r="HQO78" s="243"/>
      <c r="HQP78" s="243"/>
      <c r="HQQ78" s="243"/>
      <c r="HQR78" s="243"/>
      <c r="HQS78" s="243"/>
      <c r="HQT78" s="243"/>
      <c r="HQU78" s="243"/>
      <c r="HQV78" s="243"/>
      <c r="HQW78" s="243"/>
      <c r="HQX78" s="243"/>
      <c r="HQY78" s="243"/>
      <c r="HQZ78" s="243"/>
      <c r="HRA78" s="243"/>
      <c r="HRB78" s="243"/>
      <c r="HRC78" s="243"/>
      <c r="HRD78" s="243"/>
      <c r="HRE78" s="243"/>
      <c r="HRF78" s="243"/>
      <c r="HRG78" s="243"/>
      <c r="HRH78" s="243"/>
      <c r="HRI78" s="243"/>
      <c r="HRJ78" s="243"/>
      <c r="HRK78" s="243"/>
      <c r="HRL78" s="243"/>
      <c r="HRM78" s="243"/>
      <c r="HRN78" s="243"/>
      <c r="HRO78" s="243"/>
      <c r="HRP78" s="243"/>
      <c r="HRQ78" s="243"/>
      <c r="HRR78" s="243"/>
      <c r="HRS78" s="243"/>
      <c r="HRT78" s="243"/>
      <c r="HRU78" s="243"/>
      <c r="HRV78" s="243"/>
      <c r="HRW78" s="243"/>
      <c r="HRX78" s="243"/>
      <c r="HRY78" s="243"/>
      <c r="HRZ78" s="243"/>
      <c r="HSA78" s="243"/>
      <c r="HSB78" s="243"/>
      <c r="HSC78" s="243"/>
      <c r="HSD78" s="243"/>
      <c r="HSE78" s="243"/>
      <c r="HSF78" s="243"/>
      <c r="HSG78" s="243"/>
      <c r="HSH78" s="243"/>
      <c r="HSI78" s="243"/>
      <c r="HSJ78" s="243"/>
      <c r="HSK78" s="243"/>
      <c r="HSL78" s="243"/>
      <c r="HSM78" s="243"/>
      <c r="HSN78" s="243"/>
      <c r="HSO78" s="243"/>
      <c r="HSP78" s="243"/>
      <c r="HSQ78" s="243"/>
      <c r="HSR78" s="243"/>
      <c r="HSS78" s="243"/>
      <c r="HST78" s="243"/>
      <c r="HSU78" s="243"/>
      <c r="HSV78" s="243"/>
      <c r="HSW78" s="243"/>
      <c r="HSX78" s="243"/>
      <c r="HSY78" s="243"/>
      <c r="HSZ78" s="243"/>
      <c r="HTA78" s="243"/>
      <c r="HTB78" s="243"/>
      <c r="HTC78" s="243"/>
      <c r="HTD78" s="243"/>
      <c r="HTE78" s="243"/>
      <c r="HTF78" s="243"/>
      <c r="HTG78" s="243"/>
      <c r="HTH78" s="243"/>
      <c r="HTI78" s="243"/>
      <c r="HTJ78" s="243"/>
      <c r="HTK78" s="243"/>
      <c r="HTL78" s="243"/>
      <c r="HTM78" s="243"/>
      <c r="HTN78" s="243"/>
      <c r="HTO78" s="243"/>
      <c r="HTP78" s="243"/>
      <c r="HTQ78" s="243"/>
      <c r="HTR78" s="243"/>
      <c r="HTS78" s="243"/>
      <c r="HTT78" s="243"/>
      <c r="HTU78" s="243"/>
      <c r="HTV78" s="243"/>
      <c r="HTW78" s="243"/>
      <c r="HTX78" s="243"/>
      <c r="HTY78" s="243"/>
      <c r="HTZ78" s="243"/>
      <c r="HUA78" s="243"/>
      <c r="HUB78" s="243"/>
      <c r="HUC78" s="243"/>
      <c r="HUD78" s="243"/>
      <c r="HUE78" s="243"/>
      <c r="HUF78" s="243"/>
      <c r="HUG78" s="243"/>
      <c r="HUH78" s="243"/>
      <c r="HUI78" s="243"/>
      <c r="HUJ78" s="243"/>
      <c r="HUK78" s="243"/>
      <c r="HUL78" s="243"/>
      <c r="HUM78" s="243"/>
      <c r="HUN78" s="243"/>
      <c r="HUO78" s="243"/>
      <c r="HUP78" s="243"/>
      <c r="HUQ78" s="243"/>
      <c r="HUR78" s="243"/>
      <c r="HUS78" s="243"/>
      <c r="HUT78" s="243"/>
      <c r="HUU78" s="243"/>
      <c r="HUV78" s="243"/>
      <c r="HUW78" s="243"/>
      <c r="HUX78" s="243"/>
      <c r="HUY78" s="243"/>
      <c r="HUZ78" s="243"/>
      <c r="HVA78" s="243"/>
      <c r="HVB78" s="243"/>
      <c r="HVC78" s="243"/>
      <c r="HVD78" s="243"/>
      <c r="HVE78" s="243"/>
      <c r="HVF78" s="243"/>
      <c r="HVG78" s="243"/>
      <c r="HVH78" s="243"/>
      <c r="HVI78" s="243"/>
      <c r="HVJ78" s="243"/>
      <c r="HVK78" s="243"/>
      <c r="HVL78" s="243"/>
      <c r="HVM78" s="243"/>
      <c r="HVN78" s="243"/>
      <c r="HVO78" s="243"/>
      <c r="HVP78" s="243"/>
      <c r="HVQ78" s="243"/>
      <c r="HVR78" s="243"/>
      <c r="HVS78" s="243"/>
      <c r="HVT78" s="243"/>
      <c r="HVU78" s="243"/>
      <c r="HVV78" s="243"/>
      <c r="HVW78" s="243"/>
      <c r="HVX78" s="243"/>
      <c r="HVY78" s="243"/>
      <c r="HVZ78" s="243"/>
      <c r="HWA78" s="243"/>
      <c r="HWB78" s="243"/>
      <c r="HWC78" s="243"/>
      <c r="HWD78" s="243"/>
      <c r="HWE78" s="243"/>
      <c r="HWF78" s="243"/>
      <c r="HWG78" s="243"/>
      <c r="HWH78" s="243"/>
      <c r="HWI78" s="243"/>
      <c r="HWJ78" s="243"/>
      <c r="HWK78" s="243"/>
      <c r="HWL78" s="243"/>
      <c r="HWM78" s="243"/>
      <c r="HWN78" s="243"/>
      <c r="HWO78" s="243"/>
      <c r="HWP78" s="243"/>
      <c r="HWQ78" s="243"/>
      <c r="HWR78" s="243"/>
      <c r="HWS78" s="243"/>
      <c r="HWT78" s="243"/>
      <c r="HWU78" s="243"/>
      <c r="HWV78" s="243"/>
      <c r="HWW78" s="243"/>
      <c r="HWX78" s="243"/>
      <c r="HWY78" s="243"/>
      <c r="HWZ78" s="243"/>
      <c r="HXA78" s="243"/>
      <c r="HXB78" s="243"/>
      <c r="HXC78" s="243"/>
      <c r="HXD78" s="243"/>
      <c r="HXE78" s="243"/>
      <c r="HXF78" s="243"/>
      <c r="HXG78" s="243"/>
      <c r="HXH78" s="243"/>
      <c r="HXI78" s="243"/>
      <c r="HXJ78" s="243"/>
      <c r="HXK78" s="243"/>
      <c r="HXL78" s="243"/>
      <c r="HXM78" s="243"/>
      <c r="HXN78" s="243"/>
      <c r="HXO78" s="243"/>
      <c r="HXP78" s="243"/>
      <c r="HXQ78" s="243"/>
      <c r="HXR78" s="243"/>
      <c r="HXS78" s="243"/>
      <c r="HXT78" s="243"/>
      <c r="HXU78" s="243"/>
      <c r="HXV78" s="243"/>
      <c r="HXW78" s="243"/>
      <c r="HXX78" s="243"/>
      <c r="HXY78" s="243"/>
      <c r="HXZ78" s="243"/>
      <c r="HYA78" s="243"/>
      <c r="HYB78" s="243"/>
      <c r="HYC78" s="243"/>
      <c r="HYD78" s="243"/>
      <c r="HYE78" s="243"/>
      <c r="HYF78" s="243"/>
      <c r="HYG78" s="243"/>
      <c r="HYH78" s="243"/>
      <c r="HYI78" s="243"/>
      <c r="HYJ78" s="243"/>
      <c r="HYK78" s="243"/>
      <c r="HYL78" s="243"/>
      <c r="HYM78" s="243"/>
      <c r="HYN78" s="243"/>
      <c r="HYO78" s="243"/>
      <c r="HYP78" s="243"/>
      <c r="HYQ78" s="243"/>
      <c r="HYR78" s="243"/>
      <c r="HYS78" s="243"/>
      <c r="HYT78" s="243"/>
      <c r="HYU78" s="243"/>
      <c r="HYV78" s="243"/>
      <c r="HYW78" s="243"/>
      <c r="HYX78" s="243"/>
      <c r="HYY78" s="243"/>
      <c r="HYZ78" s="243"/>
      <c r="HZA78" s="243"/>
      <c r="HZB78" s="243"/>
      <c r="HZC78" s="243"/>
      <c r="HZD78" s="243"/>
      <c r="HZE78" s="243"/>
      <c r="HZF78" s="243"/>
      <c r="HZG78" s="243"/>
      <c r="HZH78" s="243"/>
      <c r="HZI78" s="243"/>
      <c r="HZJ78" s="243"/>
      <c r="HZK78" s="243"/>
      <c r="HZL78" s="243"/>
      <c r="HZM78" s="243"/>
      <c r="HZN78" s="243"/>
      <c r="HZO78" s="243"/>
      <c r="HZP78" s="243"/>
      <c r="HZQ78" s="243"/>
      <c r="HZR78" s="243"/>
      <c r="HZS78" s="243"/>
      <c r="HZT78" s="243"/>
      <c r="HZU78" s="243"/>
      <c r="HZV78" s="243"/>
      <c r="HZW78" s="243"/>
      <c r="HZX78" s="243"/>
      <c r="HZY78" s="243"/>
      <c r="HZZ78" s="243"/>
      <c r="IAA78" s="243"/>
      <c r="IAB78" s="243"/>
      <c r="IAC78" s="243"/>
      <c r="IAD78" s="243"/>
      <c r="IAE78" s="243"/>
      <c r="IAF78" s="243"/>
      <c r="IAG78" s="243"/>
      <c r="IAH78" s="243"/>
      <c r="IAI78" s="243"/>
      <c r="IAJ78" s="243"/>
      <c r="IAK78" s="243"/>
      <c r="IAL78" s="243"/>
      <c r="IAM78" s="243"/>
      <c r="IAN78" s="243"/>
      <c r="IAO78" s="243"/>
      <c r="IAP78" s="243"/>
      <c r="IAQ78" s="243"/>
      <c r="IAR78" s="243"/>
      <c r="IAS78" s="243"/>
      <c r="IAT78" s="243"/>
      <c r="IAU78" s="243"/>
      <c r="IAV78" s="243"/>
      <c r="IAW78" s="243"/>
      <c r="IAX78" s="243"/>
      <c r="IAY78" s="243"/>
      <c r="IAZ78" s="243"/>
      <c r="IBA78" s="243"/>
      <c r="IBB78" s="243"/>
      <c r="IBC78" s="243"/>
      <c r="IBD78" s="243"/>
      <c r="IBE78" s="243"/>
      <c r="IBF78" s="243"/>
      <c r="IBG78" s="243"/>
      <c r="IBH78" s="243"/>
      <c r="IBI78" s="243"/>
      <c r="IBJ78" s="243"/>
      <c r="IBK78" s="243"/>
      <c r="IBL78" s="243"/>
      <c r="IBM78" s="243"/>
      <c r="IBN78" s="243"/>
      <c r="IBO78" s="243"/>
      <c r="IBP78" s="243"/>
      <c r="IBQ78" s="243"/>
      <c r="IBR78" s="243"/>
      <c r="IBS78" s="243"/>
      <c r="IBT78" s="243"/>
      <c r="IBU78" s="243"/>
      <c r="IBV78" s="243"/>
      <c r="IBW78" s="243"/>
      <c r="IBX78" s="243"/>
      <c r="IBY78" s="243"/>
      <c r="IBZ78" s="243"/>
      <c r="ICA78" s="243"/>
      <c r="ICB78" s="243"/>
      <c r="ICC78" s="243"/>
      <c r="ICD78" s="243"/>
      <c r="ICE78" s="243"/>
      <c r="ICF78" s="243"/>
      <c r="ICG78" s="243"/>
      <c r="ICH78" s="243"/>
      <c r="ICI78" s="243"/>
      <c r="ICJ78" s="243"/>
      <c r="ICK78" s="243"/>
      <c r="ICL78" s="243"/>
      <c r="ICM78" s="243"/>
      <c r="ICN78" s="243"/>
      <c r="ICO78" s="243"/>
      <c r="ICP78" s="243"/>
      <c r="ICQ78" s="243"/>
      <c r="ICR78" s="243"/>
      <c r="ICS78" s="243"/>
      <c r="ICT78" s="243"/>
      <c r="ICU78" s="243"/>
      <c r="ICV78" s="243"/>
      <c r="ICW78" s="243"/>
      <c r="ICX78" s="243"/>
      <c r="ICY78" s="243"/>
      <c r="ICZ78" s="243"/>
      <c r="IDA78" s="243"/>
      <c r="IDB78" s="243"/>
      <c r="IDC78" s="243"/>
      <c r="IDD78" s="243"/>
      <c r="IDE78" s="243"/>
      <c r="IDF78" s="243"/>
      <c r="IDG78" s="243"/>
      <c r="IDH78" s="243"/>
      <c r="IDI78" s="243"/>
      <c r="IDJ78" s="243"/>
      <c r="IDK78" s="243"/>
      <c r="IDL78" s="243"/>
      <c r="IDM78" s="243"/>
      <c r="IDN78" s="243"/>
      <c r="IDO78" s="243"/>
      <c r="IDP78" s="243"/>
      <c r="IDQ78" s="243"/>
      <c r="IDR78" s="243"/>
      <c r="IDS78" s="243"/>
      <c r="IDT78" s="243"/>
      <c r="IDU78" s="243"/>
      <c r="IDV78" s="243"/>
      <c r="IDW78" s="243"/>
      <c r="IDX78" s="243"/>
      <c r="IDY78" s="243"/>
      <c r="IDZ78" s="243"/>
      <c r="IEA78" s="243"/>
      <c r="IEB78" s="243"/>
      <c r="IEC78" s="243"/>
      <c r="IED78" s="243"/>
      <c r="IEE78" s="243"/>
      <c r="IEF78" s="243"/>
      <c r="IEG78" s="243"/>
      <c r="IEH78" s="243"/>
      <c r="IEI78" s="243"/>
      <c r="IEJ78" s="243"/>
      <c r="IEK78" s="243"/>
      <c r="IEL78" s="243"/>
      <c r="IEM78" s="243"/>
      <c r="IEN78" s="243"/>
      <c r="IEO78" s="243"/>
      <c r="IEP78" s="243"/>
      <c r="IEQ78" s="243"/>
      <c r="IER78" s="243"/>
      <c r="IES78" s="243"/>
      <c r="IET78" s="243"/>
      <c r="IEU78" s="243"/>
      <c r="IEV78" s="243"/>
      <c r="IEW78" s="243"/>
      <c r="IEX78" s="243"/>
      <c r="IEY78" s="243"/>
      <c r="IEZ78" s="243"/>
      <c r="IFA78" s="243"/>
      <c r="IFB78" s="243"/>
      <c r="IFC78" s="243"/>
      <c r="IFD78" s="243"/>
      <c r="IFE78" s="243"/>
      <c r="IFF78" s="243"/>
      <c r="IFG78" s="243"/>
      <c r="IFH78" s="243"/>
      <c r="IFI78" s="243"/>
      <c r="IFJ78" s="243"/>
      <c r="IFK78" s="243"/>
      <c r="IFL78" s="243"/>
      <c r="IFM78" s="243"/>
      <c r="IFN78" s="243"/>
      <c r="IFO78" s="243"/>
      <c r="IFP78" s="243"/>
      <c r="IFQ78" s="243"/>
      <c r="IFR78" s="243"/>
      <c r="IFS78" s="243"/>
      <c r="IFT78" s="243"/>
      <c r="IFU78" s="243"/>
      <c r="IFV78" s="243"/>
      <c r="IFW78" s="243"/>
      <c r="IFX78" s="243"/>
      <c r="IFY78" s="243"/>
      <c r="IFZ78" s="243"/>
      <c r="IGA78" s="243"/>
      <c r="IGB78" s="243"/>
      <c r="IGC78" s="243"/>
      <c r="IGD78" s="243"/>
      <c r="IGE78" s="243"/>
      <c r="IGF78" s="243"/>
      <c r="IGG78" s="243"/>
      <c r="IGH78" s="243"/>
      <c r="IGI78" s="243"/>
      <c r="IGJ78" s="243"/>
      <c r="IGK78" s="243"/>
      <c r="IGL78" s="243"/>
      <c r="IGM78" s="243"/>
      <c r="IGN78" s="243"/>
      <c r="IGO78" s="243"/>
      <c r="IGP78" s="243"/>
      <c r="IGQ78" s="243"/>
      <c r="IGR78" s="243"/>
      <c r="IGS78" s="243"/>
      <c r="IGT78" s="243"/>
      <c r="IGU78" s="243"/>
      <c r="IGV78" s="243"/>
      <c r="IGW78" s="243"/>
      <c r="IGX78" s="243"/>
      <c r="IGY78" s="243"/>
      <c r="IGZ78" s="243"/>
      <c r="IHA78" s="243"/>
      <c r="IHB78" s="243"/>
      <c r="IHC78" s="243"/>
      <c r="IHD78" s="243"/>
      <c r="IHE78" s="243"/>
      <c r="IHF78" s="243"/>
      <c r="IHG78" s="243"/>
      <c r="IHH78" s="243"/>
      <c r="IHI78" s="243"/>
      <c r="IHJ78" s="243"/>
      <c r="IHK78" s="243"/>
      <c r="IHL78" s="243"/>
      <c r="IHM78" s="243"/>
      <c r="IHN78" s="243"/>
      <c r="IHO78" s="243"/>
      <c r="IHP78" s="243"/>
      <c r="IHQ78" s="243"/>
      <c r="IHR78" s="243"/>
      <c r="IHS78" s="243"/>
      <c r="IHT78" s="243"/>
      <c r="IHU78" s="243"/>
      <c r="IHV78" s="243"/>
      <c r="IHW78" s="243"/>
      <c r="IHX78" s="243"/>
      <c r="IHY78" s="243"/>
      <c r="IHZ78" s="243"/>
      <c r="IIA78" s="243"/>
      <c r="IIB78" s="243"/>
      <c r="IIC78" s="243"/>
      <c r="IID78" s="243"/>
      <c r="IIE78" s="243"/>
      <c r="IIF78" s="243"/>
      <c r="IIG78" s="243"/>
      <c r="IIH78" s="243"/>
      <c r="III78" s="243"/>
      <c r="IIJ78" s="243"/>
      <c r="IIK78" s="243"/>
      <c r="IIL78" s="243"/>
      <c r="IIM78" s="243"/>
      <c r="IIN78" s="243"/>
      <c r="IIO78" s="243"/>
      <c r="IIP78" s="243"/>
      <c r="IIQ78" s="243"/>
      <c r="IIR78" s="243"/>
      <c r="IIS78" s="243"/>
      <c r="IIT78" s="243"/>
      <c r="IIU78" s="243"/>
      <c r="IIV78" s="243"/>
      <c r="IIW78" s="243"/>
      <c r="IIX78" s="243"/>
      <c r="IIY78" s="243"/>
      <c r="IIZ78" s="243"/>
      <c r="IJA78" s="243"/>
      <c r="IJB78" s="243"/>
      <c r="IJC78" s="243"/>
      <c r="IJD78" s="243"/>
      <c r="IJE78" s="243"/>
      <c r="IJF78" s="243"/>
      <c r="IJG78" s="243"/>
      <c r="IJH78" s="243"/>
      <c r="IJI78" s="243"/>
      <c r="IJJ78" s="243"/>
      <c r="IJK78" s="243"/>
      <c r="IJL78" s="243"/>
      <c r="IJM78" s="243"/>
      <c r="IJN78" s="243"/>
      <c r="IJO78" s="243"/>
      <c r="IJP78" s="243"/>
      <c r="IJQ78" s="243"/>
      <c r="IJR78" s="243"/>
      <c r="IJS78" s="243"/>
      <c r="IJT78" s="243"/>
      <c r="IJU78" s="243"/>
      <c r="IJV78" s="243"/>
      <c r="IJW78" s="243"/>
      <c r="IJX78" s="243"/>
      <c r="IJY78" s="243"/>
      <c r="IJZ78" s="243"/>
      <c r="IKA78" s="243"/>
      <c r="IKB78" s="243"/>
      <c r="IKC78" s="243"/>
      <c r="IKD78" s="243"/>
      <c r="IKE78" s="243"/>
      <c r="IKF78" s="243"/>
      <c r="IKG78" s="243"/>
      <c r="IKH78" s="243"/>
      <c r="IKI78" s="243"/>
      <c r="IKJ78" s="243"/>
      <c r="IKK78" s="243"/>
      <c r="IKL78" s="243"/>
      <c r="IKM78" s="243"/>
      <c r="IKN78" s="243"/>
      <c r="IKO78" s="243"/>
      <c r="IKP78" s="243"/>
      <c r="IKQ78" s="243"/>
      <c r="IKR78" s="243"/>
      <c r="IKS78" s="243"/>
      <c r="IKT78" s="243"/>
      <c r="IKU78" s="243"/>
      <c r="IKV78" s="243"/>
      <c r="IKW78" s="243"/>
      <c r="IKX78" s="243"/>
      <c r="IKY78" s="243"/>
      <c r="IKZ78" s="243"/>
      <c r="ILA78" s="243"/>
      <c r="ILB78" s="243"/>
      <c r="ILC78" s="243"/>
      <c r="ILD78" s="243"/>
      <c r="ILE78" s="243"/>
      <c r="ILF78" s="243"/>
      <c r="ILG78" s="243"/>
      <c r="ILH78" s="243"/>
      <c r="ILI78" s="243"/>
      <c r="ILJ78" s="243"/>
      <c r="ILK78" s="243"/>
      <c r="ILL78" s="243"/>
      <c r="ILM78" s="243"/>
      <c r="ILN78" s="243"/>
      <c r="ILO78" s="243"/>
      <c r="ILP78" s="243"/>
      <c r="ILQ78" s="243"/>
      <c r="ILR78" s="243"/>
      <c r="ILS78" s="243"/>
      <c r="ILT78" s="243"/>
      <c r="ILU78" s="243"/>
      <c r="ILV78" s="243"/>
      <c r="ILW78" s="243"/>
      <c r="ILX78" s="243"/>
      <c r="ILY78" s="243"/>
      <c r="ILZ78" s="243"/>
      <c r="IMA78" s="243"/>
      <c r="IMB78" s="243"/>
      <c r="IMC78" s="243"/>
      <c r="IMD78" s="243"/>
      <c r="IME78" s="243"/>
      <c r="IMF78" s="243"/>
      <c r="IMG78" s="243"/>
      <c r="IMH78" s="243"/>
      <c r="IMI78" s="243"/>
      <c r="IMJ78" s="243"/>
      <c r="IMK78" s="243"/>
      <c r="IML78" s="243"/>
      <c r="IMM78" s="243"/>
      <c r="IMN78" s="243"/>
      <c r="IMO78" s="243"/>
      <c r="IMP78" s="243"/>
      <c r="IMQ78" s="243"/>
      <c r="IMR78" s="243"/>
      <c r="IMS78" s="243"/>
      <c r="IMT78" s="243"/>
      <c r="IMU78" s="243"/>
      <c r="IMV78" s="243"/>
      <c r="IMW78" s="243"/>
      <c r="IMX78" s="243"/>
      <c r="IMY78" s="243"/>
      <c r="IMZ78" s="243"/>
      <c r="INA78" s="243"/>
      <c r="INB78" s="243"/>
      <c r="INC78" s="243"/>
      <c r="IND78" s="243"/>
      <c r="INE78" s="243"/>
      <c r="INF78" s="243"/>
      <c r="ING78" s="243"/>
      <c r="INH78" s="243"/>
      <c r="INI78" s="243"/>
      <c r="INJ78" s="243"/>
      <c r="INK78" s="243"/>
      <c r="INL78" s="243"/>
      <c r="INM78" s="243"/>
      <c r="INN78" s="243"/>
      <c r="INO78" s="243"/>
      <c r="INP78" s="243"/>
      <c r="INQ78" s="243"/>
      <c r="INR78" s="243"/>
      <c r="INS78" s="243"/>
      <c r="INT78" s="243"/>
      <c r="INU78" s="243"/>
      <c r="INV78" s="243"/>
      <c r="INW78" s="243"/>
      <c r="INX78" s="243"/>
      <c r="INY78" s="243"/>
      <c r="INZ78" s="243"/>
      <c r="IOA78" s="243"/>
      <c r="IOB78" s="243"/>
      <c r="IOC78" s="243"/>
      <c r="IOD78" s="243"/>
      <c r="IOE78" s="243"/>
      <c r="IOF78" s="243"/>
      <c r="IOG78" s="243"/>
      <c r="IOH78" s="243"/>
      <c r="IOI78" s="243"/>
      <c r="IOJ78" s="243"/>
      <c r="IOK78" s="243"/>
      <c r="IOL78" s="243"/>
      <c r="IOM78" s="243"/>
      <c r="ION78" s="243"/>
      <c r="IOO78" s="243"/>
      <c r="IOP78" s="243"/>
      <c r="IOQ78" s="243"/>
      <c r="IOR78" s="243"/>
      <c r="IOS78" s="243"/>
      <c r="IOT78" s="243"/>
      <c r="IOU78" s="243"/>
      <c r="IOV78" s="243"/>
      <c r="IOW78" s="243"/>
      <c r="IOX78" s="243"/>
      <c r="IOY78" s="243"/>
      <c r="IOZ78" s="243"/>
      <c r="IPA78" s="243"/>
      <c r="IPB78" s="243"/>
      <c r="IPC78" s="243"/>
      <c r="IPD78" s="243"/>
      <c r="IPE78" s="243"/>
      <c r="IPF78" s="243"/>
      <c r="IPG78" s="243"/>
      <c r="IPH78" s="243"/>
      <c r="IPI78" s="243"/>
      <c r="IPJ78" s="243"/>
      <c r="IPK78" s="243"/>
      <c r="IPL78" s="243"/>
      <c r="IPM78" s="243"/>
      <c r="IPN78" s="243"/>
      <c r="IPO78" s="243"/>
      <c r="IPP78" s="243"/>
      <c r="IPQ78" s="243"/>
      <c r="IPR78" s="243"/>
      <c r="IPS78" s="243"/>
      <c r="IPT78" s="243"/>
      <c r="IPU78" s="243"/>
      <c r="IPV78" s="243"/>
      <c r="IPW78" s="243"/>
      <c r="IPX78" s="243"/>
      <c r="IPY78" s="243"/>
      <c r="IPZ78" s="243"/>
      <c r="IQA78" s="243"/>
      <c r="IQB78" s="243"/>
      <c r="IQC78" s="243"/>
      <c r="IQD78" s="243"/>
      <c r="IQE78" s="243"/>
      <c r="IQF78" s="243"/>
      <c r="IQG78" s="243"/>
      <c r="IQH78" s="243"/>
      <c r="IQI78" s="243"/>
      <c r="IQJ78" s="243"/>
      <c r="IQK78" s="243"/>
      <c r="IQL78" s="243"/>
      <c r="IQM78" s="243"/>
      <c r="IQN78" s="243"/>
      <c r="IQO78" s="243"/>
      <c r="IQP78" s="243"/>
      <c r="IQQ78" s="243"/>
      <c r="IQR78" s="243"/>
      <c r="IQS78" s="243"/>
      <c r="IQT78" s="243"/>
      <c r="IQU78" s="243"/>
      <c r="IQV78" s="243"/>
      <c r="IQW78" s="243"/>
      <c r="IQX78" s="243"/>
      <c r="IQY78" s="243"/>
      <c r="IQZ78" s="243"/>
      <c r="IRA78" s="243"/>
      <c r="IRB78" s="243"/>
      <c r="IRC78" s="243"/>
      <c r="IRD78" s="243"/>
      <c r="IRE78" s="243"/>
      <c r="IRF78" s="243"/>
      <c r="IRG78" s="243"/>
      <c r="IRH78" s="243"/>
      <c r="IRI78" s="243"/>
      <c r="IRJ78" s="243"/>
      <c r="IRK78" s="243"/>
      <c r="IRL78" s="243"/>
      <c r="IRM78" s="243"/>
      <c r="IRN78" s="243"/>
      <c r="IRO78" s="243"/>
      <c r="IRP78" s="243"/>
      <c r="IRQ78" s="243"/>
      <c r="IRR78" s="243"/>
      <c r="IRS78" s="243"/>
      <c r="IRT78" s="243"/>
      <c r="IRU78" s="243"/>
      <c r="IRV78" s="243"/>
      <c r="IRW78" s="243"/>
      <c r="IRX78" s="243"/>
      <c r="IRY78" s="243"/>
      <c r="IRZ78" s="243"/>
      <c r="ISA78" s="243"/>
      <c r="ISB78" s="243"/>
      <c r="ISC78" s="243"/>
      <c r="ISD78" s="243"/>
      <c r="ISE78" s="243"/>
      <c r="ISF78" s="243"/>
      <c r="ISG78" s="243"/>
      <c r="ISH78" s="243"/>
      <c r="ISI78" s="243"/>
      <c r="ISJ78" s="243"/>
      <c r="ISK78" s="243"/>
      <c r="ISL78" s="243"/>
      <c r="ISM78" s="243"/>
      <c r="ISN78" s="243"/>
      <c r="ISO78" s="243"/>
      <c r="ISP78" s="243"/>
      <c r="ISQ78" s="243"/>
      <c r="ISR78" s="243"/>
      <c r="ISS78" s="243"/>
      <c r="IST78" s="243"/>
      <c r="ISU78" s="243"/>
      <c r="ISV78" s="243"/>
      <c r="ISW78" s="243"/>
      <c r="ISX78" s="243"/>
      <c r="ISY78" s="243"/>
      <c r="ISZ78" s="243"/>
      <c r="ITA78" s="243"/>
      <c r="ITB78" s="243"/>
      <c r="ITC78" s="243"/>
      <c r="ITD78" s="243"/>
      <c r="ITE78" s="243"/>
      <c r="ITF78" s="243"/>
      <c r="ITG78" s="243"/>
      <c r="ITH78" s="243"/>
      <c r="ITI78" s="243"/>
      <c r="ITJ78" s="243"/>
      <c r="ITK78" s="243"/>
      <c r="ITL78" s="243"/>
      <c r="ITM78" s="243"/>
      <c r="ITN78" s="243"/>
      <c r="ITO78" s="243"/>
      <c r="ITP78" s="243"/>
      <c r="ITQ78" s="243"/>
      <c r="ITR78" s="243"/>
      <c r="ITS78" s="243"/>
      <c r="ITT78" s="243"/>
      <c r="ITU78" s="243"/>
      <c r="ITV78" s="243"/>
      <c r="ITW78" s="243"/>
      <c r="ITX78" s="243"/>
      <c r="ITY78" s="243"/>
      <c r="ITZ78" s="243"/>
      <c r="IUA78" s="243"/>
      <c r="IUB78" s="243"/>
      <c r="IUC78" s="243"/>
      <c r="IUD78" s="243"/>
      <c r="IUE78" s="243"/>
      <c r="IUF78" s="243"/>
      <c r="IUG78" s="243"/>
      <c r="IUH78" s="243"/>
      <c r="IUI78" s="243"/>
      <c r="IUJ78" s="243"/>
      <c r="IUK78" s="243"/>
      <c r="IUL78" s="243"/>
      <c r="IUM78" s="243"/>
      <c r="IUN78" s="243"/>
      <c r="IUO78" s="243"/>
      <c r="IUP78" s="243"/>
      <c r="IUQ78" s="243"/>
      <c r="IUR78" s="243"/>
      <c r="IUS78" s="243"/>
      <c r="IUT78" s="243"/>
      <c r="IUU78" s="243"/>
      <c r="IUV78" s="243"/>
      <c r="IUW78" s="243"/>
      <c r="IUX78" s="243"/>
      <c r="IUY78" s="243"/>
      <c r="IUZ78" s="243"/>
      <c r="IVA78" s="243"/>
      <c r="IVB78" s="243"/>
      <c r="IVC78" s="243"/>
      <c r="IVD78" s="243"/>
      <c r="IVE78" s="243"/>
      <c r="IVF78" s="243"/>
      <c r="IVG78" s="243"/>
      <c r="IVH78" s="243"/>
      <c r="IVI78" s="243"/>
      <c r="IVJ78" s="243"/>
      <c r="IVK78" s="243"/>
      <c r="IVL78" s="243"/>
      <c r="IVM78" s="243"/>
      <c r="IVN78" s="243"/>
      <c r="IVO78" s="243"/>
      <c r="IVP78" s="243"/>
      <c r="IVQ78" s="243"/>
      <c r="IVR78" s="243"/>
      <c r="IVS78" s="243"/>
      <c r="IVT78" s="243"/>
      <c r="IVU78" s="243"/>
      <c r="IVV78" s="243"/>
      <c r="IVW78" s="243"/>
      <c r="IVX78" s="243"/>
      <c r="IVY78" s="243"/>
      <c r="IVZ78" s="243"/>
      <c r="IWA78" s="243"/>
      <c r="IWB78" s="243"/>
      <c r="IWC78" s="243"/>
      <c r="IWD78" s="243"/>
      <c r="IWE78" s="243"/>
      <c r="IWF78" s="243"/>
      <c r="IWG78" s="243"/>
      <c r="IWH78" s="243"/>
      <c r="IWI78" s="243"/>
      <c r="IWJ78" s="243"/>
      <c r="IWK78" s="243"/>
      <c r="IWL78" s="243"/>
      <c r="IWM78" s="243"/>
      <c r="IWN78" s="243"/>
      <c r="IWO78" s="243"/>
      <c r="IWP78" s="243"/>
      <c r="IWQ78" s="243"/>
      <c r="IWR78" s="243"/>
      <c r="IWS78" s="243"/>
      <c r="IWT78" s="243"/>
      <c r="IWU78" s="243"/>
      <c r="IWV78" s="243"/>
      <c r="IWW78" s="243"/>
      <c r="IWX78" s="243"/>
      <c r="IWY78" s="243"/>
      <c r="IWZ78" s="243"/>
      <c r="IXA78" s="243"/>
      <c r="IXB78" s="243"/>
      <c r="IXC78" s="243"/>
      <c r="IXD78" s="243"/>
      <c r="IXE78" s="243"/>
      <c r="IXF78" s="243"/>
      <c r="IXG78" s="243"/>
      <c r="IXH78" s="243"/>
      <c r="IXI78" s="243"/>
      <c r="IXJ78" s="243"/>
      <c r="IXK78" s="243"/>
      <c r="IXL78" s="243"/>
      <c r="IXM78" s="243"/>
      <c r="IXN78" s="243"/>
      <c r="IXO78" s="243"/>
      <c r="IXP78" s="243"/>
      <c r="IXQ78" s="243"/>
      <c r="IXR78" s="243"/>
      <c r="IXS78" s="243"/>
      <c r="IXT78" s="243"/>
      <c r="IXU78" s="243"/>
      <c r="IXV78" s="243"/>
      <c r="IXW78" s="243"/>
      <c r="IXX78" s="243"/>
      <c r="IXY78" s="243"/>
      <c r="IXZ78" s="243"/>
      <c r="IYA78" s="243"/>
      <c r="IYB78" s="243"/>
      <c r="IYC78" s="243"/>
      <c r="IYD78" s="243"/>
      <c r="IYE78" s="243"/>
      <c r="IYF78" s="243"/>
      <c r="IYG78" s="243"/>
      <c r="IYH78" s="243"/>
      <c r="IYI78" s="243"/>
      <c r="IYJ78" s="243"/>
      <c r="IYK78" s="243"/>
      <c r="IYL78" s="243"/>
      <c r="IYM78" s="243"/>
      <c r="IYN78" s="243"/>
      <c r="IYO78" s="243"/>
      <c r="IYP78" s="243"/>
      <c r="IYQ78" s="243"/>
      <c r="IYR78" s="243"/>
      <c r="IYS78" s="243"/>
      <c r="IYT78" s="243"/>
      <c r="IYU78" s="243"/>
      <c r="IYV78" s="243"/>
      <c r="IYW78" s="243"/>
      <c r="IYX78" s="243"/>
      <c r="IYY78" s="243"/>
      <c r="IYZ78" s="243"/>
      <c r="IZA78" s="243"/>
      <c r="IZB78" s="243"/>
      <c r="IZC78" s="243"/>
      <c r="IZD78" s="243"/>
      <c r="IZE78" s="243"/>
      <c r="IZF78" s="243"/>
      <c r="IZG78" s="243"/>
      <c r="IZH78" s="243"/>
      <c r="IZI78" s="243"/>
      <c r="IZJ78" s="243"/>
      <c r="IZK78" s="243"/>
      <c r="IZL78" s="243"/>
      <c r="IZM78" s="243"/>
      <c r="IZN78" s="243"/>
      <c r="IZO78" s="243"/>
      <c r="IZP78" s="243"/>
      <c r="IZQ78" s="243"/>
      <c r="IZR78" s="243"/>
      <c r="IZS78" s="243"/>
      <c r="IZT78" s="243"/>
      <c r="IZU78" s="243"/>
      <c r="IZV78" s="243"/>
      <c r="IZW78" s="243"/>
      <c r="IZX78" s="243"/>
      <c r="IZY78" s="243"/>
      <c r="IZZ78" s="243"/>
      <c r="JAA78" s="243"/>
      <c r="JAB78" s="243"/>
      <c r="JAC78" s="243"/>
      <c r="JAD78" s="243"/>
      <c r="JAE78" s="243"/>
      <c r="JAF78" s="243"/>
      <c r="JAG78" s="243"/>
      <c r="JAH78" s="243"/>
      <c r="JAI78" s="243"/>
      <c r="JAJ78" s="243"/>
      <c r="JAK78" s="243"/>
      <c r="JAL78" s="243"/>
      <c r="JAM78" s="243"/>
      <c r="JAN78" s="243"/>
      <c r="JAO78" s="243"/>
      <c r="JAP78" s="243"/>
      <c r="JAQ78" s="243"/>
      <c r="JAR78" s="243"/>
      <c r="JAS78" s="243"/>
      <c r="JAT78" s="243"/>
      <c r="JAU78" s="243"/>
      <c r="JAV78" s="243"/>
      <c r="JAW78" s="243"/>
      <c r="JAX78" s="243"/>
      <c r="JAY78" s="243"/>
      <c r="JAZ78" s="243"/>
      <c r="JBA78" s="243"/>
      <c r="JBB78" s="243"/>
      <c r="JBC78" s="243"/>
      <c r="JBD78" s="243"/>
      <c r="JBE78" s="243"/>
      <c r="JBF78" s="243"/>
      <c r="JBG78" s="243"/>
      <c r="JBH78" s="243"/>
      <c r="JBI78" s="243"/>
      <c r="JBJ78" s="243"/>
      <c r="JBK78" s="243"/>
      <c r="JBL78" s="243"/>
      <c r="JBM78" s="243"/>
      <c r="JBN78" s="243"/>
      <c r="JBO78" s="243"/>
      <c r="JBP78" s="243"/>
      <c r="JBQ78" s="243"/>
      <c r="JBR78" s="243"/>
      <c r="JBS78" s="243"/>
      <c r="JBT78" s="243"/>
      <c r="JBU78" s="243"/>
      <c r="JBV78" s="243"/>
      <c r="JBW78" s="243"/>
      <c r="JBX78" s="243"/>
      <c r="JBY78" s="243"/>
      <c r="JBZ78" s="243"/>
      <c r="JCA78" s="243"/>
      <c r="JCB78" s="243"/>
      <c r="JCC78" s="243"/>
      <c r="JCD78" s="243"/>
      <c r="JCE78" s="243"/>
      <c r="JCF78" s="243"/>
      <c r="JCG78" s="243"/>
      <c r="JCH78" s="243"/>
      <c r="JCI78" s="243"/>
      <c r="JCJ78" s="243"/>
      <c r="JCK78" s="243"/>
      <c r="JCL78" s="243"/>
      <c r="JCM78" s="243"/>
      <c r="JCN78" s="243"/>
      <c r="JCO78" s="243"/>
      <c r="JCP78" s="243"/>
      <c r="JCQ78" s="243"/>
      <c r="JCR78" s="243"/>
      <c r="JCS78" s="243"/>
      <c r="JCT78" s="243"/>
      <c r="JCU78" s="243"/>
      <c r="JCV78" s="243"/>
      <c r="JCW78" s="243"/>
      <c r="JCX78" s="243"/>
      <c r="JCY78" s="243"/>
      <c r="JCZ78" s="243"/>
      <c r="JDA78" s="243"/>
      <c r="JDB78" s="243"/>
      <c r="JDC78" s="243"/>
      <c r="JDD78" s="243"/>
      <c r="JDE78" s="243"/>
      <c r="JDF78" s="243"/>
      <c r="JDG78" s="243"/>
      <c r="JDH78" s="243"/>
      <c r="JDI78" s="243"/>
      <c r="JDJ78" s="243"/>
      <c r="JDK78" s="243"/>
      <c r="JDL78" s="243"/>
      <c r="JDM78" s="243"/>
      <c r="JDN78" s="243"/>
      <c r="JDO78" s="243"/>
      <c r="JDP78" s="243"/>
      <c r="JDQ78" s="243"/>
      <c r="JDR78" s="243"/>
      <c r="JDS78" s="243"/>
      <c r="JDT78" s="243"/>
      <c r="JDU78" s="243"/>
      <c r="JDV78" s="243"/>
      <c r="JDW78" s="243"/>
      <c r="JDX78" s="243"/>
      <c r="JDY78" s="243"/>
      <c r="JDZ78" s="243"/>
      <c r="JEA78" s="243"/>
      <c r="JEB78" s="243"/>
      <c r="JEC78" s="243"/>
      <c r="JED78" s="243"/>
      <c r="JEE78" s="243"/>
      <c r="JEF78" s="243"/>
      <c r="JEG78" s="243"/>
      <c r="JEH78" s="243"/>
      <c r="JEI78" s="243"/>
      <c r="JEJ78" s="243"/>
      <c r="JEK78" s="243"/>
      <c r="JEL78" s="243"/>
      <c r="JEM78" s="243"/>
      <c r="JEN78" s="243"/>
      <c r="JEO78" s="243"/>
      <c r="JEP78" s="243"/>
      <c r="JEQ78" s="243"/>
      <c r="JER78" s="243"/>
      <c r="JES78" s="243"/>
      <c r="JET78" s="243"/>
      <c r="JEU78" s="243"/>
      <c r="JEV78" s="243"/>
      <c r="JEW78" s="243"/>
      <c r="JEX78" s="243"/>
      <c r="JEY78" s="243"/>
      <c r="JEZ78" s="243"/>
      <c r="JFA78" s="243"/>
      <c r="JFB78" s="243"/>
      <c r="JFC78" s="243"/>
      <c r="JFD78" s="243"/>
      <c r="JFE78" s="243"/>
      <c r="JFF78" s="243"/>
      <c r="JFG78" s="243"/>
      <c r="JFH78" s="243"/>
      <c r="JFI78" s="243"/>
      <c r="JFJ78" s="243"/>
      <c r="JFK78" s="243"/>
      <c r="JFL78" s="243"/>
      <c r="JFM78" s="243"/>
      <c r="JFN78" s="243"/>
      <c r="JFO78" s="243"/>
      <c r="JFP78" s="243"/>
      <c r="JFQ78" s="243"/>
      <c r="JFR78" s="243"/>
      <c r="JFS78" s="243"/>
      <c r="JFT78" s="243"/>
      <c r="JFU78" s="243"/>
      <c r="JFV78" s="243"/>
      <c r="JFW78" s="243"/>
      <c r="JFX78" s="243"/>
      <c r="JFY78" s="243"/>
      <c r="JFZ78" s="243"/>
      <c r="JGA78" s="243"/>
      <c r="JGB78" s="243"/>
      <c r="JGC78" s="243"/>
      <c r="JGD78" s="243"/>
      <c r="JGE78" s="243"/>
      <c r="JGF78" s="243"/>
      <c r="JGG78" s="243"/>
      <c r="JGH78" s="243"/>
      <c r="JGI78" s="243"/>
      <c r="JGJ78" s="243"/>
      <c r="JGK78" s="243"/>
      <c r="JGL78" s="243"/>
      <c r="JGM78" s="243"/>
      <c r="JGN78" s="243"/>
      <c r="JGO78" s="243"/>
      <c r="JGP78" s="243"/>
      <c r="JGQ78" s="243"/>
      <c r="JGR78" s="243"/>
      <c r="JGS78" s="243"/>
      <c r="JGT78" s="243"/>
      <c r="JGU78" s="243"/>
      <c r="JGV78" s="243"/>
      <c r="JGW78" s="243"/>
      <c r="JGX78" s="243"/>
      <c r="JGY78" s="243"/>
      <c r="JGZ78" s="243"/>
      <c r="JHA78" s="243"/>
      <c r="JHB78" s="243"/>
      <c r="JHC78" s="243"/>
      <c r="JHD78" s="243"/>
      <c r="JHE78" s="243"/>
      <c r="JHF78" s="243"/>
      <c r="JHG78" s="243"/>
      <c r="JHH78" s="243"/>
      <c r="JHI78" s="243"/>
      <c r="JHJ78" s="243"/>
      <c r="JHK78" s="243"/>
      <c r="JHL78" s="243"/>
      <c r="JHM78" s="243"/>
      <c r="JHN78" s="243"/>
      <c r="JHO78" s="243"/>
      <c r="JHP78" s="243"/>
      <c r="JHQ78" s="243"/>
      <c r="JHR78" s="243"/>
      <c r="JHS78" s="243"/>
      <c r="JHT78" s="243"/>
      <c r="JHU78" s="243"/>
      <c r="JHV78" s="243"/>
      <c r="JHW78" s="243"/>
      <c r="JHX78" s="243"/>
      <c r="JHY78" s="243"/>
      <c r="JHZ78" s="243"/>
      <c r="JIA78" s="243"/>
      <c r="JIB78" s="243"/>
      <c r="JIC78" s="243"/>
      <c r="JID78" s="243"/>
      <c r="JIE78" s="243"/>
      <c r="JIF78" s="243"/>
      <c r="JIG78" s="243"/>
      <c r="JIH78" s="243"/>
      <c r="JII78" s="243"/>
      <c r="JIJ78" s="243"/>
      <c r="JIK78" s="243"/>
      <c r="JIL78" s="243"/>
      <c r="JIM78" s="243"/>
      <c r="JIN78" s="243"/>
      <c r="JIO78" s="243"/>
      <c r="JIP78" s="243"/>
      <c r="JIQ78" s="243"/>
      <c r="JIR78" s="243"/>
      <c r="JIS78" s="243"/>
      <c r="JIT78" s="243"/>
      <c r="JIU78" s="243"/>
      <c r="JIV78" s="243"/>
      <c r="JIW78" s="243"/>
      <c r="JIX78" s="243"/>
      <c r="JIY78" s="243"/>
      <c r="JIZ78" s="243"/>
      <c r="JJA78" s="243"/>
      <c r="JJB78" s="243"/>
      <c r="JJC78" s="243"/>
      <c r="JJD78" s="243"/>
      <c r="JJE78" s="243"/>
      <c r="JJF78" s="243"/>
      <c r="JJG78" s="243"/>
      <c r="JJH78" s="243"/>
      <c r="JJI78" s="243"/>
      <c r="JJJ78" s="243"/>
      <c r="JJK78" s="243"/>
      <c r="JJL78" s="243"/>
      <c r="JJM78" s="243"/>
      <c r="JJN78" s="243"/>
      <c r="JJO78" s="243"/>
      <c r="JJP78" s="243"/>
      <c r="JJQ78" s="243"/>
      <c r="JJR78" s="243"/>
      <c r="JJS78" s="243"/>
      <c r="JJT78" s="243"/>
      <c r="JJU78" s="243"/>
      <c r="JJV78" s="243"/>
      <c r="JJW78" s="243"/>
      <c r="JJX78" s="243"/>
      <c r="JJY78" s="243"/>
      <c r="JJZ78" s="243"/>
      <c r="JKA78" s="243"/>
      <c r="JKB78" s="243"/>
      <c r="JKC78" s="243"/>
      <c r="JKD78" s="243"/>
      <c r="JKE78" s="243"/>
      <c r="JKF78" s="243"/>
      <c r="JKG78" s="243"/>
      <c r="JKH78" s="243"/>
      <c r="JKI78" s="243"/>
      <c r="JKJ78" s="243"/>
      <c r="JKK78" s="243"/>
      <c r="JKL78" s="243"/>
      <c r="JKM78" s="243"/>
      <c r="JKN78" s="243"/>
      <c r="JKO78" s="243"/>
      <c r="JKP78" s="243"/>
      <c r="JKQ78" s="243"/>
      <c r="JKR78" s="243"/>
      <c r="JKS78" s="243"/>
      <c r="JKT78" s="243"/>
      <c r="JKU78" s="243"/>
      <c r="JKV78" s="243"/>
      <c r="JKW78" s="243"/>
      <c r="JKX78" s="243"/>
      <c r="JKY78" s="243"/>
      <c r="JKZ78" s="243"/>
      <c r="JLA78" s="243"/>
      <c r="JLB78" s="243"/>
      <c r="JLC78" s="243"/>
      <c r="JLD78" s="243"/>
      <c r="JLE78" s="243"/>
      <c r="JLF78" s="243"/>
      <c r="JLG78" s="243"/>
      <c r="JLH78" s="243"/>
      <c r="JLI78" s="243"/>
      <c r="JLJ78" s="243"/>
      <c r="JLK78" s="243"/>
      <c r="JLL78" s="243"/>
      <c r="JLM78" s="243"/>
      <c r="JLN78" s="243"/>
      <c r="JLO78" s="243"/>
      <c r="JLP78" s="243"/>
      <c r="JLQ78" s="243"/>
      <c r="JLR78" s="243"/>
      <c r="JLS78" s="243"/>
      <c r="JLT78" s="243"/>
      <c r="JLU78" s="243"/>
      <c r="JLV78" s="243"/>
      <c r="JLW78" s="243"/>
      <c r="JLX78" s="243"/>
      <c r="JLY78" s="243"/>
      <c r="JLZ78" s="243"/>
      <c r="JMA78" s="243"/>
      <c r="JMB78" s="243"/>
      <c r="JMC78" s="243"/>
      <c r="JMD78" s="243"/>
      <c r="JME78" s="243"/>
      <c r="JMF78" s="243"/>
      <c r="JMG78" s="243"/>
      <c r="JMH78" s="243"/>
      <c r="JMI78" s="243"/>
      <c r="JMJ78" s="243"/>
      <c r="JMK78" s="243"/>
      <c r="JML78" s="243"/>
      <c r="JMM78" s="243"/>
      <c r="JMN78" s="243"/>
      <c r="JMO78" s="243"/>
      <c r="JMP78" s="243"/>
      <c r="JMQ78" s="243"/>
      <c r="JMR78" s="243"/>
      <c r="JMS78" s="243"/>
      <c r="JMT78" s="243"/>
      <c r="JMU78" s="243"/>
      <c r="JMV78" s="243"/>
      <c r="JMW78" s="243"/>
      <c r="JMX78" s="243"/>
      <c r="JMY78" s="243"/>
      <c r="JMZ78" s="243"/>
      <c r="JNA78" s="243"/>
      <c r="JNB78" s="243"/>
      <c r="JNC78" s="243"/>
      <c r="JND78" s="243"/>
      <c r="JNE78" s="243"/>
      <c r="JNF78" s="243"/>
      <c r="JNG78" s="243"/>
      <c r="JNH78" s="243"/>
      <c r="JNI78" s="243"/>
      <c r="JNJ78" s="243"/>
      <c r="JNK78" s="243"/>
      <c r="JNL78" s="243"/>
      <c r="JNM78" s="243"/>
      <c r="JNN78" s="243"/>
      <c r="JNO78" s="243"/>
      <c r="JNP78" s="243"/>
      <c r="JNQ78" s="243"/>
      <c r="JNR78" s="243"/>
      <c r="JNS78" s="243"/>
      <c r="JNT78" s="243"/>
      <c r="JNU78" s="243"/>
      <c r="JNV78" s="243"/>
      <c r="JNW78" s="243"/>
      <c r="JNX78" s="243"/>
      <c r="JNY78" s="243"/>
      <c r="JNZ78" s="243"/>
      <c r="JOA78" s="243"/>
      <c r="JOB78" s="243"/>
      <c r="JOC78" s="243"/>
      <c r="JOD78" s="243"/>
      <c r="JOE78" s="243"/>
      <c r="JOF78" s="243"/>
      <c r="JOG78" s="243"/>
      <c r="JOH78" s="243"/>
      <c r="JOI78" s="243"/>
      <c r="JOJ78" s="243"/>
      <c r="JOK78" s="243"/>
      <c r="JOL78" s="243"/>
      <c r="JOM78" s="243"/>
      <c r="JON78" s="243"/>
      <c r="JOO78" s="243"/>
      <c r="JOP78" s="243"/>
      <c r="JOQ78" s="243"/>
      <c r="JOR78" s="243"/>
      <c r="JOS78" s="243"/>
      <c r="JOT78" s="243"/>
      <c r="JOU78" s="243"/>
      <c r="JOV78" s="243"/>
      <c r="JOW78" s="243"/>
      <c r="JOX78" s="243"/>
      <c r="JOY78" s="243"/>
      <c r="JOZ78" s="243"/>
      <c r="JPA78" s="243"/>
      <c r="JPB78" s="243"/>
      <c r="JPC78" s="243"/>
      <c r="JPD78" s="243"/>
      <c r="JPE78" s="243"/>
      <c r="JPF78" s="243"/>
      <c r="JPG78" s="243"/>
      <c r="JPH78" s="243"/>
      <c r="JPI78" s="243"/>
      <c r="JPJ78" s="243"/>
      <c r="JPK78" s="243"/>
      <c r="JPL78" s="243"/>
      <c r="JPM78" s="243"/>
      <c r="JPN78" s="243"/>
      <c r="JPO78" s="243"/>
      <c r="JPP78" s="243"/>
      <c r="JPQ78" s="243"/>
      <c r="JPR78" s="243"/>
      <c r="JPS78" s="243"/>
      <c r="JPT78" s="243"/>
      <c r="JPU78" s="243"/>
      <c r="JPV78" s="243"/>
      <c r="JPW78" s="243"/>
      <c r="JPX78" s="243"/>
      <c r="JPY78" s="243"/>
      <c r="JPZ78" s="243"/>
      <c r="JQA78" s="243"/>
      <c r="JQB78" s="243"/>
      <c r="JQC78" s="243"/>
      <c r="JQD78" s="243"/>
      <c r="JQE78" s="243"/>
      <c r="JQF78" s="243"/>
      <c r="JQG78" s="243"/>
      <c r="JQH78" s="243"/>
      <c r="JQI78" s="243"/>
      <c r="JQJ78" s="243"/>
      <c r="JQK78" s="243"/>
      <c r="JQL78" s="243"/>
      <c r="JQM78" s="243"/>
      <c r="JQN78" s="243"/>
      <c r="JQO78" s="243"/>
      <c r="JQP78" s="243"/>
      <c r="JQQ78" s="243"/>
      <c r="JQR78" s="243"/>
      <c r="JQS78" s="243"/>
      <c r="JQT78" s="243"/>
      <c r="JQU78" s="243"/>
      <c r="JQV78" s="243"/>
      <c r="JQW78" s="243"/>
      <c r="JQX78" s="243"/>
      <c r="JQY78" s="243"/>
      <c r="JQZ78" s="243"/>
      <c r="JRA78" s="243"/>
      <c r="JRB78" s="243"/>
      <c r="JRC78" s="243"/>
      <c r="JRD78" s="243"/>
      <c r="JRE78" s="243"/>
      <c r="JRF78" s="243"/>
      <c r="JRG78" s="243"/>
      <c r="JRH78" s="243"/>
      <c r="JRI78" s="243"/>
      <c r="JRJ78" s="243"/>
      <c r="JRK78" s="243"/>
      <c r="JRL78" s="243"/>
      <c r="JRM78" s="243"/>
      <c r="JRN78" s="243"/>
      <c r="JRO78" s="243"/>
      <c r="JRP78" s="243"/>
      <c r="JRQ78" s="243"/>
      <c r="JRR78" s="243"/>
      <c r="JRS78" s="243"/>
      <c r="JRT78" s="243"/>
      <c r="JRU78" s="243"/>
      <c r="JRV78" s="243"/>
      <c r="JRW78" s="243"/>
      <c r="JRX78" s="243"/>
      <c r="JRY78" s="243"/>
      <c r="JRZ78" s="243"/>
      <c r="JSA78" s="243"/>
      <c r="JSB78" s="243"/>
      <c r="JSC78" s="243"/>
      <c r="JSD78" s="243"/>
      <c r="JSE78" s="243"/>
      <c r="JSF78" s="243"/>
      <c r="JSG78" s="243"/>
      <c r="JSH78" s="243"/>
      <c r="JSI78" s="243"/>
      <c r="JSJ78" s="243"/>
      <c r="JSK78" s="243"/>
      <c r="JSL78" s="243"/>
      <c r="JSM78" s="243"/>
      <c r="JSN78" s="243"/>
      <c r="JSO78" s="243"/>
      <c r="JSP78" s="243"/>
      <c r="JSQ78" s="243"/>
      <c r="JSR78" s="243"/>
      <c r="JSS78" s="243"/>
      <c r="JST78" s="243"/>
      <c r="JSU78" s="243"/>
      <c r="JSV78" s="243"/>
      <c r="JSW78" s="243"/>
      <c r="JSX78" s="243"/>
      <c r="JSY78" s="243"/>
      <c r="JSZ78" s="243"/>
      <c r="JTA78" s="243"/>
      <c r="JTB78" s="243"/>
      <c r="JTC78" s="243"/>
      <c r="JTD78" s="243"/>
      <c r="JTE78" s="243"/>
      <c r="JTF78" s="243"/>
      <c r="JTG78" s="243"/>
      <c r="JTH78" s="243"/>
      <c r="JTI78" s="243"/>
      <c r="JTJ78" s="243"/>
      <c r="JTK78" s="243"/>
      <c r="JTL78" s="243"/>
      <c r="JTM78" s="243"/>
      <c r="JTN78" s="243"/>
      <c r="JTO78" s="243"/>
      <c r="JTP78" s="243"/>
      <c r="JTQ78" s="243"/>
      <c r="JTR78" s="243"/>
      <c r="JTS78" s="243"/>
      <c r="JTT78" s="243"/>
      <c r="JTU78" s="243"/>
      <c r="JTV78" s="243"/>
      <c r="JTW78" s="243"/>
      <c r="JTX78" s="243"/>
      <c r="JTY78" s="243"/>
      <c r="JTZ78" s="243"/>
      <c r="JUA78" s="243"/>
      <c r="JUB78" s="243"/>
      <c r="JUC78" s="243"/>
      <c r="JUD78" s="243"/>
      <c r="JUE78" s="243"/>
      <c r="JUF78" s="243"/>
      <c r="JUG78" s="243"/>
      <c r="JUH78" s="243"/>
      <c r="JUI78" s="243"/>
      <c r="JUJ78" s="243"/>
      <c r="JUK78" s="243"/>
      <c r="JUL78" s="243"/>
      <c r="JUM78" s="243"/>
      <c r="JUN78" s="243"/>
      <c r="JUO78" s="243"/>
      <c r="JUP78" s="243"/>
      <c r="JUQ78" s="243"/>
      <c r="JUR78" s="243"/>
      <c r="JUS78" s="243"/>
      <c r="JUT78" s="243"/>
      <c r="JUU78" s="243"/>
      <c r="JUV78" s="243"/>
      <c r="JUW78" s="243"/>
      <c r="JUX78" s="243"/>
      <c r="JUY78" s="243"/>
      <c r="JUZ78" s="243"/>
      <c r="JVA78" s="243"/>
      <c r="JVB78" s="243"/>
      <c r="JVC78" s="243"/>
      <c r="JVD78" s="243"/>
      <c r="JVE78" s="243"/>
      <c r="JVF78" s="243"/>
      <c r="JVG78" s="243"/>
      <c r="JVH78" s="243"/>
      <c r="JVI78" s="243"/>
      <c r="JVJ78" s="243"/>
      <c r="JVK78" s="243"/>
      <c r="JVL78" s="243"/>
      <c r="JVM78" s="243"/>
      <c r="JVN78" s="243"/>
      <c r="JVO78" s="243"/>
      <c r="JVP78" s="243"/>
      <c r="JVQ78" s="243"/>
      <c r="JVR78" s="243"/>
      <c r="JVS78" s="243"/>
      <c r="JVT78" s="243"/>
      <c r="JVU78" s="243"/>
      <c r="JVV78" s="243"/>
      <c r="JVW78" s="243"/>
      <c r="JVX78" s="243"/>
      <c r="JVY78" s="243"/>
      <c r="JVZ78" s="243"/>
      <c r="JWA78" s="243"/>
      <c r="JWB78" s="243"/>
      <c r="JWC78" s="243"/>
      <c r="JWD78" s="243"/>
      <c r="JWE78" s="243"/>
      <c r="JWF78" s="243"/>
      <c r="JWG78" s="243"/>
      <c r="JWH78" s="243"/>
      <c r="JWI78" s="243"/>
      <c r="JWJ78" s="243"/>
      <c r="JWK78" s="243"/>
      <c r="JWL78" s="243"/>
      <c r="JWM78" s="243"/>
      <c r="JWN78" s="243"/>
      <c r="JWO78" s="243"/>
      <c r="JWP78" s="243"/>
      <c r="JWQ78" s="243"/>
      <c r="JWR78" s="243"/>
      <c r="JWS78" s="243"/>
      <c r="JWT78" s="243"/>
      <c r="JWU78" s="243"/>
      <c r="JWV78" s="243"/>
      <c r="JWW78" s="243"/>
      <c r="JWX78" s="243"/>
      <c r="JWY78" s="243"/>
      <c r="JWZ78" s="243"/>
      <c r="JXA78" s="243"/>
      <c r="JXB78" s="243"/>
      <c r="JXC78" s="243"/>
      <c r="JXD78" s="243"/>
      <c r="JXE78" s="243"/>
      <c r="JXF78" s="243"/>
      <c r="JXG78" s="243"/>
      <c r="JXH78" s="243"/>
      <c r="JXI78" s="243"/>
      <c r="JXJ78" s="243"/>
      <c r="JXK78" s="243"/>
      <c r="JXL78" s="243"/>
      <c r="JXM78" s="243"/>
      <c r="JXN78" s="243"/>
      <c r="JXO78" s="243"/>
      <c r="JXP78" s="243"/>
      <c r="JXQ78" s="243"/>
      <c r="JXR78" s="243"/>
      <c r="JXS78" s="243"/>
      <c r="JXT78" s="243"/>
      <c r="JXU78" s="243"/>
      <c r="JXV78" s="243"/>
      <c r="JXW78" s="243"/>
      <c r="JXX78" s="243"/>
      <c r="JXY78" s="243"/>
      <c r="JXZ78" s="243"/>
      <c r="JYA78" s="243"/>
      <c r="JYB78" s="243"/>
      <c r="JYC78" s="243"/>
      <c r="JYD78" s="243"/>
      <c r="JYE78" s="243"/>
      <c r="JYF78" s="243"/>
      <c r="JYG78" s="243"/>
      <c r="JYH78" s="243"/>
      <c r="JYI78" s="243"/>
      <c r="JYJ78" s="243"/>
      <c r="JYK78" s="243"/>
      <c r="JYL78" s="243"/>
      <c r="JYM78" s="243"/>
      <c r="JYN78" s="243"/>
      <c r="JYO78" s="243"/>
      <c r="JYP78" s="243"/>
      <c r="JYQ78" s="243"/>
      <c r="JYR78" s="243"/>
      <c r="JYS78" s="243"/>
      <c r="JYT78" s="243"/>
      <c r="JYU78" s="243"/>
      <c r="JYV78" s="243"/>
      <c r="JYW78" s="243"/>
      <c r="JYX78" s="243"/>
      <c r="JYY78" s="243"/>
      <c r="JYZ78" s="243"/>
      <c r="JZA78" s="243"/>
      <c r="JZB78" s="243"/>
      <c r="JZC78" s="243"/>
      <c r="JZD78" s="243"/>
      <c r="JZE78" s="243"/>
      <c r="JZF78" s="243"/>
      <c r="JZG78" s="243"/>
      <c r="JZH78" s="243"/>
      <c r="JZI78" s="243"/>
      <c r="JZJ78" s="243"/>
      <c r="JZK78" s="243"/>
      <c r="JZL78" s="243"/>
      <c r="JZM78" s="243"/>
      <c r="JZN78" s="243"/>
      <c r="JZO78" s="243"/>
      <c r="JZP78" s="243"/>
      <c r="JZQ78" s="243"/>
      <c r="JZR78" s="243"/>
      <c r="JZS78" s="243"/>
      <c r="JZT78" s="243"/>
      <c r="JZU78" s="243"/>
      <c r="JZV78" s="243"/>
      <c r="JZW78" s="243"/>
      <c r="JZX78" s="243"/>
      <c r="JZY78" s="243"/>
      <c r="JZZ78" s="243"/>
      <c r="KAA78" s="243"/>
      <c r="KAB78" s="243"/>
      <c r="KAC78" s="243"/>
      <c r="KAD78" s="243"/>
      <c r="KAE78" s="243"/>
      <c r="KAF78" s="243"/>
      <c r="KAG78" s="243"/>
      <c r="KAH78" s="243"/>
      <c r="KAI78" s="243"/>
      <c r="KAJ78" s="243"/>
      <c r="KAK78" s="243"/>
      <c r="KAL78" s="243"/>
      <c r="KAM78" s="243"/>
      <c r="KAN78" s="243"/>
      <c r="KAO78" s="243"/>
      <c r="KAP78" s="243"/>
      <c r="KAQ78" s="243"/>
      <c r="KAR78" s="243"/>
      <c r="KAS78" s="243"/>
      <c r="KAT78" s="243"/>
      <c r="KAU78" s="243"/>
      <c r="KAV78" s="243"/>
      <c r="KAW78" s="243"/>
      <c r="KAX78" s="243"/>
      <c r="KAY78" s="243"/>
      <c r="KAZ78" s="243"/>
      <c r="KBA78" s="243"/>
      <c r="KBB78" s="243"/>
      <c r="KBC78" s="243"/>
      <c r="KBD78" s="243"/>
      <c r="KBE78" s="243"/>
      <c r="KBF78" s="243"/>
      <c r="KBG78" s="243"/>
      <c r="KBH78" s="243"/>
      <c r="KBI78" s="243"/>
      <c r="KBJ78" s="243"/>
      <c r="KBK78" s="243"/>
      <c r="KBL78" s="243"/>
      <c r="KBM78" s="243"/>
      <c r="KBN78" s="243"/>
      <c r="KBO78" s="243"/>
      <c r="KBP78" s="243"/>
      <c r="KBQ78" s="243"/>
      <c r="KBR78" s="243"/>
      <c r="KBS78" s="243"/>
      <c r="KBT78" s="243"/>
      <c r="KBU78" s="243"/>
      <c r="KBV78" s="243"/>
      <c r="KBW78" s="243"/>
      <c r="KBX78" s="243"/>
      <c r="KBY78" s="243"/>
      <c r="KBZ78" s="243"/>
      <c r="KCA78" s="243"/>
      <c r="KCB78" s="243"/>
      <c r="KCC78" s="243"/>
      <c r="KCD78" s="243"/>
      <c r="KCE78" s="243"/>
      <c r="KCF78" s="243"/>
      <c r="KCG78" s="243"/>
      <c r="KCH78" s="243"/>
      <c r="KCI78" s="243"/>
      <c r="KCJ78" s="243"/>
      <c r="KCK78" s="243"/>
      <c r="KCL78" s="243"/>
      <c r="KCM78" s="243"/>
      <c r="KCN78" s="243"/>
      <c r="KCO78" s="243"/>
      <c r="KCP78" s="243"/>
      <c r="KCQ78" s="243"/>
      <c r="KCR78" s="243"/>
      <c r="KCS78" s="243"/>
      <c r="KCT78" s="243"/>
      <c r="KCU78" s="243"/>
      <c r="KCV78" s="243"/>
      <c r="KCW78" s="243"/>
      <c r="KCX78" s="243"/>
      <c r="KCY78" s="243"/>
      <c r="KCZ78" s="243"/>
      <c r="KDA78" s="243"/>
      <c r="KDB78" s="243"/>
      <c r="KDC78" s="243"/>
      <c r="KDD78" s="243"/>
      <c r="KDE78" s="243"/>
      <c r="KDF78" s="243"/>
      <c r="KDG78" s="243"/>
      <c r="KDH78" s="243"/>
      <c r="KDI78" s="243"/>
      <c r="KDJ78" s="243"/>
      <c r="KDK78" s="243"/>
      <c r="KDL78" s="243"/>
      <c r="KDM78" s="243"/>
      <c r="KDN78" s="243"/>
      <c r="KDO78" s="243"/>
      <c r="KDP78" s="243"/>
      <c r="KDQ78" s="243"/>
      <c r="KDR78" s="243"/>
      <c r="KDS78" s="243"/>
      <c r="KDT78" s="243"/>
      <c r="KDU78" s="243"/>
      <c r="KDV78" s="243"/>
      <c r="KDW78" s="243"/>
      <c r="KDX78" s="243"/>
      <c r="KDY78" s="243"/>
      <c r="KDZ78" s="243"/>
      <c r="KEA78" s="243"/>
      <c r="KEB78" s="243"/>
      <c r="KEC78" s="243"/>
      <c r="KED78" s="243"/>
      <c r="KEE78" s="243"/>
      <c r="KEF78" s="243"/>
      <c r="KEG78" s="243"/>
      <c r="KEH78" s="243"/>
      <c r="KEI78" s="243"/>
      <c r="KEJ78" s="243"/>
      <c r="KEK78" s="243"/>
      <c r="KEL78" s="243"/>
      <c r="KEM78" s="243"/>
      <c r="KEN78" s="243"/>
      <c r="KEO78" s="243"/>
      <c r="KEP78" s="243"/>
      <c r="KEQ78" s="243"/>
      <c r="KER78" s="243"/>
      <c r="KES78" s="243"/>
      <c r="KET78" s="243"/>
      <c r="KEU78" s="243"/>
      <c r="KEV78" s="243"/>
      <c r="KEW78" s="243"/>
      <c r="KEX78" s="243"/>
      <c r="KEY78" s="243"/>
      <c r="KEZ78" s="243"/>
      <c r="KFA78" s="243"/>
      <c r="KFB78" s="243"/>
      <c r="KFC78" s="243"/>
      <c r="KFD78" s="243"/>
      <c r="KFE78" s="243"/>
      <c r="KFF78" s="243"/>
      <c r="KFG78" s="243"/>
      <c r="KFH78" s="243"/>
      <c r="KFI78" s="243"/>
      <c r="KFJ78" s="243"/>
      <c r="KFK78" s="243"/>
      <c r="KFL78" s="243"/>
      <c r="KFM78" s="243"/>
      <c r="KFN78" s="243"/>
      <c r="KFO78" s="243"/>
      <c r="KFP78" s="243"/>
      <c r="KFQ78" s="243"/>
      <c r="KFR78" s="243"/>
      <c r="KFS78" s="243"/>
      <c r="KFT78" s="243"/>
      <c r="KFU78" s="243"/>
      <c r="KFV78" s="243"/>
      <c r="KFW78" s="243"/>
      <c r="KFX78" s="243"/>
      <c r="KFY78" s="243"/>
      <c r="KFZ78" s="243"/>
      <c r="KGA78" s="243"/>
      <c r="KGB78" s="243"/>
      <c r="KGC78" s="243"/>
      <c r="KGD78" s="243"/>
      <c r="KGE78" s="243"/>
      <c r="KGF78" s="243"/>
      <c r="KGG78" s="243"/>
      <c r="KGH78" s="243"/>
      <c r="KGI78" s="243"/>
      <c r="KGJ78" s="243"/>
      <c r="KGK78" s="243"/>
      <c r="KGL78" s="243"/>
      <c r="KGM78" s="243"/>
      <c r="KGN78" s="243"/>
      <c r="KGO78" s="243"/>
      <c r="KGP78" s="243"/>
      <c r="KGQ78" s="243"/>
      <c r="KGR78" s="243"/>
      <c r="KGS78" s="243"/>
      <c r="KGT78" s="243"/>
      <c r="KGU78" s="243"/>
      <c r="KGV78" s="243"/>
      <c r="KGW78" s="243"/>
      <c r="KGX78" s="243"/>
      <c r="KGY78" s="243"/>
      <c r="KGZ78" s="243"/>
      <c r="KHA78" s="243"/>
      <c r="KHB78" s="243"/>
      <c r="KHC78" s="243"/>
      <c r="KHD78" s="243"/>
      <c r="KHE78" s="243"/>
      <c r="KHF78" s="243"/>
      <c r="KHG78" s="243"/>
      <c r="KHH78" s="243"/>
      <c r="KHI78" s="243"/>
      <c r="KHJ78" s="243"/>
      <c r="KHK78" s="243"/>
      <c r="KHL78" s="243"/>
      <c r="KHM78" s="243"/>
      <c r="KHN78" s="243"/>
      <c r="KHO78" s="243"/>
      <c r="KHP78" s="243"/>
      <c r="KHQ78" s="243"/>
      <c r="KHR78" s="243"/>
      <c r="KHS78" s="243"/>
      <c r="KHT78" s="243"/>
      <c r="KHU78" s="243"/>
      <c r="KHV78" s="243"/>
      <c r="KHW78" s="243"/>
      <c r="KHX78" s="243"/>
      <c r="KHY78" s="243"/>
      <c r="KHZ78" s="243"/>
      <c r="KIA78" s="243"/>
      <c r="KIB78" s="243"/>
      <c r="KIC78" s="243"/>
      <c r="KID78" s="243"/>
      <c r="KIE78" s="243"/>
      <c r="KIF78" s="243"/>
      <c r="KIG78" s="243"/>
      <c r="KIH78" s="243"/>
      <c r="KII78" s="243"/>
      <c r="KIJ78" s="243"/>
      <c r="KIK78" s="243"/>
      <c r="KIL78" s="243"/>
      <c r="KIM78" s="243"/>
      <c r="KIN78" s="243"/>
      <c r="KIO78" s="243"/>
      <c r="KIP78" s="243"/>
      <c r="KIQ78" s="243"/>
      <c r="KIR78" s="243"/>
      <c r="KIS78" s="243"/>
      <c r="KIT78" s="243"/>
      <c r="KIU78" s="243"/>
      <c r="KIV78" s="243"/>
      <c r="KIW78" s="243"/>
      <c r="KIX78" s="243"/>
      <c r="KIY78" s="243"/>
      <c r="KIZ78" s="243"/>
      <c r="KJA78" s="243"/>
      <c r="KJB78" s="243"/>
      <c r="KJC78" s="243"/>
      <c r="KJD78" s="243"/>
      <c r="KJE78" s="243"/>
      <c r="KJF78" s="243"/>
      <c r="KJG78" s="243"/>
      <c r="KJH78" s="243"/>
      <c r="KJI78" s="243"/>
      <c r="KJJ78" s="243"/>
      <c r="KJK78" s="243"/>
      <c r="KJL78" s="243"/>
      <c r="KJM78" s="243"/>
      <c r="KJN78" s="243"/>
      <c r="KJO78" s="243"/>
      <c r="KJP78" s="243"/>
      <c r="KJQ78" s="243"/>
      <c r="KJR78" s="243"/>
      <c r="KJS78" s="243"/>
      <c r="KJT78" s="243"/>
      <c r="KJU78" s="243"/>
      <c r="KJV78" s="243"/>
      <c r="KJW78" s="243"/>
      <c r="KJX78" s="243"/>
      <c r="KJY78" s="243"/>
      <c r="KJZ78" s="243"/>
      <c r="KKA78" s="243"/>
      <c r="KKB78" s="243"/>
      <c r="KKC78" s="243"/>
      <c r="KKD78" s="243"/>
      <c r="KKE78" s="243"/>
      <c r="KKF78" s="243"/>
      <c r="KKG78" s="243"/>
      <c r="KKH78" s="243"/>
      <c r="KKI78" s="243"/>
      <c r="KKJ78" s="243"/>
      <c r="KKK78" s="243"/>
      <c r="KKL78" s="243"/>
      <c r="KKM78" s="243"/>
      <c r="KKN78" s="243"/>
      <c r="KKO78" s="243"/>
      <c r="KKP78" s="243"/>
      <c r="KKQ78" s="243"/>
      <c r="KKR78" s="243"/>
      <c r="KKS78" s="243"/>
      <c r="KKT78" s="243"/>
      <c r="KKU78" s="243"/>
      <c r="KKV78" s="243"/>
      <c r="KKW78" s="243"/>
      <c r="KKX78" s="243"/>
      <c r="KKY78" s="243"/>
      <c r="KKZ78" s="243"/>
      <c r="KLA78" s="243"/>
      <c r="KLB78" s="243"/>
      <c r="KLC78" s="243"/>
      <c r="KLD78" s="243"/>
      <c r="KLE78" s="243"/>
      <c r="KLF78" s="243"/>
      <c r="KLG78" s="243"/>
      <c r="KLH78" s="243"/>
      <c r="KLI78" s="243"/>
      <c r="KLJ78" s="243"/>
      <c r="KLK78" s="243"/>
      <c r="KLL78" s="243"/>
      <c r="KLM78" s="243"/>
      <c r="KLN78" s="243"/>
      <c r="KLO78" s="243"/>
      <c r="KLP78" s="243"/>
      <c r="KLQ78" s="243"/>
      <c r="KLR78" s="243"/>
      <c r="KLS78" s="243"/>
      <c r="KLT78" s="243"/>
      <c r="KLU78" s="243"/>
      <c r="KLV78" s="243"/>
      <c r="KLW78" s="243"/>
      <c r="KLX78" s="243"/>
      <c r="KLY78" s="243"/>
      <c r="KLZ78" s="243"/>
      <c r="KMA78" s="243"/>
      <c r="KMB78" s="243"/>
      <c r="KMC78" s="243"/>
      <c r="KMD78" s="243"/>
      <c r="KME78" s="243"/>
      <c r="KMF78" s="243"/>
      <c r="KMG78" s="243"/>
      <c r="KMH78" s="243"/>
      <c r="KMI78" s="243"/>
      <c r="KMJ78" s="243"/>
      <c r="KMK78" s="243"/>
      <c r="KML78" s="243"/>
      <c r="KMM78" s="243"/>
      <c r="KMN78" s="243"/>
      <c r="KMO78" s="243"/>
      <c r="KMP78" s="243"/>
      <c r="KMQ78" s="243"/>
      <c r="KMR78" s="243"/>
      <c r="KMS78" s="243"/>
      <c r="KMT78" s="243"/>
      <c r="KMU78" s="243"/>
      <c r="KMV78" s="243"/>
      <c r="KMW78" s="243"/>
      <c r="KMX78" s="243"/>
      <c r="KMY78" s="243"/>
      <c r="KMZ78" s="243"/>
      <c r="KNA78" s="243"/>
      <c r="KNB78" s="243"/>
      <c r="KNC78" s="243"/>
      <c r="KND78" s="243"/>
      <c r="KNE78" s="243"/>
      <c r="KNF78" s="243"/>
      <c r="KNG78" s="243"/>
      <c r="KNH78" s="243"/>
      <c r="KNI78" s="243"/>
      <c r="KNJ78" s="243"/>
      <c r="KNK78" s="243"/>
      <c r="KNL78" s="243"/>
      <c r="KNM78" s="243"/>
      <c r="KNN78" s="243"/>
      <c r="KNO78" s="243"/>
      <c r="KNP78" s="243"/>
      <c r="KNQ78" s="243"/>
      <c r="KNR78" s="243"/>
      <c r="KNS78" s="243"/>
      <c r="KNT78" s="243"/>
      <c r="KNU78" s="243"/>
      <c r="KNV78" s="243"/>
      <c r="KNW78" s="243"/>
      <c r="KNX78" s="243"/>
      <c r="KNY78" s="243"/>
      <c r="KNZ78" s="243"/>
      <c r="KOA78" s="243"/>
      <c r="KOB78" s="243"/>
      <c r="KOC78" s="243"/>
      <c r="KOD78" s="243"/>
      <c r="KOE78" s="243"/>
      <c r="KOF78" s="243"/>
      <c r="KOG78" s="243"/>
      <c r="KOH78" s="243"/>
      <c r="KOI78" s="243"/>
      <c r="KOJ78" s="243"/>
      <c r="KOK78" s="243"/>
      <c r="KOL78" s="243"/>
      <c r="KOM78" s="243"/>
      <c r="KON78" s="243"/>
      <c r="KOO78" s="243"/>
      <c r="KOP78" s="243"/>
      <c r="KOQ78" s="243"/>
      <c r="KOR78" s="243"/>
      <c r="KOS78" s="243"/>
      <c r="KOT78" s="243"/>
      <c r="KOU78" s="243"/>
      <c r="KOV78" s="243"/>
      <c r="KOW78" s="243"/>
      <c r="KOX78" s="243"/>
      <c r="KOY78" s="243"/>
      <c r="KOZ78" s="243"/>
      <c r="KPA78" s="243"/>
      <c r="KPB78" s="243"/>
      <c r="KPC78" s="243"/>
      <c r="KPD78" s="243"/>
      <c r="KPE78" s="243"/>
      <c r="KPF78" s="243"/>
      <c r="KPG78" s="243"/>
      <c r="KPH78" s="243"/>
      <c r="KPI78" s="243"/>
      <c r="KPJ78" s="243"/>
      <c r="KPK78" s="243"/>
      <c r="KPL78" s="243"/>
      <c r="KPM78" s="243"/>
      <c r="KPN78" s="243"/>
      <c r="KPO78" s="243"/>
      <c r="KPP78" s="243"/>
      <c r="KPQ78" s="243"/>
      <c r="KPR78" s="243"/>
      <c r="KPS78" s="243"/>
      <c r="KPT78" s="243"/>
      <c r="KPU78" s="243"/>
      <c r="KPV78" s="243"/>
      <c r="KPW78" s="243"/>
      <c r="KPX78" s="243"/>
      <c r="KPY78" s="243"/>
      <c r="KPZ78" s="243"/>
      <c r="KQA78" s="243"/>
      <c r="KQB78" s="243"/>
      <c r="KQC78" s="243"/>
      <c r="KQD78" s="243"/>
      <c r="KQE78" s="243"/>
      <c r="KQF78" s="243"/>
      <c r="KQG78" s="243"/>
      <c r="KQH78" s="243"/>
      <c r="KQI78" s="243"/>
      <c r="KQJ78" s="243"/>
      <c r="KQK78" s="243"/>
      <c r="KQL78" s="243"/>
      <c r="KQM78" s="243"/>
      <c r="KQN78" s="243"/>
      <c r="KQO78" s="243"/>
      <c r="KQP78" s="243"/>
      <c r="KQQ78" s="243"/>
      <c r="KQR78" s="243"/>
      <c r="KQS78" s="243"/>
      <c r="KQT78" s="243"/>
      <c r="KQU78" s="243"/>
      <c r="KQV78" s="243"/>
      <c r="KQW78" s="243"/>
      <c r="KQX78" s="243"/>
      <c r="KQY78" s="243"/>
      <c r="KQZ78" s="243"/>
      <c r="KRA78" s="243"/>
      <c r="KRB78" s="243"/>
      <c r="KRC78" s="243"/>
      <c r="KRD78" s="243"/>
      <c r="KRE78" s="243"/>
      <c r="KRF78" s="243"/>
      <c r="KRG78" s="243"/>
      <c r="KRH78" s="243"/>
      <c r="KRI78" s="243"/>
      <c r="KRJ78" s="243"/>
      <c r="KRK78" s="243"/>
      <c r="KRL78" s="243"/>
      <c r="KRM78" s="243"/>
      <c r="KRN78" s="243"/>
      <c r="KRO78" s="243"/>
      <c r="KRP78" s="243"/>
      <c r="KRQ78" s="243"/>
      <c r="KRR78" s="243"/>
      <c r="KRS78" s="243"/>
      <c r="KRT78" s="243"/>
      <c r="KRU78" s="243"/>
      <c r="KRV78" s="243"/>
      <c r="KRW78" s="243"/>
      <c r="KRX78" s="243"/>
      <c r="KRY78" s="243"/>
      <c r="KRZ78" s="243"/>
      <c r="KSA78" s="243"/>
      <c r="KSB78" s="243"/>
      <c r="KSC78" s="243"/>
      <c r="KSD78" s="243"/>
      <c r="KSE78" s="243"/>
      <c r="KSF78" s="243"/>
      <c r="KSG78" s="243"/>
      <c r="KSH78" s="243"/>
      <c r="KSI78" s="243"/>
      <c r="KSJ78" s="243"/>
      <c r="KSK78" s="243"/>
      <c r="KSL78" s="243"/>
      <c r="KSM78" s="243"/>
      <c r="KSN78" s="243"/>
      <c r="KSO78" s="243"/>
      <c r="KSP78" s="243"/>
      <c r="KSQ78" s="243"/>
      <c r="KSR78" s="243"/>
      <c r="KSS78" s="243"/>
      <c r="KST78" s="243"/>
      <c r="KSU78" s="243"/>
      <c r="KSV78" s="243"/>
      <c r="KSW78" s="243"/>
      <c r="KSX78" s="243"/>
      <c r="KSY78" s="243"/>
      <c r="KSZ78" s="243"/>
      <c r="KTA78" s="243"/>
      <c r="KTB78" s="243"/>
      <c r="KTC78" s="243"/>
      <c r="KTD78" s="243"/>
      <c r="KTE78" s="243"/>
      <c r="KTF78" s="243"/>
      <c r="KTG78" s="243"/>
      <c r="KTH78" s="243"/>
      <c r="KTI78" s="243"/>
      <c r="KTJ78" s="243"/>
      <c r="KTK78" s="243"/>
      <c r="KTL78" s="243"/>
      <c r="KTM78" s="243"/>
      <c r="KTN78" s="243"/>
      <c r="KTO78" s="243"/>
      <c r="KTP78" s="243"/>
      <c r="KTQ78" s="243"/>
      <c r="KTR78" s="243"/>
      <c r="KTS78" s="243"/>
      <c r="KTT78" s="243"/>
      <c r="KTU78" s="243"/>
      <c r="KTV78" s="243"/>
      <c r="KTW78" s="243"/>
      <c r="KTX78" s="243"/>
      <c r="KTY78" s="243"/>
      <c r="KTZ78" s="243"/>
      <c r="KUA78" s="243"/>
      <c r="KUB78" s="243"/>
      <c r="KUC78" s="243"/>
      <c r="KUD78" s="243"/>
      <c r="KUE78" s="243"/>
      <c r="KUF78" s="243"/>
      <c r="KUG78" s="243"/>
      <c r="KUH78" s="243"/>
      <c r="KUI78" s="243"/>
      <c r="KUJ78" s="243"/>
      <c r="KUK78" s="243"/>
      <c r="KUL78" s="243"/>
      <c r="KUM78" s="243"/>
      <c r="KUN78" s="243"/>
      <c r="KUO78" s="243"/>
      <c r="KUP78" s="243"/>
      <c r="KUQ78" s="243"/>
      <c r="KUR78" s="243"/>
      <c r="KUS78" s="243"/>
      <c r="KUT78" s="243"/>
      <c r="KUU78" s="243"/>
      <c r="KUV78" s="243"/>
      <c r="KUW78" s="243"/>
      <c r="KUX78" s="243"/>
      <c r="KUY78" s="243"/>
      <c r="KUZ78" s="243"/>
      <c r="KVA78" s="243"/>
      <c r="KVB78" s="243"/>
      <c r="KVC78" s="243"/>
      <c r="KVD78" s="243"/>
      <c r="KVE78" s="243"/>
      <c r="KVF78" s="243"/>
      <c r="KVG78" s="243"/>
      <c r="KVH78" s="243"/>
      <c r="KVI78" s="243"/>
      <c r="KVJ78" s="243"/>
      <c r="KVK78" s="243"/>
      <c r="KVL78" s="243"/>
      <c r="KVM78" s="243"/>
      <c r="KVN78" s="243"/>
      <c r="KVO78" s="243"/>
      <c r="KVP78" s="243"/>
      <c r="KVQ78" s="243"/>
      <c r="KVR78" s="243"/>
      <c r="KVS78" s="243"/>
      <c r="KVT78" s="243"/>
      <c r="KVU78" s="243"/>
      <c r="KVV78" s="243"/>
      <c r="KVW78" s="243"/>
      <c r="KVX78" s="243"/>
      <c r="KVY78" s="243"/>
      <c r="KVZ78" s="243"/>
      <c r="KWA78" s="243"/>
      <c r="KWB78" s="243"/>
      <c r="KWC78" s="243"/>
      <c r="KWD78" s="243"/>
      <c r="KWE78" s="243"/>
      <c r="KWF78" s="243"/>
      <c r="KWG78" s="243"/>
      <c r="KWH78" s="243"/>
      <c r="KWI78" s="243"/>
      <c r="KWJ78" s="243"/>
      <c r="KWK78" s="243"/>
      <c r="KWL78" s="243"/>
      <c r="KWM78" s="243"/>
      <c r="KWN78" s="243"/>
      <c r="KWO78" s="243"/>
      <c r="KWP78" s="243"/>
      <c r="KWQ78" s="243"/>
      <c r="KWR78" s="243"/>
      <c r="KWS78" s="243"/>
      <c r="KWT78" s="243"/>
      <c r="KWU78" s="243"/>
      <c r="KWV78" s="243"/>
      <c r="KWW78" s="243"/>
      <c r="KWX78" s="243"/>
      <c r="KWY78" s="243"/>
      <c r="KWZ78" s="243"/>
      <c r="KXA78" s="243"/>
      <c r="KXB78" s="243"/>
      <c r="KXC78" s="243"/>
      <c r="KXD78" s="243"/>
      <c r="KXE78" s="243"/>
      <c r="KXF78" s="243"/>
      <c r="KXG78" s="243"/>
      <c r="KXH78" s="243"/>
      <c r="KXI78" s="243"/>
      <c r="KXJ78" s="243"/>
      <c r="KXK78" s="243"/>
      <c r="KXL78" s="243"/>
      <c r="KXM78" s="243"/>
      <c r="KXN78" s="243"/>
      <c r="KXO78" s="243"/>
      <c r="KXP78" s="243"/>
      <c r="KXQ78" s="243"/>
      <c r="KXR78" s="243"/>
      <c r="KXS78" s="243"/>
      <c r="KXT78" s="243"/>
      <c r="KXU78" s="243"/>
      <c r="KXV78" s="243"/>
      <c r="KXW78" s="243"/>
      <c r="KXX78" s="243"/>
      <c r="KXY78" s="243"/>
      <c r="KXZ78" s="243"/>
      <c r="KYA78" s="243"/>
      <c r="KYB78" s="243"/>
      <c r="KYC78" s="243"/>
      <c r="KYD78" s="243"/>
      <c r="KYE78" s="243"/>
      <c r="KYF78" s="243"/>
      <c r="KYG78" s="243"/>
      <c r="KYH78" s="243"/>
      <c r="KYI78" s="243"/>
      <c r="KYJ78" s="243"/>
      <c r="KYK78" s="243"/>
      <c r="KYL78" s="243"/>
      <c r="KYM78" s="243"/>
      <c r="KYN78" s="243"/>
      <c r="KYO78" s="243"/>
      <c r="KYP78" s="243"/>
      <c r="KYQ78" s="243"/>
      <c r="KYR78" s="243"/>
      <c r="KYS78" s="243"/>
      <c r="KYT78" s="243"/>
      <c r="KYU78" s="243"/>
      <c r="KYV78" s="243"/>
      <c r="KYW78" s="243"/>
      <c r="KYX78" s="243"/>
      <c r="KYY78" s="243"/>
      <c r="KYZ78" s="243"/>
      <c r="KZA78" s="243"/>
      <c r="KZB78" s="243"/>
      <c r="KZC78" s="243"/>
      <c r="KZD78" s="243"/>
      <c r="KZE78" s="243"/>
      <c r="KZF78" s="243"/>
      <c r="KZG78" s="243"/>
      <c r="KZH78" s="243"/>
      <c r="KZI78" s="243"/>
      <c r="KZJ78" s="243"/>
      <c r="KZK78" s="243"/>
      <c r="KZL78" s="243"/>
      <c r="KZM78" s="243"/>
      <c r="KZN78" s="243"/>
      <c r="KZO78" s="243"/>
      <c r="KZP78" s="243"/>
      <c r="KZQ78" s="243"/>
      <c r="KZR78" s="243"/>
      <c r="KZS78" s="243"/>
      <c r="KZT78" s="243"/>
      <c r="KZU78" s="243"/>
      <c r="KZV78" s="243"/>
      <c r="KZW78" s="243"/>
      <c r="KZX78" s="243"/>
      <c r="KZY78" s="243"/>
      <c r="KZZ78" s="243"/>
      <c r="LAA78" s="243"/>
      <c r="LAB78" s="243"/>
      <c r="LAC78" s="243"/>
      <c r="LAD78" s="243"/>
      <c r="LAE78" s="243"/>
      <c r="LAF78" s="243"/>
      <c r="LAG78" s="243"/>
      <c r="LAH78" s="243"/>
      <c r="LAI78" s="243"/>
      <c r="LAJ78" s="243"/>
      <c r="LAK78" s="243"/>
      <c r="LAL78" s="243"/>
      <c r="LAM78" s="243"/>
      <c r="LAN78" s="243"/>
      <c r="LAO78" s="243"/>
      <c r="LAP78" s="243"/>
      <c r="LAQ78" s="243"/>
      <c r="LAR78" s="243"/>
      <c r="LAS78" s="243"/>
      <c r="LAT78" s="243"/>
      <c r="LAU78" s="243"/>
      <c r="LAV78" s="243"/>
      <c r="LAW78" s="243"/>
      <c r="LAX78" s="243"/>
      <c r="LAY78" s="243"/>
      <c r="LAZ78" s="243"/>
      <c r="LBA78" s="243"/>
      <c r="LBB78" s="243"/>
      <c r="LBC78" s="243"/>
      <c r="LBD78" s="243"/>
      <c r="LBE78" s="243"/>
      <c r="LBF78" s="243"/>
      <c r="LBG78" s="243"/>
      <c r="LBH78" s="243"/>
      <c r="LBI78" s="243"/>
      <c r="LBJ78" s="243"/>
      <c r="LBK78" s="243"/>
      <c r="LBL78" s="243"/>
      <c r="LBM78" s="243"/>
      <c r="LBN78" s="243"/>
      <c r="LBO78" s="243"/>
      <c r="LBP78" s="243"/>
      <c r="LBQ78" s="243"/>
      <c r="LBR78" s="243"/>
      <c r="LBS78" s="243"/>
      <c r="LBT78" s="243"/>
      <c r="LBU78" s="243"/>
      <c r="LBV78" s="243"/>
      <c r="LBW78" s="243"/>
      <c r="LBX78" s="243"/>
      <c r="LBY78" s="243"/>
      <c r="LBZ78" s="243"/>
      <c r="LCA78" s="243"/>
      <c r="LCB78" s="243"/>
      <c r="LCC78" s="243"/>
      <c r="LCD78" s="243"/>
      <c r="LCE78" s="243"/>
      <c r="LCF78" s="243"/>
      <c r="LCG78" s="243"/>
      <c r="LCH78" s="243"/>
      <c r="LCI78" s="243"/>
      <c r="LCJ78" s="243"/>
      <c r="LCK78" s="243"/>
      <c r="LCL78" s="243"/>
      <c r="LCM78" s="243"/>
      <c r="LCN78" s="243"/>
      <c r="LCO78" s="243"/>
      <c r="LCP78" s="243"/>
      <c r="LCQ78" s="243"/>
      <c r="LCR78" s="243"/>
      <c r="LCS78" s="243"/>
      <c r="LCT78" s="243"/>
      <c r="LCU78" s="243"/>
      <c r="LCV78" s="243"/>
      <c r="LCW78" s="243"/>
      <c r="LCX78" s="243"/>
      <c r="LCY78" s="243"/>
      <c r="LCZ78" s="243"/>
      <c r="LDA78" s="243"/>
      <c r="LDB78" s="243"/>
      <c r="LDC78" s="243"/>
      <c r="LDD78" s="243"/>
      <c r="LDE78" s="243"/>
      <c r="LDF78" s="243"/>
      <c r="LDG78" s="243"/>
      <c r="LDH78" s="243"/>
      <c r="LDI78" s="243"/>
      <c r="LDJ78" s="243"/>
      <c r="LDK78" s="243"/>
      <c r="LDL78" s="243"/>
      <c r="LDM78" s="243"/>
      <c r="LDN78" s="243"/>
      <c r="LDO78" s="243"/>
      <c r="LDP78" s="243"/>
      <c r="LDQ78" s="243"/>
      <c r="LDR78" s="243"/>
      <c r="LDS78" s="243"/>
      <c r="LDT78" s="243"/>
      <c r="LDU78" s="243"/>
      <c r="LDV78" s="243"/>
      <c r="LDW78" s="243"/>
      <c r="LDX78" s="243"/>
      <c r="LDY78" s="243"/>
      <c r="LDZ78" s="243"/>
      <c r="LEA78" s="243"/>
      <c r="LEB78" s="243"/>
      <c r="LEC78" s="243"/>
      <c r="LED78" s="243"/>
      <c r="LEE78" s="243"/>
      <c r="LEF78" s="243"/>
      <c r="LEG78" s="243"/>
      <c r="LEH78" s="243"/>
      <c r="LEI78" s="243"/>
      <c r="LEJ78" s="243"/>
      <c r="LEK78" s="243"/>
      <c r="LEL78" s="243"/>
      <c r="LEM78" s="243"/>
      <c r="LEN78" s="243"/>
      <c r="LEO78" s="243"/>
      <c r="LEP78" s="243"/>
      <c r="LEQ78" s="243"/>
      <c r="LER78" s="243"/>
      <c r="LES78" s="243"/>
      <c r="LET78" s="243"/>
      <c r="LEU78" s="243"/>
      <c r="LEV78" s="243"/>
      <c r="LEW78" s="243"/>
      <c r="LEX78" s="243"/>
      <c r="LEY78" s="243"/>
      <c r="LEZ78" s="243"/>
      <c r="LFA78" s="243"/>
      <c r="LFB78" s="243"/>
      <c r="LFC78" s="243"/>
      <c r="LFD78" s="243"/>
      <c r="LFE78" s="243"/>
      <c r="LFF78" s="243"/>
      <c r="LFG78" s="243"/>
      <c r="LFH78" s="243"/>
      <c r="LFI78" s="243"/>
      <c r="LFJ78" s="243"/>
      <c r="LFK78" s="243"/>
      <c r="LFL78" s="243"/>
      <c r="LFM78" s="243"/>
      <c r="LFN78" s="243"/>
      <c r="LFO78" s="243"/>
      <c r="LFP78" s="243"/>
      <c r="LFQ78" s="243"/>
      <c r="LFR78" s="243"/>
      <c r="LFS78" s="243"/>
      <c r="LFT78" s="243"/>
      <c r="LFU78" s="243"/>
      <c r="LFV78" s="243"/>
      <c r="LFW78" s="243"/>
      <c r="LFX78" s="243"/>
      <c r="LFY78" s="243"/>
      <c r="LFZ78" s="243"/>
      <c r="LGA78" s="243"/>
      <c r="LGB78" s="243"/>
      <c r="LGC78" s="243"/>
      <c r="LGD78" s="243"/>
      <c r="LGE78" s="243"/>
      <c r="LGF78" s="243"/>
      <c r="LGG78" s="243"/>
      <c r="LGH78" s="243"/>
      <c r="LGI78" s="243"/>
      <c r="LGJ78" s="243"/>
      <c r="LGK78" s="243"/>
      <c r="LGL78" s="243"/>
      <c r="LGM78" s="243"/>
      <c r="LGN78" s="243"/>
      <c r="LGO78" s="243"/>
      <c r="LGP78" s="243"/>
      <c r="LGQ78" s="243"/>
      <c r="LGR78" s="243"/>
      <c r="LGS78" s="243"/>
      <c r="LGT78" s="243"/>
      <c r="LGU78" s="243"/>
      <c r="LGV78" s="243"/>
      <c r="LGW78" s="243"/>
      <c r="LGX78" s="243"/>
      <c r="LGY78" s="243"/>
      <c r="LGZ78" s="243"/>
      <c r="LHA78" s="243"/>
      <c r="LHB78" s="243"/>
      <c r="LHC78" s="243"/>
      <c r="LHD78" s="243"/>
      <c r="LHE78" s="243"/>
      <c r="LHF78" s="243"/>
      <c r="LHG78" s="243"/>
      <c r="LHH78" s="243"/>
      <c r="LHI78" s="243"/>
      <c r="LHJ78" s="243"/>
      <c r="LHK78" s="243"/>
      <c r="LHL78" s="243"/>
      <c r="LHM78" s="243"/>
      <c r="LHN78" s="243"/>
      <c r="LHO78" s="243"/>
      <c r="LHP78" s="243"/>
      <c r="LHQ78" s="243"/>
      <c r="LHR78" s="243"/>
      <c r="LHS78" s="243"/>
      <c r="LHT78" s="243"/>
      <c r="LHU78" s="243"/>
      <c r="LHV78" s="243"/>
      <c r="LHW78" s="243"/>
      <c r="LHX78" s="243"/>
      <c r="LHY78" s="243"/>
      <c r="LHZ78" s="243"/>
      <c r="LIA78" s="243"/>
      <c r="LIB78" s="243"/>
      <c r="LIC78" s="243"/>
      <c r="LID78" s="243"/>
      <c r="LIE78" s="243"/>
      <c r="LIF78" s="243"/>
      <c r="LIG78" s="243"/>
      <c r="LIH78" s="243"/>
      <c r="LII78" s="243"/>
      <c r="LIJ78" s="243"/>
      <c r="LIK78" s="243"/>
      <c r="LIL78" s="243"/>
      <c r="LIM78" s="243"/>
      <c r="LIN78" s="243"/>
      <c r="LIO78" s="243"/>
      <c r="LIP78" s="243"/>
      <c r="LIQ78" s="243"/>
      <c r="LIR78" s="243"/>
      <c r="LIS78" s="243"/>
      <c r="LIT78" s="243"/>
      <c r="LIU78" s="243"/>
      <c r="LIV78" s="243"/>
      <c r="LIW78" s="243"/>
      <c r="LIX78" s="243"/>
      <c r="LIY78" s="243"/>
      <c r="LIZ78" s="243"/>
      <c r="LJA78" s="243"/>
      <c r="LJB78" s="243"/>
      <c r="LJC78" s="243"/>
      <c r="LJD78" s="243"/>
      <c r="LJE78" s="243"/>
      <c r="LJF78" s="243"/>
      <c r="LJG78" s="243"/>
      <c r="LJH78" s="243"/>
      <c r="LJI78" s="243"/>
      <c r="LJJ78" s="243"/>
      <c r="LJK78" s="243"/>
      <c r="LJL78" s="243"/>
      <c r="LJM78" s="243"/>
      <c r="LJN78" s="243"/>
      <c r="LJO78" s="243"/>
      <c r="LJP78" s="243"/>
      <c r="LJQ78" s="243"/>
      <c r="LJR78" s="243"/>
      <c r="LJS78" s="243"/>
      <c r="LJT78" s="243"/>
      <c r="LJU78" s="243"/>
      <c r="LJV78" s="243"/>
      <c r="LJW78" s="243"/>
      <c r="LJX78" s="243"/>
      <c r="LJY78" s="243"/>
      <c r="LJZ78" s="243"/>
      <c r="LKA78" s="243"/>
      <c r="LKB78" s="243"/>
      <c r="LKC78" s="243"/>
      <c r="LKD78" s="243"/>
      <c r="LKE78" s="243"/>
      <c r="LKF78" s="243"/>
      <c r="LKG78" s="243"/>
      <c r="LKH78" s="243"/>
      <c r="LKI78" s="243"/>
      <c r="LKJ78" s="243"/>
      <c r="LKK78" s="243"/>
      <c r="LKL78" s="243"/>
      <c r="LKM78" s="243"/>
      <c r="LKN78" s="243"/>
      <c r="LKO78" s="243"/>
      <c r="LKP78" s="243"/>
      <c r="LKQ78" s="243"/>
      <c r="LKR78" s="243"/>
      <c r="LKS78" s="243"/>
      <c r="LKT78" s="243"/>
      <c r="LKU78" s="243"/>
      <c r="LKV78" s="243"/>
      <c r="LKW78" s="243"/>
      <c r="LKX78" s="243"/>
      <c r="LKY78" s="243"/>
      <c r="LKZ78" s="243"/>
      <c r="LLA78" s="243"/>
      <c r="LLB78" s="243"/>
      <c r="LLC78" s="243"/>
      <c r="LLD78" s="243"/>
      <c r="LLE78" s="243"/>
      <c r="LLF78" s="243"/>
      <c r="LLG78" s="243"/>
      <c r="LLH78" s="243"/>
      <c r="LLI78" s="243"/>
      <c r="LLJ78" s="243"/>
      <c r="LLK78" s="243"/>
      <c r="LLL78" s="243"/>
      <c r="LLM78" s="243"/>
      <c r="LLN78" s="243"/>
      <c r="LLO78" s="243"/>
      <c r="LLP78" s="243"/>
      <c r="LLQ78" s="243"/>
      <c r="LLR78" s="243"/>
      <c r="LLS78" s="243"/>
      <c r="LLT78" s="243"/>
      <c r="LLU78" s="243"/>
      <c r="LLV78" s="243"/>
      <c r="LLW78" s="243"/>
      <c r="LLX78" s="243"/>
      <c r="LLY78" s="243"/>
      <c r="LLZ78" s="243"/>
      <c r="LMA78" s="243"/>
      <c r="LMB78" s="243"/>
      <c r="LMC78" s="243"/>
      <c r="LMD78" s="243"/>
      <c r="LME78" s="243"/>
      <c r="LMF78" s="243"/>
      <c r="LMG78" s="243"/>
      <c r="LMH78" s="243"/>
      <c r="LMI78" s="243"/>
      <c r="LMJ78" s="243"/>
      <c r="LMK78" s="243"/>
      <c r="LML78" s="243"/>
      <c r="LMM78" s="243"/>
      <c r="LMN78" s="243"/>
      <c r="LMO78" s="243"/>
      <c r="LMP78" s="243"/>
      <c r="LMQ78" s="243"/>
      <c r="LMR78" s="243"/>
      <c r="LMS78" s="243"/>
      <c r="LMT78" s="243"/>
      <c r="LMU78" s="243"/>
      <c r="LMV78" s="243"/>
      <c r="LMW78" s="243"/>
      <c r="LMX78" s="243"/>
      <c r="LMY78" s="243"/>
      <c r="LMZ78" s="243"/>
      <c r="LNA78" s="243"/>
      <c r="LNB78" s="243"/>
      <c r="LNC78" s="243"/>
      <c r="LND78" s="243"/>
      <c r="LNE78" s="243"/>
      <c r="LNF78" s="243"/>
      <c r="LNG78" s="243"/>
      <c r="LNH78" s="243"/>
      <c r="LNI78" s="243"/>
      <c r="LNJ78" s="243"/>
      <c r="LNK78" s="243"/>
      <c r="LNL78" s="243"/>
      <c r="LNM78" s="243"/>
      <c r="LNN78" s="243"/>
      <c r="LNO78" s="243"/>
      <c r="LNP78" s="243"/>
      <c r="LNQ78" s="243"/>
      <c r="LNR78" s="243"/>
      <c r="LNS78" s="243"/>
      <c r="LNT78" s="243"/>
      <c r="LNU78" s="243"/>
      <c r="LNV78" s="243"/>
      <c r="LNW78" s="243"/>
      <c r="LNX78" s="243"/>
      <c r="LNY78" s="243"/>
      <c r="LNZ78" s="243"/>
      <c r="LOA78" s="243"/>
      <c r="LOB78" s="243"/>
      <c r="LOC78" s="243"/>
      <c r="LOD78" s="243"/>
      <c r="LOE78" s="243"/>
      <c r="LOF78" s="243"/>
      <c r="LOG78" s="243"/>
      <c r="LOH78" s="243"/>
      <c r="LOI78" s="243"/>
      <c r="LOJ78" s="243"/>
      <c r="LOK78" s="243"/>
      <c r="LOL78" s="243"/>
      <c r="LOM78" s="243"/>
      <c r="LON78" s="243"/>
      <c r="LOO78" s="243"/>
      <c r="LOP78" s="243"/>
      <c r="LOQ78" s="243"/>
      <c r="LOR78" s="243"/>
      <c r="LOS78" s="243"/>
      <c r="LOT78" s="243"/>
      <c r="LOU78" s="243"/>
      <c r="LOV78" s="243"/>
      <c r="LOW78" s="243"/>
      <c r="LOX78" s="243"/>
      <c r="LOY78" s="243"/>
      <c r="LOZ78" s="243"/>
      <c r="LPA78" s="243"/>
      <c r="LPB78" s="243"/>
      <c r="LPC78" s="243"/>
      <c r="LPD78" s="243"/>
      <c r="LPE78" s="243"/>
      <c r="LPF78" s="243"/>
      <c r="LPG78" s="243"/>
      <c r="LPH78" s="243"/>
      <c r="LPI78" s="243"/>
      <c r="LPJ78" s="243"/>
      <c r="LPK78" s="243"/>
      <c r="LPL78" s="243"/>
      <c r="LPM78" s="243"/>
      <c r="LPN78" s="243"/>
      <c r="LPO78" s="243"/>
      <c r="LPP78" s="243"/>
      <c r="LPQ78" s="243"/>
      <c r="LPR78" s="243"/>
      <c r="LPS78" s="243"/>
      <c r="LPT78" s="243"/>
      <c r="LPU78" s="243"/>
      <c r="LPV78" s="243"/>
      <c r="LPW78" s="243"/>
      <c r="LPX78" s="243"/>
      <c r="LPY78" s="243"/>
      <c r="LPZ78" s="243"/>
      <c r="LQA78" s="243"/>
      <c r="LQB78" s="243"/>
      <c r="LQC78" s="243"/>
      <c r="LQD78" s="243"/>
      <c r="LQE78" s="243"/>
      <c r="LQF78" s="243"/>
      <c r="LQG78" s="243"/>
      <c r="LQH78" s="243"/>
      <c r="LQI78" s="243"/>
      <c r="LQJ78" s="243"/>
      <c r="LQK78" s="243"/>
      <c r="LQL78" s="243"/>
      <c r="LQM78" s="243"/>
      <c r="LQN78" s="243"/>
      <c r="LQO78" s="243"/>
      <c r="LQP78" s="243"/>
      <c r="LQQ78" s="243"/>
      <c r="LQR78" s="243"/>
      <c r="LQS78" s="243"/>
      <c r="LQT78" s="243"/>
      <c r="LQU78" s="243"/>
      <c r="LQV78" s="243"/>
      <c r="LQW78" s="243"/>
      <c r="LQX78" s="243"/>
      <c r="LQY78" s="243"/>
      <c r="LQZ78" s="243"/>
      <c r="LRA78" s="243"/>
      <c r="LRB78" s="243"/>
      <c r="LRC78" s="243"/>
      <c r="LRD78" s="243"/>
      <c r="LRE78" s="243"/>
      <c r="LRF78" s="243"/>
      <c r="LRG78" s="243"/>
      <c r="LRH78" s="243"/>
      <c r="LRI78" s="243"/>
      <c r="LRJ78" s="243"/>
      <c r="LRK78" s="243"/>
      <c r="LRL78" s="243"/>
      <c r="LRM78" s="243"/>
      <c r="LRN78" s="243"/>
      <c r="LRO78" s="243"/>
      <c r="LRP78" s="243"/>
      <c r="LRQ78" s="243"/>
      <c r="LRR78" s="243"/>
      <c r="LRS78" s="243"/>
      <c r="LRT78" s="243"/>
      <c r="LRU78" s="243"/>
      <c r="LRV78" s="243"/>
      <c r="LRW78" s="243"/>
      <c r="LRX78" s="243"/>
      <c r="LRY78" s="243"/>
      <c r="LRZ78" s="243"/>
      <c r="LSA78" s="243"/>
      <c r="LSB78" s="243"/>
      <c r="LSC78" s="243"/>
      <c r="LSD78" s="243"/>
      <c r="LSE78" s="243"/>
      <c r="LSF78" s="243"/>
      <c r="LSG78" s="243"/>
      <c r="LSH78" s="243"/>
      <c r="LSI78" s="243"/>
      <c r="LSJ78" s="243"/>
      <c r="LSK78" s="243"/>
      <c r="LSL78" s="243"/>
      <c r="LSM78" s="243"/>
      <c r="LSN78" s="243"/>
      <c r="LSO78" s="243"/>
      <c r="LSP78" s="243"/>
      <c r="LSQ78" s="243"/>
      <c r="LSR78" s="243"/>
      <c r="LSS78" s="243"/>
      <c r="LST78" s="243"/>
      <c r="LSU78" s="243"/>
      <c r="LSV78" s="243"/>
      <c r="LSW78" s="243"/>
      <c r="LSX78" s="243"/>
      <c r="LSY78" s="243"/>
      <c r="LSZ78" s="243"/>
      <c r="LTA78" s="243"/>
      <c r="LTB78" s="243"/>
      <c r="LTC78" s="243"/>
      <c r="LTD78" s="243"/>
      <c r="LTE78" s="243"/>
      <c r="LTF78" s="243"/>
      <c r="LTG78" s="243"/>
      <c r="LTH78" s="243"/>
      <c r="LTI78" s="243"/>
      <c r="LTJ78" s="243"/>
      <c r="LTK78" s="243"/>
      <c r="LTL78" s="243"/>
      <c r="LTM78" s="243"/>
      <c r="LTN78" s="243"/>
      <c r="LTO78" s="243"/>
      <c r="LTP78" s="243"/>
      <c r="LTQ78" s="243"/>
      <c r="LTR78" s="243"/>
      <c r="LTS78" s="243"/>
      <c r="LTT78" s="243"/>
      <c r="LTU78" s="243"/>
      <c r="LTV78" s="243"/>
      <c r="LTW78" s="243"/>
      <c r="LTX78" s="243"/>
      <c r="LTY78" s="243"/>
      <c r="LTZ78" s="243"/>
      <c r="LUA78" s="243"/>
      <c r="LUB78" s="243"/>
      <c r="LUC78" s="243"/>
      <c r="LUD78" s="243"/>
      <c r="LUE78" s="243"/>
      <c r="LUF78" s="243"/>
      <c r="LUG78" s="243"/>
      <c r="LUH78" s="243"/>
      <c r="LUI78" s="243"/>
      <c r="LUJ78" s="243"/>
      <c r="LUK78" s="243"/>
      <c r="LUL78" s="243"/>
      <c r="LUM78" s="243"/>
      <c r="LUN78" s="243"/>
      <c r="LUO78" s="243"/>
      <c r="LUP78" s="243"/>
      <c r="LUQ78" s="243"/>
      <c r="LUR78" s="243"/>
      <c r="LUS78" s="243"/>
      <c r="LUT78" s="243"/>
      <c r="LUU78" s="243"/>
      <c r="LUV78" s="243"/>
      <c r="LUW78" s="243"/>
      <c r="LUX78" s="243"/>
      <c r="LUY78" s="243"/>
      <c r="LUZ78" s="243"/>
      <c r="LVA78" s="243"/>
      <c r="LVB78" s="243"/>
      <c r="LVC78" s="243"/>
      <c r="LVD78" s="243"/>
      <c r="LVE78" s="243"/>
      <c r="LVF78" s="243"/>
      <c r="LVG78" s="243"/>
      <c r="LVH78" s="243"/>
      <c r="LVI78" s="243"/>
      <c r="LVJ78" s="243"/>
      <c r="LVK78" s="243"/>
      <c r="LVL78" s="243"/>
      <c r="LVM78" s="243"/>
      <c r="LVN78" s="243"/>
      <c r="LVO78" s="243"/>
      <c r="LVP78" s="243"/>
      <c r="LVQ78" s="243"/>
      <c r="LVR78" s="243"/>
      <c r="LVS78" s="243"/>
      <c r="LVT78" s="243"/>
      <c r="LVU78" s="243"/>
      <c r="LVV78" s="243"/>
      <c r="LVW78" s="243"/>
      <c r="LVX78" s="243"/>
      <c r="LVY78" s="243"/>
      <c r="LVZ78" s="243"/>
      <c r="LWA78" s="243"/>
      <c r="LWB78" s="243"/>
      <c r="LWC78" s="243"/>
      <c r="LWD78" s="243"/>
      <c r="LWE78" s="243"/>
      <c r="LWF78" s="243"/>
      <c r="LWG78" s="243"/>
      <c r="LWH78" s="243"/>
      <c r="LWI78" s="243"/>
      <c r="LWJ78" s="243"/>
      <c r="LWK78" s="243"/>
      <c r="LWL78" s="243"/>
      <c r="LWM78" s="243"/>
      <c r="LWN78" s="243"/>
      <c r="LWO78" s="243"/>
      <c r="LWP78" s="243"/>
      <c r="LWQ78" s="243"/>
      <c r="LWR78" s="243"/>
      <c r="LWS78" s="243"/>
      <c r="LWT78" s="243"/>
      <c r="LWU78" s="243"/>
      <c r="LWV78" s="243"/>
      <c r="LWW78" s="243"/>
      <c r="LWX78" s="243"/>
      <c r="LWY78" s="243"/>
      <c r="LWZ78" s="243"/>
      <c r="LXA78" s="243"/>
      <c r="LXB78" s="243"/>
      <c r="LXC78" s="243"/>
      <c r="LXD78" s="243"/>
      <c r="LXE78" s="243"/>
      <c r="LXF78" s="243"/>
      <c r="LXG78" s="243"/>
      <c r="LXH78" s="243"/>
      <c r="LXI78" s="243"/>
      <c r="LXJ78" s="243"/>
      <c r="LXK78" s="243"/>
      <c r="LXL78" s="243"/>
      <c r="LXM78" s="243"/>
      <c r="LXN78" s="243"/>
      <c r="LXO78" s="243"/>
      <c r="LXP78" s="243"/>
      <c r="LXQ78" s="243"/>
      <c r="LXR78" s="243"/>
      <c r="LXS78" s="243"/>
      <c r="LXT78" s="243"/>
      <c r="LXU78" s="243"/>
      <c r="LXV78" s="243"/>
      <c r="LXW78" s="243"/>
      <c r="LXX78" s="243"/>
      <c r="LXY78" s="243"/>
      <c r="LXZ78" s="243"/>
      <c r="LYA78" s="243"/>
      <c r="LYB78" s="243"/>
      <c r="LYC78" s="243"/>
      <c r="LYD78" s="243"/>
      <c r="LYE78" s="243"/>
      <c r="LYF78" s="243"/>
      <c r="LYG78" s="243"/>
      <c r="LYH78" s="243"/>
      <c r="LYI78" s="243"/>
      <c r="LYJ78" s="243"/>
      <c r="LYK78" s="243"/>
      <c r="LYL78" s="243"/>
      <c r="LYM78" s="243"/>
      <c r="LYN78" s="243"/>
      <c r="LYO78" s="243"/>
      <c r="LYP78" s="243"/>
      <c r="LYQ78" s="243"/>
      <c r="LYR78" s="243"/>
      <c r="LYS78" s="243"/>
      <c r="LYT78" s="243"/>
      <c r="LYU78" s="243"/>
      <c r="LYV78" s="243"/>
      <c r="LYW78" s="243"/>
      <c r="LYX78" s="243"/>
      <c r="LYY78" s="243"/>
      <c r="LYZ78" s="243"/>
      <c r="LZA78" s="243"/>
      <c r="LZB78" s="243"/>
      <c r="LZC78" s="243"/>
      <c r="LZD78" s="243"/>
      <c r="LZE78" s="243"/>
      <c r="LZF78" s="243"/>
      <c r="LZG78" s="243"/>
      <c r="LZH78" s="243"/>
      <c r="LZI78" s="243"/>
      <c r="LZJ78" s="243"/>
      <c r="LZK78" s="243"/>
      <c r="LZL78" s="243"/>
      <c r="LZM78" s="243"/>
      <c r="LZN78" s="243"/>
      <c r="LZO78" s="243"/>
      <c r="LZP78" s="243"/>
      <c r="LZQ78" s="243"/>
      <c r="LZR78" s="243"/>
      <c r="LZS78" s="243"/>
      <c r="LZT78" s="243"/>
      <c r="LZU78" s="243"/>
      <c r="LZV78" s="243"/>
      <c r="LZW78" s="243"/>
      <c r="LZX78" s="243"/>
      <c r="LZY78" s="243"/>
      <c r="LZZ78" s="243"/>
      <c r="MAA78" s="243"/>
      <c r="MAB78" s="243"/>
      <c r="MAC78" s="243"/>
      <c r="MAD78" s="243"/>
      <c r="MAE78" s="243"/>
      <c r="MAF78" s="243"/>
      <c r="MAG78" s="243"/>
      <c r="MAH78" s="243"/>
      <c r="MAI78" s="243"/>
      <c r="MAJ78" s="243"/>
      <c r="MAK78" s="243"/>
      <c r="MAL78" s="243"/>
      <c r="MAM78" s="243"/>
      <c r="MAN78" s="243"/>
      <c r="MAO78" s="243"/>
      <c r="MAP78" s="243"/>
      <c r="MAQ78" s="243"/>
      <c r="MAR78" s="243"/>
      <c r="MAS78" s="243"/>
      <c r="MAT78" s="243"/>
      <c r="MAU78" s="243"/>
      <c r="MAV78" s="243"/>
      <c r="MAW78" s="243"/>
      <c r="MAX78" s="243"/>
      <c r="MAY78" s="243"/>
      <c r="MAZ78" s="243"/>
      <c r="MBA78" s="243"/>
      <c r="MBB78" s="243"/>
      <c r="MBC78" s="243"/>
      <c r="MBD78" s="243"/>
      <c r="MBE78" s="243"/>
      <c r="MBF78" s="243"/>
      <c r="MBG78" s="243"/>
      <c r="MBH78" s="243"/>
      <c r="MBI78" s="243"/>
      <c r="MBJ78" s="243"/>
      <c r="MBK78" s="243"/>
      <c r="MBL78" s="243"/>
      <c r="MBM78" s="243"/>
      <c r="MBN78" s="243"/>
      <c r="MBO78" s="243"/>
      <c r="MBP78" s="243"/>
      <c r="MBQ78" s="243"/>
      <c r="MBR78" s="243"/>
      <c r="MBS78" s="243"/>
      <c r="MBT78" s="243"/>
      <c r="MBU78" s="243"/>
      <c r="MBV78" s="243"/>
      <c r="MBW78" s="243"/>
      <c r="MBX78" s="243"/>
      <c r="MBY78" s="243"/>
      <c r="MBZ78" s="243"/>
      <c r="MCA78" s="243"/>
      <c r="MCB78" s="243"/>
      <c r="MCC78" s="243"/>
      <c r="MCD78" s="243"/>
      <c r="MCE78" s="243"/>
      <c r="MCF78" s="243"/>
      <c r="MCG78" s="243"/>
      <c r="MCH78" s="243"/>
      <c r="MCI78" s="243"/>
      <c r="MCJ78" s="243"/>
      <c r="MCK78" s="243"/>
      <c r="MCL78" s="243"/>
      <c r="MCM78" s="243"/>
      <c r="MCN78" s="243"/>
      <c r="MCO78" s="243"/>
      <c r="MCP78" s="243"/>
      <c r="MCQ78" s="243"/>
      <c r="MCR78" s="243"/>
      <c r="MCS78" s="243"/>
      <c r="MCT78" s="243"/>
      <c r="MCU78" s="243"/>
      <c r="MCV78" s="243"/>
      <c r="MCW78" s="243"/>
      <c r="MCX78" s="243"/>
      <c r="MCY78" s="243"/>
      <c r="MCZ78" s="243"/>
      <c r="MDA78" s="243"/>
      <c r="MDB78" s="243"/>
      <c r="MDC78" s="243"/>
      <c r="MDD78" s="243"/>
      <c r="MDE78" s="243"/>
      <c r="MDF78" s="243"/>
      <c r="MDG78" s="243"/>
      <c r="MDH78" s="243"/>
      <c r="MDI78" s="243"/>
      <c r="MDJ78" s="243"/>
      <c r="MDK78" s="243"/>
      <c r="MDL78" s="243"/>
      <c r="MDM78" s="243"/>
      <c r="MDN78" s="243"/>
      <c r="MDO78" s="243"/>
      <c r="MDP78" s="243"/>
      <c r="MDQ78" s="243"/>
      <c r="MDR78" s="243"/>
      <c r="MDS78" s="243"/>
      <c r="MDT78" s="243"/>
      <c r="MDU78" s="243"/>
      <c r="MDV78" s="243"/>
      <c r="MDW78" s="243"/>
      <c r="MDX78" s="243"/>
      <c r="MDY78" s="243"/>
      <c r="MDZ78" s="243"/>
      <c r="MEA78" s="243"/>
      <c r="MEB78" s="243"/>
      <c r="MEC78" s="243"/>
      <c r="MED78" s="243"/>
      <c r="MEE78" s="243"/>
      <c r="MEF78" s="243"/>
      <c r="MEG78" s="243"/>
      <c r="MEH78" s="243"/>
      <c r="MEI78" s="243"/>
      <c r="MEJ78" s="243"/>
      <c r="MEK78" s="243"/>
      <c r="MEL78" s="243"/>
      <c r="MEM78" s="243"/>
      <c r="MEN78" s="243"/>
      <c r="MEO78" s="243"/>
      <c r="MEP78" s="243"/>
      <c r="MEQ78" s="243"/>
      <c r="MER78" s="243"/>
      <c r="MES78" s="243"/>
      <c r="MET78" s="243"/>
      <c r="MEU78" s="243"/>
      <c r="MEV78" s="243"/>
      <c r="MEW78" s="243"/>
      <c r="MEX78" s="243"/>
      <c r="MEY78" s="243"/>
      <c r="MEZ78" s="243"/>
      <c r="MFA78" s="243"/>
      <c r="MFB78" s="243"/>
      <c r="MFC78" s="243"/>
      <c r="MFD78" s="243"/>
      <c r="MFE78" s="243"/>
      <c r="MFF78" s="243"/>
      <c r="MFG78" s="243"/>
      <c r="MFH78" s="243"/>
      <c r="MFI78" s="243"/>
      <c r="MFJ78" s="243"/>
      <c r="MFK78" s="243"/>
      <c r="MFL78" s="243"/>
      <c r="MFM78" s="243"/>
      <c r="MFN78" s="243"/>
      <c r="MFO78" s="243"/>
      <c r="MFP78" s="243"/>
      <c r="MFQ78" s="243"/>
      <c r="MFR78" s="243"/>
      <c r="MFS78" s="243"/>
      <c r="MFT78" s="243"/>
      <c r="MFU78" s="243"/>
      <c r="MFV78" s="243"/>
      <c r="MFW78" s="243"/>
      <c r="MFX78" s="243"/>
      <c r="MFY78" s="243"/>
      <c r="MFZ78" s="243"/>
      <c r="MGA78" s="243"/>
      <c r="MGB78" s="243"/>
      <c r="MGC78" s="243"/>
      <c r="MGD78" s="243"/>
      <c r="MGE78" s="243"/>
      <c r="MGF78" s="243"/>
      <c r="MGG78" s="243"/>
      <c r="MGH78" s="243"/>
      <c r="MGI78" s="243"/>
      <c r="MGJ78" s="243"/>
      <c r="MGK78" s="243"/>
      <c r="MGL78" s="243"/>
      <c r="MGM78" s="243"/>
      <c r="MGN78" s="243"/>
      <c r="MGO78" s="243"/>
      <c r="MGP78" s="243"/>
      <c r="MGQ78" s="243"/>
      <c r="MGR78" s="243"/>
      <c r="MGS78" s="243"/>
      <c r="MGT78" s="243"/>
      <c r="MGU78" s="243"/>
      <c r="MGV78" s="243"/>
      <c r="MGW78" s="243"/>
      <c r="MGX78" s="243"/>
      <c r="MGY78" s="243"/>
      <c r="MGZ78" s="243"/>
      <c r="MHA78" s="243"/>
      <c r="MHB78" s="243"/>
      <c r="MHC78" s="243"/>
      <c r="MHD78" s="243"/>
      <c r="MHE78" s="243"/>
      <c r="MHF78" s="243"/>
      <c r="MHG78" s="243"/>
      <c r="MHH78" s="243"/>
      <c r="MHI78" s="243"/>
      <c r="MHJ78" s="243"/>
      <c r="MHK78" s="243"/>
      <c r="MHL78" s="243"/>
      <c r="MHM78" s="243"/>
      <c r="MHN78" s="243"/>
      <c r="MHO78" s="243"/>
      <c r="MHP78" s="243"/>
      <c r="MHQ78" s="243"/>
      <c r="MHR78" s="243"/>
      <c r="MHS78" s="243"/>
      <c r="MHT78" s="243"/>
      <c r="MHU78" s="243"/>
      <c r="MHV78" s="243"/>
      <c r="MHW78" s="243"/>
      <c r="MHX78" s="243"/>
      <c r="MHY78" s="243"/>
      <c r="MHZ78" s="243"/>
      <c r="MIA78" s="243"/>
      <c r="MIB78" s="243"/>
      <c r="MIC78" s="243"/>
      <c r="MID78" s="243"/>
      <c r="MIE78" s="243"/>
      <c r="MIF78" s="243"/>
      <c r="MIG78" s="243"/>
      <c r="MIH78" s="243"/>
      <c r="MII78" s="243"/>
      <c r="MIJ78" s="243"/>
      <c r="MIK78" s="243"/>
      <c r="MIL78" s="243"/>
      <c r="MIM78" s="243"/>
      <c r="MIN78" s="243"/>
      <c r="MIO78" s="243"/>
      <c r="MIP78" s="243"/>
      <c r="MIQ78" s="243"/>
      <c r="MIR78" s="243"/>
      <c r="MIS78" s="243"/>
      <c r="MIT78" s="243"/>
      <c r="MIU78" s="243"/>
      <c r="MIV78" s="243"/>
      <c r="MIW78" s="243"/>
      <c r="MIX78" s="243"/>
      <c r="MIY78" s="243"/>
      <c r="MIZ78" s="243"/>
      <c r="MJA78" s="243"/>
      <c r="MJB78" s="243"/>
      <c r="MJC78" s="243"/>
      <c r="MJD78" s="243"/>
      <c r="MJE78" s="243"/>
      <c r="MJF78" s="243"/>
      <c r="MJG78" s="243"/>
      <c r="MJH78" s="243"/>
      <c r="MJI78" s="243"/>
      <c r="MJJ78" s="243"/>
      <c r="MJK78" s="243"/>
      <c r="MJL78" s="243"/>
      <c r="MJM78" s="243"/>
      <c r="MJN78" s="243"/>
      <c r="MJO78" s="243"/>
      <c r="MJP78" s="243"/>
      <c r="MJQ78" s="243"/>
      <c r="MJR78" s="243"/>
      <c r="MJS78" s="243"/>
      <c r="MJT78" s="243"/>
      <c r="MJU78" s="243"/>
      <c r="MJV78" s="243"/>
      <c r="MJW78" s="243"/>
      <c r="MJX78" s="243"/>
      <c r="MJY78" s="243"/>
      <c r="MJZ78" s="243"/>
      <c r="MKA78" s="243"/>
      <c r="MKB78" s="243"/>
      <c r="MKC78" s="243"/>
      <c r="MKD78" s="243"/>
      <c r="MKE78" s="243"/>
      <c r="MKF78" s="243"/>
      <c r="MKG78" s="243"/>
      <c r="MKH78" s="243"/>
      <c r="MKI78" s="243"/>
      <c r="MKJ78" s="243"/>
      <c r="MKK78" s="243"/>
      <c r="MKL78" s="243"/>
      <c r="MKM78" s="243"/>
      <c r="MKN78" s="243"/>
      <c r="MKO78" s="243"/>
      <c r="MKP78" s="243"/>
      <c r="MKQ78" s="243"/>
      <c r="MKR78" s="243"/>
      <c r="MKS78" s="243"/>
      <c r="MKT78" s="243"/>
      <c r="MKU78" s="243"/>
      <c r="MKV78" s="243"/>
      <c r="MKW78" s="243"/>
      <c r="MKX78" s="243"/>
      <c r="MKY78" s="243"/>
      <c r="MKZ78" s="243"/>
      <c r="MLA78" s="243"/>
      <c r="MLB78" s="243"/>
      <c r="MLC78" s="243"/>
      <c r="MLD78" s="243"/>
      <c r="MLE78" s="243"/>
      <c r="MLF78" s="243"/>
      <c r="MLG78" s="243"/>
      <c r="MLH78" s="243"/>
      <c r="MLI78" s="243"/>
      <c r="MLJ78" s="243"/>
      <c r="MLK78" s="243"/>
      <c r="MLL78" s="243"/>
      <c r="MLM78" s="243"/>
      <c r="MLN78" s="243"/>
      <c r="MLO78" s="243"/>
      <c r="MLP78" s="243"/>
      <c r="MLQ78" s="243"/>
      <c r="MLR78" s="243"/>
      <c r="MLS78" s="243"/>
      <c r="MLT78" s="243"/>
      <c r="MLU78" s="243"/>
      <c r="MLV78" s="243"/>
      <c r="MLW78" s="243"/>
      <c r="MLX78" s="243"/>
      <c r="MLY78" s="243"/>
      <c r="MLZ78" s="243"/>
      <c r="MMA78" s="243"/>
      <c r="MMB78" s="243"/>
      <c r="MMC78" s="243"/>
      <c r="MMD78" s="243"/>
      <c r="MME78" s="243"/>
      <c r="MMF78" s="243"/>
      <c r="MMG78" s="243"/>
      <c r="MMH78" s="243"/>
      <c r="MMI78" s="243"/>
      <c r="MMJ78" s="243"/>
      <c r="MMK78" s="243"/>
      <c r="MML78" s="243"/>
      <c r="MMM78" s="243"/>
      <c r="MMN78" s="243"/>
      <c r="MMO78" s="243"/>
      <c r="MMP78" s="243"/>
      <c r="MMQ78" s="243"/>
      <c r="MMR78" s="243"/>
      <c r="MMS78" s="243"/>
      <c r="MMT78" s="243"/>
      <c r="MMU78" s="243"/>
      <c r="MMV78" s="243"/>
      <c r="MMW78" s="243"/>
      <c r="MMX78" s="243"/>
      <c r="MMY78" s="243"/>
      <c r="MMZ78" s="243"/>
      <c r="MNA78" s="243"/>
      <c r="MNB78" s="243"/>
      <c r="MNC78" s="243"/>
      <c r="MND78" s="243"/>
      <c r="MNE78" s="243"/>
      <c r="MNF78" s="243"/>
      <c r="MNG78" s="243"/>
      <c r="MNH78" s="243"/>
      <c r="MNI78" s="243"/>
      <c r="MNJ78" s="243"/>
      <c r="MNK78" s="243"/>
      <c r="MNL78" s="243"/>
      <c r="MNM78" s="243"/>
      <c r="MNN78" s="243"/>
      <c r="MNO78" s="243"/>
      <c r="MNP78" s="243"/>
      <c r="MNQ78" s="243"/>
      <c r="MNR78" s="243"/>
      <c r="MNS78" s="243"/>
      <c r="MNT78" s="243"/>
      <c r="MNU78" s="243"/>
      <c r="MNV78" s="243"/>
      <c r="MNW78" s="243"/>
      <c r="MNX78" s="243"/>
      <c r="MNY78" s="243"/>
      <c r="MNZ78" s="243"/>
      <c r="MOA78" s="243"/>
      <c r="MOB78" s="243"/>
      <c r="MOC78" s="243"/>
      <c r="MOD78" s="243"/>
      <c r="MOE78" s="243"/>
      <c r="MOF78" s="243"/>
      <c r="MOG78" s="243"/>
      <c r="MOH78" s="243"/>
      <c r="MOI78" s="243"/>
      <c r="MOJ78" s="243"/>
      <c r="MOK78" s="243"/>
      <c r="MOL78" s="243"/>
      <c r="MOM78" s="243"/>
      <c r="MON78" s="243"/>
      <c r="MOO78" s="243"/>
      <c r="MOP78" s="243"/>
      <c r="MOQ78" s="243"/>
      <c r="MOR78" s="243"/>
      <c r="MOS78" s="243"/>
      <c r="MOT78" s="243"/>
      <c r="MOU78" s="243"/>
      <c r="MOV78" s="243"/>
      <c r="MOW78" s="243"/>
      <c r="MOX78" s="243"/>
      <c r="MOY78" s="243"/>
      <c r="MOZ78" s="243"/>
      <c r="MPA78" s="243"/>
      <c r="MPB78" s="243"/>
      <c r="MPC78" s="243"/>
      <c r="MPD78" s="243"/>
      <c r="MPE78" s="243"/>
      <c r="MPF78" s="243"/>
      <c r="MPG78" s="243"/>
      <c r="MPH78" s="243"/>
      <c r="MPI78" s="243"/>
      <c r="MPJ78" s="243"/>
      <c r="MPK78" s="243"/>
      <c r="MPL78" s="243"/>
      <c r="MPM78" s="243"/>
      <c r="MPN78" s="243"/>
      <c r="MPO78" s="243"/>
      <c r="MPP78" s="243"/>
      <c r="MPQ78" s="243"/>
      <c r="MPR78" s="243"/>
      <c r="MPS78" s="243"/>
      <c r="MPT78" s="243"/>
      <c r="MPU78" s="243"/>
      <c r="MPV78" s="243"/>
      <c r="MPW78" s="243"/>
      <c r="MPX78" s="243"/>
      <c r="MPY78" s="243"/>
      <c r="MPZ78" s="243"/>
      <c r="MQA78" s="243"/>
      <c r="MQB78" s="243"/>
      <c r="MQC78" s="243"/>
      <c r="MQD78" s="243"/>
      <c r="MQE78" s="243"/>
      <c r="MQF78" s="243"/>
      <c r="MQG78" s="243"/>
      <c r="MQH78" s="243"/>
      <c r="MQI78" s="243"/>
      <c r="MQJ78" s="243"/>
      <c r="MQK78" s="243"/>
      <c r="MQL78" s="243"/>
      <c r="MQM78" s="243"/>
      <c r="MQN78" s="243"/>
      <c r="MQO78" s="243"/>
      <c r="MQP78" s="243"/>
      <c r="MQQ78" s="243"/>
      <c r="MQR78" s="243"/>
      <c r="MQS78" s="243"/>
      <c r="MQT78" s="243"/>
      <c r="MQU78" s="243"/>
      <c r="MQV78" s="243"/>
      <c r="MQW78" s="243"/>
      <c r="MQX78" s="243"/>
      <c r="MQY78" s="243"/>
      <c r="MQZ78" s="243"/>
      <c r="MRA78" s="243"/>
      <c r="MRB78" s="243"/>
      <c r="MRC78" s="243"/>
      <c r="MRD78" s="243"/>
      <c r="MRE78" s="243"/>
      <c r="MRF78" s="243"/>
      <c r="MRG78" s="243"/>
      <c r="MRH78" s="243"/>
      <c r="MRI78" s="243"/>
      <c r="MRJ78" s="243"/>
      <c r="MRK78" s="243"/>
      <c r="MRL78" s="243"/>
      <c r="MRM78" s="243"/>
      <c r="MRN78" s="243"/>
      <c r="MRO78" s="243"/>
      <c r="MRP78" s="243"/>
      <c r="MRQ78" s="243"/>
      <c r="MRR78" s="243"/>
      <c r="MRS78" s="243"/>
      <c r="MRT78" s="243"/>
      <c r="MRU78" s="243"/>
      <c r="MRV78" s="243"/>
      <c r="MRW78" s="243"/>
      <c r="MRX78" s="243"/>
      <c r="MRY78" s="243"/>
      <c r="MRZ78" s="243"/>
      <c r="MSA78" s="243"/>
      <c r="MSB78" s="243"/>
      <c r="MSC78" s="243"/>
      <c r="MSD78" s="243"/>
      <c r="MSE78" s="243"/>
      <c r="MSF78" s="243"/>
      <c r="MSG78" s="243"/>
      <c r="MSH78" s="243"/>
      <c r="MSI78" s="243"/>
      <c r="MSJ78" s="243"/>
      <c r="MSK78" s="243"/>
      <c r="MSL78" s="243"/>
      <c r="MSM78" s="243"/>
      <c r="MSN78" s="243"/>
      <c r="MSO78" s="243"/>
      <c r="MSP78" s="243"/>
      <c r="MSQ78" s="243"/>
      <c r="MSR78" s="243"/>
      <c r="MSS78" s="243"/>
      <c r="MST78" s="243"/>
      <c r="MSU78" s="243"/>
      <c r="MSV78" s="243"/>
      <c r="MSW78" s="243"/>
      <c r="MSX78" s="243"/>
      <c r="MSY78" s="243"/>
      <c r="MSZ78" s="243"/>
      <c r="MTA78" s="243"/>
      <c r="MTB78" s="243"/>
      <c r="MTC78" s="243"/>
      <c r="MTD78" s="243"/>
      <c r="MTE78" s="243"/>
      <c r="MTF78" s="243"/>
      <c r="MTG78" s="243"/>
      <c r="MTH78" s="243"/>
      <c r="MTI78" s="243"/>
      <c r="MTJ78" s="243"/>
      <c r="MTK78" s="243"/>
      <c r="MTL78" s="243"/>
      <c r="MTM78" s="243"/>
      <c r="MTN78" s="243"/>
      <c r="MTO78" s="243"/>
      <c r="MTP78" s="243"/>
      <c r="MTQ78" s="243"/>
      <c r="MTR78" s="243"/>
      <c r="MTS78" s="243"/>
      <c r="MTT78" s="243"/>
      <c r="MTU78" s="243"/>
      <c r="MTV78" s="243"/>
      <c r="MTW78" s="243"/>
      <c r="MTX78" s="243"/>
      <c r="MTY78" s="243"/>
      <c r="MTZ78" s="243"/>
      <c r="MUA78" s="243"/>
      <c r="MUB78" s="243"/>
      <c r="MUC78" s="243"/>
      <c r="MUD78" s="243"/>
      <c r="MUE78" s="243"/>
      <c r="MUF78" s="243"/>
      <c r="MUG78" s="243"/>
      <c r="MUH78" s="243"/>
      <c r="MUI78" s="243"/>
      <c r="MUJ78" s="243"/>
      <c r="MUK78" s="243"/>
      <c r="MUL78" s="243"/>
      <c r="MUM78" s="243"/>
      <c r="MUN78" s="243"/>
      <c r="MUO78" s="243"/>
      <c r="MUP78" s="243"/>
      <c r="MUQ78" s="243"/>
      <c r="MUR78" s="243"/>
      <c r="MUS78" s="243"/>
      <c r="MUT78" s="243"/>
      <c r="MUU78" s="243"/>
      <c r="MUV78" s="243"/>
      <c r="MUW78" s="243"/>
      <c r="MUX78" s="243"/>
      <c r="MUY78" s="243"/>
      <c r="MUZ78" s="243"/>
      <c r="MVA78" s="243"/>
      <c r="MVB78" s="243"/>
      <c r="MVC78" s="243"/>
      <c r="MVD78" s="243"/>
      <c r="MVE78" s="243"/>
      <c r="MVF78" s="243"/>
      <c r="MVG78" s="243"/>
      <c r="MVH78" s="243"/>
      <c r="MVI78" s="243"/>
      <c r="MVJ78" s="243"/>
      <c r="MVK78" s="243"/>
      <c r="MVL78" s="243"/>
      <c r="MVM78" s="243"/>
      <c r="MVN78" s="243"/>
      <c r="MVO78" s="243"/>
      <c r="MVP78" s="243"/>
      <c r="MVQ78" s="243"/>
      <c r="MVR78" s="243"/>
      <c r="MVS78" s="243"/>
      <c r="MVT78" s="243"/>
      <c r="MVU78" s="243"/>
      <c r="MVV78" s="243"/>
      <c r="MVW78" s="243"/>
      <c r="MVX78" s="243"/>
      <c r="MVY78" s="243"/>
      <c r="MVZ78" s="243"/>
      <c r="MWA78" s="243"/>
      <c r="MWB78" s="243"/>
      <c r="MWC78" s="243"/>
      <c r="MWD78" s="243"/>
      <c r="MWE78" s="243"/>
      <c r="MWF78" s="243"/>
      <c r="MWG78" s="243"/>
      <c r="MWH78" s="243"/>
      <c r="MWI78" s="243"/>
      <c r="MWJ78" s="243"/>
      <c r="MWK78" s="243"/>
      <c r="MWL78" s="243"/>
      <c r="MWM78" s="243"/>
      <c r="MWN78" s="243"/>
      <c r="MWO78" s="243"/>
      <c r="MWP78" s="243"/>
      <c r="MWQ78" s="243"/>
      <c r="MWR78" s="243"/>
      <c r="MWS78" s="243"/>
      <c r="MWT78" s="243"/>
      <c r="MWU78" s="243"/>
      <c r="MWV78" s="243"/>
      <c r="MWW78" s="243"/>
      <c r="MWX78" s="243"/>
      <c r="MWY78" s="243"/>
      <c r="MWZ78" s="243"/>
      <c r="MXA78" s="243"/>
      <c r="MXB78" s="243"/>
      <c r="MXC78" s="243"/>
      <c r="MXD78" s="243"/>
      <c r="MXE78" s="243"/>
      <c r="MXF78" s="243"/>
      <c r="MXG78" s="243"/>
      <c r="MXH78" s="243"/>
      <c r="MXI78" s="243"/>
      <c r="MXJ78" s="243"/>
      <c r="MXK78" s="243"/>
      <c r="MXL78" s="243"/>
      <c r="MXM78" s="243"/>
      <c r="MXN78" s="243"/>
      <c r="MXO78" s="243"/>
      <c r="MXP78" s="243"/>
      <c r="MXQ78" s="243"/>
      <c r="MXR78" s="243"/>
      <c r="MXS78" s="243"/>
      <c r="MXT78" s="243"/>
      <c r="MXU78" s="243"/>
      <c r="MXV78" s="243"/>
      <c r="MXW78" s="243"/>
      <c r="MXX78" s="243"/>
      <c r="MXY78" s="243"/>
      <c r="MXZ78" s="243"/>
      <c r="MYA78" s="243"/>
      <c r="MYB78" s="243"/>
      <c r="MYC78" s="243"/>
      <c r="MYD78" s="243"/>
      <c r="MYE78" s="243"/>
      <c r="MYF78" s="243"/>
      <c r="MYG78" s="243"/>
      <c r="MYH78" s="243"/>
      <c r="MYI78" s="243"/>
      <c r="MYJ78" s="243"/>
      <c r="MYK78" s="243"/>
      <c r="MYL78" s="243"/>
      <c r="MYM78" s="243"/>
      <c r="MYN78" s="243"/>
      <c r="MYO78" s="243"/>
      <c r="MYP78" s="243"/>
      <c r="MYQ78" s="243"/>
      <c r="MYR78" s="243"/>
      <c r="MYS78" s="243"/>
      <c r="MYT78" s="243"/>
      <c r="MYU78" s="243"/>
      <c r="MYV78" s="243"/>
      <c r="MYW78" s="243"/>
      <c r="MYX78" s="243"/>
      <c r="MYY78" s="243"/>
      <c r="MYZ78" s="243"/>
      <c r="MZA78" s="243"/>
      <c r="MZB78" s="243"/>
      <c r="MZC78" s="243"/>
      <c r="MZD78" s="243"/>
      <c r="MZE78" s="243"/>
      <c r="MZF78" s="243"/>
      <c r="MZG78" s="243"/>
      <c r="MZH78" s="243"/>
      <c r="MZI78" s="243"/>
      <c r="MZJ78" s="243"/>
      <c r="MZK78" s="243"/>
      <c r="MZL78" s="243"/>
      <c r="MZM78" s="243"/>
      <c r="MZN78" s="243"/>
      <c r="MZO78" s="243"/>
      <c r="MZP78" s="243"/>
      <c r="MZQ78" s="243"/>
      <c r="MZR78" s="243"/>
      <c r="MZS78" s="243"/>
      <c r="MZT78" s="243"/>
      <c r="MZU78" s="243"/>
      <c r="MZV78" s="243"/>
      <c r="MZW78" s="243"/>
      <c r="MZX78" s="243"/>
      <c r="MZY78" s="243"/>
      <c r="MZZ78" s="243"/>
      <c r="NAA78" s="243"/>
      <c r="NAB78" s="243"/>
      <c r="NAC78" s="243"/>
      <c r="NAD78" s="243"/>
      <c r="NAE78" s="243"/>
      <c r="NAF78" s="243"/>
      <c r="NAG78" s="243"/>
      <c r="NAH78" s="243"/>
      <c r="NAI78" s="243"/>
      <c r="NAJ78" s="243"/>
      <c r="NAK78" s="243"/>
      <c r="NAL78" s="243"/>
      <c r="NAM78" s="243"/>
      <c r="NAN78" s="243"/>
      <c r="NAO78" s="243"/>
      <c r="NAP78" s="243"/>
      <c r="NAQ78" s="243"/>
      <c r="NAR78" s="243"/>
      <c r="NAS78" s="243"/>
      <c r="NAT78" s="243"/>
      <c r="NAU78" s="243"/>
      <c r="NAV78" s="243"/>
      <c r="NAW78" s="243"/>
      <c r="NAX78" s="243"/>
      <c r="NAY78" s="243"/>
      <c r="NAZ78" s="243"/>
      <c r="NBA78" s="243"/>
      <c r="NBB78" s="243"/>
      <c r="NBC78" s="243"/>
      <c r="NBD78" s="243"/>
      <c r="NBE78" s="243"/>
      <c r="NBF78" s="243"/>
      <c r="NBG78" s="243"/>
      <c r="NBH78" s="243"/>
      <c r="NBI78" s="243"/>
      <c r="NBJ78" s="243"/>
      <c r="NBK78" s="243"/>
      <c r="NBL78" s="243"/>
      <c r="NBM78" s="243"/>
      <c r="NBN78" s="243"/>
      <c r="NBO78" s="243"/>
      <c r="NBP78" s="243"/>
      <c r="NBQ78" s="243"/>
      <c r="NBR78" s="243"/>
      <c r="NBS78" s="243"/>
      <c r="NBT78" s="243"/>
      <c r="NBU78" s="243"/>
      <c r="NBV78" s="243"/>
      <c r="NBW78" s="243"/>
      <c r="NBX78" s="243"/>
      <c r="NBY78" s="243"/>
      <c r="NBZ78" s="243"/>
      <c r="NCA78" s="243"/>
      <c r="NCB78" s="243"/>
      <c r="NCC78" s="243"/>
      <c r="NCD78" s="243"/>
      <c r="NCE78" s="243"/>
      <c r="NCF78" s="243"/>
      <c r="NCG78" s="243"/>
      <c r="NCH78" s="243"/>
      <c r="NCI78" s="243"/>
      <c r="NCJ78" s="243"/>
      <c r="NCK78" s="243"/>
      <c r="NCL78" s="243"/>
      <c r="NCM78" s="243"/>
      <c r="NCN78" s="243"/>
      <c r="NCO78" s="243"/>
      <c r="NCP78" s="243"/>
      <c r="NCQ78" s="243"/>
      <c r="NCR78" s="243"/>
      <c r="NCS78" s="243"/>
      <c r="NCT78" s="243"/>
      <c r="NCU78" s="243"/>
      <c r="NCV78" s="243"/>
      <c r="NCW78" s="243"/>
      <c r="NCX78" s="243"/>
      <c r="NCY78" s="243"/>
      <c r="NCZ78" s="243"/>
      <c r="NDA78" s="243"/>
      <c r="NDB78" s="243"/>
      <c r="NDC78" s="243"/>
      <c r="NDD78" s="243"/>
      <c r="NDE78" s="243"/>
      <c r="NDF78" s="243"/>
      <c r="NDG78" s="243"/>
      <c r="NDH78" s="243"/>
      <c r="NDI78" s="243"/>
      <c r="NDJ78" s="243"/>
      <c r="NDK78" s="243"/>
      <c r="NDL78" s="243"/>
      <c r="NDM78" s="243"/>
      <c r="NDN78" s="243"/>
      <c r="NDO78" s="243"/>
      <c r="NDP78" s="243"/>
      <c r="NDQ78" s="243"/>
      <c r="NDR78" s="243"/>
      <c r="NDS78" s="243"/>
      <c r="NDT78" s="243"/>
      <c r="NDU78" s="243"/>
      <c r="NDV78" s="243"/>
      <c r="NDW78" s="243"/>
      <c r="NDX78" s="243"/>
      <c r="NDY78" s="243"/>
      <c r="NDZ78" s="243"/>
      <c r="NEA78" s="243"/>
      <c r="NEB78" s="243"/>
      <c r="NEC78" s="243"/>
      <c r="NED78" s="243"/>
      <c r="NEE78" s="243"/>
      <c r="NEF78" s="243"/>
      <c r="NEG78" s="243"/>
      <c r="NEH78" s="243"/>
      <c r="NEI78" s="243"/>
      <c r="NEJ78" s="243"/>
      <c r="NEK78" s="243"/>
      <c r="NEL78" s="243"/>
      <c r="NEM78" s="243"/>
      <c r="NEN78" s="243"/>
      <c r="NEO78" s="243"/>
      <c r="NEP78" s="243"/>
      <c r="NEQ78" s="243"/>
      <c r="NER78" s="243"/>
      <c r="NES78" s="243"/>
      <c r="NET78" s="243"/>
      <c r="NEU78" s="243"/>
      <c r="NEV78" s="243"/>
      <c r="NEW78" s="243"/>
      <c r="NEX78" s="243"/>
      <c r="NEY78" s="243"/>
      <c r="NEZ78" s="243"/>
      <c r="NFA78" s="243"/>
      <c r="NFB78" s="243"/>
      <c r="NFC78" s="243"/>
      <c r="NFD78" s="243"/>
      <c r="NFE78" s="243"/>
      <c r="NFF78" s="243"/>
      <c r="NFG78" s="243"/>
      <c r="NFH78" s="243"/>
      <c r="NFI78" s="243"/>
      <c r="NFJ78" s="243"/>
      <c r="NFK78" s="243"/>
      <c r="NFL78" s="243"/>
      <c r="NFM78" s="243"/>
      <c r="NFN78" s="243"/>
      <c r="NFO78" s="243"/>
      <c r="NFP78" s="243"/>
      <c r="NFQ78" s="243"/>
      <c r="NFR78" s="243"/>
      <c r="NFS78" s="243"/>
      <c r="NFT78" s="243"/>
      <c r="NFU78" s="243"/>
      <c r="NFV78" s="243"/>
      <c r="NFW78" s="243"/>
      <c r="NFX78" s="243"/>
      <c r="NFY78" s="243"/>
      <c r="NFZ78" s="243"/>
      <c r="NGA78" s="243"/>
      <c r="NGB78" s="243"/>
      <c r="NGC78" s="243"/>
      <c r="NGD78" s="243"/>
      <c r="NGE78" s="243"/>
      <c r="NGF78" s="243"/>
      <c r="NGG78" s="243"/>
      <c r="NGH78" s="243"/>
      <c r="NGI78" s="243"/>
      <c r="NGJ78" s="243"/>
      <c r="NGK78" s="243"/>
      <c r="NGL78" s="243"/>
      <c r="NGM78" s="243"/>
      <c r="NGN78" s="243"/>
      <c r="NGO78" s="243"/>
      <c r="NGP78" s="243"/>
      <c r="NGQ78" s="243"/>
      <c r="NGR78" s="243"/>
      <c r="NGS78" s="243"/>
      <c r="NGT78" s="243"/>
      <c r="NGU78" s="243"/>
      <c r="NGV78" s="243"/>
      <c r="NGW78" s="243"/>
      <c r="NGX78" s="243"/>
      <c r="NGY78" s="243"/>
      <c r="NGZ78" s="243"/>
      <c r="NHA78" s="243"/>
      <c r="NHB78" s="243"/>
      <c r="NHC78" s="243"/>
      <c r="NHD78" s="243"/>
      <c r="NHE78" s="243"/>
      <c r="NHF78" s="243"/>
      <c r="NHG78" s="243"/>
      <c r="NHH78" s="243"/>
      <c r="NHI78" s="243"/>
      <c r="NHJ78" s="243"/>
      <c r="NHK78" s="243"/>
      <c r="NHL78" s="243"/>
      <c r="NHM78" s="243"/>
      <c r="NHN78" s="243"/>
      <c r="NHO78" s="243"/>
      <c r="NHP78" s="243"/>
      <c r="NHQ78" s="243"/>
      <c r="NHR78" s="243"/>
      <c r="NHS78" s="243"/>
      <c r="NHT78" s="243"/>
      <c r="NHU78" s="243"/>
      <c r="NHV78" s="243"/>
      <c r="NHW78" s="243"/>
      <c r="NHX78" s="243"/>
      <c r="NHY78" s="243"/>
      <c r="NHZ78" s="243"/>
      <c r="NIA78" s="243"/>
      <c r="NIB78" s="243"/>
      <c r="NIC78" s="243"/>
      <c r="NID78" s="243"/>
      <c r="NIE78" s="243"/>
      <c r="NIF78" s="243"/>
      <c r="NIG78" s="243"/>
      <c r="NIH78" s="243"/>
      <c r="NII78" s="243"/>
      <c r="NIJ78" s="243"/>
      <c r="NIK78" s="243"/>
      <c r="NIL78" s="243"/>
      <c r="NIM78" s="243"/>
      <c r="NIN78" s="243"/>
      <c r="NIO78" s="243"/>
      <c r="NIP78" s="243"/>
      <c r="NIQ78" s="243"/>
      <c r="NIR78" s="243"/>
      <c r="NIS78" s="243"/>
      <c r="NIT78" s="243"/>
      <c r="NIU78" s="243"/>
      <c r="NIV78" s="243"/>
      <c r="NIW78" s="243"/>
      <c r="NIX78" s="243"/>
      <c r="NIY78" s="243"/>
      <c r="NIZ78" s="243"/>
      <c r="NJA78" s="243"/>
      <c r="NJB78" s="243"/>
      <c r="NJC78" s="243"/>
      <c r="NJD78" s="243"/>
      <c r="NJE78" s="243"/>
      <c r="NJF78" s="243"/>
      <c r="NJG78" s="243"/>
      <c r="NJH78" s="243"/>
      <c r="NJI78" s="243"/>
      <c r="NJJ78" s="243"/>
      <c r="NJK78" s="243"/>
      <c r="NJL78" s="243"/>
      <c r="NJM78" s="243"/>
      <c r="NJN78" s="243"/>
      <c r="NJO78" s="243"/>
      <c r="NJP78" s="243"/>
      <c r="NJQ78" s="243"/>
      <c r="NJR78" s="243"/>
      <c r="NJS78" s="243"/>
      <c r="NJT78" s="243"/>
      <c r="NJU78" s="243"/>
      <c r="NJV78" s="243"/>
      <c r="NJW78" s="243"/>
      <c r="NJX78" s="243"/>
      <c r="NJY78" s="243"/>
      <c r="NJZ78" s="243"/>
      <c r="NKA78" s="243"/>
      <c r="NKB78" s="243"/>
      <c r="NKC78" s="243"/>
      <c r="NKD78" s="243"/>
      <c r="NKE78" s="243"/>
      <c r="NKF78" s="243"/>
      <c r="NKG78" s="243"/>
      <c r="NKH78" s="243"/>
      <c r="NKI78" s="243"/>
      <c r="NKJ78" s="243"/>
      <c r="NKK78" s="243"/>
      <c r="NKL78" s="243"/>
      <c r="NKM78" s="243"/>
      <c r="NKN78" s="243"/>
      <c r="NKO78" s="243"/>
      <c r="NKP78" s="243"/>
      <c r="NKQ78" s="243"/>
      <c r="NKR78" s="243"/>
      <c r="NKS78" s="243"/>
      <c r="NKT78" s="243"/>
      <c r="NKU78" s="243"/>
      <c r="NKV78" s="243"/>
      <c r="NKW78" s="243"/>
      <c r="NKX78" s="243"/>
      <c r="NKY78" s="243"/>
      <c r="NKZ78" s="243"/>
      <c r="NLA78" s="243"/>
      <c r="NLB78" s="243"/>
      <c r="NLC78" s="243"/>
      <c r="NLD78" s="243"/>
      <c r="NLE78" s="243"/>
      <c r="NLF78" s="243"/>
      <c r="NLG78" s="243"/>
      <c r="NLH78" s="243"/>
      <c r="NLI78" s="243"/>
      <c r="NLJ78" s="243"/>
      <c r="NLK78" s="243"/>
      <c r="NLL78" s="243"/>
      <c r="NLM78" s="243"/>
      <c r="NLN78" s="243"/>
      <c r="NLO78" s="243"/>
      <c r="NLP78" s="243"/>
      <c r="NLQ78" s="243"/>
      <c r="NLR78" s="243"/>
      <c r="NLS78" s="243"/>
      <c r="NLT78" s="243"/>
      <c r="NLU78" s="243"/>
      <c r="NLV78" s="243"/>
      <c r="NLW78" s="243"/>
      <c r="NLX78" s="243"/>
      <c r="NLY78" s="243"/>
      <c r="NLZ78" s="243"/>
      <c r="NMA78" s="243"/>
      <c r="NMB78" s="243"/>
      <c r="NMC78" s="243"/>
      <c r="NMD78" s="243"/>
      <c r="NME78" s="243"/>
      <c r="NMF78" s="243"/>
      <c r="NMG78" s="243"/>
      <c r="NMH78" s="243"/>
      <c r="NMI78" s="243"/>
      <c r="NMJ78" s="243"/>
      <c r="NMK78" s="243"/>
      <c r="NML78" s="243"/>
      <c r="NMM78" s="243"/>
      <c r="NMN78" s="243"/>
      <c r="NMO78" s="243"/>
      <c r="NMP78" s="243"/>
      <c r="NMQ78" s="243"/>
      <c r="NMR78" s="243"/>
      <c r="NMS78" s="243"/>
      <c r="NMT78" s="243"/>
      <c r="NMU78" s="243"/>
      <c r="NMV78" s="243"/>
      <c r="NMW78" s="243"/>
      <c r="NMX78" s="243"/>
      <c r="NMY78" s="243"/>
      <c r="NMZ78" s="243"/>
      <c r="NNA78" s="243"/>
      <c r="NNB78" s="243"/>
      <c r="NNC78" s="243"/>
      <c r="NND78" s="243"/>
      <c r="NNE78" s="243"/>
      <c r="NNF78" s="243"/>
      <c r="NNG78" s="243"/>
      <c r="NNH78" s="243"/>
      <c r="NNI78" s="243"/>
      <c r="NNJ78" s="243"/>
      <c r="NNK78" s="243"/>
      <c r="NNL78" s="243"/>
      <c r="NNM78" s="243"/>
      <c r="NNN78" s="243"/>
      <c r="NNO78" s="243"/>
      <c r="NNP78" s="243"/>
      <c r="NNQ78" s="243"/>
      <c r="NNR78" s="243"/>
      <c r="NNS78" s="243"/>
      <c r="NNT78" s="243"/>
      <c r="NNU78" s="243"/>
      <c r="NNV78" s="243"/>
      <c r="NNW78" s="243"/>
      <c r="NNX78" s="243"/>
      <c r="NNY78" s="243"/>
      <c r="NNZ78" s="243"/>
      <c r="NOA78" s="243"/>
      <c r="NOB78" s="243"/>
      <c r="NOC78" s="243"/>
      <c r="NOD78" s="243"/>
      <c r="NOE78" s="243"/>
      <c r="NOF78" s="243"/>
      <c r="NOG78" s="243"/>
      <c r="NOH78" s="243"/>
      <c r="NOI78" s="243"/>
      <c r="NOJ78" s="243"/>
      <c r="NOK78" s="243"/>
      <c r="NOL78" s="243"/>
      <c r="NOM78" s="243"/>
      <c r="NON78" s="243"/>
      <c r="NOO78" s="243"/>
      <c r="NOP78" s="243"/>
      <c r="NOQ78" s="243"/>
      <c r="NOR78" s="243"/>
      <c r="NOS78" s="243"/>
      <c r="NOT78" s="243"/>
      <c r="NOU78" s="243"/>
      <c r="NOV78" s="243"/>
      <c r="NOW78" s="243"/>
      <c r="NOX78" s="243"/>
      <c r="NOY78" s="243"/>
      <c r="NOZ78" s="243"/>
      <c r="NPA78" s="243"/>
      <c r="NPB78" s="243"/>
      <c r="NPC78" s="243"/>
      <c r="NPD78" s="243"/>
      <c r="NPE78" s="243"/>
      <c r="NPF78" s="243"/>
      <c r="NPG78" s="243"/>
      <c r="NPH78" s="243"/>
      <c r="NPI78" s="243"/>
      <c r="NPJ78" s="243"/>
      <c r="NPK78" s="243"/>
      <c r="NPL78" s="243"/>
      <c r="NPM78" s="243"/>
      <c r="NPN78" s="243"/>
      <c r="NPO78" s="243"/>
      <c r="NPP78" s="243"/>
      <c r="NPQ78" s="243"/>
      <c r="NPR78" s="243"/>
      <c r="NPS78" s="243"/>
      <c r="NPT78" s="243"/>
      <c r="NPU78" s="243"/>
      <c r="NPV78" s="243"/>
      <c r="NPW78" s="243"/>
      <c r="NPX78" s="243"/>
      <c r="NPY78" s="243"/>
      <c r="NPZ78" s="243"/>
      <c r="NQA78" s="243"/>
      <c r="NQB78" s="243"/>
      <c r="NQC78" s="243"/>
      <c r="NQD78" s="243"/>
      <c r="NQE78" s="243"/>
      <c r="NQF78" s="243"/>
      <c r="NQG78" s="243"/>
      <c r="NQH78" s="243"/>
      <c r="NQI78" s="243"/>
      <c r="NQJ78" s="243"/>
      <c r="NQK78" s="243"/>
      <c r="NQL78" s="243"/>
      <c r="NQM78" s="243"/>
      <c r="NQN78" s="243"/>
      <c r="NQO78" s="243"/>
      <c r="NQP78" s="243"/>
      <c r="NQQ78" s="243"/>
      <c r="NQR78" s="243"/>
      <c r="NQS78" s="243"/>
      <c r="NQT78" s="243"/>
      <c r="NQU78" s="243"/>
      <c r="NQV78" s="243"/>
      <c r="NQW78" s="243"/>
      <c r="NQX78" s="243"/>
      <c r="NQY78" s="243"/>
      <c r="NQZ78" s="243"/>
      <c r="NRA78" s="243"/>
      <c r="NRB78" s="243"/>
      <c r="NRC78" s="243"/>
      <c r="NRD78" s="243"/>
      <c r="NRE78" s="243"/>
      <c r="NRF78" s="243"/>
      <c r="NRG78" s="243"/>
      <c r="NRH78" s="243"/>
      <c r="NRI78" s="243"/>
      <c r="NRJ78" s="243"/>
      <c r="NRK78" s="243"/>
      <c r="NRL78" s="243"/>
      <c r="NRM78" s="243"/>
      <c r="NRN78" s="243"/>
      <c r="NRO78" s="243"/>
      <c r="NRP78" s="243"/>
      <c r="NRQ78" s="243"/>
      <c r="NRR78" s="243"/>
      <c r="NRS78" s="243"/>
      <c r="NRT78" s="243"/>
      <c r="NRU78" s="243"/>
      <c r="NRV78" s="243"/>
      <c r="NRW78" s="243"/>
      <c r="NRX78" s="243"/>
      <c r="NRY78" s="243"/>
      <c r="NRZ78" s="243"/>
      <c r="NSA78" s="243"/>
      <c r="NSB78" s="243"/>
      <c r="NSC78" s="243"/>
      <c r="NSD78" s="243"/>
      <c r="NSE78" s="243"/>
      <c r="NSF78" s="243"/>
      <c r="NSG78" s="243"/>
      <c r="NSH78" s="243"/>
      <c r="NSI78" s="243"/>
      <c r="NSJ78" s="243"/>
      <c r="NSK78" s="243"/>
      <c r="NSL78" s="243"/>
      <c r="NSM78" s="243"/>
      <c r="NSN78" s="243"/>
      <c r="NSO78" s="243"/>
      <c r="NSP78" s="243"/>
      <c r="NSQ78" s="243"/>
      <c r="NSR78" s="243"/>
      <c r="NSS78" s="243"/>
      <c r="NST78" s="243"/>
      <c r="NSU78" s="243"/>
      <c r="NSV78" s="243"/>
      <c r="NSW78" s="243"/>
      <c r="NSX78" s="243"/>
      <c r="NSY78" s="243"/>
      <c r="NSZ78" s="243"/>
      <c r="NTA78" s="243"/>
      <c r="NTB78" s="243"/>
      <c r="NTC78" s="243"/>
      <c r="NTD78" s="243"/>
      <c r="NTE78" s="243"/>
      <c r="NTF78" s="243"/>
      <c r="NTG78" s="243"/>
      <c r="NTH78" s="243"/>
      <c r="NTI78" s="243"/>
      <c r="NTJ78" s="243"/>
      <c r="NTK78" s="243"/>
      <c r="NTL78" s="243"/>
      <c r="NTM78" s="243"/>
      <c r="NTN78" s="243"/>
      <c r="NTO78" s="243"/>
      <c r="NTP78" s="243"/>
      <c r="NTQ78" s="243"/>
      <c r="NTR78" s="243"/>
      <c r="NTS78" s="243"/>
      <c r="NTT78" s="243"/>
      <c r="NTU78" s="243"/>
      <c r="NTV78" s="243"/>
      <c r="NTW78" s="243"/>
      <c r="NTX78" s="243"/>
      <c r="NTY78" s="243"/>
      <c r="NTZ78" s="243"/>
      <c r="NUA78" s="243"/>
      <c r="NUB78" s="243"/>
      <c r="NUC78" s="243"/>
      <c r="NUD78" s="243"/>
      <c r="NUE78" s="243"/>
      <c r="NUF78" s="243"/>
      <c r="NUG78" s="243"/>
      <c r="NUH78" s="243"/>
      <c r="NUI78" s="243"/>
      <c r="NUJ78" s="243"/>
      <c r="NUK78" s="243"/>
      <c r="NUL78" s="243"/>
      <c r="NUM78" s="243"/>
      <c r="NUN78" s="243"/>
      <c r="NUO78" s="243"/>
      <c r="NUP78" s="243"/>
      <c r="NUQ78" s="243"/>
      <c r="NUR78" s="243"/>
      <c r="NUS78" s="243"/>
      <c r="NUT78" s="243"/>
      <c r="NUU78" s="243"/>
      <c r="NUV78" s="243"/>
      <c r="NUW78" s="243"/>
      <c r="NUX78" s="243"/>
      <c r="NUY78" s="243"/>
      <c r="NUZ78" s="243"/>
      <c r="NVA78" s="243"/>
      <c r="NVB78" s="243"/>
      <c r="NVC78" s="243"/>
      <c r="NVD78" s="243"/>
      <c r="NVE78" s="243"/>
      <c r="NVF78" s="243"/>
      <c r="NVG78" s="243"/>
      <c r="NVH78" s="243"/>
      <c r="NVI78" s="243"/>
      <c r="NVJ78" s="243"/>
      <c r="NVK78" s="243"/>
      <c r="NVL78" s="243"/>
      <c r="NVM78" s="243"/>
      <c r="NVN78" s="243"/>
      <c r="NVO78" s="243"/>
      <c r="NVP78" s="243"/>
      <c r="NVQ78" s="243"/>
      <c r="NVR78" s="243"/>
      <c r="NVS78" s="243"/>
      <c r="NVT78" s="243"/>
      <c r="NVU78" s="243"/>
      <c r="NVV78" s="243"/>
      <c r="NVW78" s="243"/>
      <c r="NVX78" s="243"/>
      <c r="NVY78" s="243"/>
      <c r="NVZ78" s="243"/>
      <c r="NWA78" s="243"/>
      <c r="NWB78" s="243"/>
      <c r="NWC78" s="243"/>
      <c r="NWD78" s="243"/>
      <c r="NWE78" s="243"/>
      <c r="NWF78" s="243"/>
      <c r="NWG78" s="243"/>
      <c r="NWH78" s="243"/>
      <c r="NWI78" s="243"/>
      <c r="NWJ78" s="243"/>
      <c r="NWK78" s="243"/>
      <c r="NWL78" s="243"/>
      <c r="NWM78" s="243"/>
      <c r="NWN78" s="243"/>
      <c r="NWO78" s="243"/>
      <c r="NWP78" s="243"/>
      <c r="NWQ78" s="243"/>
      <c r="NWR78" s="243"/>
      <c r="NWS78" s="243"/>
      <c r="NWT78" s="243"/>
      <c r="NWU78" s="243"/>
      <c r="NWV78" s="243"/>
      <c r="NWW78" s="243"/>
      <c r="NWX78" s="243"/>
      <c r="NWY78" s="243"/>
      <c r="NWZ78" s="243"/>
      <c r="NXA78" s="243"/>
      <c r="NXB78" s="243"/>
      <c r="NXC78" s="243"/>
      <c r="NXD78" s="243"/>
      <c r="NXE78" s="243"/>
      <c r="NXF78" s="243"/>
      <c r="NXG78" s="243"/>
      <c r="NXH78" s="243"/>
      <c r="NXI78" s="243"/>
      <c r="NXJ78" s="243"/>
      <c r="NXK78" s="243"/>
      <c r="NXL78" s="243"/>
      <c r="NXM78" s="243"/>
      <c r="NXN78" s="243"/>
      <c r="NXO78" s="243"/>
      <c r="NXP78" s="243"/>
      <c r="NXQ78" s="243"/>
      <c r="NXR78" s="243"/>
      <c r="NXS78" s="243"/>
      <c r="NXT78" s="243"/>
      <c r="NXU78" s="243"/>
      <c r="NXV78" s="243"/>
      <c r="NXW78" s="243"/>
      <c r="NXX78" s="243"/>
      <c r="NXY78" s="243"/>
      <c r="NXZ78" s="243"/>
      <c r="NYA78" s="243"/>
      <c r="NYB78" s="243"/>
      <c r="NYC78" s="243"/>
      <c r="NYD78" s="243"/>
      <c r="NYE78" s="243"/>
      <c r="NYF78" s="243"/>
      <c r="NYG78" s="243"/>
      <c r="NYH78" s="243"/>
      <c r="NYI78" s="243"/>
      <c r="NYJ78" s="243"/>
      <c r="NYK78" s="243"/>
      <c r="NYL78" s="243"/>
      <c r="NYM78" s="243"/>
      <c r="NYN78" s="243"/>
      <c r="NYO78" s="243"/>
      <c r="NYP78" s="243"/>
      <c r="NYQ78" s="243"/>
      <c r="NYR78" s="243"/>
      <c r="NYS78" s="243"/>
      <c r="NYT78" s="243"/>
      <c r="NYU78" s="243"/>
      <c r="NYV78" s="243"/>
      <c r="NYW78" s="243"/>
      <c r="NYX78" s="243"/>
      <c r="NYY78" s="243"/>
      <c r="NYZ78" s="243"/>
      <c r="NZA78" s="243"/>
      <c r="NZB78" s="243"/>
      <c r="NZC78" s="243"/>
      <c r="NZD78" s="243"/>
      <c r="NZE78" s="243"/>
      <c r="NZF78" s="243"/>
      <c r="NZG78" s="243"/>
      <c r="NZH78" s="243"/>
      <c r="NZI78" s="243"/>
      <c r="NZJ78" s="243"/>
      <c r="NZK78" s="243"/>
      <c r="NZL78" s="243"/>
      <c r="NZM78" s="243"/>
      <c r="NZN78" s="243"/>
      <c r="NZO78" s="243"/>
      <c r="NZP78" s="243"/>
      <c r="NZQ78" s="243"/>
      <c r="NZR78" s="243"/>
      <c r="NZS78" s="243"/>
      <c r="NZT78" s="243"/>
      <c r="NZU78" s="243"/>
      <c r="NZV78" s="243"/>
      <c r="NZW78" s="243"/>
      <c r="NZX78" s="243"/>
      <c r="NZY78" s="243"/>
      <c r="NZZ78" s="243"/>
      <c r="OAA78" s="243"/>
      <c r="OAB78" s="243"/>
      <c r="OAC78" s="243"/>
      <c r="OAD78" s="243"/>
      <c r="OAE78" s="243"/>
      <c r="OAF78" s="243"/>
      <c r="OAG78" s="243"/>
      <c r="OAH78" s="243"/>
      <c r="OAI78" s="243"/>
      <c r="OAJ78" s="243"/>
      <c r="OAK78" s="243"/>
      <c r="OAL78" s="243"/>
      <c r="OAM78" s="243"/>
      <c r="OAN78" s="243"/>
      <c r="OAO78" s="243"/>
      <c r="OAP78" s="243"/>
      <c r="OAQ78" s="243"/>
      <c r="OAR78" s="243"/>
      <c r="OAS78" s="243"/>
      <c r="OAT78" s="243"/>
      <c r="OAU78" s="243"/>
      <c r="OAV78" s="243"/>
      <c r="OAW78" s="243"/>
      <c r="OAX78" s="243"/>
      <c r="OAY78" s="243"/>
      <c r="OAZ78" s="243"/>
      <c r="OBA78" s="243"/>
      <c r="OBB78" s="243"/>
      <c r="OBC78" s="243"/>
      <c r="OBD78" s="243"/>
      <c r="OBE78" s="243"/>
      <c r="OBF78" s="243"/>
      <c r="OBG78" s="243"/>
      <c r="OBH78" s="243"/>
      <c r="OBI78" s="243"/>
      <c r="OBJ78" s="243"/>
      <c r="OBK78" s="243"/>
      <c r="OBL78" s="243"/>
      <c r="OBM78" s="243"/>
      <c r="OBN78" s="243"/>
      <c r="OBO78" s="243"/>
      <c r="OBP78" s="243"/>
      <c r="OBQ78" s="243"/>
      <c r="OBR78" s="243"/>
      <c r="OBS78" s="243"/>
      <c r="OBT78" s="243"/>
      <c r="OBU78" s="243"/>
      <c r="OBV78" s="243"/>
      <c r="OBW78" s="243"/>
      <c r="OBX78" s="243"/>
      <c r="OBY78" s="243"/>
      <c r="OBZ78" s="243"/>
      <c r="OCA78" s="243"/>
      <c r="OCB78" s="243"/>
      <c r="OCC78" s="243"/>
      <c r="OCD78" s="243"/>
      <c r="OCE78" s="243"/>
      <c r="OCF78" s="243"/>
      <c r="OCG78" s="243"/>
      <c r="OCH78" s="243"/>
      <c r="OCI78" s="243"/>
      <c r="OCJ78" s="243"/>
      <c r="OCK78" s="243"/>
      <c r="OCL78" s="243"/>
      <c r="OCM78" s="243"/>
      <c r="OCN78" s="243"/>
      <c r="OCO78" s="243"/>
      <c r="OCP78" s="243"/>
      <c r="OCQ78" s="243"/>
      <c r="OCR78" s="243"/>
      <c r="OCS78" s="243"/>
      <c r="OCT78" s="243"/>
      <c r="OCU78" s="243"/>
      <c r="OCV78" s="243"/>
      <c r="OCW78" s="243"/>
      <c r="OCX78" s="243"/>
      <c r="OCY78" s="243"/>
      <c r="OCZ78" s="243"/>
      <c r="ODA78" s="243"/>
      <c r="ODB78" s="243"/>
      <c r="ODC78" s="243"/>
      <c r="ODD78" s="243"/>
      <c r="ODE78" s="243"/>
      <c r="ODF78" s="243"/>
      <c r="ODG78" s="243"/>
      <c r="ODH78" s="243"/>
      <c r="ODI78" s="243"/>
      <c r="ODJ78" s="243"/>
      <c r="ODK78" s="243"/>
      <c r="ODL78" s="243"/>
      <c r="ODM78" s="243"/>
      <c r="ODN78" s="243"/>
      <c r="ODO78" s="243"/>
      <c r="ODP78" s="243"/>
      <c r="ODQ78" s="243"/>
      <c r="ODR78" s="243"/>
      <c r="ODS78" s="243"/>
      <c r="ODT78" s="243"/>
      <c r="ODU78" s="243"/>
      <c r="ODV78" s="243"/>
      <c r="ODW78" s="243"/>
      <c r="ODX78" s="243"/>
      <c r="ODY78" s="243"/>
      <c r="ODZ78" s="243"/>
      <c r="OEA78" s="243"/>
      <c r="OEB78" s="243"/>
      <c r="OEC78" s="243"/>
      <c r="OED78" s="243"/>
      <c r="OEE78" s="243"/>
      <c r="OEF78" s="243"/>
      <c r="OEG78" s="243"/>
      <c r="OEH78" s="243"/>
      <c r="OEI78" s="243"/>
      <c r="OEJ78" s="243"/>
      <c r="OEK78" s="243"/>
      <c r="OEL78" s="243"/>
      <c r="OEM78" s="243"/>
      <c r="OEN78" s="243"/>
      <c r="OEO78" s="243"/>
      <c r="OEP78" s="243"/>
      <c r="OEQ78" s="243"/>
      <c r="OER78" s="243"/>
      <c r="OES78" s="243"/>
      <c r="OET78" s="243"/>
      <c r="OEU78" s="243"/>
      <c r="OEV78" s="243"/>
      <c r="OEW78" s="243"/>
      <c r="OEX78" s="243"/>
      <c r="OEY78" s="243"/>
      <c r="OEZ78" s="243"/>
      <c r="OFA78" s="243"/>
      <c r="OFB78" s="243"/>
      <c r="OFC78" s="243"/>
      <c r="OFD78" s="243"/>
      <c r="OFE78" s="243"/>
      <c r="OFF78" s="243"/>
      <c r="OFG78" s="243"/>
      <c r="OFH78" s="243"/>
      <c r="OFI78" s="243"/>
      <c r="OFJ78" s="243"/>
      <c r="OFK78" s="243"/>
      <c r="OFL78" s="243"/>
      <c r="OFM78" s="243"/>
      <c r="OFN78" s="243"/>
      <c r="OFO78" s="243"/>
      <c r="OFP78" s="243"/>
      <c r="OFQ78" s="243"/>
      <c r="OFR78" s="243"/>
      <c r="OFS78" s="243"/>
      <c r="OFT78" s="243"/>
      <c r="OFU78" s="243"/>
      <c r="OFV78" s="243"/>
      <c r="OFW78" s="243"/>
      <c r="OFX78" s="243"/>
      <c r="OFY78" s="243"/>
      <c r="OFZ78" s="243"/>
      <c r="OGA78" s="243"/>
      <c r="OGB78" s="243"/>
      <c r="OGC78" s="243"/>
      <c r="OGD78" s="243"/>
      <c r="OGE78" s="243"/>
      <c r="OGF78" s="243"/>
      <c r="OGG78" s="243"/>
      <c r="OGH78" s="243"/>
      <c r="OGI78" s="243"/>
      <c r="OGJ78" s="243"/>
      <c r="OGK78" s="243"/>
      <c r="OGL78" s="243"/>
      <c r="OGM78" s="243"/>
      <c r="OGN78" s="243"/>
      <c r="OGO78" s="243"/>
      <c r="OGP78" s="243"/>
      <c r="OGQ78" s="243"/>
      <c r="OGR78" s="243"/>
      <c r="OGS78" s="243"/>
      <c r="OGT78" s="243"/>
      <c r="OGU78" s="243"/>
      <c r="OGV78" s="243"/>
      <c r="OGW78" s="243"/>
      <c r="OGX78" s="243"/>
      <c r="OGY78" s="243"/>
      <c r="OGZ78" s="243"/>
      <c r="OHA78" s="243"/>
      <c r="OHB78" s="243"/>
      <c r="OHC78" s="243"/>
      <c r="OHD78" s="243"/>
      <c r="OHE78" s="243"/>
      <c r="OHF78" s="243"/>
      <c r="OHG78" s="243"/>
      <c r="OHH78" s="243"/>
      <c r="OHI78" s="243"/>
      <c r="OHJ78" s="243"/>
      <c r="OHK78" s="243"/>
      <c r="OHL78" s="243"/>
      <c r="OHM78" s="243"/>
      <c r="OHN78" s="243"/>
      <c r="OHO78" s="243"/>
      <c r="OHP78" s="243"/>
      <c r="OHQ78" s="243"/>
      <c r="OHR78" s="243"/>
      <c r="OHS78" s="243"/>
      <c r="OHT78" s="243"/>
      <c r="OHU78" s="243"/>
      <c r="OHV78" s="243"/>
      <c r="OHW78" s="243"/>
      <c r="OHX78" s="243"/>
      <c r="OHY78" s="243"/>
      <c r="OHZ78" s="243"/>
      <c r="OIA78" s="243"/>
      <c r="OIB78" s="243"/>
      <c r="OIC78" s="243"/>
      <c r="OID78" s="243"/>
      <c r="OIE78" s="243"/>
      <c r="OIF78" s="243"/>
      <c r="OIG78" s="243"/>
      <c r="OIH78" s="243"/>
      <c r="OII78" s="243"/>
      <c r="OIJ78" s="243"/>
      <c r="OIK78" s="243"/>
      <c r="OIL78" s="243"/>
      <c r="OIM78" s="243"/>
      <c r="OIN78" s="243"/>
      <c r="OIO78" s="243"/>
      <c r="OIP78" s="243"/>
      <c r="OIQ78" s="243"/>
      <c r="OIR78" s="243"/>
      <c r="OIS78" s="243"/>
      <c r="OIT78" s="243"/>
      <c r="OIU78" s="243"/>
      <c r="OIV78" s="243"/>
      <c r="OIW78" s="243"/>
      <c r="OIX78" s="243"/>
      <c r="OIY78" s="243"/>
      <c r="OIZ78" s="243"/>
      <c r="OJA78" s="243"/>
      <c r="OJB78" s="243"/>
      <c r="OJC78" s="243"/>
      <c r="OJD78" s="243"/>
      <c r="OJE78" s="243"/>
      <c r="OJF78" s="243"/>
      <c r="OJG78" s="243"/>
      <c r="OJH78" s="243"/>
      <c r="OJI78" s="243"/>
      <c r="OJJ78" s="243"/>
      <c r="OJK78" s="243"/>
      <c r="OJL78" s="243"/>
      <c r="OJM78" s="243"/>
      <c r="OJN78" s="243"/>
      <c r="OJO78" s="243"/>
      <c r="OJP78" s="243"/>
      <c r="OJQ78" s="243"/>
      <c r="OJR78" s="243"/>
      <c r="OJS78" s="243"/>
      <c r="OJT78" s="243"/>
      <c r="OJU78" s="243"/>
      <c r="OJV78" s="243"/>
      <c r="OJW78" s="243"/>
      <c r="OJX78" s="243"/>
      <c r="OJY78" s="243"/>
      <c r="OJZ78" s="243"/>
      <c r="OKA78" s="243"/>
      <c r="OKB78" s="243"/>
      <c r="OKC78" s="243"/>
      <c r="OKD78" s="243"/>
      <c r="OKE78" s="243"/>
      <c r="OKF78" s="243"/>
      <c r="OKG78" s="243"/>
      <c r="OKH78" s="243"/>
      <c r="OKI78" s="243"/>
      <c r="OKJ78" s="243"/>
      <c r="OKK78" s="243"/>
      <c r="OKL78" s="243"/>
      <c r="OKM78" s="243"/>
      <c r="OKN78" s="243"/>
      <c r="OKO78" s="243"/>
      <c r="OKP78" s="243"/>
      <c r="OKQ78" s="243"/>
      <c r="OKR78" s="243"/>
      <c r="OKS78" s="243"/>
      <c r="OKT78" s="243"/>
      <c r="OKU78" s="243"/>
      <c r="OKV78" s="243"/>
      <c r="OKW78" s="243"/>
      <c r="OKX78" s="243"/>
      <c r="OKY78" s="243"/>
      <c r="OKZ78" s="243"/>
      <c r="OLA78" s="243"/>
      <c r="OLB78" s="243"/>
      <c r="OLC78" s="243"/>
      <c r="OLD78" s="243"/>
      <c r="OLE78" s="243"/>
      <c r="OLF78" s="243"/>
      <c r="OLG78" s="243"/>
      <c r="OLH78" s="243"/>
      <c r="OLI78" s="243"/>
      <c r="OLJ78" s="243"/>
      <c r="OLK78" s="243"/>
      <c r="OLL78" s="243"/>
      <c r="OLM78" s="243"/>
      <c r="OLN78" s="243"/>
      <c r="OLO78" s="243"/>
      <c r="OLP78" s="243"/>
      <c r="OLQ78" s="243"/>
      <c r="OLR78" s="243"/>
      <c r="OLS78" s="243"/>
      <c r="OLT78" s="243"/>
      <c r="OLU78" s="243"/>
      <c r="OLV78" s="243"/>
      <c r="OLW78" s="243"/>
      <c r="OLX78" s="243"/>
      <c r="OLY78" s="243"/>
      <c r="OLZ78" s="243"/>
      <c r="OMA78" s="243"/>
      <c r="OMB78" s="243"/>
      <c r="OMC78" s="243"/>
      <c r="OMD78" s="243"/>
      <c r="OME78" s="243"/>
      <c r="OMF78" s="243"/>
      <c r="OMG78" s="243"/>
      <c r="OMH78" s="243"/>
      <c r="OMI78" s="243"/>
      <c r="OMJ78" s="243"/>
      <c r="OMK78" s="243"/>
      <c r="OML78" s="243"/>
      <c r="OMM78" s="243"/>
      <c r="OMN78" s="243"/>
      <c r="OMO78" s="243"/>
      <c r="OMP78" s="243"/>
      <c r="OMQ78" s="243"/>
      <c r="OMR78" s="243"/>
      <c r="OMS78" s="243"/>
      <c r="OMT78" s="243"/>
      <c r="OMU78" s="243"/>
      <c r="OMV78" s="243"/>
      <c r="OMW78" s="243"/>
      <c r="OMX78" s="243"/>
      <c r="OMY78" s="243"/>
      <c r="OMZ78" s="243"/>
      <c r="ONA78" s="243"/>
      <c r="ONB78" s="243"/>
      <c r="ONC78" s="243"/>
      <c r="OND78" s="243"/>
      <c r="ONE78" s="243"/>
      <c r="ONF78" s="243"/>
      <c r="ONG78" s="243"/>
      <c r="ONH78" s="243"/>
      <c r="ONI78" s="243"/>
      <c r="ONJ78" s="243"/>
      <c r="ONK78" s="243"/>
      <c r="ONL78" s="243"/>
      <c r="ONM78" s="243"/>
      <c r="ONN78" s="243"/>
      <c r="ONO78" s="243"/>
      <c r="ONP78" s="243"/>
      <c r="ONQ78" s="243"/>
      <c r="ONR78" s="243"/>
      <c r="ONS78" s="243"/>
      <c r="ONT78" s="243"/>
      <c r="ONU78" s="243"/>
      <c r="ONV78" s="243"/>
      <c r="ONW78" s="243"/>
      <c r="ONX78" s="243"/>
      <c r="ONY78" s="243"/>
      <c r="ONZ78" s="243"/>
      <c r="OOA78" s="243"/>
      <c r="OOB78" s="243"/>
      <c r="OOC78" s="243"/>
      <c r="OOD78" s="243"/>
      <c r="OOE78" s="243"/>
      <c r="OOF78" s="243"/>
      <c r="OOG78" s="243"/>
      <c r="OOH78" s="243"/>
      <c r="OOI78" s="243"/>
      <c r="OOJ78" s="243"/>
      <c r="OOK78" s="243"/>
      <c r="OOL78" s="243"/>
      <c r="OOM78" s="243"/>
      <c r="OON78" s="243"/>
      <c r="OOO78" s="243"/>
      <c r="OOP78" s="243"/>
      <c r="OOQ78" s="243"/>
      <c r="OOR78" s="243"/>
      <c r="OOS78" s="243"/>
      <c r="OOT78" s="243"/>
      <c r="OOU78" s="243"/>
      <c r="OOV78" s="243"/>
      <c r="OOW78" s="243"/>
      <c r="OOX78" s="243"/>
      <c r="OOY78" s="243"/>
      <c r="OOZ78" s="243"/>
      <c r="OPA78" s="243"/>
      <c r="OPB78" s="243"/>
      <c r="OPC78" s="243"/>
      <c r="OPD78" s="243"/>
      <c r="OPE78" s="243"/>
      <c r="OPF78" s="243"/>
      <c r="OPG78" s="243"/>
      <c r="OPH78" s="243"/>
      <c r="OPI78" s="243"/>
      <c r="OPJ78" s="243"/>
      <c r="OPK78" s="243"/>
      <c r="OPL78" s="243"/>
      <c r="OPM78" s="243"/>
      <c r="OPN78" s="243"/>
      <c r="OPO78" s="243"/>
      <c r="OPP78" s="243"/>
      <c r="OPQ78" s="243"/>
      <c r="OPR78" s="243"/>
      <c r="OPS78" s="243"/>
      <c r="OPT78" s="243"/>
      <c r="OPU78" s="243"/>
      <c r="OPV78" s="243"/>
      <c r="OPW78" s="243"/>
      <c r="OPX78" s="243"/>
      <c r="OPY78" s="243"/>
      <c r="OPZ78" s="243"/>
      <c r="OQA78" s="243"/>
      <c r="OQB78" s="243"/>
      <c r="OQC78" s="243"/>
      <c r="OQD78" s="243"/>
      <c r="OQE78" s="243"/>
      <c r="OQF78" s="243"/>
      <c r="OQG78" s="243"/>
      <c r="OQH78" s="243"/>
      <c r="OQI78" s="243"/>
      <c r="OQJ78" s="243"/>
      <c r="OQK78" s="243"/>
      <c r="OQL78" s="243"/>
      <c r="OQM78" s="243"/>
      <c r="OQN78" s="243"/>
      <c r="OQO78" s="243"/>
      <c r="OQP78" s="243"/>
      <c r="OQQ78" s="243"/>
      <c r="OQR78" s="243"/>
      <c r="OQS78" s="243"/>
      <c r="OQT78" s="243"/>
      <c r="OQU78" s="243"/>
      <c r="OQV78" s="243"/>
      <c r="OQW78" s="243"/>
      <c r="OQX78" s="243"/>
      <c r="OQY78" s="243"/>
      <c r="OQZ78" s="243"/>
      <c r="ORA78" s="243"/>
      <c r="ORB78" s="243"/>
      <c r="ORC78" s="243"/>
      <c r="ORD78" s="243"/>
      <c r="ORE78" s="243"/>
      <c r="ORF78" s="243"/>
      <c r="ORG78" s="243"/>
      <c r="ORH78" s="243"/>
      <c r="ORI78" s="243"/>
      <c r="ORJ78" s="243"/>
      <c r="ORK78" s="243"/>
      <c r="ORL78" s="243"/>
      <c r="ORM78" s="243"/>
      <c r="ORN78" s="243"/>
      <c r="ORO78" s="243"/>
      <c r="ORP78" s="243"/>
      <c r="ORQ78" s="243"/>
      <c r="ORR78" s="243"/>
      <c r="ORS78" s="243"/>
      <c r="ORT78" s="243"/>
      <c r="ORU78" s="243"/>
      <c r="ORV78" s="243"/>
      <c r="ORW78" s="243"/>
      <c r="ORX78" s="243"/>
      <c r="ORY78" s="243"/>
      <c r="ORZ78" s="243"/>
      <c r="OSA78" s="243"/>
      <c r="OSB78" s="243"/>
      <c r="OSC78" s="243"/>
      <c r="OSD78" s="243"/>
      <c r="OSE78" s="243"/>
      <c r="OSF78" s="243"/>
      <c r="OSG78" s="243"/>
      <c r="OSH78" s="243"/>
      <c r="OSI78" s="243"/>
      <c r="OSJ78" s="243"/>
      <c r="OSK78" s="243"/>
      <c r="OSL78" s="243"/>
      <c r="OSM78" s="243"/>
      <c r="OSN78" s="243"/>
      <c r="OSO78" s="243"/>
      <c r="OSP78" s="243"/>
      <c r="OSQ78" s="243"/>
      <c r="OSR78" s="243"/>
      <c r="OSS78" s="243"/>
      <c r="OST78" s="243"/>
      <c r="OSU78" s="243"/>
      <c r="OSV78" s="243"/>
      <c r="OSW78" s="243"/>
      <c r="OSX78" s="243"/>
      <c r="OSY78" s="243"/>
      <c r="OSZ78" s="243"/>
      <c r="OTA78" s="243"/>
      <c r="OTB78" s="243"/>
      <c r="OTC78" s="243"/>
      <c r="OTD78" s="243"/>
      <c r="OTE78" s="243"/>
      <c r="OTF78" s="243"/>
      <c r="OTG78" s="243"/>
      <c r="OTH78" s="243"/>
      <c r="OTI78" s="243"/>
      <c r="OTJ78" s="243"/>
      <c r="OTK78" s="243"/>
      <c r="OTL78" s="243"/>
      <c r="OTM78" s="243"/>
      <c r="OTN78" s="243"/>
      <c r="OTO78" s="243"/>
      <c r="OTP78" s="243"/>
      <c r="OTQ78" s="243"/>
      <c r="OTR78" s="243"/>
      <c r="OTS78" s="243"/>
      <c r="OTT78" s="243"/>
      <c r="OTU78" s="243"/>
      <c r="OTV78" s="243"/>
      <c r="OTW78" s="243"/>
      <c r="OTX78" s="243"/>
      <c r="OTY78" s="243"/>
      <c r="OTZ78" s="243"/>
      <c r="OUA78" s="243"/>
      <c r="OUB78" s="243"/>
      <c r="OUC78" s="243"/>
      <c r="OUD78" s="243"/>
      <c r="OUE78" s="243"/>
      <c r="OUF78" s="243"/>
      <c r="OUG78" s="243"/>
      <c r="OUH78" s="243"/>
      <c r="OUI78" s="243"/>
      <c r="OUJ78" s="243"/>
      <c r="OUK78" s="243"/>
      <c r="OUL78" s="243"/>
      <c r="OUM78" s="243"/>
      <c r="OUN78" s="243"/>
      <c r="OUO78" s="243"/>
      <c r="OUP78" s="243"/>
      <c r="OUQ78" s="243"/>
      <c r="OUR78" s="243"/>
      <c r="OUS78" s="243"/>
      <c r="OUT78" s="243"/>
      <c r="OUU78" s="243"/>
      <c r="OUV78" s="243"/>
      <c r="OUW78" s="243"/>
      <c r="OUX78" s="243"/>
      <c r="OUY78" s="243"/>
      <c r="OUZ78" s="243"/>
      <c r="OVA78" s="243"/>
      <c r="OVB78" s="243"/>
      <c r="OVC78" s="243"/>
      <c r="OVD78" s="243"/>
      <c r="OVE78" s="243"/>
      <c r="OVF78" s="243"/>
      <c r="OVG78" s="243"/>
      <c r="OVH78" s="243"/>
      <c r="OVI78" s="243"/>
      <c r="OVJ78" s="243"/>
      <c r="OVK78" s="243"/>
      <c r="OVL78" s="243"/>
      <c r="OVM78" s="243"/>
      <c r="OVN78" s="243"/>
      <c r="OVO78" s="243"/>
      <c r="OVP78" s="243"/>
      <c r="OVQ78" s="243"/>
      <c r="OVR78" s="243"/>
      <c r="OVS78" s="243"/>
      <c r="OVT78" s="243"/>
      <c r="OVU78" s="243"/>
      <c r="OVV78" s="243"/>
      <c r="OVW78" s="243"/>
      <c r="OVX78" s="243"/>
      <c r="OVY78" s="243"/>
      <c r="OVZ78" s="243"/>
      <c r="OWA78" s="243"/>
      <c r="OWB78" s="243"/>
      <c r="OWC78" s="243"/>
      <c r="OWD78" s="243"/>
      <c r="OWE78" s="243"/>
      <c r="OWF78" s="243"/>
      <c r="OWG78" s="243"/>
      <c r="OWH78" s="243"/>
      <c r="OWI78" s="243"/>
      <c r="OWJ78" s="243"/>
      <c r="OWK78" s="243"/>
      <c r="OWL78" s="243"/>
      <c r="OWM78" s="243"/>
      <c r="OWN78" s="243"/>
      <c r="OWO78" s="243"/>
      <c r="OWP78" s="243"/>
      <c r="OWQ78" s="243"/>
      <c r="OWR78" s="243"/>
      <c r="OWS78" s="243"/>
      <c r="OWT78" s="243"/>
      <c r="OWU78" s="243"/>
      <c r="OWV78" s="243"/>
      <c r="OWW78" s="243"/>
      <c r="OWX78" s="243"/>
      <c r="OWY78" s="243"/>
      <c r="OWZ78" s="243"/>
      <c r="OXA78" s="243"/>
      <c r="OXB78" s="243"/>
      <c r="OXC78" s="243"/>
      <c r="OXD78" s="243"/>
      <c r="OXE78" s="243"/>
      <c r="OXF78" s="243"/>
      <c r="OXG78" s="243"/>
      <c r="OXH78" s="243"/>
      <c r="OXI78" s="243"/>
      <c r="OXJ78" s="243"/>
      <c r="OXK78" s="243"/>
      <c r="OXL78" s="243"/>
      <c r="OXM78" s="243"/>
      <c r="OXN78" s="243"/>
      <c r="OXO78" s="243"/>
      <c r="OXP78" s="243"/>
      <c r="OXQ78" s="243"/>
      <c r="OXR78" s="243"/>
      <c r="OXS78" s="243"/>
      <c r="OXT78" s="243"/>
      <c r="OXU78" s="243"/>
      <c r="OXV78" s="243"/>
      <c r="OXW78" s="243"/>
      <c r="OXX78" s="243"/>
      <c r="OXY78" s="243"/>
      <c r="OXZ78" s="243"/>
      <c r="OYA78" s="243"/>
      <c r="OYB78" s="243"/>
      <c r="OYC78" s="243"/>
      <c r="OYD78" s="243"/>
      <c r="OYE78" s="243"/>
      <c r="OYF78" s="243"/>
      <c r="OYG78" s="243"/>
      <c r="OYH78" s="243"/>
      <c r="OYI78" s="243"/>
      <c r="OYJ78" s="243"/>
      <c r="OYK78" s="243"/>
      <c r="OYL78" s="243"/>
      <c r="OYM78" s="243"/>
      <c r="OYN78" s="243"/>
      <c r="OYO78" s="243"/>
      <c r="OYP78" s="243"/>
      <c r="OYQ78" s="243"/>
      <c r="OYR78" s="243"/>
      <c r="OYS78" s="243"/>
      <c r="OYT78" s="243"/>
      <c r="OYU78" s="243"/>
      <c r="OYV78" s="243"/>
      <c r="OYW78" s="243"/>
      <c r="OYX78" s="243"/>
      <c r="OYY78" s="243"/>
      <c r="OYZ78" s="243"/>
      <c r="OZA78" s="243"/>
      <c r="OZB78" s="243"/>
      <c r="OZC78" s="243"/>
      <c r="OZD78" s="243"/>
      <c r="OZE78" s="243"/>
      <c r="OZF78" s="243"/>
      <c r="OZG78" s="243"/>
      <c r="OZH78" s="243"/>
      <c r="OZI78" s="243"/>
      <c r="OZJ78" s="243"/>
      <c r="OZK78" s="243"/>
      <c r="OZL78" s="243"/>
      <c r="OZM78" s="243"/>
      <c r="OZN78" s="243"/>
      <c r="OZO78" s="243"/>
      <c r="OZP78" s="243"/>
      <c r="OZQ78" s="243"/>
      <c r="OZR78" s="243"/>
      <c r="OZS78" s="243"/>
      <c r="OZT78" s="243"/>
      <c r="OZU78" s="243"/>
      <c r="OZV78" s="243"/>
      <c r="OZW78" s="243"/>
      <c r="OZX78" s="243"/>
      <c r="OZY78" s="243"/>
      <c r="OZZ78" s="243"/>
      <c r="PAA78" s="243"/>
      <c r="PAB78" s="243"/>
      <c r="PAC78" s="243"/>
      <c r="PAD78" s="243"/>
      <c r="PAE78" s="243"/>
      <c r="PAF78" s="243"/>
      <c r="PAG78" s="243"/>
      <c r="PAH78" s="243"/>
      <c r="PAI78" s="243"/>
      <c r="PAJ78" s="243"/>
      <c r="PAK78" s="243"/>
      <c r="PAL78" s="243"/>
      <c r="PAM78" s="243"/>
      <c r="PAN78" s="243"/>
      <c r="PAO78" s="243"/>
      <c r="PAP78" s="243"/>
      <c r="PAQ78" s="243"/>
      <c r="PAR78" s="243"/>
      <c r="PAS78" s="243"/>
      <c r="PAT78" s="243"/>
      <c r="PAU78" s="243"/>
      <c r="PAV78" s="243"/>
      <c r="PAW78" s="243"/>
      <c r="PAX78" s="243"/>
      <c r="PAY78" s="243"/>
      <c r="PAZ78" s="243"/>
      <c r="PBA78" s="243"/>
      <c r="PBB78" s="243"/>
      <c r="PBC78" s="243"/>
      <c r="PBD78" s="243"/>
      <c r="PBE78" s="243"/>
      <c r="PBF78" s="243"/>
      <c r="PBG78" s="243"/>
      <c r="PBH78" s="243"/>
      <c r="PBI78" s="243"/>
      <c r="PBJ78" s="243"/>
      <c r="PBK78" s="243"/>
      <c r="PBL78" s="243"/>
      <c r="PBM78" s="243"/>
      <c r="PBN78" s="243"/>
      <c r="PBO78" s="243"/>
      <c r="PBP78" s="243"/>
      <c r="PBQ78" s="243"/>
      <c r="PBR78" s="243"/>
      <c r="PBS78" s="243"/>
      <c r="PBT78" s="243"/>
      <c r="PBU78" s="243"/>
      <c r="PBV78" s="243"/>
      <c r="PBW78" s="243"/>
      <c r="PBX78" s="243"/>
      <c r="PBY78" s="243"/>
      <c r="PBZ78" s="243"/>
      <c r="PCA78" s="243"/>
      <c r="PCB78" s="243"/>
      <c r="PCC78" s="243"/>
      <c r="PCD78" s="243"/>
      <c r="PCE78" s="243"/>
      <c r="PCF78" s="243"/>
      <c r="PCG78" s="243"/>
      <c r="PCH78" s="243"/>
      <c r="PCI78" s="243"/>
      <c r="PCJ78" s="243"/>
      <c r="PCK78" s="243"/>
      <c r="PCL78" s="243"/>
      <c r="PCM78" s="243"/>
      <c r="PCN78" s="243"/>
      <c r="PCO78" s="243"/>
      <c r="PCP78" s="243"/>
      <c r="PCQ78" s="243"/>
      <c r="PCR78" s="243"/>
      <c r="PCS78" s="243"/>
      <c r="PCT78" s="243"/>
      <c r="PCU78" s="243"/>
      <c r="PCV78" s="243"/>
      <c r="PCW78" s="243"/>
      <c r="PCX78" s="243"/>
      <c r="PCY78" s="243"/>
      <c r="PCZ78" s="243"/>
      <c r="PDA78" s="243"/>
      <c r="PDB78" s="243"/>
      <c r="PDC78" s="243"/>
      <c r="PDD78" s="243"/>
      <c r="PDE78" s="243"/>
      <c r="PDF78" s="243"/>
      <c r="PDG78" s="243"/>
      <c r="PDH78" s="243"/>
      <c r="PDI78" s="243"/>
      <c r="PDJ78" s="243"/>
      <c r="PDK78" s="243"/>
      <c r="PDL78" s="243"/>
      <c r="PDM78" s="243"/>
      <c r="PDN78" s="243"/>
      <c r="PDO78" s="243"/>
      <c r="PDP78" s="243"/>
      <c r="PDQ78" s="243"/>
      <c r="PDR78" s="243"/>
      <c r="PDS78" s="243"/>
      <c r="PDT78" s="243"/>
      <c r="PDU78" s="243"/>
      <c r="PDV78" s="243"/>
      <c r="PDW78" s="243"/>
      <c r="PDX78" s="243"/>
      <c r="PDY78" s="243"/>
      <c r="PDZ78" s="243"/>
      <c r="PEA78" s="243"/>
      <c r="PEB78" s="243"/>
      <c r="PEC78" s="243"/>
      <c r="PED78" s="243"/>
      <c r="PEE78" s="243"/>
      <c r="PEF78" s="243"/>
      <c r="PEG78" s="243"/>
      <c r="PEH78" s="243"/>
      <c r="PEI78" s="243"/>
      <c r="PEJ78" s="243"/>
      <c r="PEK78" s="243"/>
      <c r="PEL78" s="243"/>
      <c r="PEM78" s="243"/>
      <c r="PEN78" s="243"/>
      <c r="PEO78" s="243"/>
      <c r="PEP78" s="243"/>
      <c r="PEQ78" s="243"/>
      <c r="PER78" s="243"/>
      <c r="PES78" s="243"/>
      <c r="PET78" s="243"/>
      <c r="PEU78" s="243"/>
      <c r="PEV78" s="243"/>
      <c r="PEW78" s="243"/>
      <c r="PEX78" s="243"/>
      <c r="PEY78" s="243"/>
      <c r="PEZ78" s="243"/>
      <c r="PFA78" s="243"/>
      <c r="PFB78" s="243"/>
      <c r="PFC78" s="243"/>
      <c r="PFD78" s="243"/>
      <c r="PFE78" s="243"/>
      <c r="PFF78" s="243"/>
      <c r="PFG78" s="243"/>
      <c r="PFH78" s="243"/>
      <c r="PFI78" s="243"/>
      <c r="PFJ78" s="243"/>
      <c r="PFK78" s="243"/>
      <c r="PFL78" s="243"/>
      <c r="PFM78" s="243"/>
      <c r="PFN78" s="243"/>
      <c r="PFO78" s="243"/>
      <c r="PFP78" s="243"/>
      <c r="PFQ78" s="243"/>
      <c r="PFR78" s="243"/>
      <c r="PFS78" s="243"/>
      <c r="PFT78" s="243"/>
      <c r="PFU78" s="243"/>
      <c r="PFV78" s="243"/>
      <c r="PFW78" s="243"/>
      <c r="PFX78" s="243"/>
      <c r="PFY78" s="243"/>
      <c r="PFZ78" s="243"/>
      <c r="PGA78" s="243"/>
      <c r="PGB78" s="243"/>
      <c r="PGC78" s="243"/>
      <c r="PGD78" s="243"/>
      <c r="PGE78" s="243"/>
      <c r="PGF78" s="243"/>
      <c r="PGG78" s="243"/>
      <c r="PGH78" s="243"/>
      <c r="PGI78" s="243"/>
      <c r="PGJ78" s="243"/>
      <c r="PGK78" s="243"/>
      <c r="PGL78" s="243"/>
      <c r="PGM78" s="243"/>
      <c r="PGN78" s="243"/>
      <c r="PGO78" s="243"/>
      <c r="PGP78" s="243"/>
      <c r="PGQ78" s="243"/>
      <c r="PGR78" s="243"/>
      <c r="PGS78" s="243"/>
      <c r="PGT78" s="243"/>
      <c r="PGU78" s="243"/>
      <c r="PGV78" s="243"/>
      <c r="PGW78" s="243"/>
      <c r="PGX78" s="243"/>
      <c r="PGY78" s="243"/>
      <c r="PGZ78" s="243"/>
      <c r="PHA78" s="243"/>
      <c r="PHB78" s="243"/>
      <c r="PHC78" s="243"/>
      <c r="PHD78" s="243"/>
      <c r="PHE78" s="243"/>
      <c r="PHF78" s="243"/>
      <c r="PHG78" s="243"/>
      <c r="PHH78" s="243"/>
      <c r="PHI78" s="243"/>
      <c r="PHJ78" s="243"/>
      <c r="PHK78" s="243"/>
      <c r="PHL78" s="243"/>
      <c r="PHM78" s="243"/>
      <c r="PHN78" s="243"/>
      <c r="PHO78" s="243"/>
      <c r="PHP78" s="243"/>
      <c r="PHQ78" s="243"/>
      <c r="PHR78" s="243"/>
      <c r="PHS78" s="243"/>
      <c r="PHT78" s="243"/>
      <c r="PHU78" s="243"/>
      <c r="PHV78" s="243"/>
      <c r="PHW78" s="243"/>
      <c r="PHX78" s="243"/>
      <c r="PHY78" s="243"/>
      <c r="PHZ78" s="243"/>
      <c r="PIA78" s="243"/>
      <c r="PIB78" s="243"/>
      <c r="PIC78" s="243"/>
      <c r="PID78" s="243"/>
      <c r="PIE78" s="243"/>
      <c r="PIF78" s="243"/>
      <c r="PIG78" s="243"/>
      <c r="PIH78" s="243"/>
      <c r="PII78" s="243"/>
      <c r="PIJ78" s="243"/>
      <c r="PIK78" s="243"/>
      <c r="PIL78" s="243"/>
      <c r="PIM78" s="243"/>
      <c r="PIN78" s="243"/>
      <c r="PIO78" s="243"/>
      <c r="PIP78" s="243"/>
      <c r="PIQ78" s="243"/>
      <c r="PIR78" s="243"/>
      <c r="PIS78" s="243"/>
      <c r="PIT78" s="243"/>
      <c r="PIU78" s="243"/>
      <c r="PIV78" s="243"/>
      <c r="PIW78" s="243"/>
      <c r="PIX78" s="243"/>
      <c r="PIY78" s="243"/>
      <c r="PIZ78" s="243"/>
      <c r="PJA78" s="243"/>
      <c r="PJB78" s="243"/>
      <c r="PJC78" s="243"/>
      <c r="PJD78" s="243"/>
      <c r="PJE78" s="243"/>
      <c r="PJF78" s="243"/>
      <c r="PJG78" s="243"/>
      <c r="PJH78" s="243"/>
      <c r="PJI78" s="243"/>
      <c r="PJJ78" s="243"/>
      <c r="PJK78" s="243"/>
      <c r="PJL78" s="243"/>
      <c r="PJM78" s="243"/>
      <c r="PJN78" s="243"/>
      <c r="PJO78" s="243"/>
      <c r="PJP78" s="243"/>
      <c r="PJQ78" s="243"/>
      <c r="PJR78" s="243"/>
      <c r="PJS78" s="243"/>
      <c r="PJT78" s="243"/>
      <c r="PJU78" s="243"/>
      <c r="PJV78" s="243"/>
      <c r="PJW78" s="243"/>
      <c r="PJX78" s="243"/>
      <c r="PJY78" s="243"/>
      <c r="PJZ78" s="243"/>
      <c r="PKA78" s="243"/>
      <c r="PKB78" s="243"/>
      <c r="PKC78" s="243"/>
      <c r="PKD78" s="243"/>
      <c r="PKE78" s="243"/>
      <c r="PKF78" s="243"/>
      <c r="PKG78" s="243"/>
      <c r="PKH78" s="243"/>
      <c r="PKI78" s="243"/>
      <c r="PKJ78" s="243"/>
      <c r="PKK78" s="243"/>
      <c r="PKL78" s="243"/>
      <c r="PKM78" s="243"/>
      <c r="PKN78" s="243"/>
      <c r="PKO78" s="243"/>
      <c r="PKP78" s="243"/>
      <c r="PKQ78" s="243"/>
      <c r="PKR78" s="243"/>
      <c r="PKS78" s="243"/>
      <c r="PKT78" s="243"/>
      <c r="PKU78" s="243"/>
      <c r="PKV78" s="243"/>
      <c r="PKW78" s="243"/>
      <c r="PKX78" s="243"/>
      <c r="PKY78" s="243"/>
      <c r="PKZ78" s="243"/>
      <c r="PLA78" s="243"/>
      <c r="PLB78" s="243"/>
      <c r="PLC78" s="243"/>
      <c r="PLD78" s="243"/>
      <c r="PLE78" s="243"/>
      <c r="PLF78" s="243"/>
      <c r="PLG78" s="243"/>
      <c r="PLH78" s="243"/>
      <c r="PLI78" s="243"/>
      <c r="PLJ78" s="243"/>
      <c r="PLK78" s="243"/>
      <c r="PLL78" s="243"/>
      <c r="PLM78" s="243"/>
      <c r="PLN78" s="243"/>
      <c r="PLO78" s="243"/>
      <c r="PLP78" s="243"/>
      <c r="PLQ78" s="243"/>
      <c r="PLR78" s="243"/>
      <c r="PLS78" s="243"/>
      <c r="PLT78" s="243"/>
      <c r="PLU78" s="243"/>
      <c r="PLV78" s="243"/>
      <c r="PLW78" s="243"/>
      <c r="PLX78" s="243"/>
      <c r="PLY78" s="243"/>
      <c r="PLZ78" s="243"/>
      <c r="PMA78" s="243"/>
      <c r="PMB78" s="243"/>
      <c r="PMC78" s="243"/>
      <c r="PMD78" s="243"/>
      <c r="PME78" s="243"/>
      <c r="PMF78" s="243"/>
      <c r="PMG78" s="243"/>
      <c r="PMH78" s="243"/>
      <c r="PMI78" s="243"/>
      <c r="PMJ78" s="243"/>
      <c r="PMK78" s="243"/>
      <c r="PML78" s="243"/>
      <c r="PMM78" s="243"/>
      <c r="PMN78" s="243"/>
      <c r="PMO78" s="243"/>
      <c r="PMP78" s="243"/>
      <c r="PMQ78" s="243"/>
      <c r="PMR78" s="243"/>
      <c r="PMS78" s="243"/>
      <c r="PMT78" s="243"/>
      <c r="PMU78" s="243"/>
      <c r="PMV78" s="243"/>
      <c r="PMW78" s="243"/>
      <c r="PMX78" s="243"/>
      <c r="PMY78" s="243"/>
      <c r="PMZ78" s="243"/>
      <c r="PNA78" s="243"/>
      <c r="PNB78" s="243"/>
      <c r="PNC78" s="243"/>
      <c r="PND78" s="243"/>
      <c r="PNE78" s="243"/>
      <c r="PNF78" s="243"/>
      <c r="PNG78" s="243"/>
      <c r="PNH78" s="243"/>
      <c r="PNI78" s="243"/>
      <c r="PNJ78" s="243"/>
      <c r="PNK78" s="243"/>
      <c r="PNL78" s="243"/>
      <c r="PNM78" s="243"/>
      <c r="PNN78" s="243"/>
      <c r="PNO78" s="243"/>
      <c r="PNP78" s="243"/>
      <c r="PNQ78" s="243"/>
      <c r="PNR78" s="243"/>
      <c r="PNS78" s="243"/>
      <c r="PNT78" s="243"/>
      <c r="PNU78" s="243"/>
      <c r="PNV78" s="243"/>
      <c r="PNW78" s="243"/>
      <c r="PNX78" s="243"/>
      <c r="PNY78" s="243"/>
      <c r="PNZ78" s="243"/>
      <c r="POA78" s="243"/>
      <c r="POB78" s="243"/>
      <c r="POC78" s="243"/>
      <c r="POD78" s="243"/>
      <c r="POE78" s="243"/>
      <c r="POF78" s="243"/>
      <c r="POG78" s="243"/>
      <c r="POH78" s="243"/>
      <c r="POI78" s="243"/>
      <c r="POJ78" s="243"/>
      <c r="POK78" s="243"/>
      <c r="POL78" s="243"/>
      <c r="POM78" s="243"/>
      <c r="PON78" s="243"/>
      <c r="POO78" s="243"/>
      <c r="POP78" s="243"/>
      <c r="POQ78" s="243"/>
      <c r="POR78" s="243"/>
      <c r="POS78" s="243"/>
      <c r="POT78" s="243"/>
      <c r="POU78" s="243"/>
      <c r="POV78" s="243"/>
      <c r="POW78" s="243"/>
      <c r="POX78" s="243"/>
      <c r="POY78" s="243"/>
      <c r="POZ78" s="243"/>
      <c r="PPA78" s="243"/>
      <c r="PPB78" s="243"/>
      <c r="PPC78" s="243"/>
      <c r="PPD78" s="243"/>
      <c r="PPE78" s="243"/>
      <c r="PPF78" s="243"/>
      <c r="PPG78" s="243"/>
      <c r="PPH78" s="243"/>
      <c r="PPI78" s="243"/>
      <c r="PPJ78" s="243"/>
      <c r="PPK78" s="243"/>
      <c r="PPL78" s="243"/>
      <c r="PPM78" s="243"/>
      <c r="PPN78" s="243"/>
      <c r="PPO78" s="243"/>
      <c r="PPP78" s="243"/>
      <c r="PPQ78" s="243"/>
      <c r="PPR78" s="243"/>
      <c r="PPS78" s="243"/>
      <c r="PPT78" s="243"/>
      <c r="PPU78" s="243"/>
      <c r="PPV78" s="243"/>
      <c r="PPW78" s="243"/>
      <c r="PPX78" s="243"/>
      <c r="PPY78" s="243"/>
      <c r="PPZ78" s="243"/>
      <c r="PQA78" s="243"/>
      <c r="PQB78" s="243"/>
      <c r="PQC78" s="243"/>
      <c r="PQD78" s="243"/>
      <c r="PQE78" s="243"/>
      <c r="PQF78" s="243"/>
      <c r="PQG78" s="243"/>
      <c r="PQH78" s="243"/>
      <c r="PQI78" s="243"/>
      <c r="PQJ78" s="243"/>
      <c r="PQK78" s="243"/>
      <c r="PQL78" s="243"/>
      <c r="PQM78" s="243"/>
      <c r="PQN78" s="243"/>
      <c r="PQO78" s="243"/>
      <c r="PQP78" s="243"/>
      <c r="PQQ78" s="243"/>
      <c r="PQR78" s="243"/>
      <c r="PQS78" s="243"/>
      <c r="PQT78" s="243"/>
      <c r="PQU78" s="243"/>
      <c r="PQV78" s="243"/>
      <c r="PQW78" s="243"/>
      <c r="PQX78" s="243"/>
      <c r="PQY78" s="243"/>
      <c r="PQZ78" s="243"/>
      <c r="PRA78" s="243"/>
      <c r="PRB78" s="243"/>
      <c r="PRC78" s="243"/>
      <c r="PRD78" s="243"/>
      <c r="PRE78" s="243"/>
      <c r="PRF78" s="243"/>
      <c r="PRG78" s="243"/>
      <c r="PRH78" s="243"/>
      <c r="PRI78" s="243"/>
      <c r="PRJ78" s="243"/>
      <c r="PRK78" s="243"/>
      <c r="PRL78" s="243"/>
      <c r="PRM78" s="243"/>
      <c r="PRN78" s="243"/>
      <c r="PRO78" s="243"/>
      <c r="PRP78" s="243"/>
      <c r="PRQ78" s="243"/>
      <c r="PRR78" s="243"/>
      <c r="PRS78" s="243"/>
      <c r="PRT78" s="243"/>
      <c r="PRU78" s="243"/>
      <c r="PRV78" s="243"/>
      <c r="PRW78" s="243"/>
      <c r="PRX78" s="243"/>
      <c r="PRY78" s="243"/>
      <c r="PRZ78" s="243"/>
      <c r="PSA78" s="243"/>
      <c r="PSB78" s="243"/>
      <c r="PSC78" s="243"/>
      <c r="PSD78" s="243"/>
      <c r="PSE78" s="243"/>
      <c r="PSF78" s="243"/>
      <c r="PSG78" s="243"/>
      <c r="PSH78" s="243"/>
      <c r="PSI78" s="243"/>
      <c r="PSJ78" s="243"/>
      <c r="PSK78" s="243"/>
      <c r="PSL78" s="243"/>
      <c r="PSM78" s="243"/>
      <c r="PSN78" s="243"/>
      <c r="PSO78" s="243"/>
      <c r="PSP78" s="243"/>
      <c r="PSQ78" s="243"/>
      <c r="PSR78" s="243"/>
      <c r="PSS78" s="243"/>
      <c r="PST78" s="243"/>
      <c r="PSU78" s="243"/>
      <c r="PSV78" s="243"/>
      <c r="PSW78" s="243"/>
      <c r="PSX78" s="243"/>
      <c r="PSY78" s="243"/>
      <c r="PSZ78" s="243"/>
      <c r="PTA78" s="243"/>
      <c r="PTB78" s="243"/>
      <c r="PTC78" s="243"/>
      <c r="PTD78" s="243"/>
      <c r="PTE78" s="243"/>
      <c r="PTF78" s="243"/>
      <c r="PTG78" s="243"/>
      <c r="PTH78" s="243"/>
      <c r="PTI78" s="243"/>
      <c r="PTJ78" s="243"/>
      <c r="PTK78" s="243"/>
      <c r="PTL78" s="243"/>
      <c r="PTM78" s="243"/>
      <c r="PTN78" s="243"/>
      <c r="PTO78" s="243"/>
      <c r="PTP78" s="243"/>
      <c r="PTQ78" s="243"/>
      <c r="PTR78" s="243"/>
      <c r="PTS78" s="243"/>
      <c r="PTT78" s="243"/>
      <c r="PTU78" s="243"/>
      <c r="PTV78" s="243"/>
      <c r="PTW78" s="243"/>
      <c r="PTX78" s="243"/>
      <c r="PTY78" s="243"/>
      <c r="PTZ78" s="243"/>
      <c r="PUA78" s="243"/>
      <c r="PUB78" s="243"/>
      <c r="PUC78" s="243"/>
      <c r="PUD78" s="243"/>
      <c r="PUE78" s="243"/>
      <c r="PUF78" s="243"/>
      <c r="PUG78" s="243"/>
      <c r="PUH78" s="243"/>
      <c r="PUI78" s="243"/>
      <c r="PUJ78" s="243"/>
      <c r="PUK78" s="243"/>
      <c r="PUL78" s="243"/>
      <c r="PUM78" s="243"/>
      <c r="PUN78" s="243"/>
      <c r="PUO78" s="243"/>
      <c r="PUP78" s="243"/>
      <c r="PUQ78" s="243"/>
      <c r="PUR78" s="243"/>
      <c r="PUS78" s="243"/>
      <c r="PUT78" s="243"/>
      <c r="PUU78" s="243"/>
      <c r="PUV78" s="243"/>
      <c r="PUW78" s="243"/>
      <c r="PUX78" s="243"/>
      <c r="PUY78" s="243"/>
      <c r="PUZ78" s="243"/>
      <c r="PVA78" s="243"/>
      <c r="PVB78" s="243"/>
      <c r="PVC78" s="243"/>
      <c r="PVD78" s="243"/>
      <c r="PVE78" s="243"/>
      <c r="PVF78" s="243"/>
      <c r="PVG78" s="243"/>
      <c r="PVH78" s="243"/>
      <c r="PVI78" s="243"/>
      <c r="PVJ78" s="243"/>
      <c r="PVK78" s="243"/>
      <c r="PVL78" s="243"/>
      <c r="PVM78" s="243"/>
      <c r="PVN78" s="243"/>
      <c r="PVO78" s="243"/>
      <c r="PVP78" s="243"/>
      <c r="PVQ78" s="243"/>
      <c r="PVR78" s="243"/>
      <c r="PVS78" s="243"/>
      <c r="PVT78" s="243"/>
      <c r="PVU78" s="243"/>
      <c r="PVV78" s="243"/>
      <c r="PVW78" s="243"/>
      <c r="PVX78" s="243"/>
      <c r="PVY78" s="243"/>
      <c r="PVZ78" s="243"/>
      <c r="PWA78" s="243"/>
      <c r="PWB78" s="243"/>
      <c r="PWC78" s="243"/>
      <c r="PWD78" s="243"/>
      <c r="PWE78" s="243"/>
      <c r="PWF78" s="243"/>
      <c r="PWG78" s="243"/>
      <c r="PWH78" s="243"/>
      <c r="PWI78" s="243"/>
      <c r="PWJ78" s="243"/>
      <c r="PWK78" s="243"/>
      <c r="PWL78" s="243"/>
      <c r="PWM78" s="243"/>
      <c r="PWN78" s="243"/>
      <c r="PWO78" s="243"/>
      <c r="PWP78" s="243"/>
      <c r="PWQ78" s="243"/>
      <c r="PWR78" s="243"/>
      <c r="PWS78" s="243"/>
      <c r="PWT78" s="243"/>
      <c r="PWU78" s="243"/>
      <c r="PWV78" s="243"/>
      <c r="PWW78" s="243"/>
      <c r="PWX78" s="243"/>
      <c r="PWY78" s="243"/>
      <c r="PWZ78" s="243"/>
      <c r="PXA78" s="243"/>
      <c r="PXB78" s="243"/>
      <c r="PXC78" s="243"/>
      <c r="PXD78" s="243"/>
      <c r="PXE78" s="243"/>
      <c r="PXF78" s="243"/>
      <c r="PXG78" s="243"/>
      <c r="PXH78" s="243"/>
      <c r="PXI78" s="243"/>
      <c r="PXJ78" s="243"/>
      <c r="PXK78" s="243"/>
      <c r="PXL78" s="243"/>
      <c r="PXM78" s="243"/>
      <c r="PXN78" s="243"/>
      <c r="PXO78" s="243"/>
      <c r="PXP78" s="243"/>
      <c r="PXQ78" s="243"/>
      <c r="PXR78" s="243"/>
      <c r="PXS78" s="243"/>
      <c r="PXT78" s="243"/>
      <c r="PXU78" s="243"/>
      <c r="PXV78" s="243"/>
      <c r="PXW78" s="243"/>
      <c r="PXX78" s="243"/>
      <c r="PXY78" s="243"/>
      <c r="PXZ78" s="243"/>
      <c r="PYA78" s="243"/>
      <c r="PYB78" s="243"/>
      <c r="PYC78" s="243"/>
      <c r="PYD78" s="243"/>
      <c r="PYE78" s="243"/>
      <c r="PYF78" s="243"/>
      <c r="PYG78" s="243"/>
      <c r="PYH78" s="243"/>
      <c r="PYI78" s="243"/>
      <c r="PYJ78" s="243"/>
      <c r="PYK78" s="243"/>
      <c r="PYL78" s="243"/>
      <c r="PYM78" s="243"/>
      <c r="PYN78" s="243"/>
      <c r="PYO78" s="243"/>
      <c r="PYP78" s="243"/>
      <c r="PYQ78" s="243"/>
      <c r="PYR78" s="243"/>
      <c r="PYS78" s="243"/>
      <c r="PYT78" s="243"/>
      <c r="PYU78" s="243"/>
      <c r="PYV78" s="243"/>
      <c r="PYW78" s="243"/>
      <c r="PYX78" s="243"/>
      <c r="PYY78" s="243"/>
      <c r="PYZ78" s="243"/>
      <c r="PZA78" s="243"/>
      <c r="PZB78" s="243"/>
      <c r="PZC78" s="243"/>
      <c r="PZD78" s="243"/>
      <c r="PZE78" s="243"/>
      <c r="PZF78" s="243"/>
      <c r="PZG78" s="243"/>
      <c r="PZH78" s="243"/>
      <c r="PZI78" s="243"/>
      <c r="PZJ78" s="243"/>
      <c r="PZK78" s="243"/>
      <c r="PZL78" s="243"/>
      <c r="PZM78" s="243"/>
      <c r="PZN78" s="243"/>
      <c r="PZO78" s="243"/>
      <c r="PZP78" s="243"/>
      <c r="PZQ78" s="243"/>
      <c r="PZR78" s="243"/>
      <c r="PZS78" s="243"/>
      <c r="PZT78" s="243"/>
      <c r="PZU78" s="243"/>
      <c r="PZV78" s="243"/>
      <c r="PZW78" s="243"/>
      <c r="PZX78" s="243"/>
      <c r="PZY78" s="243"/>
      <c r="PZZ78" s="243"/>
      <c r="QAA78" s="243"/>
      <c r="QAB78" s="243"/>
      <c r="QAC78" s="243"/>
      <c r="QAD78" s="243"/>
      <c r="QAE78" s="243"/>
      <c r="QAF78" s="243"/>
      <c r="QAG78" s="243"/>
      <c r="QAH78" s="243"/>
      <c r="QAI78" s="243"/>
      <c r="QAJ78" s="243"/>
      <c r="QAK78" s="243"/>
      <c r="QAL78" s="243"/>
      <c r="QAM78" s="243"/>
      <c r="QAN78" s="243"/>
      <c r="QAO78" s="243"/>
      <c r="QAP78" s="243"/>
      <c r="QAQ78" s="243"/>
      <c r="QAR78" s="243"/>
      <c r="QAS78" s="243"/>
      <c r="QAT78" s="243"/>
      <c r="QAU78" s="243"/>
      <c r="QAV78" s="243"/>
      <c r="QAW78" s="243"/>
      <c r="QAX78" s="243"/>
      <c r="QAY78" s="243"/>
      <c r="QAZ78" s="243"/>
      <c r="QBA78" s="243"/>
      <c r="QBB78" s="243"/>
      <c r="QBC78" s="243"/>
      <c r="QBD78" s="243"/>
      <c r="QBE78" s="243"/>
      <c r="QBF78" s="243"/>
      <c r="QBG78" s="243"/>
      <c r="QBH78" s="243"/>
      <c r="QBI78" s="243"/>
      <c r="QBJ78" s="243"/>
      <c r="QBK78" s="243"/>
      <c r="QBL78" s="243"/>
      <c r="QBM78" s="243"/>
      <c r="QBN78" s="243"/>
      <c r="QBO78" s="243"/>
      <c r="QBP78" s="243"/>
      <c r="QBQ78" s="243"/>
      <c r="QBR78" s="243"/>
      <c r="QBS78" s="243"/>
      <c r="QBT78" s="243"/>
      <c r="QBU78" s="243"/>
      <c r="QBV78" s="243"/>
      <c r="QBW78" s="243"/>
      <c r="QBX78" s="243"/>
      <c r="QBY78" s="243"/>
      <c r="QBZ78" s="243"/>
      <c r="QCA78" s="243"/>
      <c r="QCB78" s="243"/>
      <c r="QCC78" s="243"/>
      <c r="QCD78" s="243"/>
      <c r="QCE78" s="243"/>
      <c r="QCF78" s="243"/>
      <c r="QCG78" s="243"/>
      <c r="QCH78" s="243"/>
      <c r="QCI78" s="243"/>
      <c r="QCJ78" s="243"/>
      <c r="QCK78" s="243"/>
      <c r="QCL78" s="243"/>
      <c r="QCM78" s="243"/>
      <c r="QCN78" s="243"/>
      <c r="QCO78" s="243"/>
      <c r="QCP78" s="243"/>
      <c r="QCQ78" s="243"/>
      <c r="QCR78" s="243"/>
      <c r="QCS78" s="243"/>
      <c r="QCT78" s="243"/>
      <c r="QCU78" s="243"/>
      <c r="QCV78" s="243"/>
      <c r="QCW78" s="243"/>
      <c r="QCX78" s="243"/>
      <c r="QCY78" s="243"/>
      <c r="QCZ78" s="243"/>
      <c r="QDA78" s="243"/>
      <c r="QDB78" s="243"/>
      <c r="QDC78" s="243"/>
      <c r="QDD78" s="243"/>
      <c r="QDE78" s="243"/>
      <c r="QDF78" s="243"/>
      <c r="QDG78" s="243"/>
      <c r="QDH78" s="243"/>
      <c r="QDI78" s="243"/>
      <c r="QDJ78" s="243"/>
      <c r="QDK78" s="243"/>
      <c r="QDL78" s="243"/>
      <c r="QDM78" s="243"/>
      <c r="QDN78" s="243"/>
      <c r="QDO78" s="243"/>
      <c r="QDP78" s="243"/>
      <c r="QDQ78" s="243"/>
      <c r="QDR78" s="243"/>
      <c r="QDS78" s="243"/>
      <c r="QDT78" s="243"/>
      <c r="QDU78" s="243"/>
      <c r="QDV78" s="243"/>
      <c r="QDW78" s="243"/>
      <c r="QDX78" s="243"/>
      <c r="QDY78" s="243"/>
      <c r="QDZ78" s="243"/>
      <c r="QEA78" s="243"/>
      <c r="QEB78" s="243"/>
      <c r="QEC78" s="243"/>
      <c r="QED78" s="243"/>
      <c r="QEE78" s="243"/>
      <c r="QEF78" s="243"/>
      <c r="QEG78" s="243"/>
      <c r="QEH78" s="243"/>
      <c r="QEI78" s="243"/>
      <c r="QEJ78" s="243"/>
      <c r="QEK78" s="243"/>
      <c r="QEL78" s="243"/>
      <c r="QEM78" s="243"/>
      <c r="QEN78" s="243"/>
      <c r="QEO78" s="243"/>
      <c r="QEP78" s="243"/>
      <c r="QEQ78" s="243"/>
      <c r="QER78" s="243"/>
      <c r="QES78" s="243"/>
      <c r="QET78" s="243"/>
      <c r="QEU78" s="243"/>
      <c r="QEV78" s="243"/>
      <c r="QEW78" s="243"/>
      <c r="QEX78" s="243"/>
      <c r="QEY78" s="243"/>
      <c r="QEZ78" s="243"/>
      <c r="QFA78" s="243"/>
      <c r="QFB78" s="243"/>
      <c r="QFC78" s="243"/>
      <c r="QFD78" s="243"/>
      <c r="QFE78" s="243"/>
      <c r="QFF78" s="243"/>
      <c r="QFG78" s="243"/>
      <c r="QFH78" s="243"/>
      <c r="QFI78" s="243"/>
      <c r="QFJ78" s="243"/>
      <c r="QFK78" s="243"/>
      <c r="QFL78" s="243"/>
      <c r="QFM78" s="243"/>
      <c r="QFN78" s="243"/>
      <c r="QFO78" s="243"/>
      <c r="QFP78" s="243"/>
      <c r="QFQ78" s="243"/>
      <c r="QFR78" s="243"/>
      <c r="QFS78" s="243"/>
      <c r="QFT78" s="243"/>
      <c r="QFU78" s="243"/>
      <c r="QFV78" s="243"/>
      <c r="QFW78" s="243"/>
      <c r="QFX78" s="243"/>
      <c r="QFY78" s="243"/>
      <c r="QFZ78" s="243"/>
      <c r="QGA78" s="243"/>
      <c r="QGB78" s="243"/>
      <c r="QGC78" s="243"/>
      <c r="QGD78" s="243"/>
      <c r="QGE78" s="243"/>
      <c r="QGF78" s="243"/>
      <c r="QGG78" s="243"/>
      <c r="QGH78" s="243"/>
      <c r="QGI78" s="243"/>
      <c r="QGJ78" s="243"/>
      <c r="QGK78" s="243"/>
      <c r="QGL78" s="243"/>
      <c r="QGM78" s="243"/>
      <c r="QGN78" s="243"/>
      <c r="QGO78" s="243"/>
      <c r="QGP78" s="243"/>
      <c r="QGQ78" s="243"/>
      <c r="QGR78" s="243"/>
      <c r="QGS78" s="243"/>
      <c r="QGT78" s="243"/>
      <c r="QGU78" s="243"/>
      <c r="QGV78" s="243"/>
      <c r="QGW78" s="243"/>
      <c r="QGX78" s="243"/>
      <c r="QGY78" s="243"/>
      <c r="QGZ78" s="243"/>
      <c r="QHA78" s="243"/>
      <c r="QHB78" s="243"/>
      <c r="QHC78" s="243"/>
      <c r="QHD78" s="243"/>
      <c r="QHE78" s="243"/>
      <c r="QHF78" s="243"/>
      <c r="QHG78" s="243"/>
      <c r="QHH78" s="243"/>
      <c r="QHI78" s="243"/>
      <c r="QHJ78" s="243"/>
      <c r="QHK78" s="243"/>
      <c r="QHL78" s="243"/>
      <c r="QHM78" s="243"/>
      <c r="QHN78" s="243"/>
      <c r="QHO78" s="243"/>
      <c r="QHP78" s="243"/>
      <c r="QHQ78" s="243"/>
      <c r="QHR78" s="243"/>
      <c r="QHS78" s="243"/>
      <c r="QHT78" s="243"/>
      <c r="QHU78" s="243"/>
      <c r="QHV78" s="243"/>
      <c r="QHW78" s="243"/>
      <c r="QHX78" s="243"/>
      <c r="QHY78" s="243"/>
      <c r="QHZ78" s="243"/>
      <c r="QIA78" s="243"/>
      <c r="QIB78" s="243"/>
      <c r="QIC78" s="243"/>
      <c r="QID78" s="243"/>
      <c r="QIE78" s="243"/>
      <c r="QIF78" s="243"/>
      <c r="QIG78" s="243"/>
      <c r="QIH78" s="243"/>
      <c r="QII78" s="243"/>
      <c r="QIJ78" s="243"/>
      <c r="QIK78" s="243"/>
      <c r="QIL78" s="243"/>
      <c r="QIM78" s="243"/>
      <c r="QIN78" s="243"/>
      <c r="QIO78" s="243"/>
      <c r="QIP78" s="243"/>
      <c r="QIQ78" s="243"/>
      <c r="QIR78" s="243"/>
      <c r="QIS78" s="243"/>
      <c r="QIT78" s="243"/>
      <c r="QIU78" s="243"/>
      <c r="QIV78" s="243"/>
      <c r="QIW78" s="243"/>
      <c r="QIX78" s="243"/>
      <c r="QIY78" s="243"/>
      <c r="QIZ78" s="243"/>
      <c r="QJA78" s="243"/>
      <c r="QJB78" s="243"/>
      <c r="QJC78" s="243"/>
      <c r="QJD78" s="243"/>
      <c r="QJE78" s="243"/>
      <c r="QJF78" s="243"/>
      <c r="QJG78" s="243"/>
      <c r="QJH78" s="243"/>
      <c r="QJI78" s="243"/>
      <c r="QJJ78" s="243"/>
      <c r="QJK78" s="243"/>
      <c r="QJL78" s="243"/>
      <c r="QJM78" s="243"/>
      <c r="QJN78" s="243"/>
      <c r="QJO78" s="243"/>
      <c r="QJP78" s="243"/>
      <c r="QJQ78" s="243"/>
      <c r="QJR78" s="243"/>
      <c r="QJS78" s="243"/>
      <c r="QJT78" s="243"/>
      <c r="QJU78" s="243"/>
      <c r="QJV78" s="243"/>
      <c r="QJW78" s="243"/>
      <c r="QJX78" s="243"/>
      <c r="QJY78" s="243"/>
      <c r="QJZ78" s="243"/>
      <c r="QKA78" s="243"/>
      <c r="QKB78" s="243"/>
      <c r="QKC78" s="243"/>
      <c r="QKD78" s="243"/>
      <c r="QKE78" s="243"/>
      <c r="QKF78" s="243"/>
      <c r="QKG78" s="243"/>
      <c r="QKH78" s="243"/>
      <c r="QKI78" s="243"/>
      <c r="QKJ78" s="243"/>
      <c r="QKK78" s="243"/>
      <c r="QKL78" s="243"/>
      <c r="QKM78" s="243"/>
      <c r="QKN78" s="243"/>
      <c r="QKO78" s="243"/>
      <c r="QKP78" s="243"/>
      <c r="QKQ78" s="243"/>
      <c r="QKR78" s="243"/>
      <c r="QKS78" s="243"/>
      <c r="QKT78" s="243"/>
      <c r="QKU78" s="243"/>
      <c r="QKV78" s="243"/>
      <c r="QKW78" s="243"/>
      <c r="QKX78" s="243"/>
      <c r="QKY78" s="243"/>
      <c r="QKZ78" s="243"/>
      <c r="QLA78" s="243"/>
      <c r="QLB78" s="243"/>
      <c r="QLC78" s="243"/>
      <c r="QLD78" s="243"/>
      <c r="QLE78" s="243"/>
      <c r="QLF78" s="243"/>
      <c r="QLG78" s="243"/>
      <c r="QLH78" s="243"/>
      <c r="QLI78" s="243"/>
      <c r="QLJ78" s="243"/>
      <c r="QLK78" s="243"/>
      <c r="QLL78" s="243"/>
      <c r="QLM78" s="243"/>
      <c r="QLN78" s="243"/>
      <c r="QLO78" s="243"/>
      <c r="QLP78" s="243"/>
      <c r="QLQ78" s="243"/>
      <c r="QLR78" s="243"/>
      <c r="QLS78" s="243"/>
      <c r="QLT78" s="243"/>
      <c r="QLU78" s="243"/>
      <c r="QLV78" s="243"/>
      <c r="QLW78" s="243"/>
      <c r="QLX78" s="243"/>
      <c r="QLY78" s="243"/>
      <c r="QLZ78" s="243"/>
      <c r="QMA78" s="243"/>
      <c r="QMB78" s="243"/>
      <c r="QMC78" s="243"/>
      <c r="QMD78" s="243"/>
      <c r="QME78" s="243"/>
      <c r="QMF78" s="243"/>
      <c r="QMG78" s="243"/>
      <c r="QMH78" s="243"/>
      <c r="QMI78" s="243"/>
      <c r="QMJ78" s="243"/>
      <c r="QMK78" s="243"/>
      <c r="QML78" s="243"/>
      <c r="QMM78" s="243"/>
      <c r="QMN78" s="243"/>
      <c r="QMO78" s="243"/>
      <c r="QMP78" s="243"/>
      <c r="QMQ78" s="243"/>
      <c r="QMR78" s="243"/>
      <c r="QMS78" s="243"/>
      <c r="QMT78" s="243"/>
      <c r="QMU78" s="243"/>
      <c r="QMV78" s="243"/>
      <c r="QMW78" s="243"/>
      <c r="QMX78" s="243"/>
      <c r="QMY78" s="243"/>
      <c r="QMZ78" s="243"/>
      <c r="QNA78" s="243"/>
      <c r="QNB78" s="243"/>
      <c r="QNC78" s="243"/>
      <c r="QND78" s="243"/>
      <c r="QNE78" s="243"/>
      <c r="QNF78" s="243"/>
      <c r="QNG78" s="243"/>
      <c r="QNH78" s="243"/>
      <c r="QNI78" s="243"/>
      <c r="QNJ78" s="243"/>
      <c r="QNK78" s="243"/>
      <c r="QNL78" s="243"/>
      <c r="QNM78" s="243"/>
      <c r="QNN78" s="243"/>
      <c r="QNO78" s="243"/>
      <c r="QNP78" s="243"/>
      <c r="QNQ78" s="243"/>
      <c r="QNR78" s="243"/>
      <c r="QNS78" s="243"/>
      <c r="QNT78" s="243"/>
      <c r="QNU78" s="243"/>
      <c r="QNV78" s="243"/>
      <c r="QNW78" s="243"/>
      <c r="QNX78" s="243"/>
      <c r="QNY78" s="243"/>
      <c r="QNZ78" s="243"/>
      <c r="QOA78" s="243"/>
      <c r="QOB78" s="243"/>
      <c r="QOC78" s="243"/>
      <c r="QOD78" s="243"/>
      <c r="QOE78" s="243"/>
      <c r="QOF78" s="243"/>
      <c r="QOG78" s="243"/>
      <c r="QOH78" s="243"/>
      <c r="QOI78" s="243"/>
      <c r="QOJ78" s="243"/>
      <c r="QOK78" s="243"/>
      <c r="QOL78" s="243"/>
      <c r="QOM78" s="243"/>
      <c r="QON78" s="243"/>
      <c r="QOO78" s="243"/>
      <c r="QOP78" s="243"/>
      <c r="QOQ78" s="243"/>
      <c r="QOR78" s="243"/>
      <c r="QOS78" s="243"/>
      <c r="QOT78" s="243"/>
      <c r="QOU78" s="243"/>
      <c r="QOV78" s="243"/>
      <c r="QOW78" s="243"/>
      <c r="QOX78" s="243"/>
      <c r="QOY78" s="243"/>
      <c r="QOZ78" s="243"/>
      <c r="QPA78" s="243"/>
      <c r="QPB78" s="243"/>
      <c r="QPC78" s="243"/>
      <c r="QPD78" s="243"/>
      <c r="QPE78" s="243"/>
      <c r="QPF78" s="243"/>
      <c r="QPG78" s="243"/>
      <c r="QPH78" s="243"/>
      <c r="QPI78" s="243"/>
      <c r="QPJ78" s="243"/>
      <c r="QPK78" s="243"/>
      <c r="QPL78" s="243"/>
      <c r="QPM78" s="243"/>
      <c r="QPN78" s="243"/>
      <c r="QPO78" s="243"/>
      <c r="QPP78" s="243"/>
      <c r="QPQ78" s="243"/>
      <c r="QPR78" s="243"/>
      <c r="QPS78" s="243"/>
      <c r="QPT78" s="243"/>
      <c r="QPU78" s="243"/>
      <c r="QPV78" s="243"/>
      <c r="QPW78" s="243"/>
      <c r="QPX78" s="243"/>
      <c r="QPY78" s="243"/>
      <c r="QPZ78" s="243"/>
      <c r="QQA78" s="243"/>
      <c r="QQB78" s="243"/>
      <c r="QQC78" s="243"/>
      <c r="QQD78" s="243"/>
      <c r="QQE78" s="243"/>
      <c r="QQF78" s="243"/>
      <c r="QQG78" s="243"/>
      <c r="QQH78" s="243"/>
      <c r="QQI78" s="243"/>
      <c r="QQJ78" s="243"/>
      <c r="QQK78" s="243"/>
      <c r="QQL78" s="243"/>
      <c r="QQM78" s="243"/>
      <c r="QQN78" s="243"/>
      <c r="QQO78" s="243"/>
      <c r="QQP78" s="243"/>
      <c r="QQQ78" s="243"/>
      <c r="QQR78" s="243"/>
      <c r="QQS78" s="243"/>
      <c r="QQT78" s="243"/>
      <c r="QQU78" s="243"/>
      <c r="QQV78" s="243"/>
      <c r="QQW78" s="243"/>
      <c r="QQX78" s="243"/>
      <c r="QQY78" s="243"/>
      <c r="QQZ78" s="243"/>
      <c r="QRA78" s="243"/>
      <c r="QRB78" s="243"/>
      <c r="QRC78" s="243"/>
      <c r="QRD78" s="243"/>
      <c r="QRE78" s="243"/>
      <c r="QRF78" s="243"/>
      <c r="QRG78" s="243"/>
      <c r="QRH78" s="243"/>
      <c r="QRI78" s="243"/>
      <c r="QRJ78" s="243"/>
      <c r="QRK78" s="243"/>
      <c r="QRL78" s="243"/>
      <c r="QRM78" s="243"/>
      <c r="QRN78" s="243"/>
      <c r="QRO78" s="243"/>
      <c r="QRP78" s="243"/>
      <c r="QRQ78" s="243"/>
      <c r="QRR78" s="243"/>
      <c r="QRS78" s="243"/>
      <c r="QRT78" s="243"/>
      <c r="QRU78" s="243"/>
      <c r="QRV78" s="243"/>
      <c r="QRW78" s="243"/>
      <c r="QRX78" s="243"/>
      <c r="QRY78" s="243"/>
      <c r="QRZ78" s="243"/>
      <c r="QSA78" s="243"/>
      <c r="QSB78" s="243"/>
      <c r="QSC78" s="243"/>
      <c r="QSD78" s="243"/>
      <c r="QSE78" s="243"/>
      <c r="QSF78" s="243"/>
      <c r="QSG78" s="243"/>
      <c r="QSH78" s="243"/>
      <c r="QSI78" s="243"/>
      <c r="QSJ78" s="243"/>
      <c r="QSK78" s="243"/>
      <c r="QSL78" s="243"/>
      <c r="QSM78" s="243"/>
      <c r="QSN78" s="243"/>
      <c r="QSO78" s="243"/>
      <c r="QSP78" s="243"/>
      <c r="QSQ78" s="243"/>
      <c r="QSR78" s="243"/>
      <c r="QSS78" s="243"/>
      <c r="QST78" s="243"/>
      <c r="QSU78" s="243"/>
      <c r="QSV78" s="243"/>
      <c r="QSW78" s="243"/>
      <c r="QSX78" s="243"/>
      <c r="QSY78" s="243"/>
      <c r="QSZ78" s="243"/>
      <c r="QTA78" s="243"/>
      <c r="QTB78" s="243"/>
      <c r="QTC78" s="243"/>
      <c r="QTD78" s="243"/>
      <c r="QTE78" s="243"/>
      <c r="QTF78" s="243"/>
      <c r="QTG78" s="243"/>
      <c r="QTH78" s="243"/>
      <c r="QTI78" s="243"/>
      <c r="QTJ78" s="243"/>
      <c r="QTK78" s="243"/>
      <c r="QTL78" s="243"/>
      <c r="QTM78" s="243"/>
      <c r="QTN78" s="243"/>
      <c r="QTO78" s="243"/>
      <c r="QTP78" s="243"/>
      <c r="QTQ78" s="243"/>
      <c r="QTR78" s="243"/>
      <c r="QTS78" s="243"/>
      <c r="QTT78" s="243"/>
      <c r="QTU78" s="243"/>
      <c r="QTV78" s="243"/>
      <c r="QTW78" s="243"/>
      <c r="QTX78" s="243"/>
      <c r="QTY78" s="243"/>
      <c r="QTZ78" s="243"/>
      <c r="QUA78" s="243"/>
      <c r="QUB78" s="243"/>
      <c r="QUC78" s="243"/>
      <c r="QUD78" s="243"/>
      <c r="QUE78" s="243"/>
      <c r="QUF78" s="243"/>
      <c r="QUG78" s="243"/>
      <c r="QUH78" s="243"/>
      <c r="QUI78" s="243"/>
      <c r="QUJ78" s="243"/>
      <c r="QUK78" s="243"/>
      <c r="QUL78" s="243"/>
      <c r="QUM78" s="243"/>
      <c r="QUN78" s="243"/>
      <c r="QUO78" s="243"/>
      <c r="QUP78" s="243"/>
      <c r="QUQ78" s="243"/>
      <c r="QUR78" s="243"/>
      <c r="QUS78" s="243"/>
      <c r="QUT78" s="243"/>
      <c r="QUU78" s="243"/>
      <c r="QUV78" s="243"/>
      <c r="QUW78" s="243"/>
      <c r="QUX78" s="243"/>
      <c r="QUY78" s="243"/>
      <c r="QUZ78" s="243"/>
      <c r="QVA78" s="243"/>
      <c r="QVB78" s="243"/>
      <c r="QVC78" s="243"/>
      <c r="QVD78" s="243"/>
      <c r="QVE78" s="243"/>
      <c r="QVF78" s="243"/>
      <c r="QVG78" s="243"/>
      <c r="QVH78" s="243"/>
      <c r="QVI78" s="243"/>
      <c r="QVJ78" s="243"/>
      <c r="QVK78" s="243"/>
      <c r="QVL78" s="243"/>
      <c r="QVM78" s="243"/>
      <c r="QVN78" s="243"/>
      <c r="QVO78" s="243"/>
      <c r="QVP78" s="243"/>
      <c r="QVQ78" s="243"/>
      <c r="QVR78" s="243"/>
      <c r="QVS78" s="243"/>
      <c r="QVT78" s="243"/>
      <c r="QVU78" s="243"/>
      <c r="QVV78" s="243"/>
      <c r="QVW78" s="243"/>
      <c r="QVX78" s="243"/>
      <c r="QVY78" s="243"/>
      <c r="QVZ78" s="243"/>
      <c r="QWA78" s="243"/>
      <c r="QWB78" s="243"/>
      <c r="QWC78" s="243"/>
      <c r="QWD78" s="243"/>
      <c r="QWE78" s="243"/>
      <c r="QWF78" s="243"/>
      <c r="QWG78" s="243"/>
      <c r="QWH78" s="243"/>
      <c r="QWI78" s="243"/>
      <c r="QWJ78" s="243"/>
      <c r="QWK78" s="243"/>
      <c r="QWL78" s="243"/>
      <c r="QWM78" s="243"/>
      <c r="QWN78" s="243"/>
      <c r="QWO78" s="243"/>
      <c r="QWP78" s="243"/>
      <c r="QWQ78" s="243"/>
      <c r="QWR78" s="243"/>
      <c r="QWS78" s="243"/>
      <c r="QWT78" s="243"/>
      <c r="QWU78" s="243"/>
      <c r="QWV78" s="243"/>
      <c r="QWW78" s="243"/>
      <c r="QWX78" s="243"/>
      <c r="QWY78" s="243"/>
      <c r="QWZ78" s="243"/>
      <c r="QXA78" s="243"/>
      <c r="QXB78" s="243"/>
      <c r="QXC78" s="243"/>
      <c r="QXD78" s="243"/>
      <c r="QXE78" s="243"/>
      <c r="QXF78" s="243"/>
      <c r="QXG78" s="243"/>
      <c r="QXH78" s="243"/>
      <c r="QXI78" s="243"/>
      <c r="QXJ78" s="243"/>
      <c r="QXK78" s="243"/>
      <c r="QXL78" s="243"/>
      <c r="QXM78" s="243"/>
      <c r="QXN78" s="243"/>
      <c r="QXO78" s="243"/>
      <c r="QXP78" s="243"/>
      <c r="QXQ78" s="243"/>
      <c r="QXR78" s="243"/>
      <c r="QXS78" s="243"/>
      <c r="QXT78" s="243"/>
      <c r="QXU78" s="243"/>
      <c r="QXV78" s="243"/>
      <c r="QXW78" s="243"/>
      <c r="QXX78" s="243"/>
      <c r="QXY78" s="243"/>
      <c r="QXZ78" s="243"/>
      <c r="QYA78" s="243"/>
      <c r="QYB78" s="243"/>
      <c r="QYC78" s="243"/>
      <c r="QYD78" s="243"/>
      <c r="QYE78" s="243"/>
      <c r="QYF78" s="243"/>
      <c r="QYG78" s="243"/>
      <c r="QYH78" s="243"/>
      <c r="QYI78" s="243"/>
      <c r="QYJ78" s="243"/>
      <c r="QYK78" s="243"/>
      <c r="QYL78" s="243"/>
      <c r="QYM78" s="243"/>
      <c r="QYN78" s="243"/>
      <c r="QYO78" s="243"/>
      <c r="QYP78" s="243"/>
      <c r="QYQ78" s="243"/>
      <c r="QYR78" s="243"/>
      <c r="QYS78" s="243"/>
      <c r="QYT78" s="243"/>
      <c r="QYU78" s="243"/>
      <c r="QYV78" s="243"/>
      <c r="QYW78" s="243"/>
      <c r="QYX78" s="243"/>
      <c r="QYY78" s="243"/>
      <c r="QYZ78" s="243"/>
      <c r="QZA78" s="243"/>
      <c r="QZB78" s="243"/>
      <c r="QZC78" s="243"/>
      <c r="QZD78" s="243"/>
      <c r="QZE78" s="243"/>
      <c r="QZF78" s="243"/>
      <c r="QZG78" s="243"/>
      <c r="QZH78" s="243"/>
      <c r="QZI78" s="243"/>
      <c r="QZJ78" s="243"/>
      <c r="QZK78" s="243"/>
      <c r="QZL78" s="243"/>
      <c r="QZM78" s="243"/>
      <c r="QZN78" s="243"/>
      <c r="QZO78" s="243"/>
      <c r="QZP78" s="243"/>
      <c r="QZQ78" s="243"/>
      <c r="QZR78" s="243"/>
      <c r="QZS78" s="243"/>
      <c r="QZT78" s="243"/>
      <c r="QZU78" s="243"/>
      <c r="QZV78" s="243"/>
      <c r="QZW78" s="243"/>
      <c r="QZX78" s="243"/>
      <c r="QZY78" s="243"/>
      <c r="QZZ78" s="243"/>
      <c r="RAA78" s="243"/>
      <c r="RAB78" s="243"/>
      <c r="RAC78" s="243"/>
      <c r="RAD78" s="243"/>
      <c r="RAE78" s="243"/>
      <c r="RAF78" s="243"/>
      <c r="RAG78" s="243"/>
      <c r="RAH78" s="243"/>
      <c r="RAI78" s="243"/>
      <c r="RAJ78" s="243"/>
      <c r="RAK78" s="243"/>
      <c r="RAL78" s="243"/>
      <c r="RAM78" s="243"/>
      <c r="RAN78" s="243"/>
      <c r="RAO78" s="243"/>
      <c r="RAP78" s="243"/>
      <c r="RAQ78" s="243"/>
      <c r="RAR78" s="243"/>
      <c r="RAS78" s="243"/>
      <c r="RAT78" s="243"/>
      <c r="RAU78" s="243"/>
      <c r="RAV78" s="243"/>
      <c r="RAW78" s="243"/>
      <c r="RAX78" s="243"/>
      <c r="RAY78" s="243"/>
      <c r="RAZ78" s="243"/>
      <c r="RBA78" s="243"/>
      <c r="RBB78" s="243"/>
      <c r="RBC78" s="243"/>
      <c r="RBD78" s="243"/>
      <c r="RBE78" s="243"/>
      <c r="RBF78" s="243"/>
      <c r="RBG78" s="243"/>
      <c r="RBH78" s="243"/>
      <c r="RBI78" s="243"/>
      <c r="RBJ78" s="243"/>
      <c r="RBK78" s="243"/>
      <c r="RBL78" s="243"/>
      <c r="RBM78" s="243"/>
      <c r="RBN78" s="243"/>
      <c r="RBO78" s="243"/>
      <c r="RBP78" s="243"/>
      <c r="RBQ78" s="243"/>
      <c r="RBR78" s="243"/>
      <c r="RBS78" s="243"/>
      <c r="RBT78" s="243"/>
      <c r="RBU78" s="243"/>
      <c r="RBV78" s="243"/>
      <c r="RBW78" s="243"/>
      <c r="RBX78" s="243"/>
      <c r="RBY78" s="243"/>
      <c r="RBZ78" s="243"/>
      <c r="RCA78" s="243"/>
      <c r="RCB78" s="243"/>
      <c r="RCC78" s="243"/>
      <c r="RCD78" s="243"/>
      <c r="RCE78" s="243"/>
      <c r="RCF78" s="243"/>
      <c r="RCG78" s="243"/>
      <c r="RCH78" s="243"/>
      <c r="RCI78" s="243"/>
      <c r="RCJ78" s="243"/>
      <c r="RCK78" s="243"/>
      <c r="RCL78" s="243"/>
      <c r="RCM78" s="243"/>
      <c r="RCN78" s="243"/>
      <c r="RCO78" s="243"/>
      <c r="RCP78" s="243"/>
      <c r="RCQ78" s="243"/>
      <c r="RCR78" s="243"/>
      <c r="RCS78" s="243"/>
      <c r="RCT78" s="243"/>
      <c r="RCU78" s="243"/>
      <c r="RCV78" s="243"/>
      <c r="RCW78" s="243"/>
      <c r="RCX78" s="243"/>
      <c r="RCY78" s="243"/>
      <c r="RCZ78" s="243"/>
      <c r="RDA78" s="243"/>
      <c r="RDB78" s="243"/>
      <c r="RDC78" s="243"/>
      <c r="RDD78" s="243"/>
      <c r="RDE78" s="243"/>
      <c r="RDF78" s="243"/>
      <c r="RDG78" s="243"/>
      <c r="RDH78" s="243"/>
      <c r="RDI78" s="243"/>
      <c r="RDJ78" s="243"/>
      <c r="RDK78" s="243"/>
      <c r="RDL78" s="243"/>
      <c r="RDM78" s="243"/>
      <c r="RDN78" s="243"/>
      <c r="RDO78" s="243"/>
      <c r="RDP78" s="243"/>
      <c r="RDQ78" s="243"/>
      <c r="RDR78" s="243"/>
      <c r="RDS78" s="243"/>
      <c r="RDT78" s="243"/>
      <c r="RDU78" s="243"/>
      <c r="RDV78" s="243"/>
      <c r="RDW78" s="243"/>
      <c r="RDX78" s="243"/>
      <c r="RDY78" s="243"/>
      <c r="RDZ78" s="243"/>
      <c r="REA78" s="243"/>
      <c r="REB78" s="243"/>
      <c r="REC78" s="243"/>
      <c r="RED78" s="243"/>
      <c r="REE78" s="243"/>
      <c r="REF78" s="243"/>
      <c r="REG78" s="243"/>
      <c r="REH78" s="243"/>
      <c r="REI78" s="243"/>
      <c r="REJ78" s="243"/>
      <c r="REK78" s="243"/>
      <c r="REL78" s="243"/>
      <c r="REM78" s="243"/>
      <c r="REN78" s="243"/>
      <c r="REO78" s="243"/>
      <c r="REP78" s="243"/>
      <c r="REQ78" s="243"/>
      <c r="RER78" s="243"/>
      <c r="RES78" s="243"/>
      <c r="RET78" s="243"/>
      <c r="REU78" s="243"/>
      <c r="REV78" s="243"/>
      <c r="REW78" s="243"/>
      <c r="REX78" s="243"/>
      <c r="REY78" s="243"/>
      <c r="REZ78" s="243"/>
      <c r="RFA78" s="243"/>
      <c r="RFB78" s="243"/>
      <c r="RFC78" s="243"/>
      <c r="RFD78" s="243"/>
      <c r="RFE78" s="243"/>
      <c r="RFF78" s="243"/>
      <c r="RFG78" s="243"/>
      <c r="RFH78" s="243"/>
      <c r="RFI78" s="243"/>
      <c r="RFJ78" s="243"/>
      <c r="RFK78" s="243"/>
      <c r="RFL78" s="243"/>
      <c r="RFM78" s="243"/>
      <c r="RFN78" s="243"/>
      <c r="RFO78" s="243"/>
      <c r="RFP78" s="243"/>
      <c r="RFQ78" s="243"/>
      <c r="RFR78" s="243"/>
      <c r="RFS78" s="243"/>
      <c r="RFT78" s="243"/>
      <c r="RFU78" s="243"/>
      <c r="RFV78" s="243"/>
      <c r="RFW78" s="243"/>
      <c r="RFX78" s="243"/>
      <c r="RFY78" s="243"/>
      <c r="RFZ78" s="243"/>
      <c r="RGA78" s="243"/>
      <c r="RGB78" s="243"/>
      <c r="RGC78" s="243"/>
      <c r="RGD78" s="243"/>
      <c r="RGE78" s="243"/>
      <c r="RGF78" s="243"/>
      <c r="RGG78" s="243"/>
      <c r="RGH78" s="243"/>
      <c r="RGI78" s="243"/>
      <c r="RGJ78" s="243"/>
      <c r="RGK78" s="243"/>
      <c r="RGL78" s="243"/>
      <c r="RGM78" s="243"/>
      <c r="RGN78" s="243"/>
      <c r="RGO78" s="243"/>
      <c r="RGP78" s="243"/>
      <c r="RGQ78" s="243"/>
      <c r="RGR78" s="243"/>
      <c r="RGS78" s="243"/>
      <c r="RGT78" s="243"/>
      <c r="RGU78" s="243"/>
      <c r="RGV78" s="243"/>
      <c r="RGW78" s="243"/>
      <c r="RGX78" s="243"/>
      <c r="RGY78" s="243"/>
      <c r="RGZ78" s="243"/>
      <c r="RHA78" s="243"/>
      <c r="RHB78" s="243"/>
      <c r="RHC78" s="243"/>
      <c r="RHD78" s="243"/>
      <c r="RHE78" s="243"/>
      <c r="RHF78" s="243"/>
      <c r="RHG78" s="243"/>
      <c r="RHH78" s="243"/>
      <c r="RHI78" s="243"/>
      <c r="RHJ78" s="243"/>
      <c r="RHK78" s="243"/>
      <c r="RHL78" s="243"/>
      <c r="RHM78" s="243"/>
      <c r="RHN78" s="243"/>
      <c r="RHO78" s="243"/>
      <c r="RHP78" s="243"/>
      <c r="RHQ78" s="243"/>
      <c r="RHR78" s="243"/>
      <c r="RHS78" s="243"/>
      <c r="RHT78" s="243"/>
      <c r="RHU78" s="243"/>
      <c r="RHV78" s="243"/>
      <c r="RHW78" s="243"/>
      <c r="RHX78" s="243"/>
      <c r="RHY78" s="243"/>
      <c r="RHZ78" s="243"/>
      <c r="RIA78" s="243"/>
      <c r="RIB78" s="243"/>
      <c r="RIC78" s="243"/>
      <c r="RID78" s="243"/>
      <c r="RIE78" s="243"/>
      <c r="RIF78" s="243"/>
      <c r="RIG78" s="243"/>
      <c r="RIH78" s="243"/>
      <c r="RII78" s="243"/>
      <c r="RIJ78" s="243"/>
      <c r="RIK78" s="243"/>
      <c r="RIL78" s="243"/>
      <c r="RIM78" s="243"/>
      <c r="RIN78" s="243"/>
      <c r="RIO78" s="243"/>
      <c r="RIP78" s="243"/>
      <c r="RIQ78" s="243"/>
      <c r="RIR78" s="243"/>
      <c r="RIS78" s="243"/>
      <c r="RIT78" s="243"/>
      <c r="RIU78" s="243"/>
      <c r="RIV78" s="243"/>
      <c r="RIW78" s="243"/>
      <c r="RIX78" s="243"/>
      <c r="RIY78" s="243"/>
      <c r="RIZ78" s="243"/>
      <c r="RJA78" s="243"/>
      <c r="RJB78" s="243"/>
      <c r="RJC78" s="243"/>
      <c r="RJD78" s="243"/>
      <c r="RJE78" s="243"/>
      <c r="RJF78" s="243"/>
      <c r="RJG78" s="243"/>
      <c r="RJH78" s="243"/>
      <c r="RJI78" s="243"/>
      <c r="RJJ78" s="243"/>
      <c r="RJK78" s="243"/>
      <c r="RJL78" s="243"/>
      <c r="RJM78" s="243"/>
      <c r="RJN78" s="243"/>
      <c r="RJO78" s="243"/>
      <c r="RJP78" s="243"/>
      <c r="RJQ78" s="243"/>
      <c r="RJR78" s="243"/>
      <c r="RJS78" s="243"/>
      <c r="RJT78" s="243"/>
      <c r="RJU78" s="243"/>
      <c r="RJV78" s="243"/>
      <c r="RJW78" s="243"/>
      <c r="RJX78" s="243"/>
      <c r="RJY78" s="243"/>
      <c r="RJZ78" s="243"/>
      <c r="RKA78" s="243"/>
      <c r="RKB78" s="243"/>
      <c r="RKC78" s="243"/>
      <c r="RKD78" s="243"/>
      <c r="RKE78" s="243"/>
      <c r="RKF78" s="243"/>
      <c r="RKG78" s="243"/>
      <c r="RKH78" s="243"/>
      <c r="RKI78" s="243"/>
      <c r="RKJ78" s="243"/>
      <c r="RKK78" s="243"/>
      <c r="RKL78" s="243"/>
      <c r="RKM78" s="243"/>
      <c r="RKN78" s="243"/>
      <c r="RKO78" s="243"/>
      <c r="RKP78" s="243"/>
      <c r="RKQ78" s="243"/>
      <c r="RKR78" s="243"/>
      <c r="RKS78" s="243"/>
      <c r="RKT78" s="243"/>
      <c r="RKU78" s="243"/>
      <c r="RKV78" s="243"/>
      <c r="RKW78" s="243"/>
      <c r="RKX78" s="243"/>
      <c r="RKY78" s="243"/>
      <c r="RKZ78" s="243"/>
      <c r="RLA78" s="243"/>
      <c r="RLB78" s="243"/>
      <c r="RLC78" s="243"/>
      <c r="RLD78" s="243"/>
      <c r="RLE78" s="243"/>
      <c r="RLF78" s="243"/>
      <c r="RLG78" s="243"/>
      <c r="RLH78" s="243"/>
      <c r="RLI78" s="243"/>
      <c r="RLJ78" s="243"/>
      <c r="RLK78" s="243"/>
      <c r="RLL78" s="243"/>
      <c r="RLM78" s="243"/>
      <c r="RLN78" s="243"/>
      <c r="RLO78" s="243"/>
      <c r="RLP78" s="243"/>
      <c r="RLQ78" s="243"/>
      <c r="RLR78" s="243"/>
      <c r="RLS78" s="243"/>
      <c r="RLT78" s="243"/>
      <c r="RLU78" s="243"/>
      <c r="RLV78" s="243"/>
      <c r="RLW78" s="243"/>
      <c r="RLX78" s="243"/>
      <c r="RLY78" s="243"/>
      <c r="RLZ78" s="243"/>
      <c r="RMA78" s="243"/>
      <c r="RMB78" s="243"/>
      <c r="RMC78" s="243"/>
      <c r="RMD78" s="243"/>
      <c r="RME78" s="243"/>
      <c r="RMF78" s="243"/>
      <c r="RMG78" s="243"/>
      <c r="RMH78" s="243"/>
      <c r="RMI78" s="243"/>
      <c r="RMJ78" s="243"/>
      <c r="RMK78" s="243"/>
      <c r="RML78" s="243"/>
      <c r="RMM78" s="243"/>
      <c r="RMN78" s="243"/>
      <c r="RMO78" s="243"/>
      <c r="RMP78" s="243"/>
      <c r="RMQ78" s="243"/>
      <c r="RMR78" s="243"/>
      <c r="RMS78" s="243"/>
      <c r="RMT78" s="243"/>
      <c r="RMU78" s="243"/>
      <c r="RMV78" s="243"/>
      <c r="RMW78" s="243"/>
      <c r="RMX78" s="243"/>
      <c r="RMY78" s="243"/>
      <c r="RMZ78" s="243"/>
      <c r="RNA78" s="243"/>
      <c r="RNB78" s="243"/>
      <c r="RNC78" s="243"/>
      <c r="RND78" s="243"/>
      <c r="RNE78" s="243"/>
      <c r="RNF78" s="243"/>
      <c r="RNG78" s="243"/>
      <c r="RNH78" s="243"/>
      <c r="RNI78" s="243"/>
      <c r="RNJ78" s="243"/>
      <c r="RNK78" s="243"/>
      <c r="RNL78" s="243"/>
      <c r="RNM78" s="243"/>
      <c r="RNN78" s="243"/>
      <c r="RNO78" s="243"/>
      <c r="RNP78" s="243"/>
      <c r="RNQ78" s="243"/>
      <c r="RNR78" s="243"/>
      <c r="RNS78" s="243"/>
      <c r="RNT78" s="243"/>
      <c r="RNU78" s="243"/>
      <c r="RNV78" s="243"/>
      <c r="RNW78" s="243"/>
      <c r="RNX78" s="243"/>
      <c r="RNY78" s="243"/>
      <c r="RNZ78" s="243"/>
      <c r="ROA78" s="243"/>
      <c r="ROB78" s="243"/>
      <c r="ROC78" s="243"/>
      <c r="ROD78" s="243"/>
      <c r="ROE78" s="243"/>
      <c r="ROF78" s="243"/>
      <c r="ROG78" s="243"/>
      <c r="ROH78" s="243"/>
      <c r="ROI78" s="243"/>
      <c r="ROJ78" s="243"/>
      <c r="ROK78" s="243"/>
      <c r="ROL78" s="243"/>
      <c r="ROM78" s="243"/>
      <c r="RON78" s="243"/>
      <c r="ROO78" s="243"/>
      <c r="ROP78" s="243"/>
      <c r="ROQ78" s="243"/>
      <c r="ROR78" s="243"/>
      <c r="ROS78" s="243"/>
      <c r="ROT78" s="243"/>
      <c r="ROU78" s="243"/>
      <c r="ROV78" s="243"/>
      <c r="ROW78" s="243"/>
      <c r="ROX78" s="243"/>
      <c r="ROY78" s="243"/>
      <c r="ROZ78" s="243"/>
      <c r="RPA78" s="243"/>
      <c r="RPB78" s="243"/>
      <c r="RPC78" s="243"/>
      <c r="RPD78" s="243"/>
      <c r="RPE78" s="243"/>
      <c r="RPF78" s="243"/>
      <c r="RPG78" s="243"/>
      <c r="RPH78" s="243"/>
      <c r="RPI78" s="243"/>
      <c r="RPJ78" s="243"/>
      <c r="RPK78" s="243"/>
      <c r="RPL78" s="243"/>
      <c r="RPM78" s="243"/>
      <c r="RPN78" s="243"/>
      <c r="RPO78" s="243"/>
      <c r="RPP78" s="243"/>
      <c r="RPQ78" s="243"/>
      <c r="RPR78" s="243"/>
      <c r="RPS78" s="243"/>
      <c r="RPT78" s="243"/>
      <c r="RPU78" s="243"/>
      <c r="RPV78" s="243"/>
      <c r="RPW78" s="243"/>
      <c r="RPX78" s="243"/>
      <c r="RPY78" s="243"/>
      <c r="RPZ78" s="243"/>
      <c r="RQA78" s="243"/>
      <c r="RQB78" s="243"/>
      <c r="RQC78" s="243"/>
      <c r="RQD78" s="243"/>
      <c r="RQE78" s="243"/>
      <c r="RQF78" s="243"/>
      <c r="RQG78" s="243"/>
      <c r="RQH78" s="243"/>
      <c r="RQI78" s="243"/>
      <c r="RQJ78" s="243"/>
      <c r="RQK78" s="243"/>
      <c r="RQL78" s="243"/>
      <c r="RQM78" s="243"/>
      <c r="RQN78" s="243"/>
      <c r="RQO78" s="243"/>
      <c r="RQP78" s="243"/>
      <c r="RQQ78" s="243"/>
      <c r="RQR78" s="243"/>
      <c r="RQS78" s="243"/>
      <c r="RQT78" s="243"/>
      <c r="RQU78" s="243"/>
      <c r="RQV78" s="243"/>
      <c r="RQW78" s="243"/>
      <c r="RQX78" s="243"/>
      <c r="RQY78" s="243"/>
      <c r="RQZ78" s="243"/>
      <c r="RRA78" s="243"/>
      <c r="RRB78" s="243"/>
      <c r="RRC78" s="243"/>
      <c r="RRD78" s="243"/>
      <c r="RRE78" s="243"/>
      <c r="RRF78" s="243"/>
      <c r="RRG78" s="243"/>
      <c r="RRH78" s="243"/>
      <c r="RRI78" s="243"/>
      <c r="RRJ78" s="243"/>
      <c r="RRK78" s="243"/>
      <c r="RRL78" s="243"/>
      <c r="RRM78" s="243"/>
      <c r="RRN78" s="243"/>
      <c r="RRO78" s="243"/>
      <c r="RRP78" s="243"/>
      <c r="RRQ78" s="243"/>
      <c r="RRR78" s="243"/>
      <c r="RRS78" s="243"/>
      <c r="RRT78" s="243"/>
      <c r="RRU78" s="243"/>
      <c r="RRV78" s="243"/>
      <c r="RRW78" s="243"/>
      <c r="RRX78" s="243"/>
      <c r="RRY78" s="243"/>
      <c r="RRZ78" s="243"/>
      <c r="RSA78" s="243"/>
      <c r="RSB78" s="243"/>
      <c r="RSC78" s="243"/>
      <c r="RSD78" s="243"/>
      <c r="RSE78" s="243"/>
      <c r="RSF78" s="243"/>
      <c r="RSG78" s="243"/>
      <c r="RSH78" s="243"/>
      <c r="RSI78" s="243"/>
      <c r="RSJ78" s="243"/>
      <c r="RSK78" s="243"/>
      <c r="RSL78" s="243"/>
      <c r="RSM78" s="243"/>
      <c r="RSN78" s="243"/>
      <c r="RSO78" s="243"/>
      <c r="RSP78" s="243"/>
      <c r="RSQ78" s="243"/>
      <c r="RSR78" s="243"/>
      <c r="RSS78" s="243"/>
      <c r="RST78" s="243"/>
      <c r="RSU78" s="243"/>
      <c r="RSV78" s="243"/>
      <c r="RSW78" s="243"/>
      <c r="RSX78" s="243"/>
      <c r="RSY78" s="243"/>
      <c r="RSZ78" s="243"/>
      <c r="RTA78" s="243"/>
      <c r="RTB78" s="243"/>
      <c r="RTC78" s="243"/>
      <c r="RTD78" s="243"/>
      <c r="RTE78" s="243"/>
      <c r="RTF78" s="243"/>
      <c r="RTG78" s="243"/>
      <c r="RTH78" s="243"/>
      <c r="RTI78" s="243"/>
      <c r="RTJ78" s="243"/>
      <c r="RTK78" s="243"/>
      <c r="RTL78" s="243"/>
      <c r="RTM78" s="243"/>
      <c r="RTN78" s="243"/>
      <c r="RTO78" s="243"/>
      <c r="RTP78" s="243"/>
      <c r="RTQ78" s="243"/>
      <c r="RTR78" s="243"/>
      <c r="RTS78" s="243"/>
      <c r="RTT78" s="243"/>
      <c r="RTU78" s="243"/>
      <c r="RTV78" s="243"/>
      <c r="RTW78" s="243"/>
      <c r="RTX78" s="243"/>
      <c r="RTY78" s="243"/>
      <c r="RTZ78" s="243"/>
      <c r="RUA78" s="243"/>
      <c r="RUB78" s="243"/>
      <c r="RUC78" s="243"/>
      <c r="RUD78" s="243"/>
      <c r="RUE78" s="243"/>
      <c r="RUF78" s="243"/>
      <c r="RUG78" s="243"/>
      <c r="RUH78" s="243"/>
      <c r="RUI78" s="243"/>
      <c r="RUJ78" s="243"/>
      <c r="RUK78" s="243"/>
      <c r="RUL78" s="243"/>
      <c r="RUM78" s="243"/>
      <c r="RUN78" s="243"/>
      <c r="RUO78" s="243"/>
      <c r="RUP78" s="243"/>
      <c r="RUQ78" s="243"/>
      <c r="RUR78" s="243"/>
      <c r="RUS78" s="243"/>
      <c r="RUT78" s="243"/>
      <c r="RUU78" s="243"/>
      <c r="RUV78" s="243"/>
      <c r="RUW78" s="243"/>
      <c r="RUX78" s="243"/>
      <c r="RUY78" s="243"/>
      <c r="RUZ78" s="243"/>
      <c r="RVA78" s="243"/>
      <c r="RVB78" s="243"/>
      <c r="RVC78" s="243"/>
      <c r="RVD78" s="243"/>
      <c r="RVE78" s="243"/>
      <c r="RVF78" s="243"/>
      <c r="RVG78" s="243"/>
      <c r="RVH78" s="243"/>
      <c r="RVI78" s="243"/>
      <c r="RVJ78" s="243"/>
      <c r="RVK78" s="243"/>
      <c r="RVL78" s="243"/>
      <c r="RVM78" s="243"/>
      <c r="RVN78" s="243"/>
      <c r="RVO78" s="243"/>
      <c r="RVP78" s="243"/>
      <c r="RVQ78" s="243"/>
      <c r="RVR78" s="243"/>
      <c r="RVS78" s="243"/>
      <c r="RVT78" s="243"/>
      <c r="RVU78" s="243"/>
      <c r="RVV78" s="243"/>
      <c r="RVW78" s="243"/>
      <c r="RVX78" s="243"/>
      <c r="RVY78" s="243"/>
      <c r="RVZ78" s="243"/>
      <c r="RWA78" s="243"/>
      <c r="RWB78" s="243"/>
      <c r="RWC78" s="243"/>
      <c r="RWD78" s="243"/>
      <c r="RWE78" s="243"/>
      <c r="RWF78" s="243"/>
      <c r="RWG78" s="243"/>
      <c r="RWH78" s="243"/>
      <c r="RWI78" s="243"/>
      <c r="RWJ78" s="243"/>
      <c r="RWK78" s="243"/>
      <c r="RWL78" s="243"/>
      <c r="RWM78" s="243"/>
      <c r="RWN78" s="243"/>
      <c r="RWO78" s="243"/>
      <c r="RWP78" s="243"/>
      <c r="RWQ78" s="243"/>
      <c r="RWR78" s="243"/>
      <c r="RWS78" s="243"/>
      <c r="RWT78" s="243"/>
      <c r="RWU78" s="243"/>
      <c r="RWV78" s="243"/>
      <c r="RWW78" s="243"/>
      <c r="RWX78" s="243"/>
      <c r="RWY78" s="243"/>
      <c r="RWZ78" s="243"/>
      <c r="RXA78" s="243"/>
      <c r="RXB78" s="243"/>
      <c r="RXC78" s="243"/>
      <c r="RXD78" s="243"/>
      <c r="RXE78" s="243"/>
      <c r="RXF78" s="243"/>
      <c r="RXG78" s="243"/>
      <c r="RXH78" s="243"/>
      <c r="RXI78" s="243"/>
      <c r="RXJ78" s="243"/>
      <c r="RXK78" s="243"/>
      <c r="RXL78" s="243"/>
      <c r="RXM78" s="243"/>
      <c r="RXN78" s="243"/>
      <c r="RXO78" s="243"/>
      <c r="RXP78" s="243"/>
      <c r="RXQ78" s="243"/>
      <c r="RXR78" s="243"/>
      <c r="RXS78" s="243"/>
      <c r="RXT78" s="243"/>
      <c r="RXU78" s="243"/>
      <c r="RXV78" s="243"/>
      <c r="RXW78" s="243"/>
      <c r="RXX78" s="243"/>
      <c r="RXY78" s="243"/>
      <c r="RXZ78" s="243"/>
      <c r="RYA78" s="243"/>
      <c r="RYB78" s="243"/>
      <c r="RYC78" s="243"/>
      <c r="RYD78" s="243"/>
      <c r="RYE78" s="243"/>
      <c r="RYF78" s="243"/>
      <c r="RYG78" s="243"/>
      <c r="RYH78" s="243"/>
      <c r="RYI78" s="243"/>
      <c r="RYJ78" s="243"/>
      <c r="RYK78" s="243"/>
      <c r="RYL78" s="243"/>
      <c r="RYM78" s="243"/>
      <c r="RYN78" s="243"/>
      <c r="RYO78" s="243"/>
      <c r="RYP78" s="243"/>
      <c r="RYQ78" s="243"/>
      <c r="RYR78" s="243"/>
      <c r="RYS78" s="243"/>
      <c r="RYT78" s="243"/>
      <c r="RYU78" s="243"/>
      <c r="RYV78" s="243"/>
      <c r="RYW78" s="243"/>
      <c r="RYX78" s="243"/>
      <c r="RYY78" s="243"/>
      <c r="RYZ78" s="243"/>
      <c r="RZA78" s="243"/>
      <c r="RZB78" s="243"/>
      <c r="RZC78" s="243"/>
      <c r="RZD78" s="243"/>
      <c r="RZE78" s="243"/>
      <c r="RZF78" s="243"/>
      <c r="RZG78" s="243"/>
      <c r="RZH78" s="243"/>
      <c r="RZI78" s="243"/>
      <c r="RZJ78" s="243"/>
      <c r="RZK78" s="243"/>
      <c r="RZL78" s="243"/>
      <c r="RZM78" s="243"/>
      <c r="RZN78" s="243"/>
      <c r="RZO78" s="243"/>
      <c r="RZP78" s="243"/>
      <c r="RZQ78" s="243"/>
      <c r="RZR78" s="243"/>
      <c r="RZS78" s="243"/>
      <c r="RZT78" s="243"/>
      <c r="RZU78" s="243"/>
      <c r="RZV78" s="243"/>
      <c r="RZW78" s="243"/>
      <c r="RZX78" s="243"/>
      <c r="RZY78" s="243"/>
      <c r="RZZ78" s="243"/>
      <c r="SAA78" s="243"/>
      <c r="SAB78" s="243"/>
      <c r="SAC78" s="243"/>
      <c r="SAD78" s="243"/>
      <c r="SAE78" s="243"/>
      <c r="SAF78" s="243"/>
      <c r="SAG78" s="243"/>
      <c r="SAH78" s="243"/>
      <c r="SAI78" s="243"/>
      <c r="SAJ78" s="243"/>
      <c r="SAK78" s="243"/>
      <c r="SAL78" s="243"/>
      <c r="SAM78" s="243"/>
      <c r="SAN78" s="243"/>
      <c r="SAO78" s="243"/>
      <c r="SAP78" s="243"/>
      <c r="SAQ78" s="243"/>
      <c r="SAR78" s="243"/>
      <c r="SAS78" s="243"/>
      <c r="SAT78" s="243"/>
      <c r="SAU78" s="243"/>
      <c r="SAV78" s="243"/>
      <c r="SAW78" s="243"/>
      <c r="SAX78" s="243"/>
      <c r="SAY78" s="243"/>
      <c r="SAZ78" s="243"/>
      <c r="SBA78" s="243"/>
      <c r="SBB78" s="243"/>
      <c r="SBC78" s="243"/>
      <c r="SBD78" s="243"/>
      <c r="SBE78" s="243"/>
      <c r="SBF78" s="243"/>
      <c r="SBG78" s="243"/>
      <c r="SBH78" s="243"/>
      <c r="SBI78" s="243"/>
      <c r="SBJ78" s="243"/>
      <c r="SBK78" s="243"/>
      <c r="SBL78" s="243"/>
      <c r="SBM78" s="243"/>
      <c r="SBN78" s="243"/>
      <c r="SBO78" s="243"/>
      <c r="SBP78" s="243"/>
      <c r="SBQ78" s="243"/>
      <c r="SBR78" s="243"/>
      <c r="SBS78" s="243"/>
      <c r="SBT78" s="243"/>
      <c r="SBU78" s="243"/>
      <c r="SBV78" s="243"/>
      <c r="SBW78" s="243"/>
      <c r="SBX78" s="243"/>
      <c r="SBY78" s="243"/>
      <c r="SBZ78" s="243"/>
      <c r="SCA78" s="243"/>
      <c r="SCB78" s="243"/>
      <c r="SCC78" s="243"/>
      <c r="SCD78" s="243"/>
      <c r="SCE78" s="243"/>
      <c r="SCF78" s="243"/>
      <c r="SCG78" s="243"/>
      <c r="SCH78" s="243"/>
      <c r="SCI78" s="243"/>
      <c r="SCJ78" s="243"/>
      <c r="SCK78" s="243"/>
      <c r="SCL78" s="243"/>
      <c r="SCM78" s="243"/>
      <c r="SCN78" s="243"/>
      <c r="SCO78" s="243"/>
      <c r="SCP78" s="243"/>
      <c r="SCQ78" s="243"/>
      <c r="SCR78" s="243"/>
      <c r="SCS78" s="243"/>
      <c r="SCT78" s="243"/>
      <c r="SCU78" s="243"/>
      <c r="SCV78" s="243"/>
      <c r="SCW78" s="243"/>
      <c r="SCX78" s="243"/>
      <c r="SCY78" s="243"/>
      <c r="SCZ78" s="243"/>
      <c r="SDA78" s="243"/>
      <c r="SDB78" s="243"/>
      <c r="SDC78" s="243"/>
      <c r="SDD78" s="243"/>
      <c r="SDE78" s="243"/>
      <c r="SDF78" s="243"/>
      <c r="SDG78" s="243"/>
      <c r="SDH78" s="243"/>
      <c r="SDI78" s="243"/>
      <c r="SDJ78" s="243"/>
      <c r="SDK78" s="243"/>
      <c r="SDL78" s="243"/>
      <c r="SDM78" s="243"/>
      <c r="SDN78" s="243"/>
      <c r="SDO78" s="243"/>
      <c r="SDP78" s="243"/>
      <c r="SDQ78" s="243"/>
      <c r="SDR78" s="243"/>
      <c r="SDS78" s="243"/>
      <c r="SDT78" s="243"/>
      <c r="SDU78" s="243"/>
      <c r="SDV78" s="243"/>
      <c r="SDW78" s="243"/>
      <c r="SDX78" s="243"/>
      <c r="SDY78" s="243"/>
      <c r="SDZ78" s="243"/>
      <c r="SEA78" s="243"/>
      <c r="SEB78" s="243"/>
      <c r="SEC78" s="243"/>
      <c r="SED78" s="243"/>
      <c r="SEE78" s="243"/>
      <c r="SEF78" s="243"/>
      <c r="SEG78" s="243"/>
      <c r="SEH78" s="243"/>
      <c r="SEI78" s="243"/>
      <c r="SEJ78" s="243"/>
      <c r="SEK78" s="243"/>
      <c r="SEL78" s="243"/>
      <c r="SEM78" s="243"/>
      <c r="SEN78" s="243"/>
      <c r="SEO78" s="243"/>
      <c r="SEP78" s="243"/>
      <c r="SEQ78" s="243"/>
      <c r="SER78" s="243"/>
      <c r="SES78" s="243"/>
      <c r="SET78" s="243"/>
      <c r="SEU78" s="243"/>
      <c r="SEV78" s="243"/>
      <c r="SEW78" s="243"/>
      <c r="SEX78" s="243"/>
      <c r="SEY78" s="243"/>
      <c r="SEZ78" s="243"/>
      <c r="SFA78" s="243"/>
      <c r="SFB78" s="243"/>
      <c r="SFC78" s="243"/>
      <c r="SFD78" s="243"/>
      <c r="SFE78" s="243"/>
      <c r="SFF78" s="243"/>
      <c r="SFG78" s="243"/>
      <c r="SFH78" s="243"/>
      <c r="SFI78" s="243"/>
      <c r="SFJ78" s="243"/>
      <c r="SFK78" s="243"/>
      <c r="SFL78" s="243"/>
      <c r="SFM78" s="243"/>
      <c r="SFN78" s="243"/>
      <c r="SFO78" s="243"/>
      <c r="SFP78" s="243"/>
      <c r="SFQ78" s="243"/>
      <c r="SFR78" s="243"/>
      <c r="SFS78" s="243"/>
      <c r="SFT78" s="243"/>
      <c r="SFU78" s="243"/>
      <c r="SFV78" s="243"/>
      <c r="SFW78" s="243"/>
      <c r="SFX78" s="243"/>
      <c r="SFY78" s="243"/>
      <c r="SFZ78" s="243"/>
      <c r="SGA78" s="243"/>
      <c r="SGB78" s="243"/>
      <c r="SGC78" s="243"/>
      <c r="SGD78" s="243"/>
      <c r="SGE78" s="243"/>
      <c r="SGF78" s="243"/>
      <c r="SGG78" s="243"/>
      <c r="SGH78" s="243"/>
      <c r="SGI78" s="243"/>
      <c r="SGJ78" s="243"/>
      <c r="SGK78" s="243"/>
      <c r="SGL78" s="243"/>
      <c r="SGM78" s="243"/>
      <c r="SGN78" s="243"/>
      <c r="SGO78" s="243"/>
      <c r="SGP78" s="243"/>
      <c r="SGQ78" s="243"/>
      <c r="SGR78" s="243"/>
      <c r="SGS78" s="243"/>
      <c r="SGT78" s="243"/>
      <c r="SGU78" s="243"/>
      <c r="SGV78" s="243"/>
      <c r="SGW78" s="243"/>
      <c r="SGX78" s="243"/>
      <c r="SGY78" s="243"/>
      <c r="SGZ78" s="243"/>
      <c r="SHA78" s="243"/>
      <c r="SHB78" s="243"/>
      <c r="SHC78" s="243"/>
      <c r="SHD78" s="243"/>
      <c r="SHE78" s="243"/>
      <c r="SHF78" s="243"/>
      <c r="SHG78" s="243"/>
      <c r="SHH78" s="243"/>
      <c r="SHI78" s="243"/>
      <c r="SHJ78" s="243"/>
      <c r="SHK78" s="243"/>
      <c r="SHL78" s="243"/>
      <c r="SHM78" s="243"/>
      <c r="SHN78" s="243"/>
      <c r="SHO78" s="243"/>
      <c r="SHP78" s="243"/>
      <c r="SHQ78" s="243"/>
      <c r="SHR78" s="243"/>
      <c r="SHS78" s="243"/>
      <c r="SHT78" s="243"/>
      <c r="SHU78" s="243"/>
      <c r="SHV78" s="243"/>
      <c r="SHW78" s="243"/>
      <c r="SHX78" s="243"/>
      <c r="SHY78" s="243"/>
      <c r="SHZ78" s="243"/>
      <c r="SIA78" s="243"/>
      <c r="SIB78" s="243"/>
      <c r="SIC78" s="243"/>
      <c r="SID78" s="243"/>
      <c r="SIE78" s="243"/>
      <c r="SIF78" s="243"/>
      <c r="SIG78" s="243"/>
      <c r="SIH78" s="243"/>
      <c r="SII78" s="243"/>
      <c r="SIJ78" s="243"/>
      <c r="SIK78" s="243"/>
      <c r="SIL78" s="243"/>
      <c r="SIM78" s="243"/>
      <c r="SIN78" s="243"/>
      <c r="SIO78" s="243"/>
      <c r="SIP78" s="243"/>
      <c r="SIQ78" s="243"/>
      <c r="SIR78" s="243"/>
      <c r="SIS78" s="243"/>
      <c r="SIT78" s="243"/>
      <c r="SIU78" s="243"/>
      <c r="SIV78" s="243"/>
      <c r="SIW78" s="243"/>
      <c r="SIX78" s="243"/>
      <c r="SIY78" s="243"/>
      <c r="SIZ78" s="243"/>
      <c r="SJA78" s="243"/>
      <c r="SJB78" s="243"/>
      <c r="SJC78" s="243"/>
      <c r="SJD78" s="243"/>
      <c r="SJE78" s="243"/>
      <c r="SJF78" s="243"/>
      <c r="SJG78" s="243"/>
      <c r="SJH78" s="243"/>
      <c r="SJI78" s="243"/>
      <c r="SJJ78" s="243"/>
      <c r="SJK78" s="243"/>
      <c r="SJL78" s="243"/>
      <c r="SJM78" s="243"/>
      <c r="SJN78" s="243"/>
      <c r="SJO78" s="243"/>
      <c r="SJP78" s="243"/>
      <c r="SJQ78" s="243"/>
      <c r="SJR78" s="243"/>
      <c r="SJS78" s="243"/>
      <c r="SJT78" s="243"/>
      <c r="SJU78" s="243"/>
      <c r="SJV78" s="243"/>
      <c r="SJW78" s="243"/>
      <c r="SJX78" s="243"/>
      <c r="SJY78" s="243"/>
      <c r="SJZ78" s="243"/>
      <c r="SKA78" s="243"/>
      <c r="SKB78" s="243"/>
      <c r="SKC78" s="243"/>
      <c r="SKD78" s="243"/>
      <c r="SKE78" s="243"/>
      <c r="SKF78" s="243"/>
      <c r="SKG78" s="243"/>
      <c r="SKH78" s="243"/>
      <c r="SKI78" s="243"/>
      <c r="SKJ78" s="243"/>
      <c r="SKK78" s="243"/>
      <c r="SKL78" s="243"/>
      <c r="SKM78" s="243"/>
      <c r="SKN78" s="243"/>
      <c r="SKO78" s="243"/>
      <c r="SKP78" s="243"/>
      <c r="SKQ78" s="243"/>
      <c r="SKR78" s="243"/>
      <c r="SKS78" s="243"/>
      <c r="SKT78" s="243"/>
      <c r="SKU78" s="243"/>
      <c r="SKV78" s="243"/>
      <c r="SKW78" s="243"/>
      <c r="SKX78" s="243"/>
      <c r="SKY78" s="243"/>
      <c r="SKZ78" s="243"/>
      <c r="SLA78" s="243"/>
      <c r="SLB78" s="243"/>
      <c r="SLC78" s="243"/>
      <c r="SLD78" s="243"/>
      <c r="SLE78" s="243"/>
      <c r="SLF78" s="243"/>
      <c r="SLG78" s="243"/>
      <c r="SLH78" s="243"/>
      <c r="SLI78" s="243"/>
      <c r="SLJ78" s="243"/>
      <c r="SLK78" s="243"/>
      <c r="SLL78" s="243"/>
      <c r="SLM78" s="243"/>
      <c r="SLN78" s="243"/>
      <c r="SLO78" s="243"/>
      <c r="SLP78" s="243"/>
      <c r="SLQ78" s="243"/>
      <c r="SLR78" s="243"/>
      <c r="SLS78" s="243"/>
      <c r="SLT78" s="243"/>
      <c r="SLU78" s="243"/>
      <c r="SLV78" s="243"/>
      <c r="SLW78" s="243"/>
      <c r="SLX78" s="243"/>
      <c r="SLY78" s="243"/>
      <c r="SLZ78" s="243"/>
      <c r="SMA78" s="243"/>
      <c r="SMB78" s="243"/>
      <c r="SMC78" s="243"/>
      <c r="SMD78" s="243"/>
      <c r="SME78" s="243"/>
      <c r="SMF78" s="243"/>
      <c r="SMG78" s="243"/>
      <c r="SMH78" s="243"/>
      <c r="SMI78" s="243"/>
      <c r="SMJ78" s="243"/>
      <c r="SMK78" s="243"/>
      <c r="SML78" s="243"/>
      <c r="SMM78" s="243"/>
      <c r="SMN78" s="243"/>
      <c r="SMO78" s="243"/>
      <c r="SMP78" s="243"/>
      <c r="SMQ78" s="243"/>
      <c r="SMR78" s="243"/>
      <c r="SMS78" s="243"/>
      <c r="SMT78" s="243"/>
      <c r="SMU78" s="243"/>
      <c r="SMV78" s="243"/>
      <c r="SMW78" s="243"/>
      <c r="SMX78" s="243"/>
      <c r="SMY78" s="243"/>
      <c r="SMZ78" s="243"/>
      <c r="SNA78" s="243"/>
      <c r="SNB78" s="243"/>
      <c r="SNC78" s="243"/>
      <c r="SND78" s="243"/>
      <c r="SNE78" s="243"/>
      <c r="SNF78" s="243"/>
      <c r="SNG78" s="243"/>
      <c r="SNH78" s="243"/>
      <c r="SNI78" s="243"/>
      <c r="SNJ78" s="243"/>
      <c r="SNK78" s="243"/>
      <c r="SNL78" s="243"/>
      <c r="SNM78" s="243"/>
      <c r="SNN78" s="243"/>
      <c r="SNO78" s="243"/>
      <c r="SNP78" s="243"/>
      <c r="SNQ78" s="243"/>
      <c r="SNR78" s="243"/>
      <c r="SNS78" s="243"/>
      <c r="SNT78" s="243"/>
      <c r="SNU78" s="243"/>
      <c r="SNV78" s="243"/>
      <c r="SNW78" s="243"/>
      <c r="SNX78" s="243"/>
      <c r="SNY78" s="243"/>
      <c r="SNZ78" s="243"/>
      <c r="SOA78" s="243"/>
      <c r="SOB78" s="243"/>
      <c r="SOC78" s="243"/>
      <c r="SOD78" s="243"/>
      <c r="SOE78" s="243"/>
      <c r="SOF78" s="243"/>
      <c r="SOG78" s="243"/>
      <c r="SOH78" s="243"/>
      <c r="SOI78" s="243"/>
      <c r="SOJ78" s="243"/>
      <c r="SOK78" s="243"/>
      <c r="SOL78" s="243"/>
      <c r="SOM78" s="243"/>
      <c r="SON78" s="243"/>
      <c r="SOO78" s="243"/>
      <c r="SOP78" s="243"/>
      <c r="SOQ78" s="243"/>
      <c r="SOR78" s="243"/>
      <c r="SOS78" s="243"/>
      <c r="SOT78" s="243"/>
      <c r="SOU78" s="243"/>
      <c r="SOV78" s="243"/>
      <c r="SOW78" s="243"/>
      <c r="SOX78" s="243"/>
      <c r="SOY78" s="243"/>
      <c r="SOZ78" s="243"/>
      <c r="SPA78" s="243"/>
      <c r="SPB78" s="243"/>
      <c r="SPC78" s="243"/>
      <c r="SPD78" s="243"/>
      <c r="SPE78" s="243"/>
      <c r="SPF78" s="243"/>
      <c r="SPG78" s="243"/>
      <c r="SPH78" s="243"/>
      <c r="SPI78" s="243"/>
      <c r="SPJ78" s="243"/>
      <c r="SPK78" s="243"/>
      <c r="SPL78" s="243"/>
      <c r="SPM78" s="243"/>
      <c r="SPN78" s="243"/>
      <c r="SPO78" s="243"/>
      <c r="SPP78" s="243"/>
      <c r="SPQ78" s="243"/>
      <c r="SPR78" s="243"/>
      <c r="SPS78" s="243"/>
      <c r="SPT78" s="243"/>
      <c r="SPU78" s="243"/>
      <c r="SPV78" s="243"/>
      <c r="SPW78" s="243"/>
      <c r="SPX78" s="243"/>
      <c r="SPY78" s="243"/>
      <c r="SPZ78" s="243"/>
      <c r="SQA78" s="243"/>
      <c r="SQB78" s="243"/>
      <c r="SQC78" s="243"/>
      <c r="SQD78" s="243"/>
      <c r="SQE78" s="243"/>
      <c r="SQF78" s="243"/>
      <c r="SQG78" s="243"/>
      <c r="SQH78" s="243"/>
      <c r="SQI78" s="243"/>
      <c r="SQJ78" s="243"/>
      <c r="SQK78" s="243"/>
      <c r="SQL78" s="243"/>
      <c r="SQM78" s="243"/>
      <c r="SQN78" s="243"/>
      <c r="SQO78" s="243"/>
      <c r="SQP78" s="243"/>
      <c r="SQQ78" s="243"/>
      <c r="SQR78" s="243"/>
      <c r="SQS78" s="243"/>
      <c r="SQT78" s="243"/>
      <c r="SQU78" s="243"/>
      <c r="SQV78" s="243"/>
      <c r="SQW78" s="243"/>
      <c r="SQX78" s="243"/>
      <c r="SQY78" s="243"/>
      <c r="SQZ78" s="243"/>
      <c r="SRA78" s="243"/>
      <c r="SRB78" s="243"/>
      <c r="SRC78" s="243"/>
      <c r="SRD78" s="243"/>
      <c r="SRE78" s="243"/>
      <c r="SRF78" s="243"/>
      <c r="SRG78" s="243"/>
      <c r="SRH78" s="243"/>
      <c r="SRI78" s="243"/>
      <c r="SRJ78" s="243"/>
      <c r="SRK78" s="243"/>
      <c r="SRL78" s="243"/>
      <c r="SRM78" s="243"/>
      <c r="SRN78" s="243"/>
      <c r="SRO78" s="243"/>
      <c r="SRP78" s="243"/>
      <c r="SRQ78" s="243"/>
      <c r="SRR78" s="243"/>
      <c r="SRS78" s="243"/>
      <c r="SRT78" s="243"/>
      <c r="SRU78" s="243"/>
      <c r="SRV78" s="243"/>
      <c r="SRW78" s="243"/>
      <c r="SRX78" s="243"/>
      <c r="SRY78" s="243"/>
      <c r="SRZ78" s="243"/>
      <c r="SSA78" s="243"/>
      <c r="SSB78" s="243"/>
      <c r="SSC78" s="243"/>
      <c r="SSD78" s="243"/>
      <c r="SSE78" s="243"/>
      <c r="SSF78" s="243"/>
      <c r="SSG78" s="243"/>
      <c r="SSH78" s="243"/>
      <c r="SSI78" s="243"/>
      <c r="SSJ78" s="243"/>
      <c r="SSK78" s="243"/>
      <c r="SSL78" s="243"/>
      <c r="SSM78" s="243"/>
      <c r="SSN78" s="243"/>
      <c r="SSO78" s="243"/>
      <c r="SSP78" s="243"/>
      <c r="SSQ78" s="243"/>
      <c r="SSR78" s="243"/>
      <c r="SSS78" s="243"/>
      <c r="SST78" s="243"/>
      <c r="SSU78" s="243"/>
      <c r="SSV78" s="243"/>
      <c r="SSW78" s="243"/>
      <c r="SSX78" s="243"/>
      <c r="SSY78" s="243"/>
      <c r="SSZ78" s="243"/>
      <c r="STA78" s="243"/>
      <c r="STB78" s="243"/>
      <c r="STC78" s="243"/>
      <c r="STD78" s="243"/>
      <c r="STE78" s="243"/>
      <c r="STF78" s="243"/>
      <c r="STG78" s="243"/>
      <c r="STH78" s="243"/>
      <c r="STI78" s="243"/>
      <c r="STJ78" s="243"/>
      <c r="STK78" s="243"/>
      <c r="STL78" s="243"/>
      <c r="STM78" s="243"/>
      <c r="STN78" s="243"/>
      <c r="STO78" s="243"/>
      <c r="STP78" s="243"/>
      <c r="STQ78" s="243"/>
      <c r="STR78" s="243"/>
      <c r="STS78" s="243"/>
      <c r="STT78" s="243"/>
      <c r="STU78" s="243"/>
      <c r="STV78" s="243"/>
      <c r="STW78" s="243"/>
      <c r="STX78" s="243"/>
      <c r="STY78" s="243"/>
      <c r="STZ78" s="243"/>
      <c r="SUA78" s="243"/>
      <c r="SUB78" s="243"/>
      <c r="SUC78" s="243"/>
      <c r="SUD78" s="243"/>
      <c r="SUE78" s="243"/>
      <c r="SUF78" s="243"/>
      <c r="SUG78" s="243"/>
      <c r="SUH78" s="243"/>
      <c r="SUI78" s="243"/>
      <c r="SUJ78" s="243"/>
      <c r="SUK78" s="243"/>
      <c r="SUL78" s="243"/>
      <c r="SUM78" s="243"/>
      <c r="SUN78" s="243"/>
      <c r="SUO78" s="243"/>
      <c r="SUP78" s="243"/>
      <c r="SUQ78" s="243"/>
      <c r="SUR78" s="243"/>
      <c r="SUS78" s="243"/>
      <c r="SUT78" s="243"/>
      <c r="SUU78" s="243"/>
      <c r="SUV78" s="243"/>
      <c r="SUW78" s="243"/>
      <c r="SUX78" s="243"/>
      <c r="SUY78" s="243"/>
      <c r="SUZ78" s="243"/>
      <c r="SVA78" s="243"/>
      <c r="SVB78" s="243"/>
      <c r="SVC78" s="243"/>
      <c r="SVD78" s="243"/>
      <c r="SVE78" s="243"/>
      <c r="SVF78" s="243"/>
      <c r="SVG78" s="243"/>
      <c r="SVH78" s="243"/>
      <c r="SVI78" s="243"/>
      <c r="SVJ78" s="243"/>
      <c r="SVK78" s="243"/>
      <c r="SVL78" s="243"/>
      <c r="SVM78" s="243"/>
      <c r="SVN78" s="243"/>
      <c r="SVO78" s="243"/>
      <c r="SVP78" s="243"/>
      <c r="SVQ78" s="243"/>
      <c r="SVR78" s="243"/>
      <c r="SVS78" s="243"/>
      <c r="SVT78" s="243"/>
      <c r="SVU78" s="243"/>
      <c r="SVV78" s="243"/>
      <c r="SVW78" s="243"/>
      <c r="SVX78" s="243"/>
      <c r="SVY78" s="243"/>
      <c r="SVZ78" s="243"/>
      <c r="SWA78" s="243"/>
      <c r="SWB78" s="243"/>
      <c r="SWC78" s="243"/>
      <c r="SWD78" s="243"/>
      <c r="SWE78" s="243"/>
      <c r="SWF78" s="243"/>
      <c r="SWG78" s="243"/>
      <c r="SWH78" s="243"/>
      <c r="SWI78" s="243"/>
      <c r="SWJ78" s="243"/>
      <c r="SWK78" s="243"/>
      <c r="SWL78" s="243"/>
      <c r="SWM78" s="243"/>
      <c r="SWN78" s="243"/>
      <c r="SWO78" s="243"/>
      <c r="SWP78" s="243"/>
      <c r="SWQ78" s="243"/>
      <c r="SWR78" s="243"/>
      <c r="SWS78" s="243"/>
      <c r="SWT78" s="243"/>
      <c r="SWU78" s="243"/>
      <c r="SWV78" s="243"/>
      <c r="SWW78" s="243"/>
      <c r="SWX78" s="243"/>
      <c r="SWY78" s="243"/>
      <c r="SWZ78" s="243"/>
      <c r="SXA78" s="243"/>
      <c r="SXB78" s="243"/>
      <c r="SXC78" s="243"/>
      <c r="SXD78" s="243"/>
      <c r="SXE78" s="243"/>
      <c r="SXF78" s="243"/>
      <c r="SXG78" s="243"/>
      <c r="SXH78" s="243"/>
      <c r="SXI78" s="243"/>
      <c r="SXJ78" s="243"/>
      <c r="SXK78" s="243"/>
      <c r="SXL78" s="243"/>
      <c r="SXM78" s="243"/>
      <c r="SXN78" s="243"/>
      <c r="SXO78" s="243"/>
      <c r="SXP78" s="243"/>
      <c r="SXQ78" s="243"/>
      <c r="SXR78" s="243"/>
      <c r="SXS78" s="243"/>
      <c r="SXT78" s="243"/>
      <c r="SXU78" s="243"/>
      <c r="SXV78" s="243"/>
      <c r="SXW78" s="243"/>
      <c r="SXX78" s="243"/>
      <c r="SXY78" s="243"/>
      <c r="SXZ78" s="243"/>
      <c r="SYA78" s="243"/>
      <c r="SYB78" s="243"/>
      <c r="SYC78" s="243"/>
      <c r="SYD78" s="243"/>
      <c r="SYE78" s="243"/>
      <c r="SYF78" s="243"/>
      <c r="SYG78" s="243"/>
      <c r="SYH78" s="243"/>
      <c r="SYI78" s="243"/>
      <c r="SYJ78" s="243"/>
      <c r="SYK78" s="243"/>
      <c r="SYL78" s="243"/>
      <c r="SYM78" s="243"/>
      <c r="SYN78" s="243"/>
      <c r="SYO78" s="243"/>
      <c r="SYP78" s="243"/>
      <c r="SYQ78" s="243"/>
      <c r="SYR78" s="243"/>
      <c r="SYS78" s="243"/>
      <c r="SYT78" s="243"/>
      <c r="SYU78" s="243"/>
      <c r="SYV78" s="243"/>
      <c r="SYW78" s="243"/>
      <c r="SYX78" s="243"/>
      <c r="SYY78" s="243"/>
      <c r="SYZ78" s="243"/>
      <c r="SZA78" s="243"/>
      <c r="SZB78" s="243"/>
      <c r="SZC78" s="243"/>
      <c r="SZD78" s="243"/>
      <c r="SZE78" s="243"/>
      <c r="SZF78" s="243"/>
      <c r="SZG78" s="243"/>
      <c r="SZH78" s="243"/>
      <c r="SZI78" s="243"/>
      <c r="SZJ78" s="243"/>
      <c r="SZK78" s="243"/>
      <c r="SZL78" s="243"/>
      <c r="SZM78" s="243"/>
      <c r="SZN78" s="243"/>
      <c r="SZO78" s="243"/>
      <c r="SZP78" s="243"/>
      <c r="SZQ78" s="243"/>
      <c r="SZR78" s="243"/>
      <c r="SZS78" s="243"/>
      <c r="SZT78" s="243"/>
      <c r="SZU78" s="243"/>
      <c r="SZV78" s="243"/>
      <c r="SZW78" s="243"/>
      <c r="SZX78" s="243"/>
      <c r="SZY78" s="243"/>
      <c r="SZZ78" s="243"/>
      <c r="TAA78" s="243"/>
      <c r="TAB78" s="243"/>
      <c r="TAC78" s="243"/>
      <c r="TAD78" s="243"/>
      <c r="TAE78" s="243"/>
      <c r="TAF78" s="243"/>
      <c r="TAG78" s="243"/>
      <c r="TAH78" s="243"/>
      <c r="TAI78" s="243"/>
      <c r="TAJ78" s="243"/>
      <c r="TAK78" s="243"/>
      <c r="TAL78" s="243"/>
      <c r="TAM78" s="243"/>
      <c r="TAN78" s="243"/>
      <c r="TAO78" s="243"/>
      <c r="TAP78" s="243"/>
      <c r="TAQ78" s="243"/>
      <c r="TAR78" s="243"/>
      <c r="TAS78" s="243"/>
      <c r="TAT78" s="243"/>
      <c r="TAU78" s="243"/>
      <c r="TAV78" s="243"/>
      <c r="TAW78" s="243"/>
      <c r="TAX78" s="243"/>
      <c r="TAY78" s="243"/>
      <c r="TAZ78" s="243"/>
      <c r="TBA78" s="243"/>
      <c r="TBB78" s="243"/>
      <c r="TBC78" s="243"/>
      <c r="TBD78" s="243"/>
      <c r="TBE78" s="243"/>
      <c r="TBF78" s="243"/>
      <c r="TBG78" s="243"/>
      <c r="TBH78" s="243"/>
      <c r="TBI78" s="243"/>
      <c r="TBJ78" s="243"/>
      <c r="TBK78" s="243"/>
      <c r="TBL78" s="243"/>
      <c r="TBM78" s="243"/>
      <c r="TBN78" s="243"/>
      <c r="TBO78" s="243"/>
      <c r="TBP78" s="243"/>
      <c r="TBQ78" s="243"/>
      <c r="TBR78" s="243"/>
      <c r="TBS78" s="243"/>
      <c r="TBT78" s="243"/>
      <c r="TBU78" s="243"/>
      <c r="TBV78" s="243"/>
      <c r="TBW78" s="243"/>
      <c r="TBX78" s="243"/>
      <c r="TBY78" s="243"/>
      <c r="TBZ78" s="243"/>
      <c r="TCA78" s="243"/>
      <c r="TCB78" s="243"/>
      <c r="TCC78" s="243"/>
      <c r="TCD78" s="243"/>
      <c r="TCE78" s="243"/>
      <c r="TCF78" s="243"/>
      <c r="TCG78" s="243"/>
      <c r="TCH78" s="243"/>
      <c r="TCI78" s="243"/>
      <c r="TCJ78" s="243"/>
      <c r="TCK78" s="243"/>
      <c r="TCL78" s="243"/>
      <c r="TCM78" s="243"/>
      <c r="TCN78" s="243"/>
      <c r="TCO78" s="243"/>
      <c r="TCP78" s="243"/>
      <c r="TCQ78" s="243"/>
      <c r="TCR78" s="243"/>
      <c r="TCS78" s="243"/>
      <c r="TCT78" s="243"/>
      <c r="TCU78" s="243"/>
      <c r="TCV78" s="243"/>
      <c r="TCW78" s="243"/>
      <c r="TCX78" s="243"/>
      <c r="TCY78" s="243"/>
      <c r="TCZ78" s="243"/>
      <c r="TDA78" s="243"/>
      <c r="TDB78" s="243"/>
      <c r="TDC78" s="243"/>
      <c r="TDD78" s="243"/>
      <c r="TDE78" s="243"/>
      <c r="TDF78" s="243"/>
      <c r="TDG78" s="243"/>
      <c r="TDH78" s="243"/>
      <c r="TDI78" s="243"/>
      <c r="TDJ78" s="243"/>
      <c r="TDK78" s="243"/>
      <c r="TDL78" s="243"/>
      <c r="TDM78" s="243"/>
      <c r="TDN78" s="243"/>
      <c r="TDO78" s="243"/>
      <c r="TDP78" s="243"/>
      <c r="TDQ78" s="243"/>
      <c r="TDR78" s="243"/>
      <c r="TDS78" s="243"/>
      <c r="TDT78" s="243"/>
      <c r="TDU78" s="243"/>
      <c r="TDV78" s="243"/>
      <c r="TDW78" s="243"/>
      <c r="TDX78" s="243"/>
      <c r="TDY78" s="243"/>
      <c r="TDZ78" s="243"/>
      <c r="TEA78" s="243"/>
      <c r="TEB78" s="243"/>
      <c r="TEC78" s="243"/>
      <c r="TED78" s="243"/>
      <c r="TEE78" s="243"/>
      <c r="TEF78" s="243"/>
      <c r="TEG78" s="243"/>
      <c r="TEH78" s="243"/>
      <c r="TEI78" s="243"/>
      <c r="TEJ78" s="243"/>
      <c r="TEK78" s="243"/>
      <c r="TEL78" s="243"/>
      <c r="TEM78" s="243"/>
      <c r="TEN78" s="243"/>
      <c r="TEO78" s="243"/>
      <c r="TEP78" s="243"/>
      <c r="TEQ78" s="243"/>
      <c r="TER78" s="243"/>
      <c r="TES78" s="243"/>
      <c r="TET78" s="243"/>
      <c r="TEU78" s="243"/>
      <c r="TEV78" s="243"/>
      <c r="TEW78" s="243"/>
      <c r="TEX78" s="243"/>
      <c r="TEY78" s="243"/>
      <c r="TEZ78" s="243"/>
      <c r="TFA78" s="243"/>
      <c r="TFB78" s="243"/>
      <c r="TFC78" s="243"/>
      <c r="TFD78" s="243"/>
      <c r="TFE78" s="243"/>
      <c r="TFF78" s="243"/>
      <c r="TFG78" s="243"/>
      <c r="TFH78" s="243"/>
      <c r="TFI78" s="243"/>
      <c r="TFJ78" s="243"/>
      <c r="TFK78" s="243"/>
      <c r="TFL78" s="243"/>
      <c r="TFM78" s="243"/>
      <c r="TFN78" s="243"/>
      <c r="TFO78" s="243"/>
      <c r="TFP78" s="243"/>
      <c r="TFQ78" s="243"/>
      <c r="TFR78" s="243"/>
      <c r="TFS78" s="243"/>
      <c r="TFT78" s="243"/>
      <c r="TFU78" s="243"/>
      <c r="TFV78" s="243"/>
      <c r="TFW78" s="243"/>
      <c r="TFX78" s="243"/>
      <c r="TFY78" s="243"/>
      <c r="TFZ78" s="243"/>
      <c r="TGA78" s="243"/>
      <c r="TGB78" s="243"/>
      <c r="TGC78" s="243"/>
      <c r="TGD78" s="243"/>
      <c r="TGE78" s="243"/>
      <c r="TGF78" s="243"/>
      <c r="TGG78" s="243"/>
      <c r="TGH78" s="243"/>
      <c r="TGI78" s="243"/>
      <c r="TGJ78" s="243"/>
      <c r="TGK78" s="243"/>
      <c r="TGL78" s="243"/>
      <c r="TGM78" s="243"/>
      <c r="TGN78" s="243"/>
      <c r="TGO78" s="243"/>
      <c r="TGP78" s="243"/>
      <c r="TGQ78" s="243"/>
      <c r="TGR78" s="243"/>
      <c r="TGS78" s="243"/>
      <c r="TGT78" s="243"/>
      <c r="TGU78" s="243"/>
      <c r="TGV78" s="243"/>
      <c r="TGW78" s="243"/>
      <c r="TGX78" s="243"/>
      <c r="TGY78" s="243"/>
      <c r="TGZ78" s="243"/>
      <c r="THA78" s="243"/>
      <c r="THB78" s="243"/>
      <c r="THC78" s="243"/>
      <c r="THD78" s="243"/>
      <c r="THE78" s="243"/>
      <c r="THF78" s="243"/>
      <c r="THG78" s="243"/>
      <c r="THH78" s="243"/>
      <c r="THI78" s="243"/>
      <c r="THJ78" s="243"/>
      <c r="THK78" s="243"/>
      <c r="THL78" s="243"/>
      <c r="THM78" s="243"/>
      <c r="THN78" s="243"/>
      <c r="THO78" s="243"/>
      <c r="THP78" s="243"/>
      <c r="THQ78" s="243"/>
      <c r="THR78" s="243"/>
      <c r="THS78" s="243"/>
      <c r="THT78" s="243"/>
      <c r="THU78" s="243"/>
      <c r="THV78" s="243"/>
      <c r="THW78" s="243"/>
      <c r="THX78" s="243"/>
      <c r="THY78" s="243"/>
      <c r="THZ78" s="243"/>
      <c r="TIA78" s="243"/>
      <c r="TIB78" s="243"/>
      <c r="TIC78" s="243"/>
      <c r="TID78" s="243"/>
      <c r="TIE78" s="243"/>
      <c r="TIF78" s="243"/>
      <c r="TIG78" s="243"/>
      <c r="TIH78" s="243"/>
      <c r="TII78" s="243"/>
      <c r="TIJ78" s="243"/>
      <c r="TIK78" s="243"/>
      <c r="TIL78" s="243"/>
      <c r="TIM78" s="243"/>
      <c r="TIN78" s="243"/>
      <c r="TIO78" s="243"/>
      <c r="TIP78" s="243"/>
      <c r="TIQ78" s="243"/>
      <c r="TIR78" s="243"/>
      <c r="TIS78" s="243"/>
      <c r="TIT78" s="243"/>
      <c r="TIU78" s="243"/>
      <c r="TIV78" s="243"/>
      <c r="TIW78" s="243"/>
      <c r="TIX78" s="243"/>
      <c r="TIY78" s="243"/>
      <c r="TIZ78" s="243"/>
      <c r="TJA78" s="243"/>
      <c r="TJB78" s="243"/>
      <c r="TJC78" s="243"/>
      <c r="TJD78" s="243"/>
      <c r="TJE78" s="243"/>
      <c r="TJF78" s="243"/>
      <c r="TJG78" s="243"/>
      <c r="TJH78" s="243"/>
      <c r="TJI78" s="243"/>
      <c r="TJJ78" s="243"/>
      <c r="TJK78" s="243"/>
      <c r="TJL78" s="243"/>
      <c r="TJM78" s="243"/>
      <c r="TJN78" s="243"/>
      <c r="TJO78" s="243"/>
      <c r="TJP78" s="243"/>
      <c r="TJQ78" s="243"/>
      <c r="TJR78" s="243"/>
      <c r="TJS78" s="243"/>
      <c r="TJT78" s="243"/>
      <c r="TJU78" s="243"/>
      <c r="TJV78" s="243"/>
      <c r="TJW78" s="243"/>
      <c r="TJX78" s="243"/>
      <c r="TJY78" s="243"/>
      <c r="TJZ78" s="243"/>
      <c r="TKA78" s="243"/>
      <c r="TKB78" s="243"/>
      <c r="TKC78" s="243"/>
      <c r="TKD78" s="243"/>
      <c r="TKE78" s="243"/>
      <c r="TKF78" s="243"/>
      <c r="TKG78" s="243"/>
      <c r="TKH78" s="243"/>
      <c r="TKI78" s="243"/>
      <c r="TKJ78" s="243"/>
      <c r="TKK78" s="243"/>
      <c r="TKL78" s="243"/>
      <c r="TKM78" s="243"/>
      <c r="TKN78" s="243"/>
      <c r="TKO78" s="243"/>
      <c r="TKP78" s="243"/>
      <c r="TKQ78" s="243"/>
      <c r="TKR78" s="243"/>
      <c r="TKS78" s="243"/>
      <c r="TKT78" s="243"/>
      <c r="TKU78" s="243"/>
      <c r="TKV78" s="243"/>
      <c r="TKW78" s="243"/>
      <c r="TKX78" s="243"/>
      <c r="TKY78" s="243"/>
      <c r="TKZ78" s="243"/>
      <c r="TLA78" s="243"/>
      <c r="TLB78" s="243"/>
      <c r="TLC78" s="243"/>
      <c r="TLD78" s="243"/>
      <c r="TLE78" s="243"/>
      <c r="TLF78" s="243"/>
      <c r="TLG78" s="243"/>
      <c r="TLH78" s="243"/>
      <c r="TLI78" s="243"/>
      <c r="TLJ78" s="243"/>
      <c r="TLK78" s="243"/>
      <c r="TLL78" s="243"/>
      <c r="TLM78" s="243"/>
      <c r="TLN78" s="243"/>
      <c r="TLO78" s="243"/>
      <c r="TLP78" s="243"/>
      <c r="TLQ78" s="243"/>
      <c r="TLR78" s="243"/>
      <c r="TLS78" s="243"/>
      <c r="TLT78" s="243"/>
      <c r="TLU78" s="243"/>
      <c r="TLV78" s="243"/>
      <c r="TLW78" s="243"/>
      <c r="TLX78" s="243"/>
      <c r="TLY78" s="243"/>
      <c r="TLZ78" s="243"/>
      <c r="TMA78" s="243"/>
      <c r="TMB78" s="243"/>
      <c r="TMC78" s="243"/>
      <c r="TMD78" s="243"/>
      <c r="TME78" s="243"/>
      <c r="TMF78" s="243"/>
      <c r="TMG78" s="243"/>
      <c r="TMH78" s="243"/>
      <c r="TMI78" s="243"/>
      <c r="TMJ78" s="243"/>
      <c r="TMK78" s="243"/>
      <c r="TML78" s="243"/>
      <c r="TMM78" s="243"/>
      <c r="TMN78" s="243"/>
      <c r="TMO78" s="243"/>
      <c r="TMP78" s="243"/>
      <c r="TMQ78" s="243"/>
      <c r="TMR78" s="243"/>
      <c r="TMS78" s="243"/>
      <c r="TMT78" s="243"/>
      <c r="TMU78" s="243"/>
      <c r="TMV78" s="243"/>
      <c r="TMW78" s="243"/>
      <c r="TMX78" s="243"/>
      <c r="TMY78" s="243"/>
      <c r="TMZ78" s="243"/>
      <c r="TNA78" s="243"/>
      <c r="TNB78" s="243"/>
      <c r="TNC78" s="243"/>
      <c r="TND78" s="243"/>
      <c r="TNE78" s="243"/>
      <c r="TNF78" s="243"/>
      <c r="TNG78" s="243"/>
      <c r="TNH78" s="243"/>
      <c r="TNI78" s="243"/>
      <c r="TNJ78" s="243"/>
      <c r="TNK78" s="243"/>
      <c r="TNL78" s="243"/>
      <c r="TNM78" s="243"/>
      <c r="TNN78" s="243"/>
      <c r="TNO78" s="243"/>
      <c r="TNP78" s="243"/>
      <c r="TNQ78" s="243"/>
      <c r="TNR78" s="243"/>
      <c r="TNS78" s="243"/>
      <c r="TNT78" s="243"/>
      <c r="TNU78" s="243"/>
      <c r="TNV78" s="243"/>
      <c r="TNW78" s="243"/>
      <c r="TNX78" s="243"/>
      <c r="TNY78" s="243"/>
      <c r="TNZ78" s="243"/>
      <c r="TOA78" s="243"/>
      <c r="TOB78" s="243"/>
      <c r="TOC78" s="243"/>
      <c r="TOD78" s="243"/>
      <c r="TOE78" s="243"/>
      <c r="TOF78" s="243"/>
      <c r="TOG78" s="243"/>
      <c r="TOH78" s="243"/>
      <c r="TOI78" s="243"/>
      <c r="TOJ78" s="243"/>
      <c r="TOK78" s="243"/>
      <c r="TOL78" s="243"/>
      <c r="TOM78" s="243"/>
      <c r="TON78" s="243"/>
      <c r="TOO78" s="243"/>
      <c r="TOP78" s="243"/>
      <c r="TOQ78" s="243"/>
      <c r="TOR78" s="243"/>
      <c r="TOS78" s="243"/>
      <c r="TOT78" s="243"/>
      <c r="TOU78" s="243"/>
      <c r="TOV78" s="243"/>
      <c r="TOW78" s="243"/>
      <c r="TOX78" s="243"/>
      <c r="TOY78" s="243"/>
      <c r="TOZ78" s="243"/>
      <c r="TPA78" s="243"/>
      <c r="TPB78" s="243"/>
      <c r="TPC78" s="243"/>
      <c r="TPD78" s="243"/>
      <c r="TPE78" s="243"/>
      <c r="TPF78" s="243"/>
      <c r="TPG78" s="243"/>
      <c r="TPH78" s="243"/>
      <c r="TPI78" s="243"/>
      <c r="TPJ78" s="243"/>
      <c r="TPK78" s="243"/>
      <c r="TPL78" s="243"/>
      <c r="TPM78" s="243"/>
      <c r="TPN78" s="243"/>
      <c r="TPO78" s="243"/>
      <c r="TPP78" s="243"/>
      <c r="TPQ78" s="243"/>
      <c r="TPR78" s="243"/>
      <c r="TPS78" s="243"/>
      <c r="TPT78" s="243"/>
      <c r="TPU78" s="243"/>
      <c r="TPV78" s="243"/>
      <c r="TPW78" s="243"/>
      <c r="TPX78" s="243"/>
      <c r="TPY78" s="243"/>
      <c r="TPZ78" s="243"/>
      <c r="TQA78" s="243"/>
      <c r="TQB78" s="243"/>
      <c r="TQC78" s="243"/>
      <c r="TQD78" s="243"/>
      <c r="TQE78" s="243"/>
      <c r="TQF78" s="243"/>
      <c r="TQG78" s="243"/>
      <c r="TQH78" s="243"/>
      <c r="TQI78" s="243"/>
      <c r="TQJ78" s="243"/>
      <c r="TQK78" s="243"/>
      <c r="TQL78" s="243"/>
      <c r="TQM78" s="243"/>
      <c r="TQN78" s="243"/>
      <c r="TQO78" s="243"/>
      <c r="TQP78" s="243"/>
      <c r="TQQ78" s="243"/>
      <c r="TQR78" s="243"/>
      <c r="TQS78" s="243"/>
      <c r="TQT78" s="243"/>
      <c r="TQU78" s="243"/>
      <c r="TQV78" s="243"/>
      <c r="TQW78" s="243"/>
      <c r="TQX78" s="243"/>
      <c r="TQY78" s="243"/>
      <c r="TQZ78" s="243"/>
      <c r="TRA78" s="243"/>
      <c r="TRB78" s="243"/>
      <c r="TRC78" s="243"/>
      <c r="TRD78" s="243"/>
      <c r="TRE78" s="243"/>
      <c r="TRF78" s="243"/>
      <c r="TRG78" s="243"/>
      <c r="TRH78" s="243"/>
      <c r="TRI78" s="243"/>
      <c r="TRJ78" s="243"/>
      <c r="TRK78" s="243"/>
      <c r="TRL78" s="243"/>
      <c r="TRM78" s="243"/>
      <c r="TRN78" s="243"/>
      <c r="TRO78" s="243"/>
      <c r="TRP78" s="243"/>
      <c r="TRQ78" s="243"/>
      <c r="TRR78" s="243"/>
      <c r="TRS78" s="243"/>
      <c r="TRT78" s="243"/>
      <c r="TRU78" s="243"/>
      <c r="TRV78" s="243"/>
      <c r="TRW78" s="243"/>
      <c r="TRX78" s="243"/>
      <c r="TRY78" s="243"/>
      <c r="TRZ78" s="243"/>
      <c r="TSA78" s="243"/>
      <c r="TSB78" s="243"/>
      <c r="TSC78" s="243"/>
      <c r="TSD78" s="243"/>
      <c r="TSE78" s="243"/>
      <c r="TSF78" s="243"/>
      <c r="TSG78" s="243"/>
      <c r="TSH78" s="243"/>
      <c r="TSI78" s="243"/>
      <c r="TSJ78" s="243"/>
      <c r="TSK78" s="243"/>
      <c r="TSL78" s="243"/>
      <c r="TSM78" s="243"/>
      <c r="TSN78" s="243"/>
      <c r="TSO78" s="243"/>
      <c r="TSP78" s="243"/>
      <c r="TSQ78" s="243"/>
      <c r="TSR78" s="243"/>
      <c r="TSS78" s="243"/>
      <c r="TST78" s="243"/>
      <c r="TSU78" s="243"/>
      <c r="TSV78" s="243"/>
      <c r="TSW78" s="243"/>
      <c r="TSX78" s="243"/>
      <c r="TSY78" s="243"/>
      <c r="TSZ78" s="243"/>
      <c r="TTA78" s="243"/>
      <c r="TTB78" s="243"/>
      <c r="TTC78" s="243"/>
      <c r="TTD78" s="243"/>
      <c r="TTE78" s="243"/>
      <c r="TTF78" s="243"/>
      <c r="TTG78" s="243"/>
      <c r="TTH78" s="243"/>
      <c r="TTI78" s="243"/>
      <c r="TTJ78" s="243"/>
      <c r="TTK78" s="243"/>
      <c r="TTL78" s="243"/>
      <c r="TTM78" s="243"/>
      <c r="TTN78" s="243"/>
      <c r="TTO78" s="243"/>
      <c r="TTP78" s="243"/>
      <c r="TTQ78" s="243"/>
      <c r="TTR78" s="243"/>
      <c r="TTS78" s="243"/>
      <c r="TTT78" s="243"/>
      <c r="TTU78" s="243"/>
      <c r="TTV78" s="243"/>
      <c r="TTW78" s="243"/>
      <c r="TTX78" s="243"/>
      <c r="TTY78" s="243"/>
      <c r="TTZ78" s="243"/>
      <c r="TUA78" s="243"/>
      <c r="TUB78" s="243"/>
      <c r="TUC78" s="243"/>
      <c r="TUD78" s="243"/>
      <c r="TUE78" s="243"/>
      <c r="TUF78" s="243"/>
      <c r="TUG78" s="243"/>
      <c r="TUH78" s="243"/>
      <c r="TUI78" s="243"/>
      <c r="TUJ78" s="243"/>
      <c r="TUK78" s="243"/>
      <c r="TUL78" s="243"/>
      <c r="TUM78" s="243"/>
      <c r="TUN78" s="243"/>
      <c r="TUO78" s="243"/>
      <c r="TUP78" s="243"/>
      <c r="TUQ78" s="243"/>
      <c r="TUR78" s="243"/>
      <c r="TUS78" s="243"/>
      <c r="TUT78" s="243"/>
      <c r="TUU78" s="243"/>
      <c r="TUV78" s="243"/>
      <c r="TUW78" s="243"/>
      <c r="TUX78" s="243"/>
      <c r="TUY78" s="243"/>
      <c r="TUZ78" s="243"/>
      <c r="TVA78" s="243"/>
      <c r="TVB78" s="243"/>
      <c r="TVC78" s="243"/>
      <c r="TVD78" s="243"/>
      <c r="TVE78" s="243"/>
      <c r="TVF78" s="243"/>
      <c r="TVG78" s="243"/>
      <c r="TVH78" s="243"/>
      <c r="TVI78" s="243"/>
      <c r="TVJ78" s="243"/>
      <c r="TVK78" s="243"/>
      <c r="TVL78" s="243"/>
      <c r="TVM78" s="243"/>
      <c r="TVN78" s="243"/>
      <c r="TVO78" s="243"/>
      <c r="TVP78" s="243"/>
      <c r="TVQ78" s="243"/>
      <c r="TVR78" s="243"/>
      <c r="TVS78" s="243"/>
      <c r="TVT78" s="243"/>
      <c r="TVU78" s="243"/>
      <c r="TVV78" s="243"/>
      <c r="TVW78" s="243"/>
      <c r="TVX78" s="243"/>
      <c r="TVY78" s="243"/>
      <c r="TVZ78" s="243"/>
      <c r="TWA78" s="243"/>
      <c r="TWB78" s="243"/>
      <c r="TWC78" s="243"/>
      <c r="TWD78" s="243"/>
      <c r="TWE78" s="243"/>
      <c r="TWF78" s="243"/>
      <c r="TWG78" s="243"/>
      <c r="TWH78" s="243"/>
      <c r="TWI78" s="243"/>
      <c r="TWJ78" s="243"/>
      <c r="TWK78" s="243"/>
      <c r="TWL78" s="243"/>
      <c r="TWM78" s="243"/>
      <c r="TWN78" s="243"/>
      <c r="TWO78" s="243"/>
      <c r="TWP78" s="243"/>
      <c r="TWQ78" s="243"/>
      <c r="TWR78" s="243"/>
      <c r="TWS78" s="243"/>
      <c r="TWT78" s="243"/>
      <c r="TWU78" s="243"/>
      <c r="TWV78" s="243"/>
      <c r="TWW78" s="243"/>
      <c r="TWX78" s="243"/>
      <c r="TWY78" s="243"/>
      <c r="TWZ78" s="243"/>
      <c r="TXA78" s="243"/>
      <c r="TXB78" s="243"/>
      <c r="TXC78" s="243"/>
      <c r="TXD78" s="243"/>
      <c r="TXE78" s="243"/>
      <c r="TXF78" s="243"/>
      <c r="TXG78" s="243"/>
      <c r="TXH78" s="243"/>
      <c r="TXI78" s="243"/>
      <c r="TXJ78" s="243"/>
      <c r="TXK78" s="243"/>
      <c r="TXL78" s="243"/>
      <c r="TXM78" s="243"/>
      <c r="TXN78" s="243"/>
      <c r="TXO78" s="243"/>
      <c r="TXP78" s="243"/>
      <c r="TXQ78" s="243"/>
      <c r="TXR78" s="243"/>
      <c r="TXS78" s="243"/>
      <c r="TXT78" s="243"/>
      <c r="TXU78" s="243"/>
      <c r="TXV78" s="243"/>
      <c r="TXW78" s="243"/>
      <c r="TXX78" s="243"/>
      <c r="TXY78" s="243"/>
      <c r="TXZ78" s="243"/>
      <c r="TYA78" s="243"/>
      <c r="TYB78" s="243"/>
      <c r="TYC78" s="243"/>
      <c r="TYD78" s="243"/>
      <c r="TYE78" s="243"/>
      <c r="TYF78" s="243"/>
      <c r="TYG78" s="243"/>
      <c r="TYH78" s="243"/>
      <c r="TYI78" s="243"/>
      <c r="TYJ78" s="243"/>
      <c r="TYK78" s="243"/>
      <c r="TYL78" s="243"/>
      <c r="TYM78" s="243"/>
      <c r="TYN78" s="243"/>
      <c r="TYO78" s="243"/>
      <c r="TYP78" s="243"/>
      <c r="TYQ78" s="243"/>
      <c r="TYR78" s="243"/>
      <c r="TYS78" s="243"/>
      <c r="TYT78" s="243"/>
      <c r="TYU78" s="243"/>
      <c r="TYV78" s="243"/>
      <c r="TYW78" s="243"/>
      <c r="TYX78" s="243"/>
      <c r="TYY78" s="243"/>
      <c r="TYZ78" s="243"/>
      <c r="TZA78" s="243"/>
      <c r="TZB78" s="243"/>
      <c r="TZC78" s="243"/>
      <c r="TZD78" s="243"/>
      <c r="TZE78" s="243"/>
      <c r="TZF78" s="243"/>
      <c r="TZG78" s="243"/>
      <c r="TZH78" s="243"/>
      <c r="TZI78" s="243"/>
      <c r="TZJ78" s="243"/>
      <c r="TZK78" s="243"/>
      <c r="TZL78" s="243"/>
      <c r="TZM78" s="243"/>
      <c r="TZN78" s="243"/>
      <c r="TZO78" s="243"/>
      <c r="TZP78" s="243"/>
      <c r="TZQ78" s="243"/>
      <c r="TZR78" s="243"/>
      <c r="TZS78" s="243"/>
      <c r="TZT78" s="243"/>
      <c r="TZU78" s="243"/>
      <c r="TZV78" s="243"/>
      <c r="TZW78" s="243"/>
      <c r="TZX78" s="243"/>
      <c r="TZY78" s="243"/>
      <c r="TZZ78" s="243"/>
      <c r="UAA78" s="243"/>
      <c r="UAB78" s="243"/>
      <c r="UAC78" s="243"/>
      <c r="UAD78" s="243"/>
      <c r="UAE78" s="243"/>
      <c r="UAF78" s="243"/>
      <c r="UAG78" s="243"/>
      <c r="UAH78" s="243"/>
      <c r="UAI78" s="243"/>
      <c r="UAJ78" s="243"/>
      <c r="UAK78" s="243"/>
      <c r="UAL78" s="243"/>
      <c r="UAM78" s="243"/>
      <c r="UAN78" s="243"/>
      <c r="UAO78" s="243"/>
      <c r="UAP78" s="243"/>
      <c r="UAQ78" s="243"/>
      <c r="UAR78" s="243"/>
      <c r="UAS78" s="243"/>
      <c r="UAT78" s="243"/>
      <c r="UAU78" s="243"/>
      <c r="UAV78" s="243"/>
      <c r="UAW78" s="243"/>
      <c r="UAX78" s="243"/>
      <c r="UAY78" s="243"/>
      <c r="UAZ78" s="243"/>
      <c r="UBA78" s="243"/>
      <c r="UBB78" s="243"/>
      <c r="UBC78" s="243"/>
      <c r="UBD78" s="243"/>
      <c r="UBE78" s="243"/>
      <c r="UBF78" s="243"/>
      <c r="UBG78" s="243"/>
      <c r="UBH78" s="243"/>
      <c r="UBI78" s="243"/>
      <c r="UBJ78" s="243"/>
      <c r="UBK78" s="243"/>
      <c r="UBL78" s="243"/>
      <c r="UBM78" s="243"/>
      <c r="UBN78" s="243"/>
      <c r="UBO78" s="243"/>
      <c r="UBP78" s="243"/>
      <c r="UBQ78" s="243"/>
      <c r="UBR78" s="243"/>
      <c r="UBS78" s="243"/>
      <c r="UBT78" s="243"/>
      <c r="UBU78" s="243"/>
      <c r="UBV78" s="243"/>
      <c r="UBW78" s="243"/>
      <c r="UBX78" s="243"/>
      <c r="UBY78" s="243"/>
      <c r="UBZ78" s="243"/>
      <c r="UCA78" s="243"/>
      <c r="UCB78" s="243"/>
      <c r="UCC78" s="243"/>
      <c r="UCD78" s="243"/>
      <c r="UCE78" s="243"/>
      <c r="UCF78" s="243"/>
      <c r="UCG78" s="243"/>
      <c r="UCH78" s="243"/>
      <c r="UCI78" s="243"/>
      <c r="UCJ78" s="243"/>
      <c r="UCK78" s="243"/>
      <c r="UCL78" s="243"/>
      <c r="UCM78" s="243"/>
      <c r="UCN78" s="243"/>
      <c r="UCO78" s="243"/>
      <c r="UCP78" s="243"/>
      <c r="UCQ78" s="243"/>
      <c r="UCR78" s="243"/>
      <c r="UCS78" s="243"/>
      <c r="UCT78" s="243"/>
      <c r="UCU78" s="243"/>
      <c r="UCV78" s="243"/>
      <c r="UCW78" s="243"/>
      <c r="UCX78" s="243"/>
      <c r="UCY78" s="243"/>
      <c r="UCZ78" s="243"/>
      <c r="UDA78" s="243"/>
      <c r="UDB78" s="243"/>
      <c r="UDC78" s="243"/>
      <c r="UDD78" s="243"/>
      <c r="UDE78" s="243"/>
      <c r="UDF78" s="243"/>
      <c r="UDG78" s="243"/>
      <c r="UDH78" s="243"/>
      <c r="UDI78" s="243"/>
      <c r="UDJ78" s="243"/>
      <c r="UDK78" s="243"/>
      <c r="UDL78" s="243"/>
      <c r="UDM78" s="243"/>
      <c r="UDN78" s="243"/>
      <c r="UDO78" s="243"/>
      <c r="UDP78" s="243"/>
      <c r="UDQ78" s="243"/>
      <c r="UDR78" s="243"/>
      <c r="UDS78" s="243"/>
      <c r="UDT78" s="243"/>
      <c r="UDU78" s="243"/>
      <c r="UDV78" s="243"/>
      <c r="UDW78" s="243"/>
      <c r="UDX78" s="243"/>
      <c r="UDY78" s="243"/>
      <c r="UDZ78" s="243"/>
      <c r="UEA78" s="243"/>
      <c r="UEB78" s="243"/>
      <c r="UEC78" s="243"/>
      <c r="UED78" s="243"/>
      <c r="UEE78" s="243"/>
      <c r="UEF78" s="243"/>
      <c r="UEG78" s="243"/>
      <c r="UEH78" s="243"/>
      <c r="UEI78" s="243"/>
      <c r="UEJ78" s="243"/>
      <c r="UEK78" s="243"/>
      <c r="UEL78" s="243"/>
      <c r="UEM78" s="243"/>
      <c r="UEN78" s="243"/>
      <c r="UEO78" s="243"/>
      <c r="UEP78" s="243"/>
      <c r="UEQ78" s="243"/>
      <c r="UER78" s="243"/>
      <c r="UES78" s="243"/>
      <c r="UET78" s="243"/>
      <c r="UEU78" s="243"/>
      <c r="UEV78" s="243"/>
      <c r="UEW78" s="243"/>
      <c r="UEX78" s="243"/>
      <c r="UEY78" s="243"/>
      <c r="UEZ78" s="243"/>
      <c r="UFA78" s="243"/>
      <c r="UFB78" s="243"/>
      <c r="UFC78" s="243"/>
      <c r="UFD78" s="243"/>
      <c r="UFE78" s="243"/>
      <c r="UFF78" s="243"/>
      <c r="UFG78" s="243"/>
      <c r="UFH78" s="243"/>
      <c r="UFI78" s="243"/>
      <c r="UFJ78" s="243"/>
      <c r="UFK78" s="243"/>
      <c r="UFL78" s="243"/>
      <c r="UFM78" s="243"/>
      <c r="UFN78" s="243"/>
      <c r="UFO78" s="243"/>
      <c r="UFP78" s="243"/>
      <c r="UFQ78" s="243"/>
      <c r="UFR78" s="243"/>
      <c r="UFS78" s="243"/>
      <c r="UFT78" s="243"/>
      <c r="UFU78" s="243"/>
      <c r="UFV78" s="243"/>
      <c r="UFW78" s="243"/>
      <c r="UFX78" s="243"/>
      <c r="UFY78" s="243"/>
      <c r="UFZ78" s="243"/>
      <c r="UGA78" s="243"/>
      <c r="UGB78" s="243"/>
      <c r="UGC78" s="243"/>
      <c r="UGD78" s="243"/>
      <c r="UGE78" s="243"/>
      <c r="UGF78" s="243"/>
      <c r="UGG78" s="243"/>
      <c r="UGH78" s="243"/>
      <c r="UGI78" s="243"/>
      <c r="UGJ78" s="243"/>
      <c r="UGK78" s="243"/>
      <c r="UGL78" s="243"/>
      <c r="UGM78" s="243"/>
      <c r="UGN78" s="243"/>
      <c r="UGO78" s="243"/>
      <c r="UGP78" s="243"/>
      <c r="UGQ78" s="243"/>
      <c r="UGR78" s="243"/>
      <c r="UGS78" s="243"/>
      <c r="UGT78" s="243"/>
      <c r="UGU78" s="243"/>
      <c r="UGV78" s="243"/>
      <c r="UGW78" s="243"/>
      <c r="UGX78" s="243"/>
      <c r="UGY78" s="243"/>
      <c r="UGZ78" s="243"/>
      <c r="UHA78" s="243"/>
      <c r="UHB78" s="243"/>
      <c r="UHC78" s="243"/>
      <c r="UHD78" s="243"/>
      <c r="UHE78" s="243"/>
      <c r="UHF78" s="243"/>
      <c r="UHG78" s="243"/>
      <c r="UHH78" s="243"/>
      <c r="UHI78" s="243"/>
      <c r="UHJ78" s="243"/>
      <c r="UHK78" s="243"/>
      <c r="UHL78" s="243"/>
      <c r="UHM78" s="243"/>
      <c r="UHN78" s="243"/>
      <c r="UHO78" s="243"/>
      <c r="UHP78" s="243"/>
      <c r="UHQ78" s="243"/>
      <c r="UHR78" s="243"/>
      <c r="UHS78" s="243"/>
      <c r="UHT78" s="243"/>
      <c r="UHU78" s="243"/>
      <c r="UHV78" s="243"/>
      <c r="UHW78" s="243"/>
      <c r="UHX78" s="243"/>
      <c r="UHY78" s="243"/>
      <c r="UHZ78" s="243"/>
      <c r="UIA78" s="243"/>
      <c r="UIB78" s="243"/>
      <c r="UIC78" s="243"/>
      <c r="UID78" s="243"/>
      <c r="UIE78" s="243"/>
      <c r="UIF78" s="243"/>
      <c r="UIG78" s="243"/>
      <c r="UIH78" s="243"/>
      <c r="UII78" s="243"/>
      <c r="UIJ78" s="243"/>
      <c r="UIK78" s="243"/>
      <c r="UIL78" s="243"/>
      <c r="UIM78" s="243"/>
      <c r="UIN78" s="243"/>
      <c r="UIO78" s="243"/>
      <c r="UIP78" s="243"/>
      <c r="UIQ78" s="243"/>
      <c r="UIR78" s="243"/>
      <c r="UIS78" s="243"/>
      <c r="UIT78" s="243"/>
      <c r="UIU78" s="243"/>
      <c r="UIV78" s="243"/>
      <c r="UIW78" s="243"/>
      <c r="UIX78" s="243"/>
      <c r="UIY78" s="243"/>
      <c r="UIZ78" s="243"/>
      <c r="UJA78" s="243"/>
      <c r="UJB78" s="243"/>
      <c r="UJC78" s="243"/>
      <c r="UJD78" s="243"/>
      <c r="UJE78" s="243"/>
      <c r="UJF78" s="243"/>
      <c r="UJG78" s="243"/>
      <c r="UJH78" s="243"/>
      <c r="UJI78" s="243"/>
      <c r="UJJ78" s="243"/>
      <c r="UJK78" s="243"/>
      <c r="UJL78" s="243"/>
      <c r="UJM78" s="243"/>
      <c r="UJN78" s="243"/>
      <c r="UJO78" s="243"/>
      <c r="UJP78" s="243"/>
      <c r="UJQ78" s="243"/>
      <c r="UJR78" s="243"/>
      <c r="UJS78" s="243"/>
      <c r="UJT78" s="243"/>
      <c r="UJU78" s="243"/>
      <c r="UJV78" s="243"/>
      <c r="UJW78" s="243"/>
      <c r="UJX78" s="243"/>
      <c r="UJY78" s="243"/>
      <c r="UJZ78" s="243"/>
      <c r="UKA78" s="243"/>
      <c r="UKB78" s="243"/>
      <c r="UKC78" s="243"/>
      <c r="UKD78" s="243"/>
      <c r="UKE78" s="243"/>
      <c r="UKF78" s="243"/>
      <c r="UKG78" s="243"/>
      <c r="UKH78" s="243"/>
      <c r="UKI78" s="243"/>
      <c r="UKJ78" s="243"/>
      <c r="UKK78" s="243"/>
      <c r="UKL78" s="243"/>
      <c r="UKM78" s="243"/>
      <c r="UKN78" s="243"/>
      <c r="UKO78" s="243"/>
      <c r="UKP78" s="243"/>
      <c r="UKQ78" s="243"/>
      <c r="UKR78" s="243"/>
      <c r="UKS78" s="243"/>
      <c r="UKT78" s="243"/>
      <c r="UKU78" s="243"/>
      <c r="UKV78" s="243"/>
      <c r="UKW78" s="243"/>
      <c r="UKX78" s="243"/>
      <c r="UKY78" s="243"/>
      <c r="UKZ78" s="243"/>
      <c r="ULA78" s="243"/>
      <c r="ULB78" s="243"/>
      <c r="ULC78" s="243"/>
      <c r="ULD78" s="243"/>
      <c r="ULE78" s="243"/>
      <c r="ULF78" s="243"/>
      <c r="ULG78" s="243"/>
      <c r="ULH78" s="243"/>
      <c r="ULI78" s="243"/>
      <c r="ULJ78" s="243"/>
      <c r="ULK78" s="243"/>
      <c r="ULL78" s="243"/>
      <c r="ULM78" s="243"/>
      <c r="ULN78" s="243"/>
      <c r="ULO78" s="243"/>
      <c r="ULP78" s="243"/>
      <c r="ULQ78" s="243"/>
      <c r="ULR78" s="243"/>
      <c r="ULS78" s="243"/>
      <c r="ULT78" s="243"/>
      <c r="ULU78" s="243"/>
      <c r="ULV78" s="243"/>
      <c r="ULW78" s="243"/>
      <c r="ULX78" s="243"/>
      <c r="ULY78" s="243"/>
      <c r="ULZ78" s="243"/>
      <c r="UMA78" s="243"/>
      <c r="UMB78" s="243"/>
      <c r="UMC78" s="243"/>
      <c r="UMD78" s="243"/>
      <c r="UME78" s="243"/>
      <c r="UMF78" s="243"/>
      <c r="UMG78" s="243"/>
      <c r="UMH78" s="243"/>
      <c r="UMI78" s="243"/>
      <c r="UMJ78" s="243"/>
      <c r="UMK78" s="243"/>
      <c r="UML78" s="243"/>
      <c r="UMM78" s="243"/>
      <c r="UMN78" s="243"/>
      <c r="UMO78" s="243"/>
      <c r="UMP78" s="243"/>
      <c r="UMQ78" s="243"/>
      <c r="UMR78" s="243"/>
      <c r="UMS78" s="243"/>
      <c r="UMT78" s="243"/>
      <c r="UMU78" s="243"/>
      <c r="UMV78" s="243"/>
      <c r="UMW78" s="243"/>
      <c r="UMX78" s="243"/>
      <c r="UMY78" s="243"/>
      <c r="UMZ78" s="243"/>
      <c r="UNA78" s="243"/>
      <c r="UNB78" s="243"/>
      <c r="UNC78" s="243"/>
      <c r="UND78" s="243"/>
      <c r="UNE78" s="243"/>
      <c r="UNF78" s="243"/>
      <c r="UNG78" s="243"/>
      <c r="UNH78" s="243"/>
      <c r="UNI78" s="243"/>
      <c r="UNJ78" s="243"/>
      <c r="UNK78" s="243"/>
      <c r="UNL78" s="243"/>
      <c r="UNM78" s="243"/>
      <c r="UNN78" s="243"/>
      <c r="UNO78" s="243"/>
      <c r="UNP78" s="243"/>
      <c r="UNQ78" s="243"/>
      <c r="UNR78" s="243"/>
      <c r="UNS78" s="243"/>
      <c r="UNT78" s="243"/>
      <c r="UNU78" s="243"/>
      <c r="UNV78" s="243"/>
      <c r="UNW78" s="243"/>
      <c r="UNX78" s="243"/>
      <c r="UNY78" s="243"/>
      <c r="UNZ78" s="243"/>
      <c r="UOA78" s="243"/>
      <c r="UOB78" s="243"/>
      <c r="UOC78" s="243"/>
      <c r="UOD78" s="243"/>
      <c r="UOE78" s="243"/>
      <c r="UOF78" s="243"/>
      <c r="UOG78" s="243"/>
      <c r="UOH78" s="243"/>
      <c r="UOI78" s="243"/>
      <c r="UOJ78" s="243"/>
      <c r="UOK78" s="243"/>
      <c r="UOL78" s="243"/>
      <c r="UOM78" s="243"/>
      <c r="UON78" s="243"/>
      <c r="UOO78" s="243"/>
      <c r="UOP78" s="243"/>
      <c r="UOQ78" s="243"/>
      <c r="UOR78" s="243"/>
      <c r="UOS78" s="243"/>
      <c r="UOT78" s="243"/>
      <c r="UOU78" s="243"/>
      <c r="UOV78" s="243"/>
      <c r="UOW78" s="243"/>
      <c r="UOX78" s="243"/>
      <c r="UOY78" s="243"/>
      <c r="UOZ78" s="243"/>
      <c r="UPA78" s="243"/>
      <c r="UPB78" s="243"/>
      <c r="UPC78" s="243"/>
      <c r="UPD78" s="243"/>
      <c r="UPE78" s="243"/>
      <c r="UPF78" s="243"/>
      <c r="UPG78" s="243"/>
      <c r="UPH78" s="243"/>
      <c r="UPI78" s="243"/>
      <c r="UPJ78" s="243"/>
      <c r="UPK78" s="243"/>
      <c r="UPL78" s="243"/>
      <c r="UPM78" s="243"/>
      <c r="UPN78" s="243"/>
      <c r="UPO78" s="243"/>
      <c r="UPP78" s="243"/>
      <c r="UPQ78" s="243"/>
      <c r="UPR78" s="243"/>
      <c r="UPS78" s="243"/>
      <c r="UPT78" s="243"/>
      <c r="UPU78" s="243"/>
      <c r="UPV78" s="243"/>
      <c r="UPW78" s="243"/>
      <c r="UPX78" s="243"/>
      <c r="UPY78" s="243"/>
      <c r="UPZ78" s="243"/>
      <c r="UQA78" s="243"/>
      <c r="UQB78" s="243"/>
      <c r="UQC78" s="243"/>
      <c r="UQD78" s="243"/>
      <c r="UQE78" s="243"/>
      <c r="UQF78" s="243"/>
      <c r="UQG78" s="243"/>
      <c r="UQH78" s="243"/>
      <c r="UQI78" s="243"/>
      <c r="UQJ78" s="243"/>
      <c r="UQK78" s="243"/>
      <c r="UQL78" s="243"/>
      <c r="UQM78" s="243"/>
      <c r="UQN78" s="243"/>
      <c r="UQO78" s="243"/>
      <c r="UQP78" s="243"/>
      <c r="UQQ78" s="243"/>
      <c r="UQR78" s="243"/>
      <c r="UQS78" s="243"/>
      <c r="UQT78" s="243"/>
      <c r="UQU78" s="243"/>
      <c r="UQV78" s="243"/>
      <c r="UQW78" s="243"/>
      <c r="UQX78" s="243"/>
      <c r="UQY78" s="243"/>
      <c r="UQZ78" s="243"/>
      <c r="URA78" s="243"/>
      <c r="URB78" s="243"/>
      <c r="URC78" s="243"/>
      <c r="URD78" s="243"/>
      <c r="URE78" s="243"/>
      <c r="URF78" s="243"/>
      <c r="URG78" s="243"/>
      <c r="URH78" s="243"/>
      <c r="URI78" s="243"/>
      <c r="URJ78" s="243"/>
      <c r="URK78" s="243"/>
      <c r="URL78" s="243"/>
      <c r="URM78" s="243"/>
      <c r="URN78" s="243"/>
      <c r="URO78" s="243"/>
      <c r="URP78" s="243"/>
      <c r="URQ78" s="243"/>
      <c r="URR78" s="243"/>
      <c r="URS78" s="243"/>
      <c r="URT78" s="243"/>
      <c r="URU78" s="243"/>
      <c r="URV78" s="243"/>
      <c r="URW78" s="243"/>
      <c r="URX78" s="243"/>
      <c r="URY78" s="243"/>
      <c r="URZ78" s="243"/>
      <c r="USA78" s="243"/>
      <c r="USB78" s="243"/>
      <c r="USC78" s="243"/>
      <c r="USD78" s="243"/>
      <c r="USE78" s="243"/>
      <c r="USF78" s="243"/>
      <c r="USG78" s="243"/>
      <c r="USH78" s="243"/>
      <c r="USI78" s="243"/>
      <c r="USJ78" s="243"/>
      <c r="USK78" s="243"/>
      <c r="USL78" s="243"/>
      <c r="USM78" s="243"/>
      <c r="USN78" s="243"/>
      <c r="USO78" s="243"/>
      <c r="USP78" s="243"/>
      <c r="USQ78" s="243"/>
      <c r="USR78" s="243"/>
      <c r="USS78" s="243"/>
      <c r="UST78" s="243"/>
      <c r="USU78" s="243"/>
      <c r="USV78" s="243"/>
      <c r="USW78" s="243"/>
      <c r="USX78" s="243"/>
      <c r="USY78" s="243"/>
      <c r="USZ78" s="243"/>
      <c r="UTA78" s="243"/>
      <c r="UTB78" s="243"/>
      <c r="UTC78" s="243"/>
      <c r="UTD78" s="243"/>
      <c r="UTE78" s="243"/>
      <c r="UTF78" s="243"/>
      <c r="UTG78" s="243"/>
      <c r="UTH78" s="243"/>
      <c r="UTI78" s="243"/>
      <c r="UTJ78" s="243"/>
      <c r="UTK78" s="243"/>
      <c r="UTL78" s="243"/>
      <c r="UTM78" s="243"/>
      <c r="UTN78" s="243"/>
      <c r="UTO78" s="243"/>
      <c r="UTP78" s="243"/>
      <c r="UTQ78" s="243"/>
      <c r="UTR78" s="243"/>
      <c r="UTS78" s="243"/>
      <c r="UTT78" s="243"/>
      <c r="UTU78" s="243"/>
      <c r="UTV78" s="243"/>
      <c r="UTW78" s="243"/>
      <c r="UTX78" s="243"/>
      <c r="UTY78" s="243"/>
      <c r="UTZ78" s="243"/>
      <c r="UUA78" s="243"/>
      <c r="UUB78" s="243"/>
      <c r="UUC78" s="243"/>
      <c r="UUD78" s="243"/>
      <c r="UUE78" s="243"/>
      <c r="UUF78" s="243"/>
      <c r="UUG78" s="243"/>
      <c r="UUH78" s="243"/>
      <c r="UUI78" s="243"/>
      <c r="UUJ78" s="243"/>
      <c r="UUK78" s="243"/>
      <c r="UUL78" s="243"/>
      <c r="UUM78" s="243"/>
      <c r="UUN78" s="243"/>
      <c r="UUO78" s="243"/>
      <c r="UUP78" s="243"/>
      <c r="UUQ78" s="243"/>
      <c r="UUR78" s="243"/>
      <c r="UUS78" s="243"/>
      <c r="UUT78" s="243"/>
      <c r="UUU78" s="243"/>
      <c r="UUV78" s="243"/>
      <c r="UUW78" s="243"/>
      <c r="UUX78" s="243"/>
      <c r="UUY78" s="243"/>
      <c r="UUZ78" s="243"/>
      <c r="UVA78" s="243"/>
      <c r="UVB78" s="243"/>
      <c r="UVC78" s="243"/>
      <c r="UVD78" s="243"/>
      <c r="UVE78" s="243"/>
      <c r="UVF78" s="243"/>
      <c r="UVG78" s="243"/>
      <c r="UVH78" s="243"/>
      <c r="UVI78" s="243"/>
      <c r="UVJ78" s="243"/>
      <c r="UVK78" s="243"/>
      <c r="UVL78" s="243"/>
      <c r="UVM78" s="243"/>
      <c r="UVN78" s="243"/>
      <c r="UVO78" s="243"/>
      <c r="UVP78" s="243"/>
      <c r="UVQ78" s="243"/>
      <c r="UVR78" s="243"/>
      <c r="UVS78" s="243"/>
      <c r="UVT78" s="243"/>
      <c r="UVU78" s="243"/>
      <c r="UVV78" s="243"/>
      <c r="UVW78" s="243"/>
      <c r="UVX78" s="243"/>
      <c r="UVY78" s="243"/>
      <c r="UVZ78" s="243"/>
      <c r="UWA78" s="243"/>
      <c r="UWB78" s="243"/>
      <c r="UWC78" s="243"/>
      <c r="UWD78" s="243"/>
      <c r="UWE78" s="243"/>
      <c r="UWF78" s="243"/>
      <c r="UWG78" s="243"/>
      <c r="UWH78" s="243"/>
      <c r="UWI78" s="243"/>
      <c r="UWJ78" s="243"/>
      <c r="UWK78" s="243"/>
      <c r="UWL78" s="243"/>
      <c r="UWM78" s="243"/>
      <c r="UWN78" s="243"/>
      <c r="UWO78" s="243"/>
      <c r="UWP78" s="243"/>
      <c r="UWQ78" s="243"/>
      <c r="UWR78" s="243"/>
      <c r="UWS78" s="243"/>
      <c r="UWT78" s="243"/>
      <c r="UWU78" s="243"/>
      <c r="UWV78" s="243"/>
      <c r="UWW78" s="243"/>
      <c r="UWX78" s="243"/>
      <c r="UWY78" s="243"/>
      <c r="UWZ78" s="243"/>
      <c r="UXA78" s="243"/>
      <c r="UXB78" s="243"/>
      <c r="UXC78" s="243"/>
      <c r="UXD78" s="243"/>
      <c r="UXE78" s="243"/>
      <c r="UXF78" s="243"/>
      <c r="UXG78" s="243"/>
      <c r="UXH78" s="243"/>
      <c r="UXI78" s="243"/>
      <c r="UXJ78" s="243"/>
      <c r="UXK78" s="243"/>
      <c r="UXL78" s="243"/>
      <c r="UXM78" s="243"/>
      <c r="UXN78" s="243"/>
      <c r="UXO78" s="243"/>
      <c r="UXP78" s="243"/>
      <c r="UXQ78" s="243"/>
      <c r="UXR78" s="243"/>
      <c r="UXS78" s="243"/>
      <c r="UXT78" s="243"/>
      <c r="UXU78" s="243"/>
      <c r="UXV78" s="243"/>
      <c r="UXW78" s="243"/>
      <c r="UXX78" s="243"/>
      <c r="UXY78" s="243"/>
      <c r="UXZ78" s="243"/>
      <c r="UYA78" s="243"/>
      <c r="UYB78" s="243"/>
      <c r="UYC78" s="243"/>
      <c r="UYD78" s="243"/>
      <c r="UYE78" s="243"/>
      <c r="UYF78" s="243"/>
      <c r="UYG78" s="243"/>
      <c r="UYH78" s="243"/>
      <c r="UYI78" s="243"/>
      <c r="UYJ78" s="243"/>
      <c r="UYK78" s="243"/>
      <c r="UYL78" s="243"/>
      <c r="UYM78" s="243"/>
      <c r="UYN78" s="243"/>
      <c r="UYO78" s="243"/>
      <c r="UYP78" s="243"/>
      <c r="UYQ78" s="243"/>
      <c r="UYR78" s="243"/>
      <c r="UYS78" s="243"/>
      <c r="UYT78" s="243"/>
      <c r="UYU78" s="243"/>
      <c r="UYV78" s="243"/>
      <c r="UYW78" s="243"/>
      <c r="UYX78" s="243"/>
      <c r="UYY78" s="243"/>
      <c r="UYZ78" s="243"/>
      <c r="UZA78" s="243"/>
      <c r="UZB78" s="243"/>
      <c r="UZC78" s="243"/>
      <c r="UZD78" s="243"/>
      <c r="UZE78" s="243"/>
      <c r="UZF78" s="243"/>
      <c r="UZG78" s="243"/>
      <c r="UZH78" s="243"/>
      <c r="UZI78" s="243"/>
      <c r="UZJ78" s="243"/>
      <c r="UZK78" s="243"/>
      <c r="UZL78" s="243"/>
      <c r="UZM78" s="243"/>
      <c r="UZN78" s="243"/>
      <c r="UZO78" s="243"/>
      <c r="UZP78" s="243"/>
      <c r="UZQ78" s="243"/>
      <c r="UZR78" s="243"/>
      <c r="UZS78" s="243"/>
      <c r="UZT78" s="243"/>
      <c r="UZU78" s="243"/>
      <c r="UZV78" s="243"/>
      <c r="UZW78" s="243"/>
      <c r="UZX78" s="243"/>
      <c r="UZY78" s="243"/>
      <c r="UZZ78" s="243"/>
      <c r="VAA78" s="243"/>
      <c r="VAB78" s="243"/>
      <c r="VAC78" s="243"/>
      <c r="VAD78" s="243"/>
      <c r="VAE78" s="243"/>
      <c r="VAF78" s="243"/>
      <c r="VAG78" s="243"/>
      <c r="VAH78" s="243"/>
      <c r="VAI78" s="243"/>
      <c r="VAJ78" s="243"/>
      <c r="VAK78" s="243"/>
      <c r="VAL78" s="243"/>
      <c r="VAM78" s="243"/>
      <c r="VAN78" s="243"/>
      <c r="VAO78" s="243"/>
      <c r="VAP78" s="243"/>
      <c r="VAQ78" s="243"/>
      <c r="VAR78" s="243"/>
      <c r="VAS78" s="243"/>
      <c r="VAT78" s="243"/>
      <c r="VAU78" s="243"/>
      <c r="VAV78" s="243"/>
      <c r="VAW78" s="243"/>
      <c r="VAX78" s="243"/>
      <c r="VAY78" s="243"/>
      <c r="VAZ78" s="243"/>
      <c r="VBA78" s="243"/>
      <c r="VBB78" s="243"/>
      <c r="VBC78" s="243"/>
      <c r="VBD78" s="243"/>
      <c r="VBE78" s="243"/>
      <c r="VBF78" s="243"/>
      <c r="VBG78" s="243"/>
      <c r="VBH78" s="243"/>
      <c r="VBI78" s="243"/>
      <c r="VBJ78" s="243"/>
      <c r="VBK78" s="243"/>
      <c r="VBL78" s="243"/>
      <c r="VBM78" s="243"/>
      <c r="VBN78" s="243"/>
      <c r="VBO78" s="243"/>
      <c r="VBP78" s="243"/>
      <c r="VBQ78" s="243"/>
      <c r="VBR78" s="243"/>
      <c r="VBS78" s="243"/>
      <c r="VBT78" s="243"/>
      <c r="VBU78" s="243"/>
      <c r="VBV78" s="243"/>
      <c r="VBW78" s="243"/>
      <c r="VBX78" s="243"/>
      <c r="VBY78" s="243"/>
      <c r="VBZ78" s="243"/>
      <c r="VCA78" s="243"/>
      <c r="VCB78" s="243"/>
      <c r="VCC78" s="243"/>
      <c r="VCD78" s="243"/>
      <c r="VCE78" s="243"/>
      <c r="VCF78" s="243"/>
      <c r="VCG78" s="243"/>
      <c r="VCH78" s="243"/>
      <c r="VCI78" s="243"/>
      <c r="VCJ78" s="243"/>
      <c r="VCK78" s="243"/>
      <c r="VCL78" s="243"/>
      <c r="VCM78" s="243"/>
      <c r="VCN78" s="243"/>
      <c r="VCO78" s="243"/>
      <c r="VCP78" s="243"/>
      <c r="VCQ78" s="243"/>
      <c r="VCR78" s="243"/>
      <c r="VCS78" s="243"/>
      <c r="VCT78" s="243"/>
      <c r="VCU78" s="243"/>
      <c r="VCV78" s="243"/>
      <c r="VCW78" s="243"/>
      <c r="VCX78" s="243"/>
      <c r="VCY78" s="243"/>
      <c r="VCZ78" s="243"/>
      <c r="VDA78" s="243"/>
      <c r="VDB78" s="243"/>
      <c r="VDC78" s="243"/>
      <c r="VDD78" s="243"/>
      <c r="VDE78" s="243"/>
      <c r="VDF78" s="243"/>
      <c r="VDG78" s="243"/>
      <c r="VDH78" s="243"/>
      <c r="VDI78" s="243"/>
      <c r="VDJ78" s="243"/>
      <c r="VDK78" s="243"/>
      <c r="VDL78" s="243"/>
      <c r="VDM78" s="243"/>
      <c r="VDN78" s="243"/>
      <c r="VDO78" s="243"/>
      <c r="VDP78" s="243"/>
      <c r="VDQ78" s="243"/>
      <c r="VDR78" s="243"/>
      <c r="VDS78" s="243"/>
      <c r="VDT78" s="243"/>
      <c r="VDU78" s="243"/>
      <c r="VDV78" s="243"/>
      <c r="VDW78" s="243"/>
      <c r="VDX78" s="243"/>
      <c r="VDY78" s="243"/>
      <c r="VDZ78" s="243"/>
      <c r="VEA78" s="243"/>
      <c r="VEB78" s="243"/>
      <c r="VEC78" s="243"/>
      <c r="VED78" s="243"/>
      <c r="VEE78" s="243"/>
      <c r="VEF78" s="243"/>
      <c r="VEG78" s="243"/>
      <c r="VEH78" s="243"/>
      <c r="VEI78" s="243"/>
      <c r="VEJ78" s="243"/>
      <c r="VEK78" s="243"/>
      <c r="VEL78" s="243"/>
      <c r="VEM78" s="243"/>
      <c r="VEN78" s="243"/>
      <c r="VEO78" s="243"/>
      <c r="VEP78" s="243"/>
      <c r="VEQ78" s="243"/>
      <c r="VER78" s="243"/>
      <c r="VES78" s="243"/>
      <c r="VET78" s="243"/>
      <c r="VEU78" s="243"/>
      <c r="VEV78" s="243"/>
      <c r="VEW78" s="243"/>
      <c r="VEX78" s="243"/>
      <c r="VEY78" s="243"/>
      <c r="VEZ78" s="243"/>
      <c r="VFA78" s="243"/>
      <c r="VFB78" s="243"/>
      <c r="VFC78" s="243"/>
      <c r="VFD78" s="243"/>
      <c r="VFE78" s="243"/>
      <c r="VFF78" s="243"/>
      <c r="VFG78" s="243"/>
      <c r="VFH78" s="243"/>
      <c r="VFI78" s="243"/>
      <c r="VFJ78" s="243"/>
      <c r="VFK78" s="243"/>
      <c r="VFL78" s="243"/>
      <c r="VFM78" s="243"/>
      <c r="VFN78" s="243"/>
      <c r="VFO78" s="243"/>
      <c r="VFP78" s="243"/>
      <c r="VFQ78" s="243"/>
      <c r="VFR78" s="243"/>
      <c r="VFS78" s="243"/>
      <c r="VFT78" s="243"/>
      <c r="VFU78" s="243"/>
      <c r="VFV78" s="243"/>
      <c r="VFW78" s="243"/>
      <c r="VFX78" s="243"/>
      <c r="VFY78" s="243"/>
      <c r="VFZ78" s="243"/>
      <c r="VGA78" s="243"/>
      <c r="VGB78" s="243"/>
      <c r="VGC78" s="243"/>
      <c r="VGD78" s="243"/>
      <c r="VGE78" s="243"/>
      <c r="VGF78" s="243"/>
      <c r="VGG78" s="243"/>
      <c r="VGH78" s="243"/>
      <c r="VGI78" s="243"/>
      <c r="VGJ78" s="243"/>
      <c r="VGK78" s="243"/>
      <c r="VGL78" s="243"/>
      <c r="VGM78" s="243"/>
      <c r="VGN78" s="243"/>
      <c r="VGO78" s="243"/>
      <c r="VGP78" s="243"/>
      <c r="VGQ78" s="243"/>
      <c r="VGR78" s="243"/>
      <c r="VGS78" s="243"/>
      <c r="VGT78" s="243"/>
      <c r="VGU78" s="243"/>
      <c r="VGV78" s="243"/>
      <c r="VGW78" s="243"/>
      <c r="VGX78" s="243"/>
      <c r="VGY78" s="243"/>
      <c r="VGZ78" s="243"/>
      <c r="VHA78" s="243"/>
      <c r="VHB78" s="243"/>
      <c r="VHC78" s="243"/>
      <c r="VHD78" s="243"/>
      <c r="VHE78" s="243"/>
      <c r="VHF78" s="243"/>
      <c r="VHG78" s="243"/>
      <c r="VHH78" s="243"/>
      <c r="VHI78" s="243"/>
      <c r="VHJ78" s="243"/>
      <c r="VHK78" s="243"/>
      <c r="VHL78" s="243"/>
      <c r="VHM78" s="243"/>
      <c r="VHN78" s="243"/>
      <c r="VHO78" s="243"/>
      <c r="VHP78" s="243"/>
      <c r="VHQ78" s="243"/>
      <c r="VHR78" s="243"/>
      <c r="VHS78" s="243"/>
      <c r="VHT78" s="243"/>
      <c r="VHU78" s="243"/>
      <c r="VHV78" s="243"/>
      <c r="VHW78" s="243"/>
      <c r="VHX78" s="243"/>
      <c r="VHY78" s="243"/>
      <c r="VHZ78" s="243"/>
      <c r="VIA78" s="243"/>
      <c r="VIB78" s="243"/>
      <c r="VIC78" s="243"/>
      <c r="VID78" s="243"/>
      <c r="VIE78" s="243"/>
      <c r="VIF78" s="243"/>
      <c r="VIG78" s="243"/>
      <c r="VIH78" s="243"/>
      <c r="VII78" s="243"/>
      <c r="VIJ78" s="243"/>
      <c r="VIK78" s="243"/>
      <c r="VIL78" s="243"/>
      <c r="VIM78" s="243"/>
      <c r="VIN78" s="243"/>
      <c r="VIO78" s="243"/>
      <c r="VIP78" s="243"/>
      <c r="VIQ78" s="243"/>
      <c r="VIR78" s="243"/>
      <c r="VIS78" s="243"/>
      <c r="VIT78" s="243"/>
      <c r="VIU78" s="243"/>
      <c r="VIV78" s="243"/>
      <c r="VIW78" s="243"/>
      <c r="VIX78" s="243"/>
      <c r="VIY78" s="243"/>
      <c r="VIZ78" s="243"/>
      <c r="VJA78" s="243"/>
      <c r="VJB78" s="243"/>
      <c r="VJC78" s="243"/>
      <c r="VJD78" s="243"/>
      <c r="VJE78" s="243"/>
      <c r="VJF78" s="243"/>
      <c r="VJG78" s="243"/>
      <c r="VJH78" s="243"/>
      <c r="VJI78" s="243"/>
      <c r="VJJ78" s="243"/>
      <c r="VJK78" s="243"/>
      <c r="VJL78" s="243"/>
      <c r="VJM78" s="243"/>
      <c r="VJN78" s="243"/>
      <c r="VJO78" s="243"/>
      <c r="VJP78" s="243"/>
      <c r="VJQ78" s="243"/>
      <c r="VJR78" s="243"/>
      <c r="VJS78" s="243"/>
      <c r="VJT78" s="243"/>
      <c r="VJU78" s="243"/>
      <c r="VJV78" s="243"/>
      <c r="VJW78" s="243"/>
      <c r="VJX78" s="243"/>
      <c r="VJY78" s="243"/>
      <c r="VJZ78" s="243"/>
      <c r="VKA78" s="243"/>
      <c r="VKB78" s="243"/>
      <c r="VKC78" s="243"/>
      <c r="VKD78" s="243"/>
      <c r="VKE78" s="243"/>
      <c r="VKF78" s="243"/>
      <c r="VKG78" s="243"/>
      <c r="VKH78" s="243"/>
      <c r="VKI78" s="243"/>
      <c r="VKJ78" s="243"/>
      <c r="VKK78" s="243"/>
      <c r="VKL78" s="243"/>
      <c r="VKM78" s="243"/>
      <c r="VKN78" s="243"/>
      <c r="VKO78" s="243"/>
      <c r="VKP78" s="243"/>
      <c r="VKQ78" s="243"/>
      <c r="VKR78" s="243"/>
      <c r="VKS78" s="243"/>
      <c r="VKT78" s="243"/>
      <c r="VKU78" s="243"/>
      <c r="VKV78" s="243"/>
      <c r="VKW78" s="243"/>
      <c r="VKX78" s="243"/>
      <c r="VKY78" s="243"/>
      <c r="VKZ78" s="243"/>
      <c r="VLA78" s="243"/>
      <c r="VLB78" s="243"/>
      <c r="VLC78" s="243"/>
      <c r="VLD78" s="243"/>
      <c r="VLE78" s="243"/>
      <c r="VLF78" s="243"/>
      <c r="VLG78" s="243"/>
      <c r="VLH78" s="243"/>
      <c r="VLI78" s="243"/>
      <c r="VLJ78" s="243"/>
      <c r="VLK78" s="243"/>
      <c r="VLL78" s="243"/>
      <c r="VLM78" s="243"/>
      <c r="VLN78" s="243"/>
      <c r="VLO78" s="243"/>
      <c r="VLP78" s="243"/>
      <c r="VLQ78" s="243"/>
      <c r="VLR78" s="243"/>
      <c r="VLS78" s="243"/>
      <c r="VLT78" s="243"/>
      <c r="VLU78" s="243"/>
      <c r="VLV78" s="243"/>
      <c r="VLW78" s="243"/>
      <c r="VLX78" s="243"/>
      <c r="VLY78" s="243"/>
      <c r="VLZ78" s="243"/>
      <c r="VMA78" s="243"/>
      <c r="VMB78" s="243"/>
      <c r="VMC78" s="243"/>
      <c r="VMD78" s="243"/>
      <c r="VME78" s="243"/>
      <c r="VMF78" s="243"/>
      <c r="VMG78" s="243"/>
      <c r="VMH78" s="243"/>
      <c r="VMI78" s="243"/>
      <c r="VMJ78" s="243"/>
      <c r="VMK78" s="243"/>
      <c r="VML78" s="243"/>
      <c r="VMM78" s="243"/>
      <c r="VMN78" s="243"/>
      <c r="VMO78" s="243"/>
      <c r="VMP78" s="243"/>
      <c r="VMQ78" s="243"/>
      <c r="VMR78" s="243"/>
      <c r="VMS78" s="243"/>
      <c r="VMT78" s="243"/>
      <c r="VMU78" s="243"/>
      <c r="VMV78" s="243"/>
      <c r="VMW78" s="243"/>
      <c r="VMX78" s="243"/>
      <c r="VMY78" s="243"/>
      <c r="VMZ78" s="243"/>
      <c r="VNA78" s="243"/>
      <c r="VNB78" s="243"/>
      <c r="VNC78" s="243"/>
      <c r="VND78" s="243"/>
      <c r="VNE78" s="243"/>
      <c r="VNF78" s="243"/>
      <c r="VNG78" s="243"/>
      <c r="VNH78" s="243"/>
      <c r="VNI78" s="243"/>
      <c r="VNJ78" s="243"/>
      <c r="VNK78" s="243"/>
      <c r="VNL78" s="243"/>
      <c r="VNM78" s="243"/>
      <c r="VNN78" s="243"/>
      <c r="VNO78" s="243"/>
      <c r="VNP78" s="243"/>
      <c r="VNQ78" s="243"/>
      <c r="VNR78" s="243"/>
      <c r="VNS78" s="243"/>
      <c r="VNT78" s="243"/>
      <c r="VNU78" s="243"/>
      <c r="VNV78" s="243"/>
      <c r="VNW78" s="243"/>
      <c r="VNX78" s="243"/>
      <c r="VNY78" s="243"/>
      <c r="VNZ78" s="243"/>
      <c r="VOA78" s="243"/>
      <c r="VOB78" s="243"/>
      <c r="VOC78" s="243"/>
      <c r="VOD78" s="243"/>
      <c r="VOE78" s="243"/>
      <c r="VOF78" s="243"/>
      <c r="VOG78" s="243"/>
      <c r="VOH78" s="243"/>
      <c r="VOI78" s="243"/>
      <c r="VOJ78" s="243"/>
      <c r="VOK78" s="243"/>
      <c r="VOL78" s="243"/>
      <c r="VOM78" s="243"/>
      <c r="VON78" s="243"/>
      <c r="VOO78" s="243"/>
      <c r="VOP78" s="243"/>
      <c r="VOQ78" s="243"/>
      <c r="VOR78" s="243"/>
      <c r="VOS78" s="243"/>
      <c r="VOT78" s="243"/>
      <c r="VOU78" s="243"/>
      <c r="VOV78" s="243"/>
      <c r="VOW78" s="243"/>
      <c r="VOX78" s="243"/>
      <c r="VOY78" s="243"/>
      <c r="VOZ78" s="243"/>
      <c r="VPA78" s="243"/>
      <c r="VPB78" s="243"/>
      <c r="VPC78" s="243"/>
      <c r="VPD78" s="243"/>
      <c r="VPE78" s="243"/>
      <c r="VPF78" s="243"/>
      <c r="VPG78" s="243"/>
      <c r="VPH78" s="243"/>
      <c r="VPI78" s="243"/>
      <c r="VPJ78" s="243"/>
      <c r="VPK78" s="243"/>
      <c r="VPL78" s="243"/>
      <c r="VPM78" s="243"/>
      <c r="VPN78" s="243"/>
      <c r="VPO78" s="243"/>
      <c r="VPP78" s="243"/>
      <c r="VPQ78" s="243"/>
      <c r="VPR78" s="243"/>
      <c r="VPS78" s="243"/>
      <c r="VPT78" s="243"/>
      <c r="VPU78" s="243"/>
      <c r="VPV78" s="243"/>
      <c r="VPW78" s="243"/>
      <c r="VPX78" s="243"/>
      <c r="VPY78" s="243"/>
      <c r="VPZ78" s="243"/>
      <c r="VQA78" s="243"/>
      <c r="VQB78" s="243"/>
      <c r="VQC78" s="243"/>
      <c r="VQD78" s="243"/>
      <c r="VQE78" s="243"/>
      <c r="VQF78" s="243"/>
      <c r="VQG78" s="243"/>
      <c r="VQH78" s="243"/>
      <c r="VQI78" s="243"/>
      <c r="VQJ78" s="243"/>
      <c r="VQK78" s="243"/>
      <c r="VQL78" s="243"/>
      <c r="VQM78" s="243"/>
      <c r="VQN78" s="243"/>
      <c r="VQO78" s="243"/>
      <c r="VQP78" s="243"/>
      <c r="VQQ78" s="243"/>
      <c r="VQR78" s="243"/>
      <c r="VQS78" s="243"/>
      <c r="VQT78" s="243"/>
      <c r="VQU78" s="243"/>
      <c r="VQV78" s="243"/>
      <c r="VQW78" s="243"/>
      <c r="VQX78" s="243"/>
      <c r="VQY78" s="243"/>
      <c r="VQZ78" s="243"/>
      <c r="VRA78" s="243"/>
      <c r="VRB78" s="243"/>
      <c r="VRC78" s="243"/>
      <c r="VRD78" s="243"/>
      <c r="VRE78" s="243"/>
      <c r="VRF78" s="243"/>
      <c r="VRG78" s="243"/>
      <c r="VRH78" s="243"/>
      <c r="VRI78" s="243"/>
      <c r="VRJ78" s="243"/>
      <c r="VRK78" s="243"/>
      <c r="VRL78" s="243"/>
      <c r="VRM78" s="243"/>
      <c r="VRN78" s="243"/>
      <c r="VRO78" s="243"/>
      <c r="VRP78" s="243"/>
      <c r="VRQ78" s="243"/>
      <c r="VRR78" s="243"/>
      <c r="VRS78" s="243"/>
      <c r="VRT78" s="243"/>
      <c r="VRU78" s="243"/>
      <c r="VRV78" s="243"/>
      <c r="VRW78" s="243"/>
      <c r="VRX78" s="243"/>
      <c r="VRY78" s="243"/>
      <c r="VRZ78" s="243"/>
      <c r="VSA78" s="243"/>
      <c r="VSB78" s="243"/>
      <c r="VSC78" s="243"/>
      <c r="VSD78" s="243"/>
      <c r="VSE78" s="243"/>
      <c r="VSF78" s="243"/>
      <c r="VSG78" s="243"/>
      <c r="VSH78" s="243"/>
      <c r="VSI78" s="243"/>
      <c r="VSJ78" s="243"/>
      <c r="VSK78" s="243"/>
      <c r="VSL78" s="243"/>
      <c r="VSM78" s="243"/>
      <c r="VSN78" s="243"/>
      <c r="VSO78" s="243"/>
      <c r="VSP78" s="243"/>
      <c r="VSQ78" s="243"/>
      <c r="VSR78" s="243"/>
      <c r="VSS78" s="243"/>
      <c r="VST78" s="243"/>
      <c r="VSU78" s="243"/>
      <c r="VSV78" s="243"/>
      <c r="VSW78" s="243"/>
      <c r="VSX78" s="243"/>
      <c r="VSY78" s="243"/>
      <c r="VSZ78" s="243"/>
      <c r="VTA78" s="243"/>
      <c r="VTB78" s="243"/>
      <c r="VTC78" s="243"/>
      <c r="VTD78" s="243"/>
      <c r="VTE78" s="243"/>
      <c r="VTF78" s="243"/>
      <c r="VTG78" s="243"/>
      <c r="VTH78" s="243"/>
      <c r="VTI78" s="243"/>
      <c r="VTJ78" s="243"/>
      <c r="VTK78" s="243"/>
      <c r="VTL78" s="243"/>
      <c r="VTM78" s="243"/>
      <c r="VTN78" s="243"/>
      <c r="VTO78" s="243"/>
      <c r="VTP78" s="243"/>
      <c r="VTQ78" s="243"/>
      <c r="VTR78" s="243"/>
      <c r="VTS78" s="243"/>
      <c r="VTT78" s="243"/>
      <c r="VTU78" s="243"/>
      <c r="VTV78" s="243"/>
      <c r="VTW78" s="243"/>
      <c r="VTX78" s="243"/>
      <c r="VTY78" s="243"/>
      <c r="VTZ78" s="243"/>
      <c r="VUA78" s="243"/>
      <c r="VUB78" s="243"/>
      <c r="VUC78" s="243"/>
      <c r="VUD78" s="243"/>
      <c r="VUE78" s="243"/>
      <c r="VUF78" s="243"/>
      <c r="VUG78" s="243"/>
      <c r="VUH78" s="243"/>
      <c r="VUI78" s="243"/>
      <c r="VUJ78" s="243"/>
      <c r="VUK78" s="243"/>
      <c r="VUL78" s="243"/>
      <c r="VUM78" s="243"/>
      <c r="VUN78" s="243"/>
      <c r="VUO78" s="243"/>
      <c r="VUP78" s="243"/>
      <c r="VUQ78" s="243"/>
      <c r="VUR78" s="243"/>
      <c r="VUS78" s="243"/>
      <c r="VUT78" s="243"/>
      <c r="VUU78" s="243"/>
      <c r="VUV78" s="243"/>
      <c r="VUW78" s="243"/>
      <c r="VUX78" s="243"/>
      <c r="VUY78" s="243"/>
      <c r="VUZ78" s="243"/>
      <c r="VVA78" s="243"/>
      <c r="VVB78" s="243"/>
      <c r="VVC78" s="243"/>
      <c r="VVD78" s="243"/>
      <c r="VVE78" s="243"/>
      <c r="VVF78" s="243"/>
      <c r="VVG78" s="243"/>
      <c r="VVH78" s="243"/>
      <c r="VVI78" s="243"/>
      <c r="VVJ78" s="243"/>
      <c r="VVK78" s="243"/>
      <c r="VVL78" s="243"/>
      <c r="VVM78" s="243"/>
      <c r="VVN78" s="243"/>
      <c r="VVO78" s="243"/>
      <c r="VVP78" s="243"/>
      <c r="VVQ78" s="243"/>
      <c r="VVR78" s="243"/>
      <c r="VVS78" s="243"/>
      <c r="VVT78" s="243"/>
      <c r="VVU78" s="243"/>
      <c r="VVV78" s="243"/>
      <c r="VVW78" s="243"/>
      <c r="VVX78" s="243"/>
      <c r="VVY78" s="243"/>
      <c r="VVZ78" s="243"/>
      <c r="VWA78" s="243"/>
      <c r="VWB78" s="243"/>
      <c r="VWC78" s="243"/>
      <c r="VWD78" s="243"/>
      <c r="VWE78" s="243"/>
      <c r="VWF78" s="243"/>
      <c r="VWG78" s="243"/>
      <c r="VWH78" s="243"/>
      <c r="VWI78" s="243"/>
      <c r="VWJ78" s="243"/>
      <c r="VWK78" s="243"/>
      <c r="VWL78" s="243"/>
      <c r="VWM78" s="243"/>
      <c r="VWN78" s="243"/>
      <c r="VWO78" s="243"/>
      <c r="VWP78" s="243"/>
      <c r="VWQ78" s="243"/>
      <c r="VWR78" s="243"/>
      <c r="VWS78" s="243"/>
      <c r="VWT78" s="243"/>
      <c r="VWU78" s="243"/>
      <c r="VWV78" s="243"/>
      <c r="VWW78" s="243"/>
      <c r="VWX78" s="243"/>
      <c r="VWY78" s="243"/>
      <c r="VWZ78" s="243"/>
      <c r="VXA78" s="243"/>
      <c r="VXB78" s="243"/>
      <c r="VXC78" s="243"/>
      <c r="VXD78" s="243"/>
      <c r="VXE78" s="243"/>
      <c r="VXF78" s="243"/>
      <c r="VXG78" s="243"/>
      <c r="VXH78" s="243"/>
      <c r="VXI78" s="243"/>
      <c r="VXJ78" s="243"/>
      <c r="VXK78" s="243"/>
      <c r="VXL78" s="243"/>
      <c r="VXM78" s="243"/>
      <c r="VXN78" s="243"/>
      <c r="VXO78" s="243"/>
      <c r="VXP78" s="243"/>
      <c r="VXQ78" s="243"/>
      <c r="VXR78" s="243"/>
      <c r="VXS78" s="243"/>
      <c r="VXT78" s="243"/>
      <c r="VXU78" s="243"/>
      <c r="VXV78" s="243"/>
      <c r="VXW78" s="243"/>
      <c r="VXX78" s="243"/>
      <c r="VXY78" s="243"/>
      <c r="VXZ78" s="243"/>
      <c r="VYA78" s="243"/>
      <c r="VYB78" s="243"/>
      <c r="VYC78" s="243"/>
      <c r="VYD78" s="243"/>
      <c r="VYE78" s="243"/>
      <c r="VYF78" s="243"/>
      <c r="VYG78" s="243"/>
      <c r="VYH78" s="243"/>
      <c r="VYI78" s="243"/>
      <c r="VYJ78" s="243"/>
      <c r="VYK78" s="243"/>
      <c r="VYL78" s="243"/>
      <c r="VYM78" s="243"/>
      <c r="VYN78" s="243"/>
      <c r="VYO78" s="243"/>
      <c r="VYP78" s="243"/>
      <c r="VYQ78" s="243"/>
      <c r="VYR78" s="243"/>
      <c r="VYS78" s="243"/>
      <c r="VYT78" s="243"/>
      <c r="VYU78" s="243"/>
      <c r="VYV78" s="243"/>
      <c r="VYW78" s="243"/>
      <c r="VYX78" s="243"/>
      <c r="VYY78" s="243"/>
      <c r="VYZ78" s="243"/>
      <c r="VZA78" s="243"/>
      <c r="VZB78" s="243"/>
      <c r="VZC78" s="243"/>
      <c r="VZD78" s="243"/>
      <c r="VZE78" s="243"/>
      <c r="VZF78" s="243"/>
      <c r="VZG78" s="243"/>
      <c r="VZH78" s="243"/>
      <c r="VZI78" s="243"/>
      <c r="VZJ78" s="243"/>
      <c r="VZK78" s="243"/>
      <c r="VZL78" s="243"/>
      <c r="VZM78" s="243"/>
      <c r="VZN78" s="243"/>
      <c r="VZO78" s="243"/>
      <c r="VZP78" s="243"/>
      <c r="VZQ78" s="243"/>
      <c r="VZR78" s="243"/>
      <c r="VZS78" s="243"/>
      <c r="VZT78" s="243"/>
      <c r="VZU78" s="243"/>
      <c r="VZV78" s="243"/>
      <c r="VZW78" s="243"/>
      <c r="VZX78" s="243"/>
      <c r="VZY78" s="243"/>
      <c r="VZZ78" s="243"/>
      <c r="WAA78" s="243"/>
      <c r="WAB78" s="243"/>
      <c r="WAC78" s="243"/>
      <c r="WAD78" s="243"/>
      <c r="WAE78" s="243"/>
      <c r="WAF78" s="243"/>
      <c r="WAG78" s="243"/>
      <c r="WAH78" s="243"/>
      <c r="WAI78" s="243"/>
      <c r="WAJ78" s="243"/>
      <c r="WAK78" s="243"/>
      <c r="WAL78" s="243"/>
      <c r="WAM78" s="243"/>
      <c r="WAN78" s="243"/>
      <c r="WAO78" s="243"/>
      <c r="WAP78" s="243"/>
      <c r="WAQ78" s="243"/>
      <c r="WAR78" s="243"/>
      <c r="WAS78" s="243"/>
      <c r="WAT78" s="243"/>
      <c r="WAU78" s="243"/>
      <c r="WAV78" s="243"/>
      <c r="WAW78" s="243"/>
      <c r="WAX78" s="243"/>
      <c r="WAY78" s="243"/>
      <c r="WAZ78" s="243"/>
      <c r="WBA78" s="243"/>
      <c r="WBB78" s="243"/>
      <c r="WBC78" s="243"/>
      <c r="WBD78" s="243"/>
      <c r="WBE78" s="243"/>
      <c r="WBF78" s="243"/>
      <c r="WBG78" s="243"/>
      <c r="WBH78" s="243"/>
      <c r="WBI78" s="243"/>
      <c r="WBJ78" s="243"/>
      <c r="WBK78" s="243"/>
      <c r="WBL78" s="243"/>
      <c r="WBM78" s="243"/>
      <c r="WBN78" s="243"/>
      <c r="WBO78" s="243"/>
      <c r="WBP78" s="243"/>
      <c r="WBQ78" s="243"/>
      <c r="WBR78" s="243"/>
      <c r="WBS78" s="243"/>
      <c r="WBT78" s="243"/>
      <c r="WBU78" s="243"/>
      <c r="WBV78" s="243"/>
      <c r="WBW78" s="243"/>
      <c r="WBX78" s="243"/>
      <c r="WBY78" s="243"/>
      <c r="WBZ78" s="243"/>
      <c r="WCA78" s="243"/>
      <c r="WCB78" s="243"/>
      <c r="WCC78" s="243"/>
      <c r="WCD78" s="243"/>
      <c r="WCE78" s="243"/>
      <c r="WCF78" s="243"/>
      <c r="WCG78" s="243"/>
      <c r="WCH78" s="243"/>
      <c r="WCI78" s="243"/>
      <c r="WCJ78" s="243"/>
      <c r="WCK78" s="243"/>
      <c r="WCL78" s="243"/>
      <c r="WCM78" s="243"/>
      <c r="WCN78" s="243"/>
      <c r="WCO78" s="243"/>
      <c r="WCP78" s="243"/>
      <c r="WCQ78" s="243"/>
      <c r="WCR78" s="243"/>
      <c r="WCS78" s="243"/>
      <c r="WCT78" s="243"/>
      <c r="WCU78" s="243"/>
      <c r="WCV78" s="243"/>
      <c r="WCW78" s="243"/>
      <c r="WCX78" s="243"/>
      <c r="WCY78" s="243"/>
      <c r="WCZ78" s="243"/>
      <c r="WDA78" s="243"/>
      <c r="WDB78" s="243"/>
      <c r="WDC78" s="243"/>
      <c r="WDD78" s="243"/>
      <c r="WDE78" s="243"/>
      <c r="WDF78" s="243"/>
      <c r="WDG78" s="243"/>
      <c r="WDH78" s="243"/>
      <c r="WDI78" s="243"/>
      <c r="WDJ78" s="243"/>
      <c r="WDK78" s="243"/>
      <c r="WDL78" s="243"/>
      <c r="WDM78" s="243"/>
      <c r="WDN78" s="243"/>
      <c r="WDO78" s="243"/>
      <c r="WDP78" s="243"/>
      <c r="WDQ78" s="243"/>
      <c r="WDR78" s="243"/>
      <c r="WDS78" s="243"/>
      <c r="WDT78" s="243"/>
      <c r="WDU78" s="243"/>
      <c r="WDV78" s="243"/>
      <c r="WDW78" s="243"/>
      <c r="WDX78" s="243"/>
      <c r="WDY78" s="243"/>
      <c r="WDZ78" s="243"/>
      <c r="WEA78" s="243"/>
      <c r="WEB78" s="243"/>
      <c r="WEC78" s="243"/>
      <c r="WED78" s="243"/>
      <c r="WEE78" s="243"/>
      <c r="WEF78" s="243"/>
      <c r="WEG78" s="243"/>
      <c r="WEH78" s="243"/>
      <c r="WEI78" s="243"/>
      <c r="WEJ78" s="243"/>
      <c r="WEK78" s="243"/>
      <c r="WEL78" s="243"/>
      <c r="WEM78" s="243"/>
      <c r="WEN78" s="243"/>
      <c r="WEO78" s="243"/>
      <c r="WEP78" s="243"/>
      <c r="WEQ78" s="243"/>
      <c r="WER78" s="243"/>
      <c r="WES78" s="243"/>
      <c r="WET78" s="243"/>
      <c r="WEU78" s="243"/>
      <c r="WEV78" s="243"/>
      <c r="WEW78" s="243"/>
      <c r="WEX78" s="243"/>
      <c r="WEY78" s="243"/>
      <c r="WEZ78" s="243"/>
      <c r="WFA78" s="243"/>
      <c r="WFB78" s="243"/>
      <c r="WFC78" s="243"/>
      <c r="WFD78" s="243"/>
      <c r="WFE78" s="243"/>
      <c r="WFF78" s="243"/>
      <c r="WFG78" s="243"/>
      <c r="WFH78" s="243"/>
      <c r="WFI78" s="243"/>
      <c r="WFJ78" s="243"/>
      <c r="WFK78" s="243"/>
      <c r="WFL78" s="243"/>
      <c r="WFM78" s="243"/>
      <c r="WFN78" s="243"/>
      <c r="WFO78" s="243"/>
      <c r="WFP78" s="243"/>
      <c r="WFQ78" s="243"/>
      <c r="WFR78" s="243"/>
      <c r="WFS78" s="243"/>
      <c r="WFT78" s="243"/>
      <c r="WFU78" s="243"/>
      <c r="WFV78" s="243"/>
      <c r="WFW78" s="243"/>
      <c r="WFX78" s="243"/>
      <c r="WFY78" s="243"/>
      <c r="WFZ78" s="243"/>
      <c r="WGA78" s="243"/>
      <c r="WGB78" s="243"/>
      <c r="WGC78" s="243"/>
      <c r="WGD78" s="243"/>
      <c r="WGE78" s="243"/>
      <c r="WGF78" s="243"/>
      <c r="WGG78" s="243"/>
      <c r="WGH78" s="243"/>
      <c r="WGI78" s="243"/>
      <c r="WGJ78" s="243"/>
      <c r="WGK78" s="243"/>
      <c r="WGL78" s="243"/>
      <c r="WGM78" s="243"/>
      <c r="WGN78" s="243"/>
      <c r="WGO78" s="243"/>
      <c r="WGP78" s="243"/>
      <c r="WGQ78" s="243"/>
      <c r="WGR78" s="243"/>
      <c r="WGS78" s="243"/>
      <c r="WGT78" s="243"/>
      <c r="WGU78" s="243"/>
      <c r="WGV78" s="243"/>
      <c r="WGW78" s="243"/>
      <c r="WGX78" s="243"/>
      <c r="WGY78" s="243"/>
      <c r="WGZ78" s="243"/>
      <c r="WHA78" s="243"/>
      <c r="WHB78" s="243"/>
      <c r="WHC78" s="243"/>
      <c r="WHD78" s="243"/>
      <c r="WHE78" s="243"/>
      <c r="WHF78" s="243"/>
      <c r="WHG78" s="243"/>
      <c r="WHH78" s="243"/>
      <c r="WHI78" s="243"/>
      <c r="WHJ78" s="243"/>
      <c r="WHK78" s="243"/>
      <c r="WHL78" s="243"/>
      <c r="WHM78" s="243"/>
      <c r="WHN78" s="243"/>
      <c r="WHO78" s="243"/>
      <c r="WHP78" s="243"/>
      <c r="WHQ78" s="243"/>
      <c r="WHR78" s="243"/>
      <c r="WHS78" s="243"/>
      <c r="WHT78" s="243"/>
      <c r="WHU78" s="243"/>
      <c r="WHV78" s="243"/>
      <c r="WHW78" s="243"/>
      <c r="WHX78" s="243"/>
      <c r="WHY78" s="243"/>
      <c r="WHZ78" s="243"/>
      <c r="WIA78" s="243"/>
      <c r="WIB78" s="243"/>
      <c r="WIC78" s="243"/>
      <c r="WID78" s="243"/>
      <c r="WIE78" s="243"/>
      <c r="WIF78" s="243"/>
      <c r="WIG78" s="243"/>
      <c r="WIH78" s="243"/>
      <c r="WII78" s="243"/>
      <c r="WIJ78" s="243"/>
      <c r="WIK78" s="243"/>
      <c r="WIL78" s="243"/>
      <c r="WIM78" s="243"/>
      <c r="WIN78" s="243"/>
      <c r="WIO78" s="243"/>
      <c r="WIP78" s="243"/>
      <c r="WIQ78" s="243"/>
      <c r="WIR78" s="243"/>
      <c r="WIS78" s="243"/>
      <c r="WIT78" s="243"/>
      <c r="WIU78" s="243"/>
      <c r="WIV78" s="243"/>
      <c r="WIW78" s="243"/>
      <c r="WIX78" s="243"/>
      <c r="WIY78" s="243"/>
      <c r="WIZ78" s="243"/>
      <c r="WJA78" s="243"/>
      <c r="WJB78" s="243"/>
      <c r="WJC78" s="243"/>
      <c r="WJD78" s="243"/>
      <c r="WJE78" s="243"/>
      <c r="WJF78" s="243"/>
      <c r="WJG78" s="243"/>
      <c r="WJH78" s="243"/>
      <c r="WJI78" s="243"/>
      <c r="WJJ78" s="243"/>
      <c r="WJK78" s="243"/>
      <c r="WJL78" s="243"/>
      <c r="WJM78" s="243"/>
      <c r="WJN78" s="243"/>
      <c r="WJO78" s="243"/>
      <c r="WJP78" s="243"/>
      <c r="WJQ78" s="243"/>
      <c r="WJR78" s="243"/>
      <c r="WJS78" s="243"/>
      <c r="WJT78" s="243"/>
      <c r="WJU78" s="243"/>
      <c r="WJV78" s="243"/>
      <c r="WJW78" s="243"/>
      <c r="WJX78" s="243"/>
      <c r="WJY78" s="243"/>
      <c r="WJZ78" s="243"/>
      <c r="WKA78" s="243"/>
      <c r="WKB78" s="243"/>
      <c r="WKC78" s="243"/>
      <c r="WKD78" s="243"/>
      <c r="WKE78" s="243"/>
      <c r="WKF78" s="243"/>
      <c r="WKG78" s="243"/>
      <c r="WKH78" s="243"/>
      <c r="WKI78" s="243"/>
      <c r="WKJ78" s="243"/>
      <c r="WKK78" s="243"/>
      <c r="WKL78" s="243"/>
      <c r="WKM78" s="243"/>
      <c r="WKN78" s="243"/>
      <c r="WKO78" s="243"/>
      <c r="WKP78" s="243"/>
      <c r="WKQ78" s="243"/>
      <c r="WKR78" s="243"/>
      <c r="WKS78" s="243"/>
      <c r="WKT78" s="243"/>
      <c r="WKU78" s="243"/>
      <c r="WKV78" s="243"/>
      <c r="WKW78" s="243"/>
      <c r="WKX78" s="243"/>
      <c r="WKY78" s="243"/>
      <c r="WKZ78" s="243"/>
      <c r="WLA78" s="243"/>
      <c r="WLB78" s="243"/>
      <c r="WLC78" s="243"/>
      <c r="WLD78" s="243"/>
      <c r="WLE78" s="243"/>
      <c r="WLF78" s="243"/>
      <c r="WLG78" s="243"/>
      <c r="WLH78" s="243"/>
      <c r="WLI78" s="243"/>
      <c r="WLJ78" s="243"/>
      <c r="WLK78" s="243"/>
      <c r="WLL78" s="243"/>
      <c r="WLM78" s="243"/>
      <c r="WLN78" s="243"/>
      <c r="WLO78" s="243"/>
      <c r="WLP78" s="243"/>
      <c r="WLQ78" s="243"/>
      <c r="WLR78" s="243"/>
      <c r="WLS78" s="243"/>
      <c r="WLT78" s="243"/>
      <c r="WLU78" s="243"/>
      <c r="WLV78" s="243"/>
      <c r="WLW78" s="243"/>
      <c r="WLX78" s="243"/>
      <c r="WLY78" s="243"/>
      <c r="WLZ78" s="243"/>
      <c r="WMA78" s="243"/>
      <c r="WMB78" s="243"/>
      <c r="WMC78" s="243"/>
      <c r="WMD78" s="243"/>
      <c r="WME78" s="243"/>
      <c r="WMF78" s="243"/>
      <c r="WMG78" s="243"/>
      <c r="WMH78" s="243"/>
      <c r="WMI78" s="243"/>
      <c r="WMJ78" s="243"/>
      <c r="WMK78" s="243"/>
      <c r="WML78" s="243"/>
      <c r="WMM78" s="243"/>
      <c r="WMN78" s="243"/>
      <c r="WMO78" s="243"/>
      <c r="WMP78" s="243"/>
      <c r="WMQ78" s="243"/>
      <c r="WMR78" s="243"/>
      <c r="WMS78" s="243"/>
      <c r="WMT78" s="243"/>
      <c r="WMU78" s="243"/>
      <c r="WMV78" s="243"/>
      <c r="WMW78" s="243"/>
      <c r="WMX78" s="243"/>
      <c r="WMY78" s="243"/>
      <c r="WMZ78" s="243"/>
      <c r="WNA78" s="243"/>
      <c r="WNB78" s="243"/>
      <c r="WNC78" s="243"/>
      <c r="WND78" s="243"/>
      <c r="WNE78" s="243"/>
      <c r="WNF78" s="243"/>
      <c r="WNG78" s="243"/>
      <c r="WNH78" s="243"/>
      <c r="WNI78" s="243"/>
      <c r="WNJ78" s="243"/>
      <c r="WNK78" s="243"/>
      <c r="WNL78" s="243"/>
      <c r="WNM78" s="243"/>
      <c r="WNN78" s="243"/>
      <c r="WNO78" s="243"/>
      <c r="WNP78" s="243"/>
      <c r="WNQ78" s="243"/>
      <c r="WNR78" s="243"/>
      <c r="WNS78" s="243"/>
      <c r="WNT78" s="243"/>
      <c r="WNU78" s="243"/>
      <c r="WNV78" s="243"/>
      <c r="WNW78" s="243"/>
      <c r="WNX78" s="243"/>
      <c r="WNY78" s="243"/>
      <c r="WNZ78" s="243"/>
      <c r="WOA78" s="243"/>
      <c r="WOB78" s="243"/>
      <c r="WOC78" s="243"/>
      <c r="WOD78" s="243"/>
      <c r="WOE78" s="243"/>
      <c r="WOF78" s="243"/>
      <c r="WOG78" s="243"/>
      <c r="WOH78" s="243"/>
      <c r="WOI78" s="243"/>
      <c r="WOJ78" s="243"/>
      <c r="WOK78" s="243"/>
      <c r="WOL78" s="243"/>
      <c r="WOM78" s="243"/>
      <c r="WON78" s="243"/>
      <c r="WOO78" s="243"/>
      <c r="WOP78" s="243"/>
      <c r="WOQ78" s="243"/>
      <c r="WOR78" s="243"/>
      <c r="WOS78" s="243"/>
      <c r="WOT78" s="243"/>
      <c r="WOU78" s="243"/>
      <c r="WOV78" s="243"/>
      <c r="WOW78" s="243"/>
      <c r="WOX78" s="243"/>
      <c r="WOY78" s="243"/>
      <c r="WOZ78" s="243"/>
      <c r="WPA78" s="243"/>
      <c r="WPB78" s="243"/>
      <c r="WPC78" s="243"/>
      <c r="WPD78" s="243"/>
      <c r="WPE78" s="243"/>
      <c r="WPF78" s="243"/>
      <c r="WPG78" s="243"/>
      <c r="WPH78" s="243"/>
      <c r="WPI78" s="243"/>
      <c r="WPJ78" s="243"/>
      <c r="WPK78" s="243"/>
      <c r="WPL78" s="243"/>
      <c r="WPM78" s="243"/>
      <c r="WPN78" s="243"/>
      <c r="WPO78" s="243"/>
      <c r="WPP78" s="243"/>
      <c r="WPQ78" s="243"/>
      <c r="WPR78" s="243"/>
      <c r="WPS78" s="243"/>
      <c r="WPT78" s="243"/>
      <c r="WPU78" s="243"/>
      <c r="WPV78" s="243"/>
      <c r="WPW78" s="243"/>
      <c r="WPX78" s="243"/>
      <c r="WPY78" s="243"/>
      <c r="WPZ78" s="243"/>
      <c r="WQA78" s="243"/>
      <c r="WQB78" s="243"/>
      <c r="WQC78" s="243"/>
      <c r="WQD78" s="243"/>
      <c r="WQE78" s="243"/>
      <c r="WQF78" s="243"/>
      <c r="WQG78" s="243"/>
      <c r="WQH78" s="243"/>
      <c r="WQI78" s="243"/>
      <c r="WQJ78" s="243"/>
      <c r="WQK78" s="243"/>
      <c r="WQL78" s="243"/>
      <c r="WQM78" s="243"/>
      <c r="WQN78" s="243"/>
      <c r="WQO78" s="243"/>
      <c r="WQP78" s="243"/>
      <c r="WQQ78" s="243"/>
      <c r="WQR78" s="243"/>
      <c r="WQS78" s="243"/>
      <c r="WQT78" s="243"/>
      <c r="WQU78" s="243"/>
      <c r="WQV78" s="243"/>
      <c r="WQW78" s="243"/>
      <c r="WQX78" s="243"/>
      <c r="WQY78" s="243"/>
      <c r="WQZ78" s="243"/>
      <c r="WRA78" s="243"/>
      <c r="WRB78" s="243"/>
      <c r="WRC78" s="243"/>
      <c r="WRD78" s="243"/>
      <c r="WRE78" s="243"/>
      <c r="WRF78" s="243"/>
      <c r="WRG78" s="243"/>
      <c r="WRH78" s="243"/>
      <c r="WRI78" s="243"/>
      <c r="WRJ78" s="243"/>
      <c r="WRK78" s="243"/>
      <c r="WRL78" s="243"/>
      <c r="WRM78" s="243"/>
      <c r="WRN78" s="243"/>
      <c r="WRO78" s="243"/>
      <c r="WRP78" s="243"/>
      <c r="WRQ78" s="243"/>
      <c r="WRR78" s="243"/>
      <c r="WRS78" s="243"/>
      <c r="WRT78" s="243"/>
      <c r="WRU78" s="243"/>
      <c r="WRV78" s="243"/>
      <c r="WRW78" s="243"/>
      <c r="WRX78" s="243"/>
      <c r="WRY78" s="243"/>
      <c r="WRZ78" s="243"/>
      <c r="WSA78" s="243"/>
      <c r="WSB78" s="243"/>
      <c r="WSC78" s="243"/>
      <c r="WSD78" s="243"/>
      <c r="WSE78" s="243"/>
      <c r="WSF78" s="243"/>
      <c r="WSG78" s="243"/>
      <c r="WSH78" s="243"/>
      <c r="WSI78" s="243"/>
      <c r="WSJ78" s="243"/>
      <c r="WSK78" s="243"/>
      <c r="WSL78" s="243"/>
      <c r="WSM78" s="243"/>
      <c r="WSN78" s="243"/>
      <c r="WSO78" s="243"/>
      <c r="WSP78" s="243"/>
      <c r="WSQ78" s="243"/>
      <c r="WSR78" s="243"/>
      <c r="WSS78" s="243"/>
      <c r="WST78" s="243"/>
      <c r="WSU78" s="243"/>
      <c r="WSV78" s="243"/>
      <c r="WSW78" s="243"/>
      <c r="WSX78" s="243"/>
      <c r="WSY78" s="243"/>
      <c r="WSZ78" s="243"/>
      <c r="WTA78" s="243"/>
      <c r="WTB78" s="243"/>
      <c r="WTC78" s="243"/>
      <c r="WTD78" s="243"/>
      <c r="WTE78" s="243"/>
      <c r="WTF78" s="243"/>
      <c r="WTG78" s="243"/>
      <c r="WTH78" s="243"/>
      <c r="WTI78" s="243"/>
      <c r="WTJ78" s="243"/>
      <c r="WTK78" s="243"/>
      <c r="WTL78" s="243"/>
      <c r="WTM78" s="243"/>
      <c r="WTN78" s="243"/>
      <c r="WTO78" s="243"/>
      <c r="WTP78" s="243"/>
      <c r="WTQ78" s="243"/>
      <c r="WTR78" s="243"/>
      <c r="WTS78" s="243"/>
      <c r="WTT78" s="243"/>
      <c r="WTU78" s="243"/>
      <c r="WTV78" s="243"/>
      <c r="WTW78" s="243"/>
      <c r="WTX78" s="243"/>
      <c r="WTY78" s="243"/>
      <c r="WTZ78" s="243"/>
      <c r="WUA78" s="243"/>
      <c r="WUB78" s="243"/>
      <c r="WUC78" s="243"/>
      <c r="WUD78" s="243"/>
      <c r="WUE78" s="243"/>
      <c r="WUF78" s="243"/>
      <c r="WUG78" s="243"/>
      <c r="WUH78" s="243"/>
      <c r="WUI78" s="243"/>
      <c r="WUJ78" s="243"/>
      <c r="WUK78" s="243"/>
      <c r="WUL78" s="243"/>
      <c r="WUM78" s="243"/>
      <c r="WUN78" s="243"/>
      <c r="WUO78" s="243"/>
      <c r="WUP78" s="243"/>
      <c r="WUQ78" s="243"/>
      <c r="WUR78" s="243"/>
      <c r="WUS78" s="243"/>
      <c r="WUT78" s="243"/>
      <c r="WUU78" s="243"/>
      <c r="WUV78" s="243"/>
      <c r="WUW78" s="243"/>
      <c r="WUX78" s="243"/>
      <c r="WUY78" s="243"/>
      <c r="WUZ78" s="243"/>
      <c r="WVA78" s="243"/>
      <c r="WVB78" s="243"/>
      <c r="WVC78" s="243"/>
      <c r="WVD78" s="243"/>
      <c r="WVE78" s="243"/>
      <c r="WVF78" s="243"/>
      <c r="WVG78" s="243"/>
      <c r="WVH78" s="243"/>
      <c r="WVI78" s="243"/>
      <c r="WVJ78" s="243"/>
      <c r="WVK78" s="243"/>
      <c r="WVL78" s="243"/>
      <c r="WVM78" s="243"/>
      <c r="WVN78" s="243"/>
      <c r="WVO78" s="243"/>
      <c r="WVP78" s="243"/>
      <c r="WVQ78" s="243"/>
      <c r="WVR78" s="243"/>
      <c r="WVS78" s="243"/>
      <c r="WVT78" s="243"/>
      <c r="WVU78" s="243"/>
      <c r="WVV78" s="243"/>
      <c r="WVW78" s="243"/>
      <c r="WVX78" s="243"/>
      <c r="WVY78" s="243"/>
      <c r="WVZ78" s="243"/>
      <c r="WWA78" s="243"/>
      <c r="WWB78" s="243"/>
      <c r="WWC78" s="243"/>
      <c r="WWD78" s="243"/>
      <c r="WWE78" s="243"/>
      <c r="WWF78" s="243"/>
      <c r="WWG78" s="243"/>
      <c r="WWH78" s="243"/>
      <c r="WWI78" s="243"/>
      <c r="WWJ78" s="243"/>
      <c r="WWK78" s="243"/>
      <c r="WWL78" s="243"/>
      <c r="WWM78" s="243"/>
      <c r="WWN78" s="243"/>
      <c r="WWO78" s="243"/>
      <c r="WWP78" s="243"/>
      <c r="WWQ78" s="243"/>
      <c r="WWR78" s="243"/>
      <c r="WWS78" s="243"/>
      <c r="WWT78" s="243"/>
      <c r="WWU78" s="243"/>
      <c r="WWV78" s="243"/>
      <c r="WWW78" s="243"/>
      <c r="WWX78" s="243"/>
      <c r="WWY78" s="243"/>
      <c r="WWZ78" s="243"/>
      <c r="WXA78" s="243"/>
      <c r="WXB78" s="243"/>
      <c r="WXC78" s="243"/>
      <c r="WXD78" s="243"/>
      <c r="WXE78" s="243"/>
      <c r="WXF78" s="243"/>
      <c r="WXG78" s="243"/>
      <c r="WXH78" s="243"/>
      <c r="WXI78" s="243"/>
      <c r="WXJ78" s="243"/>
      <c r="WXK78" s="243"/>
      <c r="WXL78" s="243"/>
      <c r="WXM78" s="243"/>
      <c r="WXN78" s="243"/>
      <c r="WXO78" s="243"/>
      <c r="WXP78" s="243"/>
      <c r="WXQ78" s="243"/>
      <c r="WXR78" s="243"/>
      <c r="WXS78" s="243"/>
      <c r="WXT78" s="243"/>
      <c r="WXU78" s="243"/>
      <c r="WXV78" s="243"/>
      <c r="WXW78" s="243"/>
      <c r="WXX78" s="243"/>
      <c r="WXY78" s="243"/>
      <c r="WXZ78" s="243"/>
      <c r="WYA78" s="243"/>
      <c r="WYB78" s="243"/>
      <c r="WYC78" s="243"/>
      <c r="WYD78" s="243"/>
      <c r="WYE78" s="243"/>
      <c r="WYF78" s="243"/>
      <c r="WYG78" s="243"/>
      <c r="WYH78" s="243"/>
      <c r="WYI78" s="243"/>
      <c r="WYJ78" s="243"/>
      <c r="WYK78" s="243"/>
      <c r="WYL78" s="243"/>
      <c r="WYM78" s="243"/>
      <c r="WYN78" s="243"/>
      <c r="WYO78" s="243"/>
      <c r="WYP78" s="243"/>
      <c r="WYQ78" s="243"/>
      <c r="WYR78" s="243"/>
      <c r="WYS78" s="243"/>
      <c r="WYT78" s="243"/>
      <c r="WYU78" s="243"/>
      <c r="WYV78" s="243"/>
      <c r="WYW78" s="243"/>
      <c r="WYX78" s="243"/>
      <c r="WYY78" s="243"/>
      <c r="WYZ78" s="243"/>
      <c r="WZA78" s="243"/>
      <c r="WZB78" s="243"/>
      <c r="WZC78" s="243"/>
      <c r="WZD78" s="243"/>
      <c r="WZE78" s="243"/>
      <c r="WZF78" s="243"/>
      <c r="WZG78" s="243"/>
      <c r="WZH78" s="243"/>
      <c r="WZI78" s="243"/>
      <c r="WZJ78" s="243"/>
      <c r="WZK78" s="243"/>
      <c r="WZL78" s="243"/>
      <c r="WZM78" s="243"/>
      <c r="WZN78" s="243"/>
      <c r="WZO78" s="243"/>
      <c r="WZP78" s="243"/>
      <c r="WZQ78" s="243"/>
      <c r="WZR78" s="243"/>
      <c r="WZS78" s="243"/>
      <c r="WZT78" s="243"/>
      <c r="WZU78" s="243"/>
      <c r="WZV78" s="243"/>
      <c r="WZW78" s="243"/>
      <c r="WZX78" s="243"/>
      <c r="WZY78" s="243"/>
      <c r="WZZ78" s="243"/>
      <c r="XAA78" s="243"/>
      <c r="XAB78" s="243"/>
      <c r="XAC78" s="243"/>
      <c r="XAD78" s="243"/>
      <c r="XAE78" s="243"/>
      <c r="XAF78" s="243"/>
      <c r="XAG78" s="243"/>
      <c r="XAH78" s="243"/>
      <c r="XAI78" s="243"/>
      <c r="XAJ78" s="243"/>
      <c r="XAK78" s="243"/>
      <c r="XAL78" s="243"/>
      <c r="XAM78" s="243"/>
      <c r="XAN78" s="243"/>
      <c r="XAO78" s="243"/>
      <c r="XAP78" s="243"/>
      <c r="XAQ78" s="243"/>
      <c r="XAR78" s="243"/>
      <c r="XAS78" s="243"/>
      <c r="XAT78" s="243"/>
      <c r="XAU78" s="243"/>
      <c r="XAV78" s="243"/>
      <c r="XAW78" s="243"/>
      <c r="XAX78" s="243"/>
      <c r="XAY78" s="243"/>
      <c r="XAZ78" s="243"/>
      <c r="XBA78" s="243"/>
      <c r="XBB78" s="243"/>
      <c r="XBC78" s="243"/>
      <c r="XBD78" s="243"/>
      <c r="XBE78" s="243"/>
      <c r="XBF78" s="243"/>
      <c r="XBG78" s="243"/>
      <c r="XBH78" s="243"/>
      <c r="XBI78" s="243"/>
      <c r="XBJ78" s="243"/>
      <c r="XBK78" s="243"/>
      <c r="XBL78" s="243"/>
      <c r="XBM78" s="243"/>
      <c r="XBN78" s="243"/>
      <c r="XBO78" s="243"/>
      <c r="XBP78" s="243"/>
      <c r="XBQ78" s="243"/>
      <c r="XBR78" s="243"/>
      <c r="XBS78" s="243"/>
      <c r="XBT78" s="243"/>
      <c r="XBU78" s="243"/>
      <c r="XBV78" s="243"/>
      <c r="XBW78" s="243"/>
      <c r="XBX78" s="243"/>
      <c r="XBY78" s="243"/>
      <c r="XBZ78" s="243"/>
      <c r="XCA78" s="243"/>
      <c r="XCB78" s="243"/>
      <c r="XCC78" s="243"/>
      <c r="XCD78" s="243"/>
      <c r="XCE78" s="243"/>
      <c r="XCF78" s="243"/>
      <c r="XCG78" s="243"/>
      <c r="XCH78" s="243"/>
      <c r="XCI78" s="243"/>
      <c r="XCJ78" s="243"/>
      <c r="XCK78" s="243"/>
      <c r="XCL78" s="243"/>
      <c r="XCM78" s="243"/>
      <c r="XCN78" s="243"/>
      <c r="XCO78" s="243"/>
      <c r="XCP78" s="243"/>
      <c r="XCQ78" s="243"/>
      <c r="XCR78" s="243"/>
      <c r="XCS78" s="243"/>
      <c r="XCT78" s="243"/>
      <c r="XCU78" s="243"/>
      <c r="XCV78" s="243"/>
      <c r="XCW78" s="243"/>
      <c r="XCX78" s="243"/>
      <c r="XCY78" s="243"/>
      <c r="XCZ78" s="243"/>
      <c r="XDA78" s="243"/>
      <c r="XDB78" s="243"/>
      <c r="XDC78" s="243"/>
      <c r="XDD78" s="243"/>
      <c r="XDE78" s="243"/>
      <c r="XDF78" s="243"/>
      <c r="XDG78" s="243"/>
      <c r="XDH78" s="243"/>
      <c r="XDI78" s="243"/>
      <c r="XDJ78" s="243"/>
      <c r="XDK78" s="243"/>
      <c r="XDL78" s="243"/>
      <c r="XDM78" s="243"/>
      <c r="XDN78" s="243"/>
      <c r="XDO78" s="243"/>
      <c r="XDP78" s="243"/>
      <c r="XDQ78" s="243"/>
      <c r="XDR78" s="243"/>
      <c r="XDS78" s="243"/>
      <c r="XDT78" s="243"/>
      <c r="XDU78" s="243"/>
      <c r="XDV78" s="243"/>
      <c r="XDW78" s="243"/>
      <c r="XDX78" s="243"/>
      <c r="XDY78" s="243"/>
      <c r="XDZ78" s="243"/>
      <c r="XEA78" s="243"/>
      <c r="XEB78" s="243"/>
      <c r="XEC78" s="243"/>
      <c r="XED78" s="243"/>
      <c r="XEE78" s="243"/>
      <c r="XEF78" s="243"/>
      <c r="XEG78" s="243"/>
      <c r="XEH78" s="243"/>
      <c r="XEI78" s="243"/>
      <c r="XEJ78" s="243"/>
      <c r="XEK78" s="243"/>
      <c r="XEL78" s="243"/>
      <c r="XEM78" s="243"/>
      <c r="XEN78" s="243"/>
      <c r="XEO78" s="243"/>
      <c r="XEP78" s="243"/>
      <c r="XEQ78" s="243"/>
      <c r="XER78" s="243"/>
      <c r="XES78" s="243"/>
      <c r="XET78" s="243"/>
      <c r="XEU78" s="243"/>
      <c r="XEV78" s="243"/>
      <c r="XEW78" s="243"/>
      <c r="XEX78" s="243"/>
      <c r="XEY78" s="243"/>
      <c r="XEZ78" s="243"/>
      <c r="XFA78" s="243"/>
      <c r="XFB78" s="243"/>
      <c r="XFC78" s="243"/>
    </row>
    <row r="79" spans="1:16383" s="339" customFormat="1" ht="12.75" customHeight="1">
      <c r="A79" s="584">
        <v>41</v>
      </c>
      <c r="B79" s="363" t="s">
        <v>1368</v>
      </c>
      <c r="C79" s="323" t="s">
        <v>1351</v>
      </c>
      <c r="D79" s="343" t="s">
        <v>481</v>
      </c>
      <c r="E79" s="321">
        <v>2</v>
      </c>
      <c r="F79" s="34">
        <v>5</v>
      </c>
      <c r="G79" s="34">
        <v>2</v>
      </c>
      <c r="H79" s="34">
        <v>6</v>
      </c>
      <c r="I79" s="345">
        <f t="shared" si="2"/>
        <v>15</v>
      </c>
      <c r="J79" s="346"/>
      <c r="K79" s="346"/>
      <c r="L79" s="346"/>
      <c r="M79" s="346"/>
      <c r="N79" s="346"/>
      <c r="O79" s="346"/>
      <c r="P79" s="346"/>
      <c r="Q79" s="346"/>
      <c r="R79" s="347"/>
      <c r="S79" s="347"/>
      <c r="T79" s="347"/>
      <c r="U79" s="347"/>
      <c r="V79" s="347"/>
      <c r="W79" s="347"/>
      <c r="X79" s="347"/>
      <c r="Y79" s="347"/>
    </row>
    <row r="80" spans="1:16383" s="521" customFormat="1" ht="12.75" customHeight="1">
      <c r="A80" s="584">
        <v>42</v>
      </c>
      <c r="B80" s="363" t="s">
        <v>1369</v>
      </c>
      <c r="C80" s="323" t="s">
        <v>1351</v>
      </c>
      <c r="D80" s="343" t="s">
        <v>481</v>
      </c>
      <c r="E80" s="512"/>
      <c r="F80" s="508"/>
      <c r="G80" s="508"/>
      <c r="H80" s="508"/>
      <c r="I80" s="523"/>
      <c r="J80" s="524"/>
      <c r="K80" s="524"/>
      <c r="L80" s="524"/>
      <c r="M80" s="524"/>
      <c r="N80" s="524"/>
      <c r="O80" s="524"/>
      <c r="P80" s="524"/>
      <c r="Q80" s="524"/>
      <c r="R80" s="525"/>
      <c r="S80" s="525"/>
      <c r="T80" s="525"/>
      <c r="U80" s="525"/>
      <c r="V80" s="525"/>
      <c r="W80" s="525"/>
      <c r="X80" s="525"/>
      <c r="Y80" s="525"/>
    </row>
    <row r="81" spans="1:25" s="532" customFormat="1" ht="12.75" customHeight="1">
      <c r="A81" s="584">
        <v>43</v>
      </c>
      <c r="B81" s="526" t="s">
        <v>1438</v>
      </c>
      <c r="C81" s="440" t="s">
        <v>1351</v>
      </c>
      <c r="D81" s="522" t="s">
        <v>478</v>
      </c>
      <c r="E81" s="512"/>
      <c r="F81" s="508"/>
      <c r="G81" s="508"/>
      <c r="H81" s="508"/>
      <c r="I81" s="533"/>
      <c r="J81" s="534"/>
      <c r="K81" s="534"/>
      <c r="L81" s="534"/>
      <c r="M81" s="534"/>
      <c r="N81" s="534"/>
      <c r="O81" s="534"/>
      <c r="P81" s="534"/>
      <c r="Q81" s="534"/>
      <c r="R81" s="535"/>
      <c r="S81" s="535"/>
      <c r="T81" s="535"/>
      <c r="U81" s="535"/>
      <c r="V81" s="535"/>
      <c r="W81" s="535"/>
      <c r="X81" s="535"/>
      <c r="Y81" s="535"/>
    </row>
    <row r="82" spans="1:25" s="513" customFormat="1" ht="12.75" customHeight="1">
      <c r="A82" s="584">
        <v>44</v>
      </c>
      <c r="B82" s="511" t="s">
        <v>1459</v>
      </c>
      <c r="C82" s="337" t="s">
        <v>1351</v>
      </c>
      <c r="D82" s="511" t="s">
        <v>480</v>
      </c>
      <c r="E82" s="512"/>
      <c r="F82" s="508"/>
      <c r="G82" s="508"/>
      <c r="H82" s="508"/>
      <c r="I82" s="514"/>
      <c r="J82" s="515"/>
      <c r="K82" s="515"/>
      <c r="L82" s="515"/>
      <c r="M82" s="515"/>
      <c r="N82" s="515"/>
      <c r="O82" s="515"/>
      <c r="P82" s="515"/>
      <c r="Q82" s="515"/>
      <c r="R82" s="516"/>
      <c r="S82" s="516"/>
      <c r="T82" s="516"/>
      <c r="U82" s="516"/>
      <c r="V82" s="516"/>
      <c r="W82" s="516"/>
      <c r="X82" s="516"/>
      <c r="Y82" s="516"/>
    </row>
    <row r="83" spans="1:25" s="513" customFormat="1" ht="12.75" customHeight="1">
      <c r="A83" s="584">
        <v>45</v>
      </c>
      <c r="B83" s="511" t="s">
        <v>1434</v>
      </c>
      <c r="C83" s="337" t="s">
        <v>1351</v>
      </c>
      <c r="D83" s="511" t="s">
        <v>481</v>
      </c>
      <c r="E83" s="512"/>
      <c r="F83" s="508"/>
      <c r="G83" s="508"/>
      <c r="H83" s="508"/>
      <c r="I83" s="514"/>
      <c r="J83" s="515"/>
      <c r="K83" s="515"/>
      <c r="L83" s="515"/>
      <c r="M83" s="515"/>
      <c r="N83" s="515"/>
      <c r="O83" s="515"/>
      <c r="P83" s="515"/>
      <c r="Q83" s="515"/>
      <c r="R83" s="516"/>
      <c r="S83" s="516"/>
      <c r="T83" s="516"/>
      <c r="U83" s="516"/>
      <c r="V83" s="516"/>
      <c r="W83" s="516"/>
      <c r="X83" s="516"/>
      <c r="Y83" s="516"/>
    </row>
    <row r="84" spans="1:25" s="527" customFormat="1" ht="12.75" customHeight="1">
      <c r="A84" s="584">
        <v>46</v>
      </c>
      <c r="B84" s="511" t="s">
        <v>1435</v>
      </c>
      <c r="C84" s="337" t="s">
        <v>1351</v>
      </c>
      <c r="D84" s="511" t="s">
        <v>485</v>
      </c>
      <c r="E84" s="512"/>
      <c r="F84" s="508"/>
      <c r="G84" s="508"/>
      <c r="H84" s="508"/>
      <c r="I84" s="528"/>
      <c r="J84" s="529"/>
      <c r="K84" s="529"/>
      <c r="L84" s="529"/>
      <c r="M84" s="529"/>
      <c r="N84" s="529"/>
      <c r="O84" s="529"/>
      <c r="P84" s="529"/>
      <c r="Q84" s="529"/>
      <c r="R84" s="530"/>
      <c r="S84" s="530"/>
      <c r="T84" s="530"/>
      <c r="U84" s="530"/>
      <c r="V84" s="530"/>
      <c r="W84" s="530"/>
      <c r="X84" s="530"/>
      <c r="Y84" s="530"/>
    </row>
    <row r="85" spans="1:25" s="339" customFormat="1">
      <c r="A85" s="584">
        <v>47</v>
      </c>
      <c r="B85" s="511" t="s">
        <v>1440</v>
      </c>
      <c r="C85" s="337" t="s">
        <v>1351</v>
      </c>
      <c r="D85" s="511" t="s">
        <v>482</v>
      </c>
      <c r="E85" s="321">
        <v>2</v>
      </c>
      <c r="F85" s="34">
        <v>30</v>
      </c>
      <c r="G85" s="34">
        <v>6</v>
      </c>
      <c r="H85" s="34">
        <v>49</v>
      </c>
      <c r="I85" s="345">
        <f t="shared" si="2"/>
        <v>87</v>
      </c>
      <c r="J85" s="346"/>
      <c r="K85" s="346"/>
      <c r="L85" s="346"/>
      <c r="M85" s="346"/>
      <c r="N85" s="346"/>
      <c r="O85" s="346"/>
      <c r="P85" s="346"/>
      <c r="Q85" s="346"/>
      <c r="R85" s="347"/>
      <c r="S85" s="347"/>
      <c r="T85" s="347"/>
      <c r="U85" s="347"/>
      <c r="V85" s="347"/>
      <c r="W85" s="347"/>
      <c r="X85" s="347"/>
      <c r="Y85" s="347"/>
    </row>
    <row r="86" spans="1:25" s="339" customFormat="1">
      <c r="A86" s="584">
        <v>48</v>
      </c>
      <c r="B86" s="379" t="s">
        <v>1370</v>
      </c>
      <c r="C86" s="323" t="s">
        <v>1351</v>
      </c>
      <c r="D86" s="343" t="s">
        <v>485</v>
      </c>
      <c r="E86" s="321">
        <v>0</v>
      </c>
      <c r="F86" s="34">
        <v>5</v>
      </c>
      <c r="G86" s="34">
        <v>0</v>
      </c>
      <c r="H86" s="34">
        <v>3</v>
      </c>
      <c r="I86" s="345">
        <f t="shared" si="2"/>
        <v>8</v>
      </c>
      <c r="J86" s="346"/>
      <c r="K86" s="346"/>
      <c r="L86" s="346"/>
      <c r="M86" s="346"/>
      <c r="N86" s="346"/>
      <c r="O86" s="346"/>
      <c r="P86" s="346"/>
      <c r="Q86" s="346"/>
      <c r="R86" s="347"/>
      <c r="S86" s="347"/>
      <c r="T86" s="347"/>
      <c r="U86" s="347"/>
      <c r="V86" s="347"/>
      <c r="W86" s="347"/>
      <c r="X86" s="347"/>
      <c r="Y86" s="347"/>
    </row>
    <row r="87" spans="1:25" s="339" customFormat="1">
      <c r="A87" s="584">
        <v>49</v>
      </c>
      <c r="B87" s="379" t="s">
        <v>1353</v>
      </c>
      <c r="C87" s="323" t="s">
        <v>1351</v>
      </c>
      <c r="D87" s="343" t="s">
        <v>485</v>
      </c>
      <c r="E87" s="321"/>
      <c r="F87" s="34"/>
      <c r="G87" s="34"/>
      <c r="H87" s="34"/>
      <c r="I87" s="345"/>
      <c r="J87" s="346"/>
      <c r="K87" s="346"/>
      <c r="L87" s="346"/>
      <c r="M87" s="346"/>
      <c r="N87" s="346"/>
      <c r="O87" s="346"/>
      <c r="P87" s="346"/>
      <c r="Q87" s="346"/>
      <c r="R87" s="347"/>
      <c r="S87" s="347"/>
      <c r="T87" s="347"/>
      <c r="U87" s="347"/>
      <c r="V87" s="347"/>
      <c r="W87" s="347"/>
      <c r="X87" s="347"/>
      <c r="Y87" s="347"/>
    </row>
    <row r="88" spans="1:25" s="339" customFormat="1">
      <c r="A88" s="584">
        <v>50</v>
      </c>
      <c r="B88" s="379" t="s">
        <v>90</v>
      </c>
      <c r="C88" s="323" t="s">
        <v>1351</v>
      </c>
      <c r="D88" s="343" t="s">
        <v>485</v>
      </c>
      <c r="E88" s="321">
        <v>0</v>
      </c>
      <c r="F88" s="34">
        <v>2</v>
      </c>
      <c r="G88" s="34">
        <v>0</v>
      </c>
      <c r="H88" s="34">
        <v>1</v>
      </c>
      <c r="I88" s="345">
        <f t="shared" si="2"/>
        <v>3</v>
      </c>
      <c r="J88" s="346"/>
      <c r="K88" s="346"/>
      <c r="L88" s="346"/>
      <c r="M88" s="346"/>
      <c r="N88" s="346"/>
      <c r="O88" s="346"/>
      <c r="P88" s="346"/>
      <c r="Q88" s="346"/>
      <c r="R88" s="347"/>
      <c r="S88" s="347"/>
      <c r="T88" s="347"/>
      <c r="U88" s="347"/>
      <c r="V88" s="347"/>
      <c r="W88" s="347"/>
      <c r="X88" s="347"/>
      <c r="Y88" s="347"/>
    </row>
    <row r="89" spans="1:25" s="339" customFormat="1">
      <c r="A89" s="584">
        <v>51</v>
      </c>
      <c r="B89" s="387" t="s">
        <v>91</v>
      </c>
      <c r="C89" s="323" t="s">
        <v>1351</v>
      </c>
      <c r="D89" s="343" t="s">
        <v>482</v>
      </c>
      <c r="E89" s="321">
        <v>0</v>
      </c>
      <c r="F89" s="34">
        <v>0</v>
      </c>
      <c r="G89" s="34">
        <v>5</v>
      </c>
      <c r="H89" s="34">
        <v>29</v>
      </c>
      <c r="I89" s="345">
        <f>E89+F89+G89+H89</f>
        <v>34</v>
      </c>
      <c r="J89" s="346"/>
      <c r="K89" s="346"/>
      <c r="L89" s="346"/>
      <c r="M89" s="346"/>
      <c r="N89" s="346"/>
      <c r="O89" s="346"/>
      <c r="P89" s="346"/>
      <c r="Q89" s="346"/>
      <c r="R89" s="347"/>
      <c r="S89" s="347"/>
      <c r="T89" s="347"/>
      <c r="U89" s="347"/>
      <c r="V89" s="347"/>
      <c r="W89" s="347"/>
      <c r="X89" s="347"/>
      <c r="Y89" s="347"/>
    </row>
    <row r="90" spans="1:25" s="339" customFormat="1">
      <c r="A90" s="584">
        <v>52</v>
      </c>
      <c r="B90" s="387" t="s">
        <v>92</v>
      </c>
      <c r="C90" s="323" t="s">
        <v>1351</v>
      </c>
      <c r="D90" s="343" t="s">
        <v>482</v>
      </c>
      <c r="E90" s="321">
        <v>0</v>
      </c>
      <c r="F90" s="34">
        <v>0</v>
      </c>
      <c r="G90" s="34">
        <v>4</v>
      </c>
      <c r="H90" s="34">
        <v>29</v>
      </c>
      <c r="I90" s="345">
        <f t="shared" si="2"/>
        <v>33</v>
      </c>
      <c r="J90" s="346"/>
      <c r="K90" s="346"/>
      <c r="L90" s="346"/>
      <c r="M90" s="346"/>
      <c r="N90" s="346"/>
      <c r="O90" s="346"/>
      <c r="P90" s="346"/>
      <c r="Q90" s="346"/>
      <c r="R90" s="347"/>
      <c r="S90" s="347"/>
      <c r="T90" s="347"/>
      <c r="U90" s="347"/>
      <c r="V90" s="347"/>
      <c r="W90" s="347"/>
      <c r="X90" s="347"/>
      <c r="Y90" s="347"/>
    </row>
    <row r="91" spans="1:25" s="339" customFormat="1">
      <c r="A91" s="584">
        <v>53</v>
      </c>
      <c r="B91" s="387" t="s">
        <v>93</v>
      </c>
      <c r="C91" s="323" t="s">
        <v>1351</v>
      </c>
      <c r="D91" s="343" t="s">
        <v>482</v>
      </c>
      <c r="E91" s="321">
        <v>0</v>
      </c>
      <c r="F91" s="34">
        <v>0</v>
      </c>
      <c r="G91" s="34">
        <v>7</v>
      </c>
      <c r="H91" s="34">
        <v>26</v>
      </c>
      <c r="I91" s="345">
        <f>E91+F91+G91+H91</f>
        <v>33</v>
      </c>
      <c r="J91" s="346"/>
      <c r="K91" s="348"/>
      <c r="L91" s="348"/>
      <c r="M91" s="348"/>
      <c r="N91" s="348"/>
      <c r="O91" s="348"/>
      <c r="P91" s="346"/>
      <c r="Q91" s="346"/>
      <c r="R91" s="347"/>
      <c r="S91" s="347"/>
      <c r="T91" s="347"/>
      <c r="U91" s="347"/>
      <c r="V91" s="347"/>
      <c r="W91" s="347"/>
      <c r="X91" s="347"/>
      <c r="Y91" s="347"/>
    </row>
    <row r="92" spans="1:25" s="339" customFormat="1">
      <c r="A92" s="584">
        <v>54</v>
      </c>
      <c r="B92" s="378" t="s">
        <v>94</v>
      </c>
      <c r="C92" s="323" t="s">
        <v>1351</v>
      </c>
      <c r="D92" s="343" t="s">
        <v>1362</v>
      </c>
      <c r="E92" s="321">
        <v>0</v>
      </c>
      <c r="F92" s="34">
        <v>0</v>
      </c>
      <c r="G92" s="34">
        <v>3</v>
      </c>
      <c r="H92" s="34">
        <v>29</v>
      </c>
      <c r="I92" s="345">
        <f>E92+F92+G92+H92</f>
        <v>32</v>
      </c>
      <c r="J92" s="346"/>
      <c r="K92" s="346"/>
      <c r="L92" s="346"/>
      <c r="M92" s="346"/>
      <c r="N92" s="346"/>
      <c r="O92" s="346"/>
      <c r="P92" s="346"/>
      <c r="Q92" s="346"/>
      <c r="R92" s="347"/>
      <c r="S92" s="347"/>
      <c r="T92" s="347"/>
      <c r="U92" s="347"/>
      <c r="V92" s="347"/>
      <c r="W92" s="347"/>
      <c r="X92" s="347"/>
      <c r="Y92" s="347"/>
    </row>
    <row r="93" spans="1:25" s="339" customFormat="1">
      <c r="A93" s="584">
        <v>55</v>
      </c>
      <c r="B93" s="378" t="s">
        <v>96</v>
      </c>
      <c r="C93" s="323" t="s">
        <v>1351</v>
      </c>
      <c r="D93" s="343" t="s">
        <v>1362</v>
      </c>
      <c r="E93" s="321">
        <v>0</v>
      </c>
      <c r="F93" s="34">
        <v>0</v>
      </c>
      <c r="G93" s="34">
        <v>4</v>
      </c>
      <c r="H93" s="34">
        <v>30</v>
      </c>
      <c r="I93" s="345">
        <f t="shared" si="2"/>
        <v>34</v>
      </c>
      <c r="J93" s="349"/>
      <c r="K93" s="346"/>
      <c r="L93" s="346"/>
      <c r="M93" s="346"/>
      <c r="N93" s="346"/>
      <c r="O93" s="346"/>
      <c r="P93" s="346"/>
      <c r="Q93" s="346"/>
      <c r="R93" s="358"/>
      <c r="S93" s="347"/>
      <c r="T93" s="347"/>
      <c r="U93" s="347"/>
      <c r="V93" s="347"/>
      <c r="W93" s="347"/>
      <c r="X93" s="347"/>
      <c r="Y93" s="347"/>
    </row>
    <row r="94" spans="1:25" s="339" customFormat="1">
      <c r="A94" s="584">
        <v>56</v>
      </c>
      <c r="B94" s="378" t="s">
        <v>98</v>
      </c>
      <c r="C94" s="323" t="s">
        <v>1351</v>
      </c>
      <c r="D94" s="343" t="s">
        <v>1362</v>
      </c>
      <c r="E94" s="321">
        <v>0</v>
      </c>
      <c r="F94" s="34">
        <v>0</v>
      </c>
      <c r="G94" s="34">
        <v>4</v>
      </c>
      <c r="H94" s="34">
        <v>29</v>
      </c>
      <c r="I94" s="345">
        <f t="shared" si="2"/>
        <v>33</v>
      </c>
      <c r="J94" s="346"/>
      <c r="K94" s="346"/>
      <c r="L94" s="346"/>
      <c r="M94" s="346"/>
      <c r="N94" s="346"/>
      <c r="O94" s="346"/>
      <c r="P94" s="346"/>
      <c r="Q94" s="346"/>
      <c r="R94" s="347"/>
      <c r="S94" s="347"/>
      <c r="T94" s="347"/>
      <c r="U94" s="347"/>
      <c r="V94" s="347"/>
      <c r="W94" s="347"/>
      <c r="X94" s="347"/>
      <c r="Y94" s="347"/>
    </row>
    <row r="95" spans="1:25" s="339" customFormat="1">
      <c r="A95" s="584">
        <v>57</v>
      </c>
      <c r="B95" s="378" t="s">
        <v>100</v>
      </c>
      <c r="C95" s="323" t="s">
        <v>1351</v>
      </c>
      <c r="D95" s="343" t="s">
        <v>1362</v>
      </c>
      <c r="E95" s="321">
        <v>0</v>
      </c>
      <c r="F95" s="34">
        <v>0</v>
      </c>
      <c r="G95" s="34">
        <v>3</v>
      </c>
      <c r="H95" s="34">
        <v>31</v>
      </c>
      <c r="I95" s="345">
        <f t="shared" si="2"/>
        <v>34</v>
      </c>
      <c r="J95" s="346"/>
      <c r="K95" s="346"/>
      <c r="L95" s="346"/>
      <c r="M95" s="346"/>
      <c r="N95" s="346"/>
      <c r="O95" s="346"/>
      <c r="P95" s="346"/>
      <c r="Q95" s="346"/>
      <c r="R95" s="347"/>
      <c r="S95" s="347"/>
      <c r="T95" s="347"/>
      <c r="U95" s="347"/>
      <c r="V95" s="347"/>
      <c r="W95" s="347"/>
      <c r="X95" s="347"/>
      <c r="Y95" s="347"/>
    </row>
    <row r="96" spans="1:25" s="339" customFormat="1">
      <c r="A96" s="584">
        <v>58</v>
      </c>
      <c r="B96" s="378" t="s">
        <v>102</v>
      </c>
      <c r="C96" s="323" t="s">
        <v>1351</v>
      </c>
      <c r="D96" s="343" t="s">
        <v>1362</v>
      </c>
      <c r="E96" s="321"/>
      <c r="F96" s="34"/>
      <c r="G96" s="34"/>
      <c r="H96" s="34"/>
      <c r="I96" s="345"/>
      <c r="J96" s="349"/>
      <c r="K96" s="346"/>
      <c r="L96" s="346"/>
      <c r="M96" s="346"/>
      <c r="N96" s="346"/>
      <c r="O96" s="346"/>
      <c r="P96" s="346"/>
      <c r="Q96" s="346"/>
      <c r="R96" s="358"/>
      <c r="S96" s="347"/>
      <c r="T96" s="347"/>
      <c r="U96" s="347"/>
      <c r="V96" s="347"/>
      <c r="W96" s="347"/>
      <c r="X96" s="347"/>
      <c r="Y96" s="347"/>
    </row>
    <row r="97" spans="1:25" s="339" customFormat="1">
      <c r="A97" s="584">
        <v>59</v>
      </c>
      <c r="B97" s="378" t="s">
        <v>104</v>
      </c>
      <c r="C97" s="323" t="s">
        <v>1351</v>
      </c>
      <c r="D97" s="343" t="s">
        <v>1362</v>
      </c>
      <c r="E97" s="321"/>
      <c r="F97" s="34"/>
      <c r="G97" s="34"/>
      <c r="H97" s="34"/>
      <c r="I97" s="345"/>
      <c r="J97" s="349"/>
      <c r="K97" s="346"/>
      <c r="L97" s="346"/>
      <c r="M97" s="346"/>
      <c r="N97" s="346"/>
      <c r="O97" s="346"/>
      <c r="P97" s="346"/>
      <c r="Q97" s="346"/>
      <c r="R97" s="358"/>
      <c r="S97" s="347"/>
      <c r="T97" s="347"/>
      <c r="U97" s="347"/>
      <c r="V97" s="347"/>
      <c r="W97" s="347"/>
      <c r="X97" s="347"/>
      <c r="Y97" s="347"/>
    </row>
    <row r="98" spans="1:25" s="339" customFormat="1">
      <c r="A98" s="584">
        <v>60</v>
      </c>
      <c r="B98" s="378" t="s">
        <v>106</v>
      </c>
      <c r="C98" s="323" t="s">
        <v>1351</v>
      </c>
      <c r="D98" s="343" t="s">
        <v>1362</v>
      </c>
      <c r="E98" s="321"/>
      <c r="F98" s="34"/>
      <c r="G98" s="34"/>
      <c r="H98" s="34"/>
      <c r="I98" s="345"/>
      <c r="J98" s="349"/>
      <c r="K98" s="346"/>
      <c r="L98" s="346"/>
      <c r="M98" s="346"/>
      <c r="N98" s="346"/>
      <c r="O98" s="346"/>
      <c r="P98" s="346"/>
      <c r="Q98" s="346"/>
      <c r="R98" s="358"/>
      <c r="S98" s="347"/>
      <c r="T98" s="347"/>
      <c r="U98" s="347"/>
      <c r="V98" s="347"/>
      <c r="W98" s="347"/>
      <c r="X98" s="347"/>
      <c r="Y98" s="347"/>
    </row>
    <row r="99" spans="1:25" s="339" customFormat="1">
      <c r="A99" s="584">
        <v>61</v>
      </c>
      <c r="B99" s="378" t="s">
        <v>108</v>
      </c>
      <c r="C99" s="323" t="s">
        <v>1351</v>
      </c>
      <c r="D99" s="343" t="s">
        <v>1362</v>
      </c>
      <c r="E99" s="321">
        <v>0</v>
      </c>
      <c r="F99" s="34">
        <v>0</v>
      </c>
      <c r="G99" s="34">
        <v>2</v>
      </c>
      <c r="H99" s="34">
        <v>30</v>
      </c>
      <c r="I99" s="345">
        <f t="shared" si="2"/>
        <v>32</v>
      </c>
      <c r="J99" s="349"/>
      <c r="K99" s="346"/>
      <c r="L99" s="346"/>
      <c r="M99" s="346"/>
      <c r="N99" s="346"/>
      <c r="O99" s="346"/>
      <c r="P99" s="346"/>
      <c r="Q99" s="346"/>
      <c r="R99" s="358"/>
      <c r="S99" s="347"/>
      <c r="T99" s="347"/>
      <c r="U99" s="347"/>
      <c r="V99" s="347"/>
      <c r="W99" s="347"/>
      <c r="X99" s="347"/>
      <c r="Y99" s="347"/>
    </row>
    <row r="100" spans="1:25" s="339" customFormat="1">
      <c r="A100" s="584">
        <v>62</v>
      </c>
      <c r="B100" s="378" t="s">
        <v>110</v>
      </c>
      <c r="C100" s="323" t="s">
        <v>1351</v>
      </c>
      <c r="D100" s="343" t="s">
        <v>1362</v>
      </c>
      <c r="E100" s="321">
        <v>0</v>
      </c>
      <c r="F100" s="34">
        <v>0</v>
      </c>
      <c r="G100" s="34">
        <v>4</v>
      </c>
      <c r="H100" s="34">
        <v>30</v>
      </c>
      <c r="I100" s="345">
        <f t="shared" si="2"/>
        <v>34</v>
      </c>
      <c r="J100" s="349"/>
      <c r="K100" s="346"/>
      <c r="L100" s="346"/>
      <c r="M100" s="346"/>
      <c r="N100" s="346"/>
      <c r="O100" s="346"/>
      <c r="P100" s="346"/>
      <c r="Q100" s="346"/>
      <c r="R100" s="347"/>
      <c r="S100" s="347"/>
      <c r="T100" s="347"/>
      <c r="U100" s="347"/>
      <c r="V100" s="347"/>
      <c r="W100" s="347"/>
      <c r="X100" s="347"/>
      <c r="Y100" s="347"/>
    </row>
    <row r="101" spans="1:25" s="339" customFormat="1">
      <c r="A101" s="584">
        <v>63</v>
      </c>
      <c r="B101" s="378" t="s">
        <v>112</v>
      </c>
      <c r="C101" s="323" t="s">
        <v>1351</v>
      </c>
      <c r="D101" s="343" t="s">
        <v>1362</v>
      </c>
      <c r="E101" s="321">
        <v>0</v>
      </c>
      <c r="F101" s="34">
        <v>0</v>
      </c>
      <c r="G101" s="34">
        <v>1</v>
      </c>
      <c r="H101" s="34">
        <v>31</v>
      </c>
      <c r="I101" s="345">
        <f t="shared" si="2"/>
        <v>32</v>
      </c>
      <c r="J101" s="349"/>
      <c r="K101" s="346"/>
      <c r="L101" s="346"/>
      <c r="M101" s="346"/>
      <c r="N101" s="346"/>
      <c r="O101" s="346"/>
      <c r="P101" s="346"/>
      <c r="Q101" s="346"/>
      <c r="R101" s="358"/>
      <c r="S101" s="347"/>
      <c r="T101" s="347"/>
      <c r="U101" s="347"/>
      <c r="V101" s="347"/>
      <c r="W101" s="347"/>
      <c r="X101" s="347"/>
      <c r="Y101" s="347"/>
    </row>
    <row r="102" spans="1:25" s="339" customFormat="1">
      <c r="A102" s="584">
        <v>64</v>
      </c>
      <c r="B102" s="378" t="s">
        <v>115</v>
      </c>
      <c r="C102" s="323" t="s">
        <v>1351</v>
      </c>
      <c r="D102" s="343" t="s">
        <v>1362</v>
      </c>
      <c r="E102" s="321"/>
      <c r="F102" s="34"/>
      <c r="G102" s="34"/>
      <c r="H102" s="34"/>
      <c r="I102" s="345"/>
      <c r="J102" s="349"/>
      <c r="K102" s="346"/>
      <c r="L102" s="346"/>
      <c r="M102" s="346"/>
      <c r="N102" s="346"/>
      <c r="O102" s="346"/>
      <c r="P102" s="346"/>
      <c r="Q102" s="346"/>
      <c r="R102" s="358"/>
      <c r="S102" s="347"/>
      <c r="T102" s="347"/>
      <c r="U102" s="347"/>
      <c r="V102" s="347"/>
      <c r="W102" s="347"/>
      <c r="X102" s="347"/>
      <c r="Y102" s="347"/>
    </row>
    <row r="103" spans="1:25" s="359" customFormat="1">
      <c r="A103" s="584">
        <v>65</v>
      </c>
      <c r="B103" s="378" t="s">
        <v>117</v>
      </c>
      <c r="C103" s="323" t="s">
        <v>1351</v>
      </c>
      <c r="D103" s="343" t="s">
        <v>1362</v>
      </c>
      <c r="E103" s="321">
        <v>0</v>
      </c>
      <c r="F103" s="34">
        <v>0</v>
      </c>
      <c r="G103" s="34">
        <v>5</v>
      </c>
      <c r="H103" s="34">
        <v>28</v>
      </c>
      <c r="I103" s="345">
        <f t="shared" si="2"/>
        <v>33</v>
      </c>
      <c r="J103" s="390"/>
      <c r="K103" s="346"/>
      <c r="L103" s="346"/>
      <c r="M103" s="346"/>
      <c r="N103" s="351"/>
      <c r="O103" s="351"/>
      <c r="P103" s="346"/>
      <c r="Q103" s="346"/>
      <c r="R103" s="391"/>
      <c r="S103" s="341"/>
      <c r="T103" s="347"/>
      <c r="U103" s="347"/>
      <c r="V103" s="341"/>
      <c r="W103" s="341"/>
      <c r="X103" s="347"/>
      <c r="Y103" s="347"/>
    </row>
    <row r="104" spans="1:25" s="359" customFormat="1">
      <c r="A104" s="584">
        <v>66</v>
      </c>
      <c r="B104" s="378" t="s">
        <v>119</v>
      </c>
      <c r="C104" s="323" t="s">
        <v>1351</v>
      </c>
      <c r="D104" s="343" t="s">
        <v>1362</v>
      </c>
      <c r="E104" s="321">
        <v>0</v>
      </c>
      <c r="F104" s="34">
        <v>0</v>
      </c>
      <c r="G104" s="34">
        <v>1</v>
      </c>
      <c r="H104" s="34">
        <v>30</v>
      </c>
      <c r="I104" s="345">
        <f t="shared" si="2"/>
        <v>31</v>
      </c>
      <c r="J104" s="390"/>
      <c r="K104" s="344"/>
      <c r="L104" s="344"/>
      <c r="M104" s="344"/>
      <c r="N104" s="352"/>
      <c r="O104" s="352"/>
      <c r="P104" s="344"/>
      <c r="Q104" s="344"/>
      <c r="R104" s="391"/>
      <c r="S104" s="341"/>
      <c r="T104" s="347"/>
      <c r="U104" s="347"/>
      <c r="V104" s="341"/>
      <c r="W104" s="341"/>
      <c r="X104" s="347"/>
      <c r="Y104" s="347"/>
    </row>
    <row r="105" spans="1:25" s="359" customFormat="1">
      <c r="A105" s="584">
        <v>67</v>
      </c>
      <c r="B105" s="378" t="s">
        <v>121</v>
      </c>
      <c r="C105" s="323" t="s">
        <v>1351</v>
      </c>
      <c r="D105" s="343" t="s">
        <v>1362</v>
      </c>
      <c r="E105" s="321">
        <v>0</v>
      </c>
      <c r="F105" s="34">
        <v>0</v>
      </c>
      <c r="G105" s="34">
        <v>2</v>
      </c>
      <c r="H105" s="34">
        <v>30</v>
      </c>
      <c r="I105" s="345">
        <f t="shared" si="2"/>
        <v>32</v>
      </c>
      <c r="J105" s="390"/>
      <c r="K105" s="344"/>
      <c r="L105" s="344"/>
      <c r="M105" s="346">
        <v>1</v>
      </c>
      <c r="N105" s="352"/>
      <c r="O105" s="352"/>
      <c r="P105" s="344"/>
      <c r="Q105" s="344">
        <v>1</v>
      </c>
      <c r="R105" s="391"/>
      <c r="S105" s="341"/>
      <c r="T105" s="347"/>
      <c r="U105" s="347"/>
      <c r="V105" s="341"/>
      <c r="W105" s="341"/>
      <c r="X105" s="347"/>
      <c r="Y105" s="347"/>
    </row>
    <row r="106" spans="1:25" s="359" customFormat="1">
      <c r="A106" s="584">
        <v>68</v>
      </c>
      <c r="B106" s="378" t="s">
        <v>122</v>
      </c>
      <c r="C106" s="323" t="s">
        <v>1351</v>
      </c>
      <c r="D106" s="343" t="s">
        <v>1362</v>
      </c>
      <c r="E106" s="321">
        <v>0</v>
      </c>
      <c r="F106" s="34">
        <v>0</v>
      </c>
      <c r="G106" s="34">
        <v>2</v>
      </c>
      <c r="H106" s="34">
        <v>29</v>
      </c>
      <c r="I106" s="345">
        <f t="shared" si="2"/>
        <v>31</v>
      </c>
      <c r="J106" s="390"/>
      <c r="K106" s="344"/>
      <c r="L106" s="344"/>
      <c r="M106" s="344"/>
      <c r="N106" s="352"/>
      <c r="O106" s="352"/>
      <c r="P106" s="344"/>
      <c r="Q106" s="344"/>
      <c r="R106" s="391"/>
      <c r="S106" s="341"/>
      <c r="T106" s="347"/>
      <c r="U106" s="347"/>
      <c r="V106" s="341"/>
      <c r="W106" s="341"/>
      <c r="X106" s="347"/>
      <c r="Y106" s="347"/>
    </row>
    <row r="107" spans="1:25" s="359" customFormat="1">
      <c r="A107" s="584">
        <v>69</v>
      </c>
      <c r="B107" s="378" t="s">
        <v>124</v>
      </c>
      <c r="C107" s="323" t="s">
        <v>1351</v>
      </c>
      <c r="D107" s="343" t="s">
        <v>1362</v>
      </c>
      <c r="E107" s="321">
        <v>0</v>
      </c>
      <c r="F107" s="34">
        <v>0</v>
      </c>
      <c r="G107" s="34">
        <v>4</v>
      </c>
      <c r="H107" s="34">
        <v>29</v>
      </c>
      <c r="I107" s="345">
        <f t="shared" si="2"/>
        <v>33</v>
      </c>
      <c r="J107" s="390"/>
      <c r="K107" s="344"/>
      <c r="L107" s="344"/>
      <c r="M107" s="344"/>
      <c r="N107" s="352"/>
      <c r="O107" s="352"/>
      <c r="P107" s="344"/>
      <c r="Q107" s="344"/>
      <c r="R107" s="391"/>
      <c r="S107" s="341"/>
      <c r="T107" s="347"/>
      <c r="U107" s="347"/>
      <c r="V107" s="341"/>
      <c r="W107" s="341"/>
      <c r="X107" s="347"/>
      <c r="Y107" s="347"/>
    </row>
    <row r="108" spans="1:25" s="359" customFormat="1">
      <c r="A108" s="584">
        <v>70</v>
      </c>
      <c r="B108" s="378" t="s">
        <v>126</v>
      </c>
      <c r="C108" s="323" t="s">
        <v>1351</v>
      </c>
      <c r="D108" s="343" t="s">
        <v>1362</v>
      </c>
      <c r="E108" s="321">
        <v>0</v>
      </c>
      <c r="F108" s="34">
        <v>0</v>
      </c>
      <c r="G108" s="34">
        <v>4</v>
      </c>
      <c r="H108" s="34">
        <v>29</v>
      </c>
      <c r="I108" s="345">
        <f t="shared" si="2"/>
        <v>33</v>
      </c>
      <c r="J108" s="390"/>
      <c r="K108" s="344"/>
      <c r="L108" s="344"/>
      <c r="M108" s="344"/>
      <c r="N108" s="352"/>
      <c r="O108" s="352"/>
      <c r="P108" s="344"/>
      <c r="Q108" s="344"/>
      <c r="R108" s="391"/>
      <c r="S108" s="341"/>
      <c r="T108" s="347"/>
      <c r="U108" s="347"/>
      <c r="V108" s="341"/>
      <c r="W108" s="341"/>
      <c r="X108" s="347"/>
      <c r="Y108" s="347"/>
    </row>
    <row r="109" spans="1:25" s="359" customFormat="1">
      <c r="A109" s="584">
        <v>71</v>
      </c>
      <c r="B109" s="378" t="s">
        <v>129</v>
      </c>
      <c r="C109" s="323" t="s">
        <v>1351</v>
      </c>
      <c r="D109" s="343" t="s">
        <v>1362</v>
      </c>
      <c r="E109" s="321">
        <v>0</v>
      </c>
      <c r="F109" s="34">
        <v>0</v>
      </c>
      <c r="G109" s="34">
        <v>0</v>
      </c>
      <c r="H109" s="34">
        <v>31</v>
      </c>
      <c r="I109" s="345">
        <f t="shared" si="2"/>
        <v>31</v>
      </c>
      <c r="J109" s="390"/>
      <c r="K109" s="352"/>
      <c r="L109" s="344"/>
      <c r="M109" s="344"/>
      <c r="N109" s="352"/>
      <c r="O109" s="352"/>
      <c r="P109" s="344"/>
      <c r="Q109" s="344"/>
      <c r="R109" s="391"/>
      <c r="S109" s="341"/>
      <c r="T109" s="347"/>
      <c r="U109" s="347"/>
      <c r="V109" s="341"/>
      <c r="W109" s="341"/>
      <c r="X109" s="347"/>
      <c r="Y109" s="347"/>
    </row>
    <row r="110" spans="1:25" s="359" customFormat="1">
      <c r="A110" s="584">
        <v>72</v>
      </c>
      <c r="B110" s="378" t="s">
        <v>131</v>
      </c>
      <c r="C110" s="323" t="s">
        <v>1351</v>
      </c>
      <c r="D110" s="343" t="s">
        <v>1362</v>
      </c>
      <c r="E110" s="321">
        <v>0</v>
      </c>
      <c r="F110" s="34">
        <v>0</v>
      </c>
      <c r="G110" s="34">
        <v>5</v>
      </c>
      <c r="H110" s="34">
        <v>28</v>
      </c>
      <c r="I110" s="345">
        <f t="shared" si="2"/>
        <v>33</v>
      </c>
      <c r="J110" s="390"/>
      <c r="K110" s="352"/>
      <c r="L110" s="344"/>
      <c r="M110" s="344"/>
      <c r="N110" s="352"/>
      <c r="O110" s="352"/>
      <c r="P110" s="344"/>
      <c r="Q110" s="344"/>
      <c r="R110" s="391"/>
      <c r="S110" s="341"/>
      <c r="T110" s="347"/>
      <c r="U110" s="347"/>
      <c r="V110" s="341"/>
      <c r="W110" s="341"/>
      <c r="X110" s="347"/>
      <c r="Y110" s="347"/>
    </row>
    <row r="111" spans="1:25" s="359" customFormat="1">
      <c r="A111" s="584">
        <v>73</v>
      </c>
      <c r="B111" s="378" t="s">
        <v>133</v>
      </c>
      <c r="C111" s="323" t="s">
        <v>1351</v>
      </c>
      <c r="D111" s="343" t="s">
        <v>1362</v>
      </c>
      <c r="E111" s="321">
        <v>0</v>
      </c>
      <c r="F111" s="34">
        <v>0</v>
      </c>
      <c r="G111" s="34">
        <v>8</v>
      </c>
      <c r="H111" s="34">
        <v>25</v>
      </c>
      <c r="I111" s="345">
        <f t="shared" si="2"/>
        <v>33</v>
      </c>
      <c r="J111" s="390"/>
      <c r="K111" s="352"/>
      <c r="L111" s="344"/>
      <c r="M111" s="344"/>
      <c r="N111" s="352"/>
      <c r="O111" s="352"/>
      <c r="P111" s="344"/>
      <c r="Q111" s="344"/>
      <c r="R111" s="391"/>
      <c r="S111" s="341"/>
      <c r="T111" s="347"/>
      <c r="U111" s="347"/>
      <c r="V111" s="341"/>
      <c r="W111" s="341"/>
      <c r="X111" s="347"/>
      <c r="Y111" s="347"/>
    </row>
    <row r="112" spans="1:25" s="359" customFormat="1">
      <c r="A112" s="584">
        <v>74</v>
      </c>
      <c r="B112" s="378" t="s">
        <v>135</v>
      </c>
      <c r="C112" s="323" t="s">
        <v>1351</v>
      </c>
      <c r="D112" s="343" t="s">
        <v>1362</v>
      </c>
      <c r="E112" s="321">
        <v>0</v>
      </c>
      <c r="F112" s="34">
        <v>0</v>
      </c>
      <c r="G112" s="34">
        <v>2</v>
      </c>
      <c r="H112" s="34">
        <v>31</v>
      </c>
      <c r="I112" s="345">
        <f t="shared" si="2"/>
        <v>33</v>
      </c>
      <c r="J112" s="390"/>
      <c r="K112" s="352"/>
      <c r="L112" s="344"/>
      <c r="M112" s="344"/>
      <c r="N112" s="352"/>
      <c r="O112" s="352"/>
      <c r="P112" s="344"/>
      <c r="Q112" s="344"/>
      <c r="R112" s="391"/>
      <c r="S112" s="341"/>
      <c r="T112" s="347"/>
      <c r="U112" s="347"/>
      <c r="V112" s="341"/>
      <c r="W112" s="341"/>
      <c r="X112" s="347"/>
      <c r="Y112" s="347"/>
    </row>
    <row r="113" spans="1:184" s="359" customFormat="1">
      <c r="A113" s="584">
        <v>75</v>
      </c>
      <c r="B113" s="378" t="s">
        <v>137</v>
      </c>
      <c r="C113" s="323" t="s">
        <v>1351</v>
      </c>
      <c r="D113" s="343" t="s">
        <v>1362</v>
      </c>
      <c r="E113" s="321">
        <v>0</v>
      </c>
      <c r="F113" s="34">
        <v>0</v>
      </c>
      <c r="G113" s="34">
        <v>8</v>
      </c>
      <c r="H113" s="34">
        <v>25</v>
      </c>
      <c r="I113" s="345">
        <f t="shared" si="2"/>
        <v>33</v>
      </c>
      <c r="J113" s="390"/>
      <c r="K113" s="352"/>
      <c r="L113" s="344"/>
      <c r="M113" s="344"/>
      <c r="N113" s="352"/>
      <c r="O113" s="352"/>
      <c r="P113" s="344"/>
      <c r="Q113" s="344"/>
      <c r="R113" s="391"/>
      <c r="S113" s="341"/>
      <c r="T113" s="347"/>
      <c r="U113" s="347"/>
      <c r="V113" s="341"/>
      <c r="W113" s="341"/>
      <c r="X113" s="347"/>
      <c r="Y113" s="347"/>
    </row>
    <row r="114" spans="1:184" s="359" customFormat="1">
      <c r="A114" s="584">
        <v>76</v>
      </c>
      <c r="B114" s="378" t="s">
        <v>139</v>
      </c>
      <c r="C114" s="323" t="s">
        <v>1351</v>
      </c>
      <c r="D114" s="343" t="s">
        <v>1362</v>
      </c>
      <c r="E114" s="321">
        <v>0</v>
      </c>
      <c r="F114" s="34">
        <v>0</v>
      </c>
      <c r="G114" s="34">
        <v>2</v>
      </c>
      <c r="H114" s="34">
        <v>31</v>
      </c>
      <c r="I114" s="345">
        <f t="shared" si="2"/>
        <v>33</v>
      </c>
      <c r="J114" s="346"/>
      <c r="K114" s="346"/>
      <c r="L114" s="346"/>
      <c r="M114" s="346"/>
      <c r="N114" s="346"/>
      <c r="O114" s="346"/>
      <c r="P114" s="346"/>
      <c r="Q114" s="346"/>
      <c r="R114" s="391"/>
      <c r="S114" s="341"/>
      <c r="T114" s="347"/>
      <c r="U114" s="347"/>
      <c r="V114" s="341"/>
      <c r="W114" s="341"/>
      <c r="X114" s="347"/>
      <c r="Y114" s="347"/>
      <c r="Z114" s="343"/>
      <c r="AA114" s="343"/>
      <c r="AB114" s="343"/>
      <c r="AC114" s="343"/>
      <c r="AD114" s="343"/>
      <c r="AE114" s="343"/>
      <c r="AF114" s="343"/>
      <c r="AG114" s="343"/>
      <c r="AH114" s="343"/>
      <c r="AI114" s="343"/>
      <c r="AJ114" s="343"/>
      <c r="AK114" s="343"/>
      <c r="AL114" s="343"/>
      <c r="AM114" s="343"/>
      <c r="AN114" s="343"/>
      <c r="AO114" s="343"/>
      <c r="AP114" s="343"/>
      <c r="AQ114" s="343"/>
      <c r="AR114" s="343"/>
      <c r="AS114" s="343"/>
      <c r="AT114" s="343"/>
      <c r="AU114" s="343"/>
      <c r="AV114" s="343"/>
      <c r="AW114" s="343"/>
      <c r="AX114" s="343"/>
      <c r="AY114" s="343"/>
      <c r="AZ114" s="343"/>
      <c r="BA114" s="343"/>
      <c r="BB114" s="343"/>
      <c r="BC114" s="343"/>
      <c r="BD114" s="343"/>
      <c r="BE114" s="343"/>
      <c r="BF114" s="343"/>
      <c r="BG114" s="343"/>
      <c r="BH114" s="343"/>
      <c r="BI114" s="343"/>
      <c r="BJ114" s="343"/>
      <c r="BK114" s="343"/>
      <c r="BL114" s="343"/>
      <c r="BM114" s="343"/>
      <c r="BN114" s="343"/>
      <c r="BO114" s="343"/>
      <c r="BP114" s="343"/>
      <c r="BQ114" s="343"/>
      <c r="BR114" s="343"/>
      <c r="BS114" s="343"/>
      <c r="BT114" s="343"/>
      <c r="BU114" s="343"/>
      <c r="BV114" s="343"/>
      <c r="BW114" s="343"/>
      <c r="BX114" s="343"/>
      <c r="BY114" s="343"/>
      <c r="BZ114" s="343"/>
      <c r="CA114" s="343"/>
      <c r="CB114" s="343"/>
      <c r="CC114" s="343"/>
      <c r="CD114" s="343"/>
      <c r="CE114" s="343"/>
      <c r="CF114" s="343"/>
      <c r="CG114" s="343"/>
      <c r="CH114" s="343"/>
      <c r="CI114" s="343"/>
      <c r="CJ114" s="343"/>
      <c r="CK114" s="343"/>
      <c r="CL114" s="343"/>
      <c r="CM114" s="343"/>
      <c r="CN114" s="343"/>
      <c r="CO114" s="343"/>
      <c r="CP114" s="343"/>
      <c r="CQ114" s="343"/>
      <c r="CR114" s="343"/>
      <c r="CS114" s="343"/>
      <c r="CT114" s="343"/>
      <c r="CU114" s="343"/>
      <c r="CV114" s="343"/>
      <c r="CW114" s="343"/>
      <c r="CX114" s="343"/>
      <c r="CY114" s="343"/>
      <c r="CZ114" s="343"/>
      <c r="DA114" s="343"/>
      <c r="DB114" s="343"/>
      <c r="DC114" s="343"/>
      <c r="DD114" s="343"/>
      <c r="DE114" s="343"/>
      <c r="DF114" s="343"/>
      <c r="DG114" s="343"/>
      <c r="DH114" s="343"/>
      <c r="DI114" s="343"/>
      <c r="DJ114" s="343"/>
      <c r="DK114" s="343"/>
      <c r="DL114" s="343"/>
      <c r="DM114" s="343"/>
      <c r="DN114" s="343"/>
      <c r="DO114" s="343"/>
      <c r="DP114" s="343"/>
      <c r="DQ114" s="343"/>
      <c r="DR114" s="343"/>
      <c r="DS114" s="343"/>
      <c r="DT114" s="343"/>
      <c r="DU114" s="343"/>
      <c r="DV114" s="343"/>
      <c r="DW114" s="343"/>
      <c r="DX114" s="343"/>
      <c r="DY114" s="343"/>
      <c r="DZ114" s="343"/>
      <c r="EA114" s="343"/>
      <c r="EB114" s="343"/>
      <c r="EC114" s="343"/>
      <c r="ED114" s="343"/>
      <c r="EE114" s="343"/>
      <c r="EF114" s="343"/>
      <c r="EG114" s="343"/>
      <c r="EH114" s="343"/>
      <c r="EI114" s="343"/>
      <c r="EJ114" s="343"/>
      <c r="EK114" s="343"/>
      <c r="EL114" s="343"/>
      <c r="EM114" s="343"/>
      <c r="EN114" s="343"/>
      <c r="EO114" s="343"/>
      <c r="EP114" s="343"/>
      <c r="EQ114" s="343"/>
      <c r="ER114" s="343"/>
      <c r="ES114" s="343"/>
      <c r="ET114" s="343"/>
      <c r="EU114" s="343"/>
      <c r="EV114" s="343"/>
      <c r="EW114" s="343"/>
      <c r="EX114" s="343"/>
      <c r="EY114" s="343"/>
      <c r="EZ114" s="343"/>
      <c r="FA114" s="343"/>
      <c r="FB114" s="343"/>
      <c r="FC114" s="343"/>
      <c r="FD114" s="343"/>
      <c r="FE114" s="343"/>
      <c r="FF114" s="343"/>
      <c r="FG114" s="343"/>
      <c r="FH114" s="343"/>
      <c r="FI114" s="343"/>
      <c r="FJ114" s="343"/>
      <c r="FK114" s="343"/>
      <c r="FL114" s="343"/>
      <c r="FM114" s="343"/>
      <c r="FN114" s="343"/>
      <c r="FO114" s="343"/>
      <c r="FP114" s="343"/>
      <c r="FQ114" s="343"/>
      <c r="FR114" s="343"/>
      <c r="FS114" s="343"/>
      <c r="FT114" s="343"/>
      <c r="FU114" s="343"/>
      <c r="FV114" s="343"/>
      <c r="FW114" s="343"/>
      <c r="FX114" s="343"/>
      <c r="FY114" s="343"/>
      <c r="FZ114" s="343"/>
      <c r="GA114" s="343"/>
      <c r="GB114" s="343"/>
    </row>
    <row r="115" spans="1:184" s="359" customFormat="1">
      <c r="A115" s="584">
        <v>77</v>
      </c>
      <c r="B115" s="378" t="s">
        <v>141</v>
      </c>
      <c r="C115" s="323" t="s">
        <v>1351</v>
      </c>
      <c r="D115" s="343" t="s">
        <v>1362</v>
      </c>
      <c r="E115" s="321">
        <v>0</v>
      </c>
      <c r="F115" s="34">
        <v>0</v>
      </c>
      <c r="G115" s="34">
        <v>3</v>
      </c>
      <c r="H115" s="34">
        <v>30</v>
      </c>
      <c r="I115" s="345">
        <f t="shared" si="2"/>
        <v>33</v>
      </c>
      <c r="J115" s="349"/>
      <c r="K115" s="344"/>
      <c r="L115" s="344"/>
      <c r="M115" s="344"/>
      <c r="N115" s="344"/>
      <c r="O115" s="344"/>
      <c r="P115" s="344"/>
      <c r="Q115" s="344"/>
      <c r="R115" s="391"/>
      <c r="S115" s="341"/>
      <c r="T115" s="347"/>
      <c r="U115" s="347"/>
      <c r="V115" s="341"/>
      <c r="W115" s="341"/>
      <c r="X115" s="347"/>
      <c r="Y115" s="347"/>
      <c r="Z115" s="356"/>
      <c r="AA115" s="356"/>
      <c r="AB115" s="356"/>
      <c r="AC115" s="356"/>
      <c r="AD115" s="356"/>
      <c r="AE115" s="356"/>
      <c r="AF115" s="356"/>
      <c r="AG115" s="356"/>
      <c r="AH115" s="356"/>
      <c r="AI115" s="356"/>
      <c r="AJ115" s="356"/>
      <c r="AK115" s="356"/>
      <c r="AL115" s="356"/>
      <c r="AM115" s="356"/>
      <c r="AN115" s="356"/>
      <c r="AO115" s="356"/>
      <c r="AP115" s="356"/>
      <c r="AQ115" s="356"/>
      <c r="AR115" s="356"/>
      <c r="AS115" s="356"/>
      <c r="AT115" s="356"/>
      <c r="AU115" s="356"/>
      <c r="AV115" s="356"/>
      <c r="AW115" s="356"/>
      <c r="AX115" s="356"/>
      <c r="AY115" s="356"/>
      <c r="AZ115" s="356"/>
      <c r="BA115" s="356"/>
      <c r="BB115" s="356"/>
      <c r="BC115" s="356"/>
      <c r="BD115" s="356"/>
      <c r="BE115" s="356"/>
      <c r="BF115" s="356"/>
      <c r="BG115" s="356"/>
      <c r="BH115" s="356"/>
      <c r="BI115" s="356"/>
      <c r="BJ115" s="356"/>
      <c r="BK115" s="356"/>
      <c r="BL115" s="356"/>
      <c r="BM115" s="356"/>
      <c r="BN115" s="356"/>
      <c r="BO115" s="356"/>
      <c r="BP115" s="356"/>
      <c r="BQ115" s="356"/>
      <c r="BR115" s="356"/>
      <c r="BS115" s="356"/>
      <c r="BT115" s="356"/>
      <c r="BU115" s="356"/>
      <c r="BV115" s="356"/>
      <c r="BW115" s="356"/>
      <c r="BX115" s="356"/>
      <c r="BY115" s="356"/>
      <c r="BZ115" s="356"/>
      <c r="CA115" s="356"/>
      <c r="CB115" s="356"/>
      <c r="CC115" s="356"/>
      <c r="CD115" s="356"/>
      <c r="CE115" s="356"/>
      <c r="CF115" s="356"/>
      <c r="CG115" s="356"/>
      <c r="CH115" s="356"/>
      <c r="CI115" s="356"/>
      <c r="CJ115" s="356"/>
      <c r="CK115" s="356"/>
      <c r="CL115" s="356"/>
      <c r="CM115" s="356"/>
      <c r="CN115" s="356"/>
      <c r="CO115" s="356"/>
      <c r="CP115" s="356"/>
      <c r="CQ115" s="356"/>
      <c r="CR115" s="356"/>
      <c r="CS115" s="356"/>
      <c r="CT115" s="356"/>
      <c r="CU115" s="356"/>
      <c r="CV115" s="356"/>
      <c r="CW115" s="356"/>
      <c r="CX115" s="356"/>
      <c r="CY115" s="356"/>
      <c r="CZ115" s="356"/>
      <c r="DA115" s="356"/>
      <c r="DB115" s="356"/>
      <c r="DC115" s="356"/>
      <c r="DD115" s="356"/>
      <c r="DE115" s="356"/>
      <c r="DF115" s="356"/>
      <c r="DG115" s="356"/>
      <c r="DH115" s="356"/>
      <c r="DI115" s="356"/>
      <c r="DJ115" s="356"/>
      <c r="DK115" s="356"/>
      <c r="DL115" s="356"/>
      <c r="DM115" s="356"/>
      <c r="DN115" s="356"/>
      <c r="DO115" s="356"/>
      <c r="DP115" s="356"/>
      <c r="DQ115" s="356"/>
      <c r="DR115" s="356"/>
      <c r="DS115" s="356"/>
      <c r="DT115" s="356"/>
      <c r="DU115" s="356"/>
      <c r="DV115" s="356"/>
      <c r="DW115" s="356"/>
      <c r="DX115" s="356"/>
      <c r="DY115" s="356"/>
      <c r="DZ115" s="356"/>
      <c r="EA115" s="356"/>
      <c r="EB115" s="356"/>
      <c r="EC115" s="356"/>
      <c r="ED115" s="356"/>
      <c r="EE115" s="356"/>
      <c r="EF115" s="356"/>
      <c r="EG115" s="356"/>
      <c r="EH115" s="356"/>
      <c r="EI115" s="356"/>
      <c r="EJ115" s="356"/>
      <c r="EK115" s="356"/>
      <c r="EL115" s="356"/>
      <c r="EM115" s="356"/>
      <c r="EN115" s="356"/>
      <c r="EO115" s="356"/>
      <c r="EP115" s="356"/>
      <c r="EQ115" s="356"/>
      <c r="ER115" s="356"/>
      <c r="ES115" s="356"/>
      <c r="ET115" s="356"/>
      <c r="EU115" s="356"/>
      <c r="EV115" s="356"/>
      <c r="EW115" s="356"/>
      <c r="EX115" s="356"/>
      <c r="EY115" s="356"/>
      <c r="EZ115" s="356"/>
      <c r="FA115" s="356"/>
      <c r="FB115" s="356"/>
      <c r="FC115" s="356"/>
      <c r="FD115" s="356"/>
      <c r="FE115" s="356"/>
      <c r="FF115" s="356"/>
      <c r="FG115" s="356"/>
      <c r="FH115" s="356"/>
      <c r="FI115" s="356"/>
      <c r="FJ115" s="356"/>
      <c r="FK115" s="356"/>
      <c r="FL115" s="356"/>
      <c r="FM115" s="356"/>
      <c r="FN115" s="356"/>
      <c r="FO115" s="356"/>
      <c r="FP115" s="356"/>
      <c r="FQ115" s="356"/>
      <c r="FR115" s="356"/>
      <c r="FS115" s="356"/>
      <c r="FT115" s="356"/>
      <c r="FU115" s="356"/>
      <c r="FV115" s="356"/>
      <c r="FW115" s="356"/>
      <c r="FX115" s="356"/>
      <c r="FY115" s="356"/>
      <c r="FZ115" s="356"/>
      <c r="GA115" s="356"/>
      <c r="GB115" s="356"/>
    </row>
    <row r="116" spans="1:184" s="359" customFormat="1">
      <c r="A116" s="584">
        <v>78</v>
      </c>
      <c r="B116" s="378" t="s">
        <v>143</v>
      </c>
      <c r="C116" s="323" t="s">
        <v>1351</v>
      </c>
      <c r="D116" s="343" t="s">
        <v>1362</v>
      </c>
      <c r="E116" s="321">
        <v>0</v>
      </c>
      <c r="F116" s="34">
        <v>0</v>
      </c>
      <c r="G116" s="34">
        <v>2</v>
      </c>
      <c r="H116" s="34">
        <v>30</v>
      </c>
      <c r="I116" s="345">
        <f t="shared" si="2"/>
        <v>32</v>
      </c>
      <c r="J116" s="349"/>
      <c r="K116" s="344"/>
      <c r="L116" s="344"/>
      <c r="M116" s="344"/>
      <c r="N116" s="344"/>
      <c r="O116" s="344"/>
      <c r="P116" s="344"/>
      <c r="Q116" s="344"/>
      <c r="R116" s="391"/>
      <c r="S116" s="341"/>
      <c r="T116" s="347"/>
      <c r="U116" s="347"/>
      <c r="V116" s="341"/>
      <c r="W116" s="341"/>
      <c r="X116" s="347"/>
      <c r="Y116" s="347"/>
      <c r="Z116" s="356"/>
      <c r="AA116" s="356"/>
      <c r="AB116" s="356"/>
      <c r="AC116" s="356"/>
      <c r="AD116" s="356"/>
      <c r="AE116" s="356"/>
      <c r="AF116" s="356"/>
      <c r="AG116" s="356"/>
      <c r="AH116" s="356"/>
      <c r="AI116" s="356"/>
      <c r="AJ116" s="356"/>
      <c r="AK116" s="356"/>
      <c r="AL116" s="356"/>
      <c r="AM116" s="356"/>
      <c r="AN116" s="356"/>
      <c r="AO116" s="356"/>
      <c r="AP116" s="356"/>
      <c r="AQ116" s="356"/>
      <c r="AR116" s="356"/>
      <c r="AS116" s="356"/>
      <c r="AT116" s="356"/>
      <c r="AU116" s="356"/>
      <c r="AV116" s="356"/>
      <c r="AW116" s="356"/>
      <c r="AX116" s="356"/>
      <c r="AY116" s="356"/>
      <c r="AZ116" s="356"/>
      <c r="BA116" s="356"/>
      <c r="BB116" s="356"/>
      <c r="BC116" s="356"/>
      <c r="BD116" s="356"/>
      <c r="BE116" s="356"/>
      <c r="BF116" s="356"/>
      <c r="BG116" s="356"/>
      <c r="BH116" s="356"/>
      <c r="BI116" s="356"/>
      <c r="BJ116" s="356"/>
      <c r="BK116" s="356"/>
      <c r="BL116" s="356"/>
      <c r="BM116" s="356"/>
      <c r="BN116" s="356"/>
      <c r="BO116" s="356"/>
      <c r="BP116" s="356"/>
      <c r="BQ116" s="356"/>
      <c r="BR116" s="356"/>
      <c r="BS116" s="356"/>
      <c r="BT116" s="356"/>
      <c r="BU116" s="356"/>
      <c r="BV116" s="356"/>
      <c r="BW116" s="356"/>
      <c r="BX116" s="356"/>
      <c r="BY116" s="356"/>
      <c r="BZ116" s="356"/>
      <c r="CA116" s="356"/>
      <c r="CB116" s="356"/>
      <c r="CC116" s="356"/>
      <c r="CD116" s="356"/>
      <c r="CE116" s="356"/>
      <c r="CF116" s="356"/>
      <c r="CG116" s="356"/>
      <c r="CH116" s="356"/>
      <c r="CI116" s="356"/>
      <c r="CJ116" s="356"/>
      <c r="CK116" s="356"/>
      <c r="CL116" s="356"/>
      <c r="CM116" s="356"/>
      <c r="CN116" s="356"/>
      <c r="CO116" s="356"/>
      <c r="CP116" s="356"/>
      <c r="CQ116" s="356"/>
      <c r="CR116" s="356"/>
      <c r="CS116" s="356"/>
      <c r="CT116" s="356"/>
      <c r="CU116" s="356"/>
      <c r="CV116" s="356"/>
      <c r="CW116" s="356"/>
      <c r="CX116" s="356"/>
      <c r="CY116" s="356"/>
      <c r="CZ116" s="356"/>
      <c r="DA116" s="356"/>
      <c r="DB116" s="356"/>
      <c r="DC116" s="356"/>
      <c r="DD116" s="356"/>
      <c r="DE116" s="356"/>
      <c r="DF116" s="356"/>
      <c r="DG116" s="356"/>
      <c r="DH116" s="356"/>
      <c r="DI116" s="356"/>
      <c r="DJ116" s="356"/>
      <c r="DK116" s="356"/>
      <c r="DL116" s="356"/>
      <c r="DM116" s="356"/>
      <c r="DN116" s="356"/>
      <c r="DO116" s="356"/>
      <c r="DP116" s="356"/>
      <c r="DQ116" s="356"/>
      <c r="DR116" s="356"/>
      <c r="DS116" s="356"/>
      <c r="DT116" s="356"/>
      <c r="DU116" s="356"/>
      <c r="DV116" s="356"/>
      <c r="DW116" s="356"/>
      <c r="DX116" s="356"/>
      <c r="DY116" s="356"/>
      <c r="DZ116" s="356"/>
      <c r="EA116" s="356"/>
      <c r="EB116" s="356"/>
      <c r="EC116" s="356"/>
      <c r="ED116" s="356"/>
      <c r="EE116" s="356"/>
      <c r="EF116" s="356"/>
      <c r="EG116" s="356"/>
      <c r="EH116" s="356"/>
      <c r="EI116" s="356"/>
      <c r="EJ116" s="356"/>
      <c r="EK116" s="356"/>
      <c r="EL116" s="356"/>
      <c r="EM116" s="356"/>
      <c r="EN116" s="356"/>
      <c r="EO116" s="356"/>
      <c r="EP116" s="356"/>
      <c r="EQ116" s="356"/>
      <c r="ER116" s="356"/>
      <c r="ES116" s="356"/>
      <c r="ET116" s="356"/>
      <c r="EU116" s="356"/>
      <c r="EV116" s="356"/>
      <c r="EW116" s="356"/>
      <c r="EX116" s="356"/>
      <c r="EY116" s="356"/>
      <c r="EZ116" s="356"/>
      <c r="FA116" s="356"/>
      <c r="FB116" s="356"/>
      <c r="FC116" s="356"/>
      <c r="FD116" s="356"/>
      <c r="FE116" s="356"/>
      <c r="FF116" s="356"/>
      <c r="FG116" s="356"/>
      <c r="FH116" s="356"/>
      <c r="FI116" s="356"/>
      <c r="FJ116" s="356"/>
      <c r="FK116" s="356"/>
      <c r="FL116" s="356"/>
      <c r="FM116" s="356"/>
      <c r="FN116" s="356"/>
      <c r="FO116" s="356"/>
      <c r="FP116" s="356"/>
      <c r="FQ116" s="356"/>
      <c r="FR116" s="356"/>
      <c r="FS116" s="356"/>
      <c r="FT116" s="356"/>
      <c r="FU116" s="356"/>
      <c r="FV116" s="356"/>
      <c r="FW116" s="356"/>
      <c r="FX116" s="356"/>
      <c r="FY116" s="356"/>
      <c r="FZ116" s="356"/>
      <c r="GA116" s="356"/>
      <c r="GB116" s="356"/>
    </row>
    <row r="117" spans="1:184" s="359" customFormat="1">
      <c r="A117" s="584">
        <v>79</v>
      </c>
      <c r="B117" s="378" t="s">
        <v>145</v>
      </c>
      <c r="C117" s="323" t="s">
        <v>1351</v>
      </c>
      <c r="D117" s="343" t="s">
        <v>1362</v>
      </c>
      <c r="E117" s="321">
        <v>0</v>
      </c>
      <c r="F117" s="34">
        <v>0</v>
      </c>
      <c r="G117" s="34">
        <v>3</v>
      </c>
      <c r="H117" s="34">
        <v>30</v>
      </c>
      <c r="I117" s="345">
        <f t="shared" si="2"/>
        <v>33</v>
      </c>
      <c r="J117" s="349"/>
      <c r="K117" s="344"/>
      <c r="L117" s="344"/>
      <c r="M117" s="344"/>
      <c r="N117" s="344"/>
      <c r="O117" s="344"/>
      <c r="P117" s="344"/>
      <c r="Q117" s="344">
        <v>1</v>
      </c>
      <c r="R117" s="391"/>
      <c r="S117" s="341"/>
      <c r="T117" s="347"/>
      <c r="U117" s="347">
        <v>1</v>
      </c>
      <c r="V117" s="341"/>
      <c r="W117" s="341"/>
      <c r="X117" s="347"/>
      <c r="Y117" s="347">
        <v>1</v>
      </c>
      <c r="Z117" s="356"/>
      <c r="AA117" s="356"/>
      <c r="AB117" s="356"/>
      <c r="AC117" s="356"/>
      <c r="AD117" s="356"/>
      <c r="AE117" s="356"/>
      <c r="AF117" s="356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356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356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356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356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356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356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356"/>
      <c r="DO117" s="356"/>
      <c r="DP117" s="356"/>
      <c r="DQ117" s="356"/>
      <c r="DR117" s="356"/>
      <c r="DS117" s="356"/>
      <c r="DT117" s="356"/>
      <c r="DU117" s="356"/>
      <c r="DV117" s="356"/>
      <c r="DW117" s="356"/>
      <c r="DX117" s="356"/>
      <c r="DY117" s="356"/>
      <c r="DZ117" s="356"/>
      <c r="EA117" s="356"/>
      <c r="EB117" s="356"/>
      <c r="EC117" s="356"/>
      <c r="ED117" s="356"/>
      <c r="EE117" s="356"/>
      <c r="EF117" s="356"/>
      <c r="EG117" s="356"/>
      <c r="EH117" s="356"/>
      <c r="EI117" s="356"/>
      <c r="EJ117" s="356"/>
      <c r="EK117" s="356"/>
      <c r="EL117" s="356"/>
      <c r="EM117" s="356"/>
      <c r="EN117" s="356"/>
      <c r="EO117" s="356"/>
      <c r="EP117" s="356"/>
      <c r="EQ117" s="356"/>
      <c r="ER117" s="356"/>
      <c r="ES117" s="356"/>
      <c r="ET117" s="356"/>
      <c r="EU117" s="356"/>
      <c r="EV117" s="356"/>
      <c r="EW117" s="356"/>
      <c r="EX117" s="356"/>
      <c r="EY117" s="356"/>
      <c r="EZ117" s="356"/>
      <c r="FA117" s="356"/>
      <c r="FB117" s="356"/>
      <c r="FC117" s="356"/>
      <c r="FD117" s="356"/>
      <c r="FE117" s="356"/>
      <c r="FF117" s="356"/>
      <c r="FG117" s="356"/>
      <c r="FH117" s="356"/>
      <c r="FI117" s="356"/>
      <c r="FJ117" s="356"/>
      <c r="FK117" s="356"/>
      <c r="FL117" s="356"/>
      <c r="FM117" s="356"/>
      <c r="FN117" s="356"/>
      <c r="FO117" s="356"/>
      <c r="FP117" s="356"/>
      <c r="FQ117" s="356"/>
      <c r="FR117" s="356"/>
      <c r="FS117" s="356"/>
      <c r="FT117" s="356"/>
      <c r="FU117" s="356"/>
      <c r="FV117" s="356"/>
      <c r="FW117" s="356"/>
      <c r="FX117" s="356"/>
      <c r="FY117" s="356"/>
      <c r="FZ117" s="356"/>
      <c r="GA117" s="356"/>
      <c r="GB117" s="356"/>
    </row>
    <row r="118" spans="1:184" s="359" customFormat="1">
      <c r="A118" s="584">
        <v>80</v>
      </c>
      <c r="B118" s="378" t="s">
        <v>147</v>
      </c>
      <c r="C118" s="323" t="s">
        <v>1351</v>
      </c>
      <c r="D118" s="343" t="s">
        <v>1362</v>
      </c>
      <c r="E118" s="321">
        <v>0</v>
      </c>
      <c r="F118" s="34">
        <v>0</v>
      </c>
      <c r="G118" s="34">
        <v>5</v>
      </c>
      <c r="H118" s="34">
        <v>28</v>
      </c>
      <c r="I118" s="345">
        <f t="shared" si="2"/>
        <v>33</v>
      </c>
      <c r="J118" s="349"/>
      <c r="K118" s="344"/>
      <c r="L118" s="344"/>
      <c r="M118" s="344"/>
      <c r="N118" s="344"/>
      <c r="O118" s="344"/>
      <c r="P118" s="344"/>
      <c r="Q118" s="344"/>
      <c r="R118" s="391"/>
      <c r="S118" s="341"/>
      <c r="T118" s="347"/>
      <c r="U118" s="347"/>
      <c r="V118" s="341"/>
      <c r="W118" s="341"/>
      <c r="X118" s="347"/>
      <c r="Y118" s="347"/>
      <c r="Z118" s="356"/>
      <c r="AA118" s="356"/>
      <c r="AB118" s="356"/>
      <c r="AC118" s="356"/>
      <c r="AD118" s="356"/>
      <c r="AE118" s="356"/>
      <c r="AF118" s="356"/>
      <c r="AG118" s="356"/>
      <c r="AH118" s="356"/>
      <c r="AI118" s="356"/>
      <c r="AJ118" s="356"/>
      <c r="AK118" s="356"/>
      <c r="AL118" s="356"/>
      <c r="AM118" s="356"/>
      <c r="AN118" s="356"/>
      <c r="AO118" s="356"/>
      <c r="AP118" s="356"/>
      <c r="AQ118" s="356"/>
      <c r="AR118" s="356"/>
      <c r="AS118" s="356"/>
      <c r="AT118" s="356"/>
      <c r="AU118" s="356"/>
      <c r="AV118" s="356"/>
      <c r="AW118" s="356"/>
      <c r="AX118" s="356"/>
      <c r="AY118" s="356"/>
      <c r="AZ118" s="356"/>
      <c r="BA118" s="356"/>
      <c r="BB118" s="356"/>
      <c r="BC118" s="356"/>
      <c r="BD118" s="356"/>
      <c r="BE118" s="356"/>
      <c r="BF118" s="356"/>
      <c r="BG118" s="356"/>
      <c r="BH118" s="356"/>
      <c r="BI118" s="356"/>
      <c r="BJ118" s="356"/>
      <c r="BK118" s="356"/>
      <c r="BL118" s="356"/>
      <c r="BM118" s="356"/>
      <c r="BN118" s="356"/>
      <c r="BO118" s="356"/>
      <c r="BP118" s="356"/>
      <c r="BQ118" s="356"/>
      <c r="BR118" s="356"/>
      <c r="BS118" s="356"/>
      <c r="BT118" s="356"/>
      <c r="BU118" s="356"/>
      <c r="BV118" s="356"/>
      <c r="BW118" s="356"/>
      <c r="BX118" s="356"/>
      <c r="BY118" s="356"/>
      <c r="BZ118" s="356"/>
      <c r="CA118" s="356"/>
      <c r="CB118" s="356"/>
      <c r="CC118" s="356"/>
      <c r="CD118" s="356"/>
      <c r="CE118" s="356"/>
      <c r="CF118" s="356"/>
      <c r="CG118" s="356"/>
      <c r="CH118" s="356"/>
      <c r="CI118" s="356"/>
      <c r="CJ118" s="356"/>
      <c r="CK118" s="356"/>
      <c r="CL118" s="356"/>
      <c r="CM118" s="356"/>
      <c r="CN118" s="356"/>
      <c r="CO118" s="356"/>
      <c r="CP118" s="356"/>
      <c r="CQ118" s="356"/>
      <c r="CR118" s="356"/>
      <c r="CS118" s="356"/>
      <c r="CT118" s="356"/>
      <c r="CU118" s="356"/>
      <c r="CV118" s="356"/>
      <c r="CW118" s="356"/>
      <c r="CX118" s="356"/>
      <c r="CY118" s="356"/>
      <c r="CZ118" s="356"/>
      <c r="DA118" s="356"/>
      <c r="DB118" s="356"/>
      <c r="DC118" s="356"/>
      <c r="DD118" s="356"/>
      <c r="DE118" s="356"/>
      <c r="DF118" s="356"/>
      <c r="DG118" s="356"/>
      <c r="DH118" s="356"/>
      <c r="DI118" s="356"/>
      <c r="DJ118" s="356"/>
      <c r="DK118" s="356"/>
      <c r="DL118" s="356"/>
      <c r="DM118" s="356"/>
      <c r="DN118" s="356"/>
      <c r="DO118" s="356"/>
      <c r="DP118" s="356"/>
      <c r="DQ118" s="356"/>
      <c r="DR118" s="356"/>
      <c r="DS118" s="356"/>
      <c r="DT118" s="356"/>
      <c r="DU118" s="356"/>
      <c r="DV118" s="356"/>
      <c r="DW118" s="356"/>
      <c r="DX118" s="356"/>
      <c r="DY118" s="356"/>
      <c r="DZ118" s="356"/>
      <c r="EA118" s="356"/>
      <c r="EB118" s="356"/>
      <c r="EC118" s="356"/>
      <c r="ED118" s="356"/>
      <c r="EE118" s="356"/>
      <c r="EF118" s="356"/>
      <c r="EG118" s="356"/>
      <c r="EH118" s="356"/>
      <c r="EI118" s="356"/>
      <c r="EJ118" s="356"/>
      <c r="EK118" s="356"/>
      <c r="EL118" s="356"/>
      <c r="EM118" s="356"/>
      <c r="EN118" s="356"/>
      <c r="EO118" s="356"/>
      <c r="EP118" s="356"/>
      <c r="EQ118" s="356"/>
      <c r="ER118" s="356"/>
      <c r="ES118" s="356"/>
      <c r="ET118" s="356"/>
      <c r="EU118" s="356"/>
      <c r="EV118" s="356"/>
      <c r="EW118" s="356"/>
      <c r="EX118" s="356"/>
      <c r="EY118" s="356"/>
      <c r="EZ118" s="356"/>
      <c r="FA118" s="356"/>
      <c r="FB118" s="356"/>
      <c r="FC118" s="356"/>
      <c r="FD118" s="356"/>
      <c r="FE118" s="356"/>
      <c r="FF118" s="356"/>
      <c r="FG118" s="356"/>
      <c r="FH118" s="356"/>
      <c r="FI118" s="356"/>
      <c r="FJ118" s="356"/>
      <c r="FK118" s="356"/>
      <c r="FL118" s="356"/>
      <c r="FM118" s="356"/>
      <c r="FN118" s="356"/>
      <c r="FO118" s="356"/>
      <c r="FP118" s="356"/>
      <c r="FQ118" s="356"/>
      <c r="FR118" s="356"/>
      <c r="FS118" s="356"/>
      <c r="FT118" s="356"/>
      <c r="FU118" s="356"/>
      <c r="FV118" s="356"/>
      <c r="FW118" s="356"/>
      <c r="FX118" s="356"/>
      <c r="FY118" s="356"/>
      <c r="FZ118" s="356"/>
      <c r="GA118" s="356"/>
      <c r="GB118" s="356"/>
    </row>
    <row r="119" spans="1:184" s="359" customFormat="1">
      <c r="A119" s="584">
        <v>81</v>
      </c>
      <c r="B119" s="378" t="s">
        <v>149</v>
      </c>
      <c r="C119" s="323" t="s">
        <v>1351</v>
      </c>
      <c r="D119" s="343" t="s">
        <v>1362</v>
      </c>
      <c r="E119" s="321">
        <v>0</v>
      </c>
      <c r="F119" s="34">
        <v>0</v>
      </c>
      <c r="G119" s="34">
        <v>5</v>
      </c>
      <c r="H119" s="34">
        <v>27</v>
      </c>
      <c r="I119" s="345">
        <f t="shared" si="2"/>
        <v>32</v>
      </c>
      <c r="J119" s="349"/>
      <c r="K119" s="344"/>
      <c r="L119" s="344"/>
      <c r="M119" s="344"/>
      <c r="N119" s="344"/>
      <c r="O119" s="344"/>
      <c r="P119" s="344"/>
      <c r="Q119" s="344"/>
      <c r="R119" s="391"/>
      <c r="S119" s="341"/>
      <c r="T119" s="347"/>
      <c r="U119" s="347"/>
      <c r="V119" s="341"/>
      <c r="W119" s="341"/>
      <c r="X119" s="347"/>
      <c r="Y119" s="347">
        <v>1</v>
      </c>
      <c r="Z119" s="356"/>
      <c r="AA119" s="356"/>
      <c r="AB119" s="356"/>
      <c r="AC119" s="356"/>
      <c r="AD119" s="356"/>
      <c r="AE119" s="356"/>
      <c r="AF119" s="356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356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356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356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356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356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356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356"/>
      <c r="DO119" s="356"/>
      <c r="DP119" s="356"/>
      <c r="DQ119" s="356"/>
      <c r="DR119" s="356"/>
      <c r="DS119" s="356"/>
      <c r="DT119" s="356"/>
      <c r="DU119" s="356"/>
      <c r="DV119" s="356"/>
      <c r="DW119" s="356"/>
      <c r="DX119" s="356"/>
      <c r="DY119" s="356"/>
      <c r="DZ119" s="356"/>
      <c r="EA119" s="356"/>
      <c r="EB119" s="356"/>
      <c r="EC119" s="356"/>
      <c r="ED119" s="356"/>
      <c r="EE119" s="356"/>
      <c r="EF119" s="356"/>
      <c r="EG119" s="356"/>
      <c r="EH119" s="356"/>
      <c r="EI119" s="356"/>
      <c r="EJ119" s="356"/>
      <c r="EK119" s="356"/>
      <c r="EL119" s="356"/>
      <c r="EM119" s="356"/>
      <c r="EN119" s="356"/>
      <c r="EO119" s="356"/>
      <c r="EP119" s="356"/>
      <c r="EQ119" s="356"/>
      <c r="ER119" s="356"/>
      <c r="ES119" s="356"/>
      <c r="ET119" s="356"/>
      <c r="EU119" s="356"/>
      <c r="EV119" s="356"/>
      <c r="EW119" s="356"/>
      <c r="EX119" s="356"/>
      <c r="EY119" s="356"/>
      <c r="EZ119" s="356"/>
      <c r="FA119" s="356"/>
      <c r="FB119" s="356"/>
      <c r="FC119" s="356"/>
      <c r="FD119" s="356"/>
      <c r="FE119" s="356"/>
      <c r="FF119" s="356"/>
      <c r="FG119" s="356"/>
      <c r="FH119" s="356"/>
      <c r="FI119" s="356"/>
      <c r="FJ119" s="356"/>
      <c r="FK119" s="356"/>
      <c r="FL119" s="356"/>
      <c r="FM119" s="356"/>
      <c r="FN119" s="356"/>
      <c r="FO119" s="356"/>
      <c r="FP119" s="356"/>
      <c r="FQ119" s="356"/>
      <c r="FR119" s="356"/>
      <c r="FS119" s="356"/>
      <c r="FT119" s="356"/>
      <c r="FU119" s="356"/>
      <c r="FV119" s="356"/>
      <c r="FW119" s="356"/>
      <c r="FX119" s="356"/>
      <c r="FY119" s="356"/>
      <c r="FZ119" s="356"/>
      <c r="GA119" s="356"/>
      <c r="GB119" s="356"/>
    </row>
    <row r="120" spans="1:184" s="359" customFormat="1">
      <c r="A120" s="584">
        <v>82</v>
      </c>
      <c r="B120" s="378" t="s">
        <v>151</v>
      </c>
      <c r="C120" s="323" t="s">
        <v>1351</v>
      </c>
      <c r="D120" s="343" t="s">
        <v>1362</v>
      </c>
      <c r="E120" s="321">
        <v>0</v>
      </c>
      <c r="F120" s="34">
        <v>0</v>
      </c>
      <c r="G120" s="34">
        <v>1</v>
      </c>
      <c r="H120" s="34">
        <v>31</v>
      </c>
      <c r="I120" s="345">
        <f t="shared" si="2"/>
        <v>32</v>
      </c>
      <c r="J120" s="349"/>
      <c r="K120" s="344"/>
      <c r="L120" s="344"/>
      <c r="M120" s="344"/>
      <c r="N120" s="344"/>
      <c r="O120" s="344"/>
      <c r="P120" s="344"/>
      <c r="Q120" s="344"/>
      <c r="R120" s="391"/>
      <c r="S120" s="341"/>
      <c r="T120" s="347"/>
      <c r="U120" s="347">
        <v>1</v>
      </c>
      <c r="V120" s="341"/>
      <c r="W120" s="341"/>
      <c r="X120" s="347"/>
      <c r="Y120" s="347"/>
      <c r="Z120" s="356"/>
      <c r="AA120" s="356"/>
      <c r="AB120" s="356"/>
      <c r="AC120" s="356"/>
      <c r="AD120" s="356"/>
      <c r="AE120" s="356"/>
      <c r="AF120" s="356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356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356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356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356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356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356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356"/>
      <c r="DO120" s="356"/>
      <c r="DP120" s="356"/>
      <c r="DQ120" s="356"/>
      <c r="DR120" s="356"/>
      <c r="DS120" s="356"/>
      <c r="DT120" s="356"/>
      <c r="DU120" s="356"/>
      <c r="DV120" s="356"/>
      <c r="DW120" s="356"/>
      <c r="DX120" s="356"/>
      <c r="DY120" s="356"/>
      <c r="DZ120" s="356"/>
      <c r="EA120" s="356"/>
      <c r="EB120" s="356"/>
      <c r="EC120" s="356"/>
      <c r="ED120" s="356"/>
      <c r="EE120" s="356"/>
      <c r="EF120" s="356"/>
      <c r="EG120" s="356"/>
      <c r="EH120" s="356"/>
      <c r="EI120" s="356"/>
      <c r="EJ120" s="356"/>
      <c r="EK120" s="356"/>
      <c r="EL120" s="356"/>
      <c r="EM120" s="356"/>
      <c r="EN120" s="356"/>
      <c r="EO120" s="356"/>
      <c r="EP120" s="356"/>
      <c r="EQ120" s="356"/>
      <c r="ER120" s="356"/>
      <c r="ES120" s="356"/>
      <c r="ET120" s="356"/>
      <c r="EU120" s="356"/>
      <c r="EV120" s="356"/>
      <c r="EW120" s="356"/>
      <c r="EX120" s="356"/>
      <c r="EY120" s="356"/>
      <c r="EZ120" s="356"/>
      <c r="FA120" s="356"/>
      <c r="FB120" s="356"/>
      <c r="FC120" s="356"/>
      <c r="FD120" s="356"/>
      <c r="FE120" s="356"/>
      <c r="FF120" s="356"/>
      <c r="FG120" s="356"/>
      <c r="FH120" s="356"/>
      <c r="FI120" s="356"/>
      <c r="FJ120" s="356"/>
      <c r="FK120" s="356"/>
      <c r="FL120" s="356"/>
      <c r="FM120" s="356"/>
      <c r="FN120" s="356"/>
      <c r="FO120" s="356"/>
      <c r="FP120" s="356"/>
      <c r="FQ120" s="356"/>
      <c r="FR120" s="356"/>
      <c r="FS120" s="356"/>
      <c r="FT120" s="356"/>
      <c r="FU120" s="356"/>
      <c r="FV120" s="356"/>
      <c r="FW120" s="356"/>
      <c r="FX120" s="356"/>
      <c r="FY120" s="356"/>
      <c r="FZ120" s="356"/>
      <c r="GA120" s="356"/>
      <c r="GB120" s="356"/>
    </row>
    <row r="121" spans="1:184" s="359" customFormat="1">
      <c r="A121" s="584">
        <v>83</v>
      </c>
      <c r="B121" s="378" t="s">
        <v>153</v>
      </c>
      <c r="C121" s="323" t="s">
        <v>1351</v>
      </c>
      <c r="D121" s="343" t="s">
        <v>1362</v>
      </c>
      <c r="E121" s="321">
        <v>0</v>
      </c>
      <c r="F121" s="34">
        <v>0</v>
      </c>
      <c r="G121" s="34">
        <v>6</v>
      </c>
      <c r="H121" s="34">
        <v>28</v>
      </c>
      <c r="I121" s="345">
        <f t="shared" si="2"/>
        <v>34</v>
      </c>
      <c r="J121" s="349"/>
      <c r="K121" s="344"/>
      <c r="L121" s="344"/>
      <c r="M121" s="344"/>
      <c r="N121" s="344"/>
      <c r="O121" s="344"/>
      <c r="P121" s="344"/>
      <c r="Q121" s="344">
        <v>1</v>
      </c>
      <c r="R121" s="391"/>
      <c r="S121" s="341"/>
      <c r="T121" s="347"/>
      <c r="U121" s="347"/>
      <c r="V121" s="341"/>
      <c r="W121" s="341"/>
      <c r="X121" s="347"/>
      <c r="Y121" s="347"/>
      <c r="Z121" s="356"/>
      <c r="AA121" s="356"/>
      <c r="AB121" s="356"/>
      <c r="AC121" s="356"/>
      <c r="AD121" s="356"/>
      <c r="AE121" s="356"/>
      <c r="AF121" s="356"/>
      <c r="AG121" s="356"/>
      <c r="AH121" s="356"/>
      <c r="AI121" s="356"/>
      <c r="AJ121" s="356"/>
      <c r="AK121" s="356"/>
      <c r="AL121" s="356"/>
      <c r="AM121" s="356"/>
      <c r="AN121" s="356"/>
      <c r="AO121" s="356"/>
      <c r="AP121" s="356"/>
      <c r="AQ121" s="356"/>
      <c r="AR121" s="356"/>
      <c r="AS121" s="356"/>
      <c r="AT121" s="356"/>
      <c r="AU121" s="356"/>
      <c r="AV121" s="356"/>
      <c r="AW121" s="356"/>
      <c r="AX121" s="356"/>
      <c r="AY121" s="356"/>
      <c r="AZ121" s="356"/>
      <c r="BA121" s="356"/>
      <c r="BB121" s="356"/>
      <c r="BC121" s="356"/>
      <c r="BD121" s="356"/>
      <c r="BE121" s="356"/>
      <c r="BF121" s="356"/>
      <c r="BG121" s="356"/>
      <c r="BH121" s="356"/>
      <c r="BI121" s="356"/>
      <c r="BJ121" s="356"/>
      <c r="BK121" s="356"/>
      <c r="BL121" s="356"/>
      <c r="BM121" s="356"/>
      <c r="BN121" s="356"/>
      <c r="BO121" s="356"/>
      <c r="BP121" s="356"/>
      <c r="BQ121" s="356"/>
      <c r="BR121" s="356"/>
      <c r="BS121" s="356"/>
      <c r="BT121" s="356"/>
      <c r="BU121" s="356"/>
      <c r="BV121" s="356"/>
      <c r="BW121" s="356"/>
      <c r="BX121" s="356"/>
      <c r="BY121" s="356"/>
      <c r="BZ121" s="356"/>
      <c r="CA121" s="356"/>
      <c r="CB121" s="356"/>
      <c r="CC121" s="356"/>
      <c r="CD121" s="356"/>
      <c r="CE121" s="356"/>
      <c r="CF121" s="356"/>
      <c r="CG121" s="356"/>
      <c r="CH121" s="356"/>
      <c r="CI121" s="356"/>
      <c r="CJ121" s="356"/>
      <c r="CK121" s="356"/>
      <c r="CL121" s="356"/>
      <c r="CM121" s="356"/>
      <c r="CN121" s="356"/>
      <c r="CO121" s="356"/>
      <c r="CP121" s="356"/>
      <c r="CQ121" s="356"/>
      <c r="CR121" s="356"/>
      <c r="CS121" s="356"/>
      <c r="CT121" s="356"/>
      <c r="CU121" s="356"/>
      <c r="CV121" s="356"/>
      <c r="CW121" s="356"/>
      <c r="CX121" s="356"/>
      <c r="CY121" s="356"/>
      <c r="CZ121" s="356"/>
      <c r="DA121" s="356"/>
      <c r="DB121" s="356"/>
      <c r="DC121" s="356"/>
      <c r="DD121" s="356"/>
      <c r="DE121" s="356"/>
      <c r="DF121" s="356"/>
      <c r="DG121" s="356"/>
      <c r="DH121" s="356"/>
      <c r="DI121" s="356"/>
      <c r="DJ121" s="356"/>
      <c r="DK121" s="356"/>
      <c r="DL121" s="356"/>
      <c r="DM121" s="356"/>
      <c r="DN121" s="356"/>
      <c r="DO121" s="356"/>
      <c r="DP121" s="356"/>
      <c r="DQ121" s="356"/>
      <c r="DR121" s="356"/>
      <c r="DS121" s="356"/>
      <c r="DT121" s="356"/>
      <c r="DU121" s="356"/>
      <c r="DV121" s="356"/>
      <c r="DW121" s="356"/>
      <c r="DX121" s="356"/>
      <c r="DY121" s="356"/>
      <c r="DZ121" s="356"/>
      <c r="EA121" s="356"/>
      <c r="EB121" s="356"/>
      <c r="EC121" s="356"/>
      <c r="ED121" s="356"/>
      <c r="EE121" s="356"/>
      <c r="EF121" s="356"/>
      <c r="EG121" s="356"/>
      <c r="EH121" s="356"/>
      <c r="EI121" s="356"/>
      <c r="EJ121" s="356"/>
      <c r="EK121" s="356"/>
      <c r="EL121" s="356"/>
      <c r="EM121" s="356"/>
      <c r="EN121" s="356"/>
      <c r="EO121" s="356"/>
      <c r="EP121" s="356"/>
      <c r="EQ121" s="356"/>
      <c r="ER121" s="356"/>
      <c r="ES121" s="356"/>
      <c r="ET121" s="356"/>
      <c r="EU121" s="356"/>
      <c r="EV121" s="356"/>
      <c r="EW121" s="356"/>
      <c r="EX121" s="356"/>
      <c r="EY121" s="356"/>
      <c r="EZ121" s="356"/>
      <c r="FA121" s="356"/>
      <c r="FB121" s="356"/>
      <c r="FC121" s="356"/>
      <c r="FD121" s="356"/>
      <c r="FE121" s="356"/>
      <c r="FF121" s="356"/>
      <c r="FG121" s="356"/>
      <c r="FH121" s="356"/>
      <c r="FI121" s="356"/>
      <c r="FJ121" s="356"/>
      <c r="FK121" s="356"/>
      <c r="FL121" s="356"/>
      <c r="FM121" s="356"/>
      <c r="FN121" s="356"/>
      <c r="FO121" s="356"/>
      <c r="FP121" s="356"/>
      <c r="FQ121" s="356"/>
      <c r="FR121" s="356"/>
      <c r="FS121" s="356"/>
      <c r="FT121" s="356"/>
      <c r="FU121" s="356"/>
      <c r="FV121" s="356"/>
      <c r="FW121" s="356"/>
      <c r="FX121" s="356"/>
      <c r="FY121" s="356"/>
      <c r="FZ121" s="356"/>
      <c r="GA121" s="356"/>
      <c r="GB121" s="356"/>
    </row>
    <row r="122" spans="1:184" s="359" customFormat="1">
      <c r="A122" s="584">
        <v>84</v>
      </c>
      <c r="B122" s="378" t="s">
        <v>155</v>
      </c>
      <c r="C122" s="323" t="s">
        <v>1351</v>
      </c>
      <c r="D122" s="343" t="s">
        <v>1362</v>
      </c>
      <c r="E122" s="321">
        <v>0</v>
      </c>
      <c r="F122" s="34">
        <v>0</v>
      </c>
      <c r="G122" s="34">
        <v>4</v>
      </c>
      <c r="H122" s="34">
        <v>26</v>
      </c>
      <c r="I122" s="345">
        <f t="shared" si="2"/>
        <v>30</v>
      </c>
      <c r="J122" s="349"/>
      <c r="K122" s="344"/>
      <c r="L122" s="344"/>
      <c r="M122" s="344"/>
      <c r="N122" s="344"/>
      <c r="O122" s="344"/>
      <c r="P122" s="344"/>
      <c r="Q122" s="344"/>
      <c r="R122" s="391"/>
      <c r="S122" s="341"/>
      <c r="T122" s="347"/>
      <c r="U122" s="347"/>
      <c r="V122" s="341"/>
      <c r="W122" s="341"/>
      <c r="X122" s="347"/>
      <c r="Y122" s="347"/>
      <c r="Z122" s="356"/>
      <c r="AA122" s="356"/>
      <c r="AB122" s="356"/>
      <c r="AC122" s="356"/>
      <c r="AD122" s="356"/>
      <c r="AE122" s="356"/>
      <c r="AF122" s="356"/>
      <c r="AG122" s="356"/>
      <c r="AH122" s="356"/>
      <c r="AI122" s="356"/>
      <c r="AJ122" s="356"/>
      <c r="AK122" s="356"/>
      <c r="AL122" s="356"/>
      <c r="AM122" s="356"/>
      <c r="AN122" s="356"/>
      <c r="AO122" s="356"/>
      <c r="AP122" s="356"/>
      <c r="AQ122" s="356"/>
      <c r="AR122" s="356"/>
      <c r="AS122" s="356"/>
      <c r="AT122" s="356"/>
      <c r="AU122" s="356"/>
      <c r="AV122" s="356"/>
      <c r="AW122" s="356"/>
      <c r="AX122" s="356"/>
      <c r="AY122" s="356"/>
      <c r="AZ122" s="356"/>
      <c r="BA122" s="356"/>
      <c r="BB122" s="356"/>
      <c r="BC122" s="356"/>
      <c r="BD122" s="356"/>
      <c r="BE122" s="356"/>
      <c r="BF122" s="356"/>
      <c r="BG122" s="356"/>
      <c r="BH122" s="356"/>
      <c r="BI122" s="356"/>
      <c r="BJ122" s="356"/>
      <c r="BK122" s="356"/>
      <c r="BL122" s="356"/>
      <c r="BM122" s="356"/>
      <c r="BN122" s="356"/>
      <c r="BO122" s="356"/>
      <c r="BP122" s="356"/>
      <c r="BQ122" s="356"/>
      <c r="BR122" s="356"/>
      <c r="BS122" s="356"/>
      <c r="BT122" s="356"/>
      <c r="BU122" s="356"/>
      <c r="BV122" s="356"/>
      <c r="BW122" s="356"/>
      <c r="BX122" s="356"/>
      <c r="BY122" s="356"/>
      <c r="BZ122" s="356"/>
      <c r="CA122" s="356"/>
      <c r="CB122" s="356"/>
      <c r="CC122" s="356"/>
      <c r="CD122" s="356"/>
      <c r="CE122" s="356"/>
      <c r="CF122" s="356"/>
      <c r="CG122" s="356"/>
      <c r="CH122" s="356"/>
      <c r="CI122" s="356"/>
      <c r="CJ122" s="356"/>
      <c r="CK122" s="356"/>
      <c r="CL122" s="356"/>
      <c r="CM122" s="356"/>
      <c r="CN122" s="356"/>
      <c r="CO122" s="356"/>
      <c r="CP122" s="356"/>
      <c r="CQ122" s="356"/>
      <c r="CR122" s="356"/>
      <c r="CS122" s="356"/>
      <c r="CT122" s="356"/>
      <c r="CU122" s="356"/>
      <c r="CV122" s="356"/>
      <c r="CW122" s="356"/>
      <c r="CX122" s="356"/>
      <c r="CY122" s="356"/>
      <c r="CZ122" s="356"/>
      <c r="DA122" s="356"/>
      <c r="DB122" s="356"/>
      <c r="DC122" s="356"/>
      <c r="DD122" s="356"/>
      <c r="DE122" s="356"/>
      <c r="DF122" s="356"/>
      <c r="DG122" s="356"/>
      <c r="DH122" s="356"/>
      <c r="DI122" s="356"/>
      <c r="DJ122" s="356"/>
      <c r="DK122" s="356"/>
      <c r="DL122" s="356"/>
      <c r="DM122" s="356"/>
      <c r="DN122" s="356"/>
      <c r="DO122" s="356"/>
      <c r="DP122" s="356"/>
      <c r="DQ122" s="356"/>
      <c r="DR122" s="356"/>
      <c r="DS122" s="356"/>
      <c r="DT122" s="356"/>
      <c r="DU122" s="356"/>
      <c r="DV122" s="356"/>
      <c r="DW122" s="356"/>
      <c r="DX122" s="356"/>
      <c r="DY122" s="356"/>
      <c r="DZ122" s="356"/>
      <c r="EA122" s="356"/>
      <c r="EB122" s="356"/>
      <c r="EC122" s="356"/>
      <c r="ED122" s="356"/>
      <c r="EE122" s="356"/>
      <c r="EF122" s="356"/>
      <c r="EG122" s="356"/>
      <c r="EH122" s="356"/>
      <c r="EI122" s="356"/>
      <c r="EJ122" s="356"/>
      <c r="EK122" s="356"/>
      <c r="EL122" s="356"/>
      <c r="EM122" s="356"/>
      <c r="EN122" s="356"/>
      <c r="EO122" s="356"/>
      <c r="EP122" s="356"/>
      <c r="EQ122" s="356"/>
      <c r="ER122" s="356"/>
      <c r="ES122" s="356"/>
      <c r="ET122" s="356"/>
      <c r="EU122" s="356"/>
      <c r="EV122" s="356"/>
      <c r="EW122" s="356"/>
      <c r="EX122" s="356"/>
      <c r="EY122" s="356"/>
      <c r="EZ122" s="356"/>
      <c r="FA122" s="356"/>
      <c r="FB122" s="356"/>
      <c r="FC122" s="356"/>
      <c r="FD122" s="356"/>
      <c r="FE122" s="356"/>
      <c r="FF122" s="356"/>
      <c r="FG122" s="356"/>
      <c r="FH122" s="356"/>
      <c r="FI122" s="356"/>
      <c r="FJ122" s="356"/>
      <c r="FK122" s="356"/>
      <c r="FL122" s="356"/>
      <c r="FM122" s="356"/>
      <c r="FN122" s="356"/>
      <c r="FO122" s="356"/>
      <c r="FP122" s="356"/>
      <c r="FQ122" s="356"/>
      <c r="FR122" s="356"/>
      <c r="FS122" s="356"/>
      <c r="FT122" s="356"/>
      <c r="FU122" s="356"/>
      <c r="FV122" s="356"/>
      <c r="FW122" s="356"/>
      <c r="FX122" s="356"/>
      <c r="FY122" s="356"/>
      <c r="FZ122" s="356"/>
      <c r="GA122" s="356"/>
      <c r="GB122" s="356"/>
    </row>
    <row r="123" spans="1:184" s="359" customFormat="1">
      <c r="A123" s="584">
        <v>85</v>
      </c>
      <c r="B123" s="378" t="s">
        <v>157</v>
      </c>
      <c r="C123" s="323" t="s">
        <v>1351</v>
      </c>
      <c r="D123" s="343" t="s">
        <v>1362</v>
      </c>
      <c r="E123" s="321">
        <v>0</v>
      </c>
      <c r="F123" s="34">
        <v>0</v>
      </c>
      <c r="G123" s="34">
        <v>2</v>
      </c>
      <c r="H123" s="34">
        <v>28</v>
      </c>
      <c r="I123" s="345">
        <f t="shared" si="2"/>
        <v>30</v>
      </c>
      <c r="J123" s="349"/>
      <c r="K123" s="344"/>
      <c r="L123" s="344"/>
      <c r="M123" s="344"/>
      <c r="N123" s="344"/>
      <c r="O123" s="344"/>
      <c r="P123" s="344"/>
      <c r="Q123" s="344"/>
      <c r="R123" s="391"/>
      <c r="S123" s="341"/>
      <c r="T123" s="347"/>
      <c r="U123" s="347"/>
      <c r="V123" s="341"/>
      <c r="W123" s="341"/>
      <c r="X123" s="347"/>
      <c r="Y123" s="347"/>
      <c r="Z123" s="356"/>
      <c r="AA123" s="356"/>
      <c r="AB123" s="356"/>
      <c r="AC123" s="356"/>
      <c r="AD123" s="356"/>
      <c r="AE123" s="356"/>
      <c r="AF123" s="356"/>
      <c r="AG123" s="356"/>
      <c r="AH123" s="356"/>
      <c r="AI123" s="356"/>
      <c r="AJ123" s="356"/>
      <c r="AK123" s="356"/>
      <c r="AL123" s="356"/>
      <c r="AM123" s="356"/>
      <c r="AN123" s="356"/>
      <c r="AO123" s="356"/>
      <c r="AP123" s="356"/>
      <c r="AQ123" s="356"/>
      <c r="AR123" s="356"/>
      <c r="AS123" s="356"/>
      <c r="AT123" s="356"/>
      <c r="AU123" s="356"/>
      <c r="AV123" s="356"/>
      <c r="AW123" s="356"/>
      <c r="AX123" s="356"/>
      <c r="AY123" s="356"/>
      <c r="AZ123" s="356"/>
      <c r="BA123" s="356"/>
      <c r="BB123" s="356"/>
      <c r="BC123" s="356"/>
      <c r="BD123" s="356"/>
      <c r="BE123" s="356"/>
      <c r="BF123" s="356"/>
      <c r="BG123" s="356"/>
      <c r="BH123" s="356"/>
      <c r="BI123" s="356"/>
      <c r="BJ123" s="356"/>
      <c r="BK123" s="356"/>
      <c r="BL123" s="356"/>
      <c r="BM123" s="356"/>
      <c r="BN123" s="356"/>
      <c r="BO123" s="356"/>
      <c r="BP123" s="356"/>
      <c r="BQ123" s="356"/>
      <c r="BR123" s="356"/>
      <c r="BS123" s="356"/>
      <c r="BT123" s="356"/>
      <c r="BU123" s="356"/>
      <c r="BV123" s="356"/>
      <c r="BW123" s="356"/>
      <c r="BX123" s="356"/>
      <c r="BY123" s="356"/>
      <c r="BZ123" s="356"/>
      <c r="CA123" s="356"/>
      <c r="CB123" s="356"/>
      <c r="CC123" s="356"/>
      <c r="CD123" s="356"/>
      <c r="CE123" s="356"/>
      <c r="CF123" s="356"/>
      <c r="CG123" s="356"/>
      <c r="CH123" s="356"/>
      <c r="CI123" s="356"/>
      <c r="CJ123" s="356"/>
      <c r="CK123" s="356"/>
      <c r="CL123" s="356"/>
      <c r="CM123" s="356"/>
      <c r="CN123" s="356"/>
      <c r="CO123" s="356"/>
      <c r="CP123" s="356"/>
      <c r="CQ123" s="356"/>
      <c r="CR123" s="356"/>
      <c r="CS123" s="356"/>
      <c r="CT123" s="356"/>
      <c r="CU123" s="356"/>
      <c r="CV123" s="356"/>
      <c r="CW123" s="356"/>
      <c r="CX123" s="356"/>
      <c r="CY123" s="356"/>
      <c r="CZ123" s="356"/>
      <c r="DA123" s="356"/>
      <c r="DB123" s="356"/>
      <c r="DC123" s="356"/>
      <c r="DD123" s="356"/>
      <c r="DE123" s="356"/>
      <c r="DF123" s="356"/>
      <c r="DG123" s="356"/>
      <c r="DH123" s="356"/>
      <c r="DI123" s="356"/>
      <c r="DJ123" s="356"/>
      <c r="DK123" s="356"/>
      <c r="DL123" s="356"/>
      <c r="DM123" s="356"/>
      <c r="DN123" s="356"/>
      <c r="DO123" s="356"/>
      <c r="DP123" s="356"/>
      <c r="DQ123" s="356"/>
      <c r="DR123" s="356"/>
      <c r="DS123" s="356"/>
      <c r="DT123" s="356"/>
      <c r="DU123" s="356"/>
      <c r="DV123" s="356"/>
      <c r="DW123" s="356"/>
      <c r="DX123" s="356"/>
      <c r="DY123" s="356"/>
      <c r="DZ123" s="356"/>
      <c r="EA123" s="356"/>
      <c r="EB123" s="356"/>
      <c r="EC123" s="356"/>
      <c r="ED123" s="356"/>
      <c r="EE123" s="356"/>
      <c r="EF123" s="356"/>
      <c r="EG123" s="356"/>
      <c r="EH123" s="356"/>
      <c r="EI123" s="356"/>
      <c r="EJ123" s="356"/>
      <c r="EK123" s="356"/>
      <c r="EL123" s="356"/>
      <c r="EM123" s="356"/>
      <c r="EN123" s="356"/>
      <c r="EO123" s="356"/>
      <c r="EP123" s="356"/>
      <c r="EQ123" s="356"/>
      <c r="ER123" s="356"/>
      <c r="ES123" s="356"/>
      <c r="ET123" s="356"/>
      <c r="EU123" s="356"/>
      <c r="EV123" s="356"/>
      <c r="EW123" s="356"/>
      <c r="EX123" s="356"/>
      <c r="EY123" s="356"/>
      <c r="EZ123" s="356"/>
      <c r="FA123" s="356"/>
      <c r="FB123" s="356"/>
      <c r="FC123" s="356"/>
      <c r="FD123" s="356"/>
      <c r="FE123" s="356"/>
      <c r="FF123" s="356"/>
      <c r="FG123" s="356"/>
      <c r="FH123" s="356"/>
      <c r="FI123" s="356"/>
      <c r="FJ123" s="356"/>
      <c r="FK123" s="356"/>
      <c r="FL123" s="356"/>
      <c r="FM123" s="356"/>
      <c r="FN123" s="356"/>
      <c r="FO123" s="356"/>
      <c r="FP123" s="356"/>
      <c r="FQ123" s="356"/>
      <c r="FR123" s="356"/>
      <c r="FS123" s="356"/>
      <c r="FT123" s="356"/>
      <c r="FU123" s="356"/>
      <c r="FV123" s="356"/>
      <c r="FW123" s="356"/>
      <c r="FX123" s="356"/>
      <c r="FY123" s="356"/>
      <c r="FZ123" s="356"/>
      <c r="GA123" s="356"/>
      <c r="GB123" s="356"/>
    </row>
    <row r="124" spans="1:184" s="359" customFormat="1">
      <c r="A124" s="584">
        <v>86</v>
      </c>
      <c r="B124" s="378" t="s">
        <v>159</v>
      </c>
      <c r="C124" s="323" t="s">
        <v>1351</v>
      </c>
      <c r="D124" s="343" t="s">
        <v>1362</v>
      </c>
      <c r="E124" s="321">
        <v>0</v>
      </c>
      <c r="F124" s="34">
        <v>0</v>
      </c>
      <c r="G124" s="34">
        <v>3</v>
      </c>
      <c r="H124" s="34">
        <v>29</v>
      </c>
      <c r="I124" s="345">
        <f t="shared" si="2"/>
        <v>32</v>
      </c>
      <c r="J124" s="349"/>
      <c r="K124" s="344"/>
      <c r="L124" s="344"/>
      <c r="M124" s="344"/>
      <c r="N124" s="344"/>
      <c r="O124" s="344"/>
      <c r="P124" s="344"/>
      <c r="Q124" s="344"/>
      <c r="R124" s="391"/>
      <c r="S124" s="341"/>
      <c r="T124" s="347"/>
      <c r="U124" s="347">
        <v>1</v>
      </c>
      <c r="V124" s="341"/>
      <c r="W124" s="341"/>
      <c r="X124" s="347"/>
      <c r="Y124" s="347">
        <v>1</v>
      </c>
      <c r="Z124" s="356"/>
      <c r="AA124" s="356"/>
      <c r="AB124" s="356"/>
      <c r="AC124" s="356"/>
      <c r="AD124" s="356"/>
      <c r="AE124" s="356"/>
      <c r="AF124" s="356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356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356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356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356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356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356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56"/>
      <c r="DP124" s="356"/>
      <c r="DQ124" s="356"/>
      <c r="DR124" s="356"/>
      <c r="DS124" s="356"/>
      <c r="DT124" s="356"/>
      <c r="DU124" s="356"/>
      <c r="DV124" s="356"/>
      <c r="DW124" s="356"/>
      <c r="DX124" s="356"/>
      <c r="DY124" s="356"/>
      <c r="DZ124" s="356"/>
      <c r="EA124" s="356"/>
      <c r="EB124" s="356"/>
      <c r="EC124" s="356"/>
      <c r="ED124" s="356"/>
      <c r="EE124" s="356"/>
      <c r="EF124" s="356"/>
      <c r="EG124" s="356"/>
      <c r="EH124" s="356"/>
      <c r="EI124" s="356"/>
      <c r="EJ124" s="356"/>
      <c r="EK124" s="356"/>
      <c r="EL124" s="356"/>
      <c r="EM124" s="356"/>
      <c r="EN124" s="356"/>
      <c r="EO124" s="356"/>
      <c r="EP124" s="356"/>
      <c r="EQ124" s="356"/>
      <c r="ER124" s="356"/>
      <c r="ES124" s="356"/>
      <c r="ET124" s="356"/>
      <c r="EU124" s="356"/>
      <c r="EV124" s="356"/>
      <c r="EW124" s="356"/>
      <c r="EX124" s="356"/>
      <c r="EY124" s="356"/>
      <c r="EZ124" s="356"/>
      <c r="FA124" s="356"/>
      <c r="FB124" s="356"/>
      <c r="FC124" s="356"/>
      <c r="FD124" s="356"/>
      <c r="FE124" s="356"/>
      <c r="FF124" s="356"/>
      <c r="FG124" s="356"/>
      <c r="FH124" s="356"/>
      <c r="FI124" s="356"/>
      <c r="FJ124" s="356"/>
      <c r="FK124" s="356"/>
      <c r="FL124" s="356"/>
      <c r="FM124" s="356"/>
      <c r="FN124" s="356"/>
      <c r="FO124" s="356"/>
      <c r="FP124" s="356"/>
      <c r="FQ124" s="356"/>
      <c r="FR124" s="356"/>
      <c r="FS124" s="356"/>
      <c r="FT124" s="356"/>
      <c r="FU124" s="356"/>
      <c r="FV124" s="356"/>
      <c r="FW124" s="356"/>
      <c r="FX124" s="356"/>
      <c r="FY124" s="356"/>
      <c r="FZ124" s="356"/>
      <c r="GA124" s="356"/>
      <c r="GB124" s="356"/>
    </row>
    <row r="125" spans="1:184" s="359" customFormat="1">
      <c r="A125" s="584">
        <v>87</v>
      </c>
      <c r="B125" s="378" t="s">
        <v>161</v>
      </c>
      <c r="C125" s="323" t="s">
        <v>1351</v>
      </c>
      <c r="D125" s="343" t="s">
        <v>1362</v>
      </c>
      <c r="E125" s="321">
        <v>0</v>
      </c>
      <c r="F125" s="34">
        <v>0</v>
      </c>
      <c r="G125" s="34">
        <v>1</v>
      </c>
      <c r="H125" s="34">
        <v>32</v>
      </c>
      <c r="I125" s="345">
        <f t="shared" si="2"/>
        <v>33</v>
      </c>
      <c r="J125" s="349"/>
      <c r="K125" s="344"/>
      <c r="L125" s="344"/>
      <c r="M125" s="344"/>
      <c r="N125" s="344"/>
      <c r="O125" s="344"/>
      <c r="P125" s="344"/>
      <c r="Q125" s="344"/>
      <c r="R125" s="391"/>
      <c r="S125" s="341"/>
      <c r="T125" s="347"/>
      <c r="U125" s="347"/>
      <c r="V125" s="341"/>
      <c r="W125" s="341"/>
      <c r="X125" s="347"/>
      <c r="Y125" s="347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356"/>
      <c r="BN125" s="356"/>
      <c r="BO125" s="356"/>
      <c r="BP125" s="356"/>
      <c r="BQ125" s="356"/>
      <c r="BR125" s="356"/>
      <c r="BS125" s="356"/>
      <c r="BT125" s="356"/>
      <c r="BU125" s="356"/>
      <c r="BV125" s="356"/>
      <c r="BW125" s="356"/>
      <c r="BX125" s="356"/>
      <c r="BY125" s="356"/>
      <c r="BZ125" s="356"/>
      <c r="CA125" s="356"/>
      <c r="CB125" s="356"/>
      <c r="CC125" s="356"/>
      <c r="CD125" s="356"/>
      <c r="CE125" s="356"/>
      <c r="CF125" s="356"/>
      <c r="CG125" s="356"/>
      <c r="CH125" s="356"/>
      <c r="CI125" s="356"/>
      <c r="CJ125" s="356"/>
      <c r="CK125" s="356"/>
      <c r="CL125" s="356"/>
      <c r="CM125" s="356"/>
      <c r="CN125" s="356"/>
      <c r="CO125" s="356"/>
      <c r="CP125" s="356"/>
      <c r="CQ125" s="356"/>
      <c r="CR125" s="356"/>
      <c r="CS125" s="356"/>
      <c r="CT125" s="356"/>
      <c r="CU125" s="356"/>
      <c r="CV125" s="356"/>
      <c r="CW125" s="356"/>
      <c r="CX125" s="356"/>
      <c r="CY125" s="356"/>
      <c r="CZ125" s="356"/>
      <c r="DA125" s="356"/>
      <c r="DB125" s="356"/>
      <c r="DC125" s="356"/>
      <c r="DD125" s="356"/>
      <c r="DE125" s="356"/>
      <c r="DF125" s="356"/>
      <c r="DG125" s="356"/>
      <c r="DH125" s="356"/>
      <c r="DI125" s="356"/>
      <c r="DJ125" s="356"/>
      <c r="DK125" s="356"/>
      <c r="DL125" s="356"/>
      <c r="DM125" s="356"/>
      <c r="DN125" s="356"/>
      <c r="DO125" s="356"/>
      <c r="DP125" s="356"/>
      <c r="DQ125" s="356"/>
      <c r="DR125" s="356"/>
      <c r="DS125" s="356"/>
      <c r="DT125" s="356"/>
      <c r="DU125" s="356"/>
      <c r="DV125" s="356"/>
      <c r="DW125" s="356"/>
      <c r="DX125" s="356"/>
      <c r="DY125" s="356"/>
      <c r="DZ125" s="356"/>
      <c r="EA125" s="356"/>
      <c r="EB125" s="356"/>
      <c r="EC125" s="356"/>
      <c r="ED125" s="356"/>
      <c r="EE125" s="356"/>
      <c r="EF125" s="356"/>
      <c r="EG125" s="356"/>
      <c r="EH125" s="356"/>
      <c r="EI125" s="356"/>
      <c r="EJ125" s="356"/>
      <c r="EK125" s="356"/>
      <c r="EL125" s="356"/>
      <c r="EM125" s="356"/>
      <c r="EN125" s="356"/>
      <c r="EO125" s="356"/>
      <c r="EP125" s="356"/>
      <c r="EQ125" s="356"/>
      <c r="ER125" s="356"/>
      <c r="ES125" s="356"/>
      <c r="ET125" s="356"/>
      <c r="EU125" s="356"/>
      <c r="EV125" s="356"/>
      <c r="EW125" s="356"/>
      <c r="EX125" s="356"/>
      <c r="EY125" s="356"/>
      <c r="EZ125" s="356"/>
      <c r="FA125" s="356"/>
      <c r="FB125" s="356"/>
      <c r="FC125" s="356"/>
      <c r="FD125" s="356"/>
      <c r="FE125" s="356"/>
      <c r="FF125" s="356"/>
      <c r="FG125" s="356"/>
      <c r="FH125" s="356"/>
      <c r="FI125" s="356"/>
      <c r="FJ125" s="356"/>
      <c r="FK125" s="356"/>
      <c r="FL125" s="356"/>
      <c r="FM125" s="356"/>
      <c r="FN125" s="356"/>
      <c r="FO125" s="356"/>
      <c r="FP125" s="356"/>
      <c r="FQ125" s="356"/>
      <c r="FR125" s="356"/>
      <c r="FS125" s="356"/>
      <c r="FT125" s="356"/>
      <c r="FU125" s="356"/>
      <c r="FV125" s="356"/>
      <c r="FW125" s="356"/>
      <c r="FX125" s="356"/>
      <c r="FY125" s="356"/>
      <c r="FZ125" s="356"/>
      <c r="GA125" s="356"/>
      <c r="GB125" s="356"/>
    </row>
    <row r="126" spans="1:184" s="588" customFormat="1">
      <c r="A126" s="584">
        <v>88</v>
      </c>
      <c r="B126" s="378" t="s">
        <v>163</v>
      </c>
      <c r="C126" s="323" t="s">
        <v>1351</v>
      </c>
      <c r="D126" s="343" t="s">
        <v>1362</v>
      </c>
      <c r="E126" s="551"/>
      <c r="F126" s="546"/>
      <c r="G126" s="546"/>
      <c r="H126" s="546"/>
      <c r="I126" s="580"/>
      <c r="J126" s="583"/>
      <c r="K126" s="579"/>
      <c r="L126" s="579"/>
      <c r="M126" s="579"/>
      <c r="N126" s="579"/>
      <c r="O126" s="579"/>
      <c r="P126" s="579"/>
      <c r="Q126" s="579"/>
      <c r="R126" s="615"/>
      <c r="S126" s="577"/>
      <c r="T126" s="582"/>
      <c r="U126" s="582"/>
      <c r="V126" s="577"/>
      <c r="W126" s="577"/>
      <c r="X126" s="582"/>
      <c r="Y126" s="582"/>
      <c r="Z126" s="586"/>
      <c r="AA126" s="586"/>
      <c r="AB126" s="586"/>
      <c r="AC126" s="586"/>
      <c r="AD126" s="586"/>
      <c r="AE126" s="586"/>
      <c r="AF126" s="586"/>
      <c r="AG126" s="586"/>
      <c r="AH126" s="586"/>
      <c r="AI126" s="586"/>
      <c r="AJ126" s="586"/>
      <c r="AK126" s="586"/>
      <c r="AL126" s="586"/>
      <c r="AM126" s="586"/>
      <c r="AN126" s="586"/>
      <c r="AO126" s="586"/>
      <c r="AP126" s="586"/>
      <c r="AQ126" s="586"/>
      <c r="AR126" s="586"/>
      <c r="AS126" s="586"/>
      <c r="AT126" s="586"/>
      <c r="AU126" s="586"/>
      <c r="AV126" s="586"/>
      <c r="AW126" s="586"/>
      <c r="AX126" s="586"/>
      <c r="AY126" s="586"/>
      <c r="AZ126" s="586"/>
      <c r="BA126" s="586"/>
      <c r="BB126" s="586"/>
      <c r="BC126" s="586"/>
      <c r="BD126" s="586"/>
      <c r="BE126" s="586"/>
      <c r="BF126" s="586"/>
      <c r="BG126" s="586"/>
      <c r="BH126" s="586"/>
      <c r="BI126" s="586"/>
      <c r="BJ126" s="586"/>
      <c r="BK126" s="586"/>
      <c r="BL126" s="586"/>
      <c r="BM126" s="586"/>
      <c r="BN126" s="586"/>
      <c r="BO126" s="586"/>
      <c r="BP126" s="586"/>
      <c r="BQ126" s="586"/>
      <c r="BR126" s="586"/>
      <c r="BS126" s="586"/>
      <c r="BT126" s="586"/>
      <c r="BU126" s="586"/>
      <c r="BV126" s="586"/>
      <c r="BW126" s="586"/>
      <c r="BX126" s="586"/>
      <c r="BY126" s="586"/>
      <c r="BZ126" s="586"/>
      <c r="CA126" s="586"/>
      <c r="CB126" s="586"/>
      <c r="CC126" s="586"/>
      <c r="CD126" s="586"/>
      <c r="CE126" s="586"/>
      <c r="CF126" s="586"/>
      <c r="CG126" s="586"/>
      <c r="CH126" s="586"/>
      <c r="CI126" s="586"/>
      <c r="CJ126" s="586"/>
      <c r="CK126" s="586"/>
      <c r="CL126" s="586"/>
      <c r="CM126" s="586"/>
      <c r="CN126" s="586"/>
      <c r="CO126" s="586"/>
      <c r="CP126" s="586"/>
      <c r="CQ126" s="586"/>
      <c r="CR126" s="586"/>
      <c r="CS126" s="586"/>
      <c r="CT126" s="586"/>
      <c r="CU126" s="586"/>
      <c r="CV126" s="586"/>
      <c r="CW126" s="586"/>
      <c r="CX126" s="586"/>
      <c r="CY126" s="586"/>
      <c r="CZ126" s="586"/>
      <c r="DA126" s="586"/>
      <c r="DB126" s="586"/>
      <c r="DC126" s="586"/>
      <c r="DD126" s="586"/>
      <c r="DE126" s="586"/>
      <c r="DF126" s="586"/>
      <c r="DG126" s="586"/>
      <c r="DH126" s="586"/>
      <c r="DI126" s="586"/>
      <c r="DJ126" s="586"/>
      <c r="DK126" s="586"/>
      <c r="DL126" s="586"/>
      <c r="DM126" s="586"/>
      <c r="DN126" s="586"/>
      <c r="DO126" s="586"/>
      <c r="DP126" s="586"/>
      <c r="DQ126" s="586"/>
      <c r="DR126" s="586"/>
      <c r="DS126" s="586"/>
      <c r="DT126" s="586"/>
      <c r="DU126" s="586"/>
      <c r="DV126" s="586"/>
      <c r="DW126" s="586"/>
      <c r="DX126" s="586"/>
      <c r="DY126" s="586"/>
      <c r="DZ126" s="586"/>
      <c r="EA126" s="586"/>
      <c r="EB126" s="586"/>
      <c r="EC126" s="586"/>
      <c r="ED126" s="586"/>
      <c r="EE126" s="586"/>
      <c r="EF126" s="586"/>
      <c r="EG126" s="586"/>
      <c r="EH126" s="586"/>
      <c r="EI126" s="586"/>
      <c r="EJ126" s="586"/>
      <c r="EK126" s="586"/>
      <c r="EL126" s="586"/>
      <c r="EM126" s="586"/>
      <c r="EN126" s="586"/>
      <c r="EO126" s="586"/>
      <c r="EP126" s="586"/>
      <c r="EQ126" s="586"/>
      <c r="ER126" s="586"/>
      <c r="ES126" s="586"/>
      <c r="ET126" s="586"/>
      <c r="EU126" s="586"/>
      <c r="EV126" s="586"/>
      <c r="EW126" s="586"/>
      <c r="EX126" s="586"/>
      <c r="EY126" s="586"/>
      <c r="EZ126" s="586"/>
      <c r="FA126" s="586"/>
      <c r="FB126" s="586"/>
      <c r="FC126" s="586"/>
      <c r="FD126" s="586"/>
      <c r="FE126" s="586"/>
      <c r="FF126" s="586"/>
      <c r="FG126" s="586"/>
      <c r="FH126" s="586"/>
      <c r="FI126" s="586"/>
      <c r="FJ126" s="586"/>
      <c r="FK126" s="586"/>
      <c r="FL126" s="586"/>
      <c r="FM126" s="586"/>
      <c r="FN126" s="586"/>
      <c r="FO126" s="586"/>
      <c r="FP126" s="586"/>
      <c r="FQ126" s="586"/>
      <c r="FR126" s="586"/>
      <c r="FS126" s="586"/>
      <c r="FT126" s="586"/>
      <c r="FU126" s="586"/>
      <c r="FV126" s="586"/>
      <c r="FW126" s="586"/>
      <c r="FX126" s="586"/>
      <c r="FY126" s="586"/>
      <c r="FZ126" s="586"/>
      <c r="GA126" s="586"/>
      <c r="GB126" s="586"/>
    </row>
    <row r="127" spans="1:184" s="588" customFormat="1">
      <c r="A127" s="584">
        <v>89</v>
      </c>
      <c r="B127" s="378" t="s">
        <v>165</v>
      </c>
      <c r="C127" s="323" t="s">
        <v>1351</v>
      </c>
      <c r="D127" s="343" t="s">
        <v>1362</v>
      </c>
      <c r="E127" s="551"/>
      <c r="F127" s="546"/>
      <c r="G127" s="546"/>
      <c r="H127" s="546"/>
      <c r="I127" s="580"/>
      <c r="J127" s="583"/>
      <c r="K127" s="579"/>
      <c r="L127" s="579"/>
      <c r="M127" s="579"/>
      <c r="N127" s="579"/>
      <c r="O127" s="579"/>
      <c r="P127" s="579"/>
      <c r="Q127" s="579"/>
      <c r="R127" s="619"/>
      <c r="S127" s="577"/>
      <c r="T127" s="582"/>
      <c r="U127" s="582"/>
      <c r="V127" s="577"/>
      <c r="W127" s="577"/>
      <c r="X127" s="582"/>
      <c r="Y127" s="582"/>
      <c r="Z127" s="586"/>
      <c r="AA127" s="586"/>
      <c r="AB127" s="586"/>
      <c r="AC127" s="586"/>
      <c r="AD127" s="586"/>
      <c r="AE127" s="586"/>
      <c r="AF127" s="586"/>
      <c r="AG127" s="586"/>
      <c r="AH127" s="586"/>
      <c r="AI127" s="586"/>
      <c r="AJ127" s="586"/>
      <c r="AK127" s="586"/>
      <c r="AL127" s="586"/>
      <c r="AM127" s="586"/>
      <c r="AN127" s="586"/>
      <c r="AO127" s="586"/>
      <c r="AP127" s="586"/>
      <c r="AQ127" s="586"/>
      <c r="AR127" s="586"/>
      <c r="AS127" s="586"/>
      <c r="AT127" s="586"/>
      <c r="AU127" s="586"/>
      <c r="AV127" s="586"/>
      <c r="AW127" s="586"/>
      <c r="AX127" s="586"/>
      <c r="AY127" s="586"/>
      <c r="AZ127" s="586"/>
      <c r="BA127" s="586"/>
      <c r="BB127" s="586"/>
      <c r="BC127" s="586"/>
      <c r="BD127" s="586"/>
      <c r="BE127" s="586"/>
      <c r="BF127" s="586"/>
      <c r="BG127" s="586"/>
      <c r="BH127" s="586"/>
      <c r="BI127" s="586"/>
      <c r="BJ127" s="586"/>
      <c r="BK127" s="586"/>
      <c r="BL127" s="586"/>
      <c r="BM127" s="586"/>
      <c r="BN127" s="586"/>
      <c r="BO127" s="586"/>
      <c r="BP127" s="586"/>
      <c r="BQ127" s="586"/>
      <c r="BR127" s="586"/>
      <c r="BS127" s="586"/>
      <c r="BT127" s="586"/>
      <c r="BU127" s="586"/>
      <c r="BV127" s="586"/>
      <c r="BW127" s="586"/>
      <c r="BX127" s="586"/>
      <c r="BY127" s="586"/>
      <c r="BZ127" s="586"/>
      <c r="CA127" s="586"/>
      <c r="CB127" s="586"/>
      <c r="CC127" s="586"/>
      <c r="CD127" s="586"/>
      <c r="CE127" s="586"/>
      <c r="CF127" s="586"/>
      <c r="CG127" s="586"/>
      <c r="CH127" s="586"/>
      <c r="CI127" s="586"/>
      <c r="CJ127" s="586"/>
      <c r="CK127" s="586"/>
      <c r="CL127" s="586"/>
      <c r="CM127" s="586"/>
      <c r="CN127" s="586"/>
      <c r="CO127" s="586"/>
      <c r="CP127" s="586"/>
      <c r="CQ127" s="586"/>
      <c r="CR127" s="586"/>
      <c r="CS127" s="586"/>
      <c r="CT127" s="586"/>
      <c r="CU127" s="586"/>
      <c r="CV127" s="586"/>
      <c r="CW127" s="586"/>
      <c r="CX127" s="586"/>
      <c r="CY127" s="586"/>
      <c r="CZ127" s="586"/>
      <c r="DA127" s="586"/>
      <c r="DB127" s="586"/>
      <c r="DC127" s="586"/>
      <c r="DD127" s="586"/>
      <c r="DE127" s="586"/>
      <c r="DF127" s="586"/>
      <c r="DG127" s="586"/>
      <c r="DH127" s="586"/>
      <c r="DI127" s="586"/>
      <c r="DJ127" s="586"/>
      <c r="DK127" s="586"/>
      <c r="DL127" s="586"/>
      <c r="DM127" s="586"/>
      <c r="DN127" s="586"/>
      <c r="DO127" s="586"/>
      <c r="DP127" s="586"/>
      <c r="DQ127" s="586"/>
      <c r="DR127" s="586"/>
      <c r="DS127" s="586"/>
      <c r="DT127" s="586"/>
      <c r="DU127" s="586"/>
      <c r="DV127" s="586"/>
      <c r="DW127" s="586"/>
      <c r="DX127" s="586"/>
      <c r="DY127" s="586"/>
      <c r="DZ127" s="586"/>
      <c r="EA127" s="586"/>
      <c r="EB127" s="586"/>
      <c r="EC127" s="586"/>
      <c r="ED127" s="586"/>
      <c r="EE127" s="586"/>
      <c r="EF127" s="586"/>
      <c r="EG127" s="586"/>
      <c r="EH127" s="586"/>
      <c r="EI127" s="586"/>
      <c r="EJ127" s="586"/>
      <c r="EK127" s="586"/>
      <c r="EL127" s="586"/>
      <c r="EM127" s="586"/>
      <c r="EN127" s="586"/>
      <c r="EO127" s="586"/>
      <c r="EP127" s="586"/>
      <c r="EQ127" s="586"/>
      <c r="ER127" s="586"/>
      <c r="ES127" s="586"/>
      <c r="ET127" s="586"/>
      <c r="EU127" s="586"/>
      <c r="EV127" s="586"/>
      <c r="EW127" s="586"/>
      <c r="EX127" s="586"/>
      <c r="EY127" s="586"/>
      <c r="EZ127" s="586"/>
      <c r="FA127" s="586"/>
      <c r="FB127" s="586"/>
      <c r="FC127" s="586"/>
      <c r="FD127" s="586"/>
      <c r="FE127" s="586"/>
      <c r="FF127" s="586"/>
      <c r="FG127" s="586"/>
      <c r="FH127" s="586"/>
      <c r="FI127" s="586"/>
      <c r="FJ127" s="586"/>
      <c r="FK127" s="586"/>
      <c r="FL127" s="586"/>
      <c r="FM127" s="586"/>
      <c r="FN127" s="586"/>
      <c r="FO127" s="586"/>
      <c r="FP127" s="586"/>
      <c r="FQ127" s="586"/>
      <c r="FR127" s="586"/>
      <c r="FS127" s="586"/>
      <c r="FT127" s="586"/>
      <c r="FU127" s="586"/>
      <c r="FV127" s="586"/>
      <c r="FW127" s="586"/>
      <c r="FX127" s="586"/>
      <c r="FY127" s="586"/>
      <c r="FZ127" s="586"/>
      <c r="GA127" s="586"/>
      <c r="GB127" s="586"/>
    </row>
    <row r="128" spans="1:184" s="359" customFormat="1">
      <c r="A128" s="584">
        <v>90</v>
      </c>
      <c r="B128" s="593" t="s">
        <v>1476</v>
      </c>
      <c r="C128" s="552" t="s">
        <v>1351</v>
      </c>
      <c r="D128" s="578" t="s">
        <v>1362</v>
      </c>
      <c r="E128" s="321">
        <v>0</v>
      </c>
      <c r="F128" s="34">
        <v>0</v>
      </c>
      <c r="G128" s="34">
        <v>2</v>
      </c>
      <c r="H128" s="34">
        <v>30</v>
      </c>
      <c r="I128" s="345">
        <f t="shared" si="2"/>
        <v>32</v>
      </c>
      <c r="J128" s="349"/>
      <c r="K128" s="344"/>
      <c r="L128" s="344"/>
      <c r="M128" s="344"/>
      <c r="N128" s="344"/>
      <c r="O128" s="344"/>
      <c r="P128" s="344"/>
      <c r="Q128" s="344"/>
      <c r="R128" s="391"/>
      <c r="S128" s="341"/>
      <c r="T128" s="347"/>
      <c r="U128" s="347"/>
      <c r="V128" s="341"/>
      <c r="W128" s="341"/>
      <c r="X128" s="347"/>
      <c r="Y128" s="347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356"/>
      <c r="BN128" s="356"/>
      <c r="BO128" s="356"/>
      <c r="BP128" s="356"/>
      <c r="BQ128" s="356"/>
      <c r="BR128" s="356"/>
      <c r="BS128" s="356"/>
      <c r="BT128" s="356"/>
      <c r="BU128" s="356"/>
      <c r="BV128" s="356"/>
      <c r="BW128" s="356"/>
      <c r="BX128" s="356"/>
      <c r="BY128" s="356"/>
      <c r="BZ128" s="356"/>
      <c r="CA128" s="356"/>
      <c r="CB128" s="356"/>
      <c r="CC128" s="356"/>
      <c r="CD128" s="356"/>
      <c r="CE128" s="356"/>
      <c r="CF128" s="356"/>
      <c r="CG128" s="356"/>
      <c r="CH128" s="356"/>
      <c r="CI128" s="356"/>
      <c r="CJ128" s="356"/>
      <c r="CK128" s="356"/>
      <c r="CL128" s="356"/>
      <c r="CM128" s="356"/>
      <c r="CN128" s="356"/>
      <c r="CO128" s="356"/>
      <c r="CP128" s="356"/>
      <c r="CQ128" s="356"/>
      <c r="CR128" s="356"/>
      <c r="CS128" s="356"/>
      <c r="CT128" s="356"/>
      <c r="CU128" s="356"/>
      <c r="CV128" s="356"/>
      <c r="CW128" s="356"/>
      <c r="CX128" s="356"/>
      <c r="CY128" s="356"/>
      <c r="CZ128" s="356"/>
      <c r="DA128" s="356"/>
      <c r="DB128" s="356"/>
      <c r="DC128" s="356"/>
      <c r="DD128" s="356"/>
      <c r="DE128" s="356"/>
      <c r="DF128" s="356"/>
      <c r="DG128" s="356"/>
      <c r="DH128" s="356"/>
      <c r="DI128" s="356"/>
      <c r="DJ128" s="356"/>
      <c r="DK128" s="356"/>
      <c r="DL128" s="356"/>
      <c r="DM128" s="356"/>
      <c r="DN128" s="356"/>
      <c r="DO128" s="356"/>
      <c r="DP128" s="356"/>
      <c r="DQ128" s="356"/>
      <c r="DR128" s="356"/>
      <c r="DS128" s="356"/>
      <c r="DT128" s="356"/>
      <c r="DU128" s="356"/>
      <c r="DV128" s="356"/>
      <c r="DW128" s="356"/>
      <c r="DX128" s="356"/>
      <c r="DY128" s="356"/>
      <c r="DZ128" s="356"/>
      <c r="EA128" s="356"/>
      <c r="EB128" s="356"/>
      <c r="EC128" s="356"/>
      <c r="ED128" s="356"/>
      <c r="EE128" s="356"/>
      <c r="EF128" s="356"/>
      <c r="EG128" s="356"/>
      <c r="EH128" s="356"/>
      <c r="EI128" s="356"/>
      <c r="EJ128" s="356"/>
      <c r="EK128" s="356"/>
      <c r="EL128" s="356"/>
      <c r="EM128" s="356"/>
      <c r="EN128" s="356"/>
      <c r="EO128" s="356"/>
      <c r="EP128" s="356"/>
      <c r="EQ128" s="356"/>
      <c r="ER128" s="356"/>
      <c r="ES128" s="356"/>
      <c r="ET128" s="356"/>
      <c r="EU128" s="356"/>
      <c r="EV128" s="356"/>
      <c r="EW128" s="356"/>
      <c r="EX128" s="356"/>
      <c r="EY128" s="356"/>
      <c r="EZ128" s="356"/>
      <c r="FA128" s="356"/>
      <c r="FB128" s="356"/>
      <c r="FC128" s="356"/>
      <c r="FD128" s="356"/>
      <c r="FE128" s="356"/>
      <c r="FF128" s="356"/>
      <c r="FG128" s="356"/>
      <c r="FH128" s="356"/>
      <c r="FI128" s="356"/>
      <c r="FJ128" s="356"/>
      <c r="FK128" s="356"/>
      <c r="FL128" s="356"/>
      <c r="FM128" s="356"/>
      <c r="FN128" s="356"/>
      <c r="FO128" s="356"/>
      <c r="FP128" s="356"/>
      <c r="FQ128" s="356"/>
      <c r="FR128" s="356"/>
      <c r="FS128" s="356"/>
      <c r="FT128" s="356"/>
      <c r="FU128" s="356"/>
      <c r="FV128" s="356"/>
      <c r="FW128" s="356"/>
      <c r="FX128" s="356"/>
      <c r="FY128" s="356"/>
      <c r="FZ128" s="356"/>
      <c r="GA128" s="356"/>
      <c r="GB128" s="356"/>
    </row>
    <row r="129" spans="1:184" s="465" customFormat="1">
      <c r="A129" s="584">
        <v>91</v>
      </c>
      <c r="B129" s="593" t="s">
        <v>1484</v>
      </c>
      <c r="C129" s="552" t="s">
        <v>1351</v>
      </c>
      <c r="D129" s="578" t="s">
        <v>1362</v>
      </c>
      <c r="E129" s="439"/>
      <c r="F129" s="435"/>
      <c r="G129" s="435"/>
      <c r="H129" s="435"/>
      <c r="I129" s="461"/>
      <c r="J129" s="463"/>
      <c r="K129" s="460"/>
      <c r="L129" s="460"/>
      <c r="M129" s="460"/>
      <c r="N129" s="460"/>
      <c r="O129" s="460"/>
      <c r="P129" s="460"/>
      <c r="Q129" s="460"/>
      <c r="R129" s="467"/>
      <c r="S129" s="458"/>
      <c r="T129" s="462"/>
      <c r="U129" s="462"/>
      <c r="V129" s="458"/>
      <c r="W129" s="458"/>
      <c r="X129" s="462"/>
      <c r="Y129" s="462"/>
      <c r="Z129" s="464"/>
      <c r="AA129" s="464"/>
      <c r="AB129" s="464"/>
      <c r="AC129" s="464"/>
      <c r="AD129" s="464"/>
      <c r="AE129" s="464"/>
      <c r="AF129" s="464"/>
      <c r="AG129" s="464"/>
      <c r="AH129" s="464"/>
      <c r="AI129" s="464"/>
      <c r="AJ129" s="464"/>
      <c r="AK129" s="464"/>
      <c r="AL129" s="464"/>
      <c r="AM129" s="464"/>
      <c r="AN129" s="464"/>
      <c r="AO129" s="464"/>
      <c r="AP129" s="464"/>
      <c r="AQ129" s="464"/>
      <c r="AR129" s="464"/>
      <c r="AS129" s="464"/>
      <c r="AT129" s="464"/>
      <c r="AU129" s="464"/>
      <c r="AV129" s="464"/>
      <c r="AW129" s="464"/>
      <c r="AX129" s="464"/>
      <c r="AY129" s="464"/>
      <c r="AZ129" s="464"/>
      <c r="BA129" s="464"/>
      <c r="BB129" s="464"/>
      <c r="BC129" s="464"/>
      <c r="BD129" s="464"/>
      <c r="BE129" s="464"/>
      <c r="BF129" s="464"/>
      <c r="BG129" s="464"/>
      <c r="BH129" s="464"/>
      <c r="BI129" s="464"/>
      <c r="BJ129" s="464"/>
      <c r="BK129" s="464"/>
      <c r="BL129" s="464"/>
      <c r="BM129" s="464"/>
      <c r="BN129" s="464"/>
      <c r="BO129" s="464"/>
      <c r="BP129" s="464"/>
      <c r="BQ129" s="464"/>
      <c r="BR129" s="464"/>
      <c r="BS129" s="464"/>
      <c r="BT129" s="464"/>
      <c r="BU129" s="464"/>
      <c r="BV129" s="464"/>
      <c r="BW129" s="464"/>
      <c r="BX129" s="464"/>
      <c r="BY129" s="464"/>
      <c r="BZ129" s="464"/>
      <c r="CA129" s="464"/>
      <c r="CB129" s="464"/>
      <c r="CC129" s="464"/>
      <c r="CD129" s="464"/>
      <c r="CE129" s="464"/>
      <c r="CF129" s="464"/>
      <c r="CG129" s="464"/>
      <c r="CH129" s="464"/>
      <c r="CI129" s="464"/>
      <c r="CJ129" s="464"/>
      <c r="CK129" s="464"/>
      <c r="CL129" s="464"/>
      <c r="CM129" s="464"/>
      <c r="CN129" s="464"/>
      <c r="CO129" s="464"/>
      <c r="CP129" s="464"/>
      <c r="CQ129" s="464"/>
      <c r="CR129" s="464"/>
      <c r="CS129" s="464"/>
      <c r="CT129" s="464"/>
      <c r="CU129" s="464"/>
      <c r="CV129" s="464"/>
      <c r="CW129" s="464"/>
      <c r="CX129" s="464"/>
      <c r="CY129" s="464"/>
      <c r="CZ129" s="464"/>
      <c r="DA129" s="464"/>
      <c r="DB129" s="464"/>
      <c r="DC129" s="464"/>
      <c r="DD129" s="464"/>
      <c r="DE129" s="464"/>
      <c r="DF129" s="464"/>
      <c r="DG129" s="464"/>
      <c r="DH129" s="464"/>
      <c r="DI129" s="464"/>
      <c r="DJ129" s="464"/>
      <c r="DK129" s="464"/>
      <c r="DL129" s="464"/>
      <c r="DM129" s="464"/>
      <c r="DN129" s="464"/>
      <c r="DO129" s="464"/>
      <c r="DP129" s="464"/>
      <c r="DQ129" s="464"/>
      <c r="DR129" s="464"/>
      <c r="DS129" s="464"/>
      <c r="DT129" s="464"/>
      <c r="DU129" s="464"/>
      <c r="DV129" s="464"/>
      <c r="DW129" s="464"/>
      <c r="DX129" s="464"/>
      <c r="DY129" s="464"/>
      <c r="DZ129" s="464"/>
      <c r="EA129" s="464"/>
      <c r="EB129" s="464"/>
      <c r="EC129" s="464"/>
      <c r="ED129" s="464"/>
      <c r="EE129" s="464"/>
      <c r="EF129" s="464"/>
      <c r="EG129" s="464"/>
      <c r="EH129" s="464"/>
      <c r="EI129" s="464"/>
      <c r="EJ129" s="464"/>
      <c r="EK129" s="464"/>
      <c r="EL129" s="464"/>
      <c r="EM129" s="464"/>
      <c r="EN129" s="464"/>
      <c r="EO129" s="464"/>
      <c r="EP129" s="464"/>
      <c r="EQ129" s="464"/>
      <c r="ER129" s="464"/>
      <c r="ES129" s="464"/>
      <c r="ET129" s="464"/>
      <c r="EU129" s="464"/>
      <c r="EV129" s="464"/>
      <c r="EW129" s="464"/>
      <c r="EX129" s="464"/>
      <c r="EY129" s="464"/>
      <c r="EZ129" s="464"/>
      <c r="FA129" s="464"/>
      <c r="FB129" s="464"/>
      <c r="FC129" s="464"/>
      <c r="FD129" s="464"/>
      <c r="FE129" s="464"/>
      <c r="FF129" s="464"/>
      <c r="FG129" s="464"/>
      <c r="FH129" s="464"/>
      <c r="FI129" s="464"/>
      <c r="FJ129" s="464"/>
      <c r="FK129" s="464"/>
      <c r="FL129" s="464"/>
      <c r="FM129" s="464"/>
      <c r="FN129" s="464"/>
      <c r="FO129" s="464"/>
      <c r="FP129" s="464"/>
      <c r="FQ129" s="464"/>
      <c r="FR129" s="464"/>
      <c r="FS129" s="464"/>
      <c r="FT129" s="464"/>
      <c r="FU129" s="464"/>
      <c r="FV129" s="464"/>
      <c r="FW129" s="464"/>
      <c r="FX129" s="464"/>
      <c r="FY129" s="464"/>
      <c r="FZ129" s="464"/>
      <c r="GA129" s="464"/>
      <c r="GB129" s="464"/>
    </row>
    <row r="130" spans="1:184" s="763" customFormat="1">
      <c r="A130" s="741">
        <v>92</v>
      </c>
      <c r="B130" s="543" t="s">
        <v>1566</v>
      </c>
      <c r="C130" s="552" t="s">
        <v>1351</v>
      </c>
      <c r="D130" s="728" t="s">
        <v>1362</v>
      </c>
      <c r="E130" s="551"/>
      <c r="F130" s="546"/>
      <c r="G130" s="546"/>
      <c r="H130" s="546"/>
      <c r="I130" s="731"/>
      <c r="J130" s="739"/>
      <c r="K130" s="730"/>
      <c r="L130" s="730"/>
      <c r="M130" s="730"/>
      <c r="N130" s="730"/>
      <c r="O130" s="730"/>
      <c r="P130" s="730"/>
      <c r="Q130" s="730"/>
      <c r="R130" s="904"/>
      <c r="S130" s="718"/>
      <c r="T130" s="737"/>
      <c r="U130" s="737"/>
      <c r="V130" s="718"/>
      <c r="W130" s="718"/>
      <c r="X130" s="737"/>
      <c r="Y130" s="737"/>
      <c r="Z130" s="759"/>
      <c r="AA130" s="759"/>
      <c r="AB130" s="759"/>
      <c r="AC130" s="759"/>
      <c r="AD130" s="759"/>
      <c r="AE130" s="759"/>
      <c r="AF130" s="759"/>
      <c r="AG130" s="759"/>
      <c r="AH130" s="759"/>
      <c r="AI130" s="759"/>
      <c r="AJ130" s="759"/>
      <c r="AK130" s="759"/>
      <c r="AL130" s="759"/>
      <c r="AM130" s="759"/>
      <c r="AN130" s="759"/>
      <c r="AO130" s="759"/>
      <c r="AP130" s="759"/>
      <c r="AQ130" s="759"/>
      <c r="AR130" s="759"/>
      <c r="AS130" s="759"/>
      <c r="AT130" s="759"/>
      <c r="AU130" s="759"/>
      <c r="AV130" s="759"/>
      <c r="AW130" s="759"/>
      <c r="AX130" s="759"/>
      <c r="AY130" s="759"/>
      <c r="AZ130" s="759"/>
      <c r="BA130" s="759"/>
      <c r="BB130" s="759"/>
      <c r="BC130" s="759"/>
      <c r="BD130" s="759"/>
      <c r="BE130" s="759"/>
      <c r="BF130" s="759"/>
      <c r="BG130" s="759"/>
      <c r="BH130" s="759"/>
      <c r="BI130" s="759"/>
      <c r="BJ130" s="759"/>
      <c r="BK130" s="759"/>
      <c r="BL130" s="759"/>
      <c r="BM130" s="759"/>
      <c r="BN130" s="759"/>
      <c r="BO130" s="759"/>
      <c r="BP130" s="759"/>
      <c r="BQ130" s="759"/>
      <c r="BR130" s="759"/>
      <c r="BS130" s="759"/>
      <c r="BT130" s="759"/>
      <c r="BU130" s="759"/>
      <c r="BV130" s="759"/>
      <c r="BW130" s="759"/>
      <c r="BX130" s="759"/>
      <c r="BY130" s="759"/>
      <c r="BZ130" s="759"/>
      <c r="CA130" s="759"/>
      <c r="CB130" s="759"/>
      <c r="CC130" s="759"/>
      <c r="CD130" s="759"/>
      <c r="CE130" s="759"/>
      <c r="CF130" s="759"/>
      <c r="CG130" s="759"/>
      <c r="CH130" s="759"/>
      <c r="CI130" s="759"/>
      <c r="CJ130" s="759"/>
      <c r="CK130" s="759"/>
      <c r="CL130" s="759"/>
      <c r="CM130" s="759"/>
      <c r="CN130" s="759"/>
      <c r="CO130" s="759"/>
      <c r="CP130" s="759"/>
      <c r="CQ130" s="759"/>
      <c r="CR130" s="759"/>
      <c r="CS130" s="759"/>
      <c r="CT130" s="759"/>
      <c r="CU130" s="759"/>
      <c r="CV130" s="759"/>
      <c r="CW130" s="759"/>
      <c r="CX130" s="759"/>
      <c r="CY130" s="759"/>
      <c r="CZ130" s="759"/>
      <c r="DA130" s="759"/>
      <c r="DB130" s="759"/>
      <c r="DC130" s="759"/>
      <c r="DD130" s="759"/>
      <c r="DE130" s="759"/>
      <c r="DF130" s="759"/>
      <c r="DG130" s="759"/>
      <c r="DH130" s="759"/>
      <c r="DI130" s="759"/>
      <c r="DJ130" s="759"/>
      <c r="DK130" s="759"/>
      <c r="DL130" s="759"/>
      <c r="DM130" s="759"/>
      <c r="DN130" s="759"/>
      <c r="DO130" s="759"/>
      <c r="DP130" s="759"/>
      <c r="DQ130" s="759"/>
      <c r="DR130" s="759"/>
      <c r="DS130" s="759"/>
      <c r="DT130" s="759"/>
      <c r="DU130" s="759"/>
      <c r="DV130" s="759"/>
      <c r="DW130" s="759"/>
      <c r="DX130" s="759"/>
      <c r="DY130" s="759"/>
      <c r="DZ130" s="759"/>
      <c r="EA130" s="759"/>
      <c r="EB130" s="759"/>
      <c r="EC130" s="759"/>
      <c r="ED130" s="759"/>
      <c r="EE130" s="759"/>
      <c r="EF130" s="759"/>
      <c r="EG130" s="759"/>
      <c r="EH130" s="759"/>
      <c r="EI130" s="759"/>
      <c r="EJ130" s="759"/>
      <c r="EK130" s="759"/>
      <c r="EL130" s="759"/>
      <c r="EM130" s="759"/>
      <c r="EN130" s="759"/>
      <c r="EO130" s="759"/>
      <c r="EP130" s="759"/>
      <c r="EQ130" s="759"/>
      <c r="ER130" s="759"/>
      <c r="ES130" s="759"/>
      <c r="ET130" s="759"/>
      <c r="EU130" s="759"/>
      <c r="EV130" s="759"/>
      <c r="EW130" s="759"/>
      <c r="EX130" s="759"/>
      <c r="EY130" s="759"/>
      <c r="EZ130" s="759"/>
      <c r="FA130" s="759"/>
      <c r="FB130" s="759"/>
      <c r="FC130" s="759"/>
      <c r="FD130" s="759"/>
      <c r="FE130" s="759"/>
      <c r="FF130" s="759"/>
      <c r="FG130" s="759"/>
      <c r="FH130" s="759"/>
      <c r="FI130" s="759"/>
      <c r="FJ130" s="759"/>
      <c r="FK130" s="759"/>
      <c r="FL130" s="759"/>
      <c r="FM130" s="759"/>
      <c r="FN130" s="759"/>
      <c r="FO130" s="759"/>
      <c r="FP130" s="759"/>
      <c r="FQ130" s="759"/>
      <c r="FR130" s="759"/>
      <c r="FS130" s="759"/>
      <c r="FT130" s="759"/>
      <c r="FU130" s="759"/>
      <c r="FV130" s="759"/>
      <c r="FW130" s="759"/>
      <c r="FX130" s="759"/>
      <c r="FY130" s="759"/>
      <c r="FZ130" s="759"/>
      <c r="GA130" s="759"/>
      <c r="GB130" s="759"/>
    </row>
    <row r="131" spans="1:184" s="488" customFormat="1">
      <c r="A131" s="741">
        <v>93</v>
      </c>
      <c r="B131" s="466" t="s">
        <v>1474</v>
      </c>
      <c r="C131" s="440" t="s">
        <v>1351</v>
      </c>
      <c r="D131" s="459" t="s">
        <v>478</v>
      </c>
      <c r="E131" s="439"/>
      <c r="F131" s="435"/>
      <c r="G131" s="435"/>
      <c r="H131" s="435"/>
      <c r="I131" s="484"/>
      <c r="J131" s="486"/>
      <c r="K131" s="483"/>
      <c r="L131" s="483"/>
      <c r="M131" s="483"/>
      <c r="N131" s="483"/>
      <c r="O131" s="483"/>
      <c r="P131" s="483"/>
      <c r="Q131" s="483"/>
      <c r="R131" s="490"/>
      <c r="S131" s="481"/>
      <c r="T131" s="485"/>
      <c r="U131" s="485"/>
      <c r="V131" s="481"/>
      <c r="W131" s="481"/>
      <c r="X131" s="485"/>
      <c r="Y131" s="485"/>
      <c r="Z131" s="487"/>
      <c r="AA131" s="487"/>
      <c r="AB131" s="487"/>
      <c r="AC131" s="487"/>
      <c r="AD131" s="487"/>
      <c r="AE131" s="487"/>
      <c r="AF131" s="487"/>
      <c r="AG131" s="487"/>
      <c r="AH131" s="487"/>
      <c r="AI131" s="487"/>
      <c r="AJ131" s="487"/>
      <c r="AK131" s="487"/>
      <c r="AL131" s="487"/>
      <c r="AM131" s="487"/>
      <c r="AN131" s="487"/>
      <c r="AO131" s="487"/>
      <c r="AP131" s="487"/>
      <c r="AQ131" s="487"/>
      <c r="AR131" s="487"/>
      <c r="AS131" s="487"/>
      <c r="AT131" s="487"/>
      <c r="AU131" s="487"/>
      <c r="AV131" s="487"/>
      <c r="AW131" s="487"/>
      <c r="AX131" s="487"/>
      <c r="AY131" s="487"/>
      <c r="AZ131" s="487"/>
      <c r="BA131" s="487"/>
      <c r="BB131" s="487"/>
      <c r="BC131" s="487"/>
      <c r="BD131" s="487"/>
      <c r="BE131" s="487"/>
      <c r="BF131" s="487"/>
      <c r="BG131" s="487"/>
      <c r="BH131" s="487"/>
      <c r="BI131" s="487"/>
      <c r="BJ131" s="487"/>
      <c r="BK131" s="487"/>
      <c r="BL131" s="487"/>
      <c r="BM131" s="487"/>
      <c r="BN131" s="487"/>
      <c r="BO131" s="487"/>
      <c r="BP131" s="487"/>
      <c r="BQ131" s="487"/>
      <c r="BR131" s="487"/>
      <c r="BS131" s="487"/>
      <c r="BT131" s="487"/>
      <c r="BU131" s="487"/>
      <c r="BV131" s="487"/>
      <c r="BW131" s="487"/>
      <c r="BX131" s="487"/>
      <c r="BY131" s="487"/>
      <c r="BZ131" s="487"/>
      <c r="CA131" s="487"/>
      <c r="CB131" s="487"/>
      <c r="CC131" s="487"/>
      <c r="CD131" s="487"/>
      <c r="CE131" s="487"/>
      <c r="CF131" s="487"/>
      <c r="CG131" s="487"/>
      <c r="CH131" s="487"/>
      <c r="CI131" s="487"/>
      <c r="CJ131" s="487"/>
      <c r="CK131" s="487"/>
      <c r="CL131" s="487"/>
      <c r="CM131" s="487"/>
      <c r="CN131" s="487"/>
      <c r="CO131" s="487"/>
      <c r="CP131" s="487"/>
      <c r="CQ131" s="487"/>
      <c r="CR131" s="487"/>
      <c r="CS131" s="487"/>
      <c r="CT131" s="487"/>
      <c r="CU131" s="487"/>
      <c r="CV131" s="487"/>
      <c r="CW131" s="487"/>
      <c r="CX131" s="487"/>
      <c r="CY131" s="487"/>
      <c r="CZ131" s="487"/>
      <c r="DA131" s="487"/>
      <c r="DB131" s="487"/>
      <c r="DC131" s="487"/>
      <c r="DD131" s="487"/>
      <c r="DE131" s="487"/>
      <c r="DF131" s="487"/>
      <c r="DG131" s="487"/>
      <c r="DH131" s="487"/>
      <c r="DI131" s="487"/>
      <c r="DJ131" s="487"/>
      <c r="DK131" s="487"/>
      <c r="DL131" s="487"/>
      <c r="DM131" s="487"/>
      <c r="DN131" s="487"/>
      <c r="DO131" s="487"/>
      <c r="DP131" s="487"/>
      <c r="DQ131" s="487"/>
      <c r="DR131" s="487"/>
      <c r="DS131" s="487"/>
      <c r="DT131" s="487"/>
      <c r="DU131" s="487"/>
      <c r="DV131" s="487"/>
      <c r="DW131" s="487"/>
      <c r="DX131" s="487"/>
      <c r="DY131" s="487"/>
      <c r="DZ131" s="487"/>
      <c r="EA131" s="487"/>
      <c r="EB131" s="487"/>
      <c r="EC131" s="487"/>
      <c r="ED131" s="487"/>
      <c r="EE131" s="487"/>
      <c r="EF131" s="487"/>
      <c r="EG131" s="487"/>
      <c r="EH131" s="487"/>
      <c r="EI131" s="487"/>
      <c r="EJ131" s="487"/>
      <c r="EK131" s="487"/>
      <c r="EL131" s="487"/>
      <c r="EM131" s="487"/>
      <c r="EN131" s="487"/>
      <c r="EO131" s="487"/>
      <c r="EP131" s="487"/>
      <c r="EQ131" s="487"/>
      <c r="ER131" s="487"/>
      <c r="ES131" s="487"/>
      <c r="ET131" s="487"/>
      <c r="EU131" s="487"/>
      <c r="EV131" s="487"/>
      <c r="EW131" s="487"/>
      <c r="EX131" s="487"/>
      <c r="EY131" s="487"/>
      <c r="EZ131" s="487"/>
      <c r="FA131" s="487"/>
      <c r="FB131" s="487"/>
      <c r="FC131" s="487"/>
      <c r="FD131" s="487"/>
      <c r="FE131" s="487"/>
      <c r="FF131" s="487"/>
      <c r="FG131" s="487"/>
      <c r="FH131" s="487"/>
      <c r="FI131" s="487"/>
      <c r="FJ131" s="487"/>
      <c r="FK131" s="487"/>
      <c r="FL131" s="487"/>
      <c r="FM131" s="487"/>
      <c r="FN131" s="487"/>
      <c r="FO131" s="487"/>
      <c r="FP131" s="487"/>
      <c r="FQ131" s="487"/>
      <c r="FR131" s="487"/>
      <c r="FS131" s="487"/>
      <c r="FT131" s="487"/>
      <c r="FU131" s="487"/>
      <c r="FV131" s="487"/>
      <c r="FW131" s="487"/>
      <c r="FX131" s="487"/>
      <c r="FY131" s="487"/>
      <c r="FZ131" s="487"/>
      <c r="GA131" s="487"/>
      <c r="GB131" s="487"/>
    </row>
    <row r="132" spans="1:184" s="359" customFormat="1">
      <c r="A132" s="741">
        <v>94</v>
      </c>
      <c r="B132" s="489" t="s">
        <v>1429</v>
      </c>
      <c r="C132" s="440" t="s">
        <v>1351</v>
      </c>
      <c r="D132" s="482" t="s">
        <v>478</v>
      </c>
      <c r="E132" s="321">
        <v>0</v>
      </c>
      <c r="F132" s="34">
        <v>0</v>
      </c>
      <c r="G132" s="34">
        <v>4</v>
      </c>
      <c r="H132" s="34">
        <v>28</v>
      </c>
      <c r="I132" s="345">
        <f t="shared" si="2"/>
        <v>32</v>
      </c>
      <c r="J132" s="349"/>
      <c r="K132" s="344"/>
      <c r="L132" s="344"/>
      <c r="M132" s="344"/>
      <c r="N132" s="344"/>
      <c r="O132" s="344"/>
      <c r="P132" s="344"/>
      <c r="Q132" s="344"/>
      <c r="R132" s="391"/>
      <c r="S132" s="341"/>
      <c r="T132" s="347"/>
      <c r="U132" s="347"/>
      <c r="V132" s="341"/>
      <c r="W132" s="341"/>
      <c r="X132" s="347"/>
      <c r="Y132" s="347"/>
      <c r="Z132" s="356"/>
      <c r="AA132" s="356"/>
      <c r="AB132" s="356"/>
      <c r="AC132" s="356"/>
      <c r="AD132" s="356"/>
      <c r="AE132" s="356"/>
      <c r="AF132" s="356"/>
      <c r="AG132" s="356"/>
      <c r="AH132" s="356"/>
      <c r="AI132" s="356"/>
      <c r="AJ132" s="356"/>
      <c r="AK132" s="356"/>
      <c r="AL132" s="356"/>
      <c r="AM132" s="356"/>
      <c r="AN132" s="356"/>
      <c r="AO132" s="356"/>
      <c r="AP132" s="356"/>
      <c r="AQ132" s="356"/>
      <c r="AR132" s="356"/>
      <c r="AS132" s="356"/>
      <c r="AT132" s="356"/>
      <c r="AU132" s="356"/>
      <c r="AV132" s="356"/>
      <c r="AW132" s="356"/>
      <c r="AX132" s="356"/>
      <c r="AY132" s="356"/>
      <c r="AZ132" s="356"/>
      <c r="BA132" s="356"/>
      <c r="BB132" s="356"/>
      <c r="BC132" s="356"/>
      <c r="BD132" s="356"/>
      <c r="BE132" s="356"/>
      <c r="BF132" s="356"/>
      <c r="BG132" s="356"/>
      <c r="BH132" s="356"/>
      <c r="BI132" s="356"/>
      <c r="BJ132" s="356"/>
      <c r="BK132" s="356"/>
      <c r="BL132" s="356"/>
      <c r="BM132" s="356"/>
      <c r="BN132" s="356"/>
      <c r="BO132" s="356"/>
      <c r="BP132" s="356"/>
      <c r="BQ132" s="356"/>
      <c r="BR132" s="356"/>
      <c r="BS132" s="356"/>
      <c r="BT132" s="356"/>
      <c r="BU132" s="356"/>
      <c r="BV132" s="356"/>
      <c r="BW132" s="356"/>
      <c r="BX132" s="356"/>
      <c r="BY132" s="356"/>
      <c r="BZ132" s="356"/>
      <c r="CA132" s="356"/>
      <c r="CB132" s="356"/>
      <c r="CC132" s="356"/>
      <c r="CD132" s="356"/>
      <c r="CE132" s="356"/>
      <c r="CF132" s="356"/>
      <c r="CG132" s="356"/>
      <c r="CH132" s="356"/>
      <c r="CI132" s="356"/>
      <c r="CJ132" s="356"/>
      <c r="CK132" s="356"/>
      <c r="CL132" s="356"/>
      <c r="CM132" s="356"/>
      <c r="CN132" s="356"/>
      <c r="CO132" s="356"/>
      <c r="CP132" s="356"/>
      <c r="CQ132" s="356"/>
      <c r="CR132" s="356"/>
      <c r="CS132" s="356"/>
      <c r="CT132" s="356"/>
      <c r="CU132" s="356"/>
      <c r="CV132" s="356"/>
      <c r="CW132" s="356"/>
      <c r="CX132" s="356"/>
      <c r="CY132" s="356"/>
      <c r="CZ132" s="356"/>
      <c r="DA132" s="356"/>
      <c r="DB132" s="356"/>
      <c r="DC132" s="356"/>
      <c r="DD132" s="356"/>
      <c r="DE132" s="356"/>
      <c r="DF132" s="356"/>
      <c r="DG132" s="356"/>
      <c r="DH132" s="356"/>
      <c r="DI132" s="356"/>
      <c r="DJ132" s="356"/>
      <c r="DK132" s="356"/>
      <c r="DL132" s="356"/>
      <c r="DM132" s="356"/>
      <c r="DN132" s="356"/>
      <c r="DO132" s="356"/>
      <c r="DP132" s="356"/>
      <c r="DQ132" s="356"/>
      <c r="DR132" s="356"/>
      <c r="DS132" s="356"/>
      <c r="DT132" s="356"/>
      <c r="DU132" s="356"/>
      <c r="DV132" s="356"/>
      <c r="DW132" s="356"/>
      <c r="DX132" s="356"/>
      <c r="DY132" s="356"/>
      <c r="DZ132" s="356"/>
      <c r="EA132" s="356"/>
      <c r="EB132" s="356"/>
      <c r="EC132" s="356"/>
      <c r="ED132" s="356"/>
      <c r="EE132" s="356"/>
      <c r="EF132" s="356"/>
      <c r="EG132" s="356"/>
      <c r="EH132" s="356"/>
      <c r="EI132" s="356"/>
      <c r="EJ132" s="356"/>
      <c r="EK132" s="356"/>
      <c r="EL132" s="356"/>
      <c r="EM132" s="356"/>
      <c r="EN132" s="356"/>
      <c r="EO132" s="356"/>
      <c r="EP132" s="356"/>
      <c r="EQ132" s="356"/>
      <c r="ER132" s="356"/>
      <c r="ES132" s="356"/>
      <c r="ET132" s="356"/>
      <c r="EU132" s="356"/>
      <c r="EV132" s="356"/>
      <c r="EW132" s="356"/>
      <c r="EX132" s="356"/>
      <c r="EY132" s="356"/>
      <c r="EZ132" s="356"/>
      <c r="FA132" s="356"/>
      <c r="FB132" s="356"/>
      <c r="FC132" s="356"/>
      <c r="FD132" s="356"/>
      <c r="FE132" s="356"/>
      <c r="FF132" s="356"/>
      <c r="FG132" s="356"/>
      <c r="FH132" s="356"/>
      <c r="FI132" s="356"/>
      <c r="FJ132" s="356"/>
      <c r="FK132" s="356"/>
      <c r="FL132" s="356"/>
      <c r="FM132" s="356"/>
      <c r="FN132" s="356"/>
      <c r="FO132" s="356"/>
      <c r="FP132" s="356"/>
      <c r="FQ132" s="356"/>
      <c r="FR132" s="356"/>
      <c r="FS132" s="356"/>
      <c r="FT132" s="356"/>
      <c r="FU132" s="356"/>
      <c r="FV132" s="356"/>
      <c r="FW132" s="356"/>
      <c r="FX132" s="356"/>
      <c r="FY132" s="356"/>
      <c r="FZ132" s="356"/>
      <c r="GA132" s="356"/>
      <c r="GB132" s="356"/>
    </row>
    <row r="133" spans="1:184" s="359" customFormat="1">
      <c r="A133" s="741">
        <v>95</v>
      </c>
      <c r="B133" s="473" t="s">
        <v>167</v>
      </c>
      <c r="C133" s="323" t="s">
        <v>1351</v>
      </c>
      <c r="D133" s="343" t="s">
        <v>1362</v>
      </c>
      <c r="E133" s="321"/>
      <c r="F133" s="34"/>
      <c r="G133" s="34"/>
      <c r="H133" s="34"/>
      <c r="I133" s="345"/>
      <c r="J133" s="349"/>
      <c r="K133" s="344"/>
      <c r="L133" s="344"/>
      <c r="M133" s="344"/>
      <c r="N133" s="344"/>
      <c r="O133" s="344"/>
      <c r="P133" s="344"/>
      <c r="Q133" s="344"/>
      <c r="R133" s="391"/>
      <c r="S133" s="341"/>
      <c r="T133" s="347"/>
      <c r="U133" s="347"/>
      <c r="V133" s="341"/>
      <c r="W133" s="341"/>
      <c r="X133" s="347"/>
      <c r="Y133" s="347"/>
      <c r="Z133" s="356"/>
      <c r="AA133" s="356"/>
      <c r="AB133" s="356"/>
      <c r="AC133" s="356"/>
      <c r="AD133" s="356"/>
      <c r="AE133" s="356"/>
      <c r="AF133" s="356"/>
      <c r="AG133" s="356"/>
      <c r="AH133" s="356"/>
      <c r="AI133" s="356"/>
      <c r="AJ133" s="356"/>
      <c r="AK133" s="356"/>
      <c r="AL133" s="356"/>
      <c r="AM133" s="356"/>
      <c r="AN133" s="356"/>
      <c r="AO133" s="356"/>
      <c r="AP133" s="356"/>
      <c r="AQ133" s="356"/>
      <c r="AR133" s="356"/>
      <c r="AS133" s="356"/>
      <c r="AT133" s="356"/>
      <c r="AU133" s="356"/>
      <c r="AV133" s="356"/>
      <c r="AW133" s="356"/>
      <c r="AX133" s="356"/>
      <c r="AY133" s="356"/>
      <c r="AZ133" s="356"/>
      <c r="BA133" s="356"/>
      <c r="BB133" s="356"/>
      <c r="BC133" s="356"/>
      <c r="BD133" s="356"/>
      <c r="BE133" s="356"/>
      <c r="BF133" s="356"/>
      <c r="BG133" s="356"/>
      <c r="BH133" s="356"/>
      <c r="BI133" s="356"/>
      <c r="BJ133" s="356"/>
      <c r="BK133" s="356"/>
      <c r="BL133" s="356"/>
      <c r="BM133" s="356"/>
      <c r="BN133" s="356"/>
      <c r="BO133" s="356"/>
      <c r="BP133" s="356"/>
      <c r="BQ133" s="356"/>
      <c r="BR133" s="356"/>
      <c r="BS133" s="356"/>
      <c r="BT133" s="356"/>
      <c r="BU133" s="356"/>
      <c r="BV133" s="356"/>
      <c r="BW133" s="356"/>
      <c r="BX133" s="356"/>
      <c r="BY133" s="356"/>
      <c r="BZ133" s="356"/>
      <c r="CA133" s="356"/>
      <c r="CB133" s="356"/>
      <c r="CC133" s="356"/>
      <c r="CD133" s="356"/>
      <c r="CE133" s="356"/>
      <c r="CF133" s="356"/>
      <c r="CG133" s="356"/>
      <c r="CH133" s="356"/>
      <c r="CI133" s="356"/>
      <c r="CJ133" s="356"/>
      <c r="CK133" s="356"/>
      <c r="CL133" s="356"/>
      <c r="CM133" s="356"/>
      <c r="CN133" s="356"/>
      <c r="CO133" s="356"/>
      <c r="CP133" s="356"/>
      <c r="CQ133" s="356"/>
      <c r="CR133" s="356"/>
      <c r="CS133" s="356"/>
      <c r="CT133" s="356"/>
      <c r="CU133" s="356"/>
      <c r="CV133" s="356"/>
      <c r="CW133" s="356"/>
      <c r="CX133" s="356"/>
      <c r="CY133" s="356"/>
      <c r="CZ133" s="356"/>
      <c r="DA133" s="356"/>
      <c r="DB133" s="356"/>
      <c r="DC133" s="356"/>
      <c r="DD133" s="356"/>
      <c r="DE133" s="356"/>
      <c r="DF133" s="356"/>
      <c r="DG133" s="356"/>
      <c r="DH133" s="356"/>
      <c r="DI133" s="356"/>
      <c r="DJ133" s="356"/>
      <c r="DK133" s="356"/>
      <c r="DL133" s="356"/>
      <c r="DM133" s="356"/>
      <c r="DN133" s="356"/>
      <c r="DO133" s="356"/>
      <c r="DP133" s="356"/>
      <c r="DQ133" s="356"/>
      <c r="DR133" s="356"/>
      <c r="DS133" s="356"/>
      <c r="DT133" s="356"/>
      <c r="DU133" s="356"/>
      <c r="DV133" s="356"/>
      <c r="DW133" s="356"/>
      <c r="DX133" s="356"/>
      <c r="DY133" s="356"/>
      <c r="DZ133" s="356"/>
      <c r="EA133" s="356"/>
      <c r="EB133" s="356"/>
      <c r="EC133" s="356"/>
      <c r="ED133" s="356"/>
      <c r="EE133" s="356"/>
      <c r="EF133" s="356"/>
      <c r="EG133" s="356"/>
      <c r="EH133" s="356"/>
      <c r="EI133" s="356"/>
      <c r="EJ133" s="356"/>
      <c r="EK133" s="356"/>
      <c r="EL133" s="356"/>
      <c r="EM133" s="356"/>
      <c r="EN133" s="356"/>
      <c r="EO133" s="356"/>
      <c r="EP133" s="356"/>
      <c r="EQ133" s="356"/>
      <c r="ER133" s="356"/>
      <c r="ES133" s="356"/>
      <c r="ET133" s="356"/>
      <c r="EU133" s="356"/>
      <c r="EV133" s="356"/>
      <c r="EW133" s="356"/>
      <c r="EX133" s="356"/>
      <c r="EY133" s="356"/>
      <c r="EZ133" s="356"/>
      <c r="FA133" s="356"/>
      <c r="FB133" s="356"/>
      <c r="FC133" s="356"/>
      <c r="FD133" s="356"/>
      <c r="FE133" s="356"/>
      <c r="FF133" s="356"/>
      <c r="FG133" s="356"/>
      <c r="FH133" s="356"/>
      <c r="FI133" s="356"/>
      <c r="FJ133" s="356"/>
      <c r="FK133" s="356"/>
      <c r="FL133" s="356"/>
      <c r="FM133" s="356"/>
      <c r="FN133" s="356"/>
      <c r="FO133" s="356"/>
      <c r="FP133" s="356"/>
      <c r="FQ133" s="356"/>
      <c r="FR133" s="356"/>
      <c r="FS133" s="356"/>
      <c r="FT133" s="356"/>
      <c r="FU133" s="356"/>
      <c r="FV133" s="356"/>
      <c r="FW133" s="356"/>
      <c r="FX133" s="356"/>
      <c r="FY133" s="356"/>
      <c r="FZ133" s="356"/>
      <c r="GA133" s="356"/>
      <c r="GB133" s="356"/>
    </row>
    <row r="134" spans="1:184" s="359" customFormat="1">
      <c r="A134" s="741">
        <v>96</v>
      </c>
      <c r="B134" s="273" t="s">
        <v>1388</v>
      </c>
      <c r="C134" s="337" t="s">
        <v>1351</v>
      </c>
      <c r="D134" s="273" t="s">
        <v>480</v>
      </c>
      <c r="E134" s="321">
        <v>0</v>
      </c>
      <c r="F134" s="34">
        <v>0</v>
      </c>
      <c r="G134" s="34">
        <v>5</v>
      </c>
      <c r="H134" s="34">
        <v>29</v>
      </c>
      <c r="I134" s="345">
        <f t="shared" si="2"/>
        <v>34</v>
      </c>
      <c r="J134" s="349"/>
      <c r="K134" s="344"/>
      <c r="L134" s="344"/>
      <c r="M134" s="344"/>
      <c r="N134" s="344"/>
      <c r="O134" s="344"/>
      <c r="P134" s="344"/>
      <c r="Q134" s="344"/>
      <c r="R134" s="391"/>
      <c r="S134" s="341"/>
      <c r="T134" s="347"/>
      <c r="U134" s="347"/>
      <c r="V134" s="341"/>
      <c r="W134" s="341"/>
      <c r="X134" s="347"/>
      <c r="Y134" s="347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356"/>
      <c r="BN134" s="356"/>
      <c r="BO134" s="356"/>
      <c r="BP134" s="356"/>
      <c r="BQ134" s="356"/>
      <c r="BR134" s="356"/>
      <c r="BS134" s="356"/>
      <c r="BT134" s="356"/>
      <c r="BU134" s="356"/>
      <c r="BV134" s="356"/>
      <c r="BW134" s="356"/>
      <c r="BX134" s="356"/>
      <c r="BY134" s="356"/>
      <c r="BZ134" s="356"/>
      <c r="CA134" s="356"/>
      <c r="CB134" s="356"/>
      <c r="CC134" s="356"/>
      <c r="CD134" s="356"/>
      <c r="CE134" s="356"/>
      <c r="CF134" s="356"/>
      <c r="CG134" s="356"/>
      <c r="CH134" s="356"/>
      <c r="CI134" s="356"/>
      <c r="CJ134" s="356"/>
      <c r="CK134" s="356"/>
      <c r="CL134" s="356"/>
      <c r="CM134" s="356"/>
      <c r="CN134" s="356"/>
      <c r="CO134" s="356"/>
      <c r="CP134" s="356"/>
      <c r="CQ134" s="356"/>
      <c r="CR134" s="356"/>
      <c r="CS134" s="356"/>
      <c r="CT134" s="356"/>
      <c r="CU134" s="356"/>
      <c r="CV134" s="356"/>
      <c r="CW134" s="356"/>
      <c r="CX134" s="356"/>
      <c r="CY134" s="356"/>
      <c r="CZ134" s="356"/>
      <c r="DA134" s="356"/>
      <c r="DB134" s="356"/>
      <c r="DC134" s="356"/>
      <c r="DD134" s="356"/>
      <c r="DE134" s="356"/>
      <c r="DF134" s="356"/>
      <c r="DG134" s="356"/>
      <c r="DH134" s="356"/>
      <c r="DI134" s="356"/>
      <c r="DJ134" s="356"/>
      <c r="DK134" s="356"/>
      <c r="DL134" s="356"/>
      <c r="DM134" s="356"/>
      <c r="DN134" s="356"/>
      <c r="DO134" s="356"/>
      <c r="DP134" s="356"/>
      <c r="DQ134" s="356"/>
      <c r="DR134" s="356"/>
      <c r="DS134" s="356"/>
      <c r="DT134" s="356"/>
      <c r="DU134" s="356"/>
      <c r="DV134" s="356"/>
      <c r="DW134" s="356"/>
      <c r="DX134" s="356"/>
      <c r="DY134" s="356"/>
      <c r="DZ134" s="356"/>
      <c r="EA134" s="356"/>
      <c r="EB134" s="356"/>
      <c r="EC134" s="356"/>
      <c r="ED134" s="356"/>
      <c r="EE134" s="356"/>
      <c r="EF134" s="356"/>
      <c r="EG134" s="356"/>
      <c r="EH134" s="356"/>
      <c r="EI134" s="356"/>
      <c r="EJ134" s="356"/>
      <c r="EK134" s="356"/>
      <c r="EL134" s="356"/>
      <c r="EM134" s="356"/>
      <c r="EN134" s="356"/>
      <c r="EO134" s="356"/>
      <c r="EP134" s="356"/>
      <c r="EQ134" s="356"/>
      <c r="ER134" s="356"/>
      <c r="ES134" s="356"/>
      <c r="ET134" s="356"/>
      <c r="EU134" s="356"/>
      <c r="EV134" s="356"/>
      <c r="EW134" s="356"/>
      <c r="EX134" s="356"/>
      <c r="EY134" s="356"/>
      <c r="EZ134" s="356"/>
      <c r="FA134" s="356"/>
      <c r="FB134" s="356"/>
      <c r="FC134" s="356"/>
      <c r="FD134" s="356"/>
      <c r="FE134" s="356"/>
      <c r="FF134" s="356"/>
      <c r="FG134" s="356"/>
      <c r="FH134" s="356"/>
      <c r="FI134" s="356"/>
      <c r="FJ134" s="356"/>
      <c r="FK134" s="356"/>
      <c r="FL134" s="356"/>
      <c r="FM134" s="356"/>
      <c r="FN134" s="356"/>
      <c r="FO134" s="356"/>
      <c r="FP134" s="356"/>
      <c r="FQ134" s="356"/>
      <c r="FR134" s="356"/>
      <c r="FS134" s="356"/>
      <c r="FT134" s="356"/>
      <c r="FU134" s="356"/>
      <c r="FV134" s="356"/>
      <c r="FW134" s="356"/>
      <c r="FX134" s="356"/>
      <c r="FY134" s="356"/>
      <c r="FZ134" s="356"/>
      <c r="GA134" s="356"/>
      <c r="GB134" s="356"/>
    </row>
    <row r="135" spans="1:184" s="359" customFormat="1">
      <c r="A135" s="741">
        <v>97</v>
      </c>
      <c r="B135" s="357" t="s">
        <v>168</v>
      </c>
      <c r="C135" s="323" t="s">
        <v>1351</v>
      </c>
      <c r="D135" s="343" t="s">
        <v>480</v>
      </c>
      <c r="E135" s="321">
        <v>0</v>
      </c>
      <c r="F135" s="34">
        <v>0</v>
      </c>
      <c r="G135" s="34">
        <v>5</v>
      </c>
      <c r="H135" s="34">
        <v>28</v>
      </c>
      <c r="I135" s="345">
        <f t="shared" si="2"/>
        <v>33</v>
      </c>
      <c r="J135" s="349"/>
      <c r="K135" s="344"/>
      <c r="L135" s="344"/>
      <c r="M135" s="344"/>
      <c r="N135" s="344"/>
      <c r="O135" s="344"/>
      <c r="P135" s="344"/>
      <c r="Q135" s="344"/>
      <c r="R135" s="391"/>
      <c r="S135" s="341"/>
      <c r="T135" s="347"/>
      <c r="U135" s="347"/>
      <c r="V135" s="341"/>
      <c r="W135" s="341"/>
      <c r="X135" s="347"/>
      <c r="Y135" s="347"/>
      <c r="Z135" s="356"/>
      <c r="AA135" s="356"/>
      <c r="AB135" s="356"/>
      <c r="AC135" s="356"/>
      <c r="AD135" s="356"/>
      <c r="AE135" s="356"/>
      <c r="AF135" s="356"/>
      <c r="AG135" s="356"/>
      <c r="AH135" s="356"/>
      <c r="AI135" s="356"/>
      <c r="AJ135" s="356"/>
      <c r="AK135" s="356"/>
      <c r="AL135" s="356"/>
      <c r="AM135" s="356"/>
      <c r="AN135" s="356"/>
      <c r="AO135" s="356"/>
      <c r="AP135" s="356"/>
      <c r="AQ135" s="356"/>
      <c r="AR135" s="356"/>
      <c r="AS135" s="356"/>
      <c r="AT135" s="356"/>
      <c r="AU135" s="356"/>
      <c r="AV135" s="356"/>
      <c r="AW135" s="356"/>
      <c r="AX135" s="356"/>
      <c r="AY135" s="356"/>
      <c r="AZ135" s="356"/>
      <c r="BA135" s="356"/>
      <c r="BB135" s="356"/>
      <c r="BC135" s="356"/>
      <c r="BD135" s="356"/>
      <c r="BE135" s="356"/>
      <c r="BF135" s="356"/>
      <c r="BG135" s="356"/>
      <c r="BH135" s="356"/>
      <c r="BI135" s="356"/>
      <c r="BJ135" s="356"/>
      <c r="BK135" s="356"/>
      <c r="BL135" s="356"/>
      <c r="BM135" s="356"/>
      <c r="BN135" s="356"/>
      <c r="BO135" s="356"/>
      <c r="BP135" s="356"/>
      <c r="BQ135" s="356"/>
      <c r="BR135" s="356"/>
      <c r="BS135" s="356"/>
      <c r="BT135" s="356"/>
      <c r="BU135" s="356"/>
      <c r="BV135" s="356"/>
      <c r="BW135" s="356"/>
      <c r="BX135" s="356"/>
      <c r="BY135" s="356"/>
      <c r="BZ135" s="356"/>
      <c r="CA135" s="356"/>
      <c r="CB135" s="356"/>
      <c r="CC135" s="356"/>
      <c r="CD135" s="356"/>
      <c r="CE135" s="356"/>
      <c r="CF135" s="356"/>
      <c r="CG135" s="356"/>
      <c r="CH135" s="356"/>
      <c r="CI135" s="356"/>
      <c r="CJ135" s="356"/>
      <c r="CK135" s="356"/>
      <c r="CL135" s="356"/>
      <c r="CM135" s="356"/>
      <c r="CN135" s="356"/>
      <c r="CO135" s="356"/>
      <c r="CP135" s="356"/>
      <c r="CQ135" s="356"/>
      <c r="CR135" s="356"/>
      <c r="CS135" s="356"/>
      <c r="CT135" s="356"/>
      <c r="CU135" s="356"/>
      <c r="CV135" s="356"/>
      <c r="CW135" s="356"/>
      <c r="CX135" s="356"/>
      <c r="CY135" s="356"/>
      <c r="CZ135" s="356"/>
      <c r="DA135" s="356"/>
      <c r="DB135" s="356"/>
      <c r="DC135" s="356"/>
      <c r="DD135" s="356"/>
      <c r="DE135" s="356"/>
      <c r="DF135" s="356"/>
      <c r="DG135" s="356"/>
      <c r="DH135" s="356"/>
      <c r="DI135" s="356"/>
      <c r="DJ135" s="356"/>
      <c r="DK135" s="356"/>
      <c r="DL135" s="356"/>
      <c r="DM135" s="356"/>
      <c r="DN135" s="356"/>
      <c r="DO135" s="356"/>
      <c r="DP135" s="356"/>
      <c r="DQ135" s="356"/>
      <c r="DR135" s="356"/>
      <c r="DS135" s="356"/>
      <c r="DT135" s="356"/>
      <c r="DU135" s="356"/>
      <c r="DV135" s="356"/>
      <c r="DW135" s="356"/>
      <c r="DX135" s="356"/>
      <c r="DY135" s="356"/>
      <c r="DZ135" s="356"/>
      <c r="EA135" s="356"/>
      <c r="EB135" s="356"/>
      <c r="EC135" s="356"/>
      <c r="ED135" s="356"/>
      <c r="EE135" s="356"/>
      <c r="EF135" s="356"/>
      <c r="EG135" s="356"/>
      <c r="EH135" s="356"/>
      <c r="EI135" s="356"/>
      <c r="EJ135" s="356"/>
      <c r="EK135" s="356"/>
      <c r="EL135" s="356"/>
      <c r="EM135" s="356"/>
      <c r="EN135" s="356"/>
      <c r="EO135" s="356"/>
      <c r="EP135" s="356"/>
      <c r="EQ135" s="356"/>
      <c r="ER135" s="356"/>
      <c r="ES135" s="356"/>
      <c r="ET135" s="356"/>
      <c r="EU135" s="356"/>
      <c r="EV135" s="356"/>
      <c r="EW135" s="356"/>
      <c r="EX135" s="356"/>
      <c r="EY135" s="356"/>
      <c r="EZ135" s="356"/>
      <c r="FA135" s="356"/>
      <c r="FB135" s="356"/>
      <c r="FC135" s="356"/>
      <c r="FD135" s="356"/>
      <c r="FE135" s="356"/>
      <c r="FF135" s="356"/>
      <c r="FG135" s="356"/>
      <c r="FH135" s="356"/>
      <c r="FI135" s="356"/>
      <c r="FJ135" s="356"/>
      <c r="FK135" s="356"/>
      <c r="FL135" s="356"/>
      <c r="FM135" s="356"/>
      <c r="FN135" s="356"/>
      <c r="FO135" s="356"/>
      <c r="FP135" s="356"/>
      <c r="FQ135" s="356"/>
      <c r="FR135" s="356"/>
      <c r="FS135" s="356"/>
      <c r="FT135" s="356"/>
      <c r="FU135" s="356"/>
      <c r="FV135" s="356"/>
      <c r="FW135" s="356"/>
      <c r="FX135" s="356"/>
      <c r="FY135" s="356"/>
      <c r="FZ135" s="356"/>
      <c r="GA135" s="356"/>
      <c r="GB135" s="356"/>
    </row>
    <row r="136" spans="1:184" s="359" customFormat="1">
      <c r="A136" s="741">
        <v>98</v>
      </c>
      <c r="B136" s="357" t="s">
        <v>169</v>
      </c>
      <c r="C136" s="323" t="s">
        <v>1351</v>
      </c>
      <c r="D136" s="343" t="s">
        <v>480</v>
      </c>
      <c r="E136" s="321">
        <v>0</v>
      </c>
      <c r="F136" s="34">
        <v>0</v>
      </c>
      <c r="G136" s="34">
        <v>4</v>
      </c>
      <c r="H136" s="34">
        <v>31</v>
      </c>
      <c r="I136" s="345">
        <f t="shared" si="2"/>
        <v>35</v>
      </c>
      <c r="J136" s="349"/>
      <c r="K136" s="344"/>
      <c r="L136" s="344"/>
      <c r="M136" s="344"/>
      <c r="N136" s="344"/>
      <c r="O136" s="344"/>
      <c r="P136" s="344"/>
      <c r="Q136" s="344"/>
      <c r="R136" s="391"/>
      <c r="S136" s="341"/>
      <c r="T136" s="347"/>
      <c r="U136" s="347"/>
      <c r="V136" s="341"/>
      <c r="W136" s="341"/>
      <c r="X136" s="347"/>
      <c r="Y136" s="347"/>
      <c r="Z136" s="356"/>
      <c r="AA136" s="356"/>
      <c r="AB136" s="356"/>
      <c r="AC136" s="356"/>
      <c r="AD136" s="356"/>
      <c r="AE136" s="356"/>
      <c r="AF136" s="356"/>
      <c r="AG136" s="356"/>
      <c r="AH136" s="356"/>
      <c r="AI136" s="356"/>
      <c r="AJ136" s="356"/>
      <c r="AK136" s="356"/>
      <c r="AL136" s="356"/>
      <c r="AM136" s="356"/>
      <c r="AN136" s="356"/>
      <c r="AO136" s="356"/>
      <c r="AP136" s="356"/>
      <c r="AQ136" s="356"/>
      <c r="AR136" s="356"/>
      <c r="AS136" s="356"/>
      <c r="AT136" s="356"/>
      <c r="AU136" s="356"/>
      <c r="AV136" s="356"/>
      <c r="AW136" s="356"/>
      <c r="AX136" s="356"/>
      <c r="AY136" s="356"/>
      <c r="AZ136" s="356"/>
      <c r="BA136" s="356"/>
      <c r="BB136" s="356"/>
      <c r="BC136" s="356"/>
      <c r="BD136" s="356"/>
      <c r="BE136" s="356"/>
      <c r="BF136" s="356"/>
      <c r="BG136" s="356"/>
      <c r="BH136" s="356"/>
      <c r="BI136" s="356"/>
      <c r="BJ136" s="356"/>
      <c r="BK136" s="356"/>
      <c r="BL136" s="356"/>
      <c r="BM136" s="356"/>
      <c r="BN136" s="356"/>
      <c r="BO136" s="356"/>
      <c r="BP136" s="356"/>
      <c r="BQ136" s="356"/>
      <c r="BR136" s="356"/>
      <c r="BS136" s="356"/>
      <c r="BT136" s="356"/>
      <c r="BU136" s="356"/>
      <c r="BV136" s="356"/>
      <c r="BW136" s="356"/>
      <c r="BX136" s="356"/>
      <c r="BY136" s="356"/>
      <c r="BZ136" s="356"/>
      <c r="CA136" s="356"/>
      <c r="CB136" s="356"/>
      <c r="CC136" s="356"/>
      <c r="CD136" s="356"/>
      <c r="CE136" s="356"/>
      <c r="CF136" s="356"/>
      <c r="CG136" s="356"/>
      <c r="CH136" s="356"/>
      <c r="CI136" s="356"/>
      <c r="CJ136" s="356"/>
      <c r="CK136" s="356"/>
      <c r="CL136" s="356"/>
      <c r="CM136" s="356"/>
      <c r="CN136" s="356"/>
      <c r="CO136" s="356"/>
      <c r="CP136" s="356"/>
      <c r="CQ136" s="356"/>
      <c r="CR136" s="356"/>
      <c r="CS136" s="356"/>
      <c r="CT136" s="356"/>
      <c r="CU136" s="356"/>
      <c r="CV136" s="356"/>
      <c r="CW136" s="356"/>
      <c r="CX136" s="356"/>
      <c r="CY136" s="356"/>
      <c r="CZ136" s="356"/>
      <c r="DA136" s="356"/>
      <c r="DB136" s="356"/>
      <c r="DC136" s="356"/>
      <c r="DD136" s="356"/>
      <c r="DE136" s="356"/>
      <c r="DF136" s="356"/>
      <c r="DG136" s="356"/>
      <c r="DH136" s="356"/>
      <c r="DI136" s="356"/>
      <c r="DJ136" s="356"/>
      <c r="DK136" s="356"/>
      <c r="DL136" s="356"/>
      <c r="DM136" s="356"/>
      <c r="DN136" s="356"/>
      <c r="DO136" s="356"/>
      <c r="DP136" s="356"/>
      <c r="DQ136" s="356"/>
      <c r="DR136" s="356"/>
      <c r="DS136" s="356"/>
      <c r="DT136" s="356"/>
      <c r="DU136" s="356"/>
      <c r="DV136" s="356"/>
      <c r="DW136" s="356"/>
      <c r="DX136" s="356"/>
      <c r="DY136" s="356"/>
      <c r="DZ136" s="356"/>
      <c r="EA136" s="356"/>
      <c r="EB136" s="356"/>
      <c r="EC136" s="356"/>
      <c r="ED136" s="356"/>
      <c r="EE136" s="356"/>
      <c r="EF136" s="356"/>
      <c r="EG136" s="356"/>
      <c r="EH136" s="356"/>
      <c r="EI136" s="356"/>
      <c r="EJ136" s="356"/>
      <c r="EK136" s="356"/>
      <c r="EL136" s="356"/>
      <c r="EM136" s="356"/>
      <c r="EN136" s="356"/>
      <c r="EO136" s="356"/>
      <c r="EP136" s="356"/>
      <c r="EQ136" s="356"/>
      <c r="ER136" s="356"/>
      <c r="ES136" s="356"/>
      <c r="ET136" s="356"/>
      <c r="EU136" s="356"/>
      <c r="EV136" s="356"/>
      <c r="EW136" s="356"/>
      <c r="EX136" s="356"/>
      <c r="EY136" s="356"/>
      <c r="EZ136" s="356"/>
      <c r="FA136" s="356"/>
      <c r="FB136" s="356"/>
      <c r="FC136" s="356"/>
      <c r="FD136" s="356"/>
      <c r="FE136" s="356"/>
      <c r="FF136" s="356"/>
      <c r="FG136" s="356"/>
      <c r="FH136" s="356"/>
      <c r="FI136" s="356"/>
      <c r="FJ136" s="356"/>
      <c r="FK136" s="356"/>
      <c r="FL136" s="356"/>
      <c r="FM136" s="356"/>
      <c r="FN136" s="356"/>
      <c r="FO136" s="356"/>
      <c r="FP136" s="356"/>
      <c r="FQ136" s="356"/>
      <c r="FR136" s="356"/>
      <c r="FS136" s="356"/>
      <c r="FT136" s="356"/>
      <c r="FU136" s="356"/>
      <c r="FV136" s="356"/>
      <c r="FW136" s="356"/>
      <c r="FX136" s="356"/>
      <c r="FY136" s="356"/>
      <c r="FZ136" s="356"/>
      <c r="GA136" s="356"/>
      <c r="GB136" s="356"/>
    </row>
    <row r="137" spans="1:184" s="359" customFormat="1">
      <c r="A137" s="741">
        <v>99</v>
      </c>
      <c r="B137" s="357" t="s">
        <v>170</v>
      </c>
      <c r="C137" s="323" t="s">
        <v>1351</v>
      </c>
      <c r="D137" s="343" t="s">
        <v>480</v>
      </c>
      <c r="E137" s="321">
        <v>0</v>
      </c>
      <c r="F137" s="34">
        <v>0</v>
      </c>
      <c r="G137" s="34">
        <v>5</v>
      </c>
      <c r="H137" s="34">
        <v>28</v>
      </c>
      <c r="I137" s="345">
        <f t="shared" si="2"/>
        <v>33</v>
      </c>
      <c r="J137" s="349"/>
      <c r="K137" s="344"/>
      <c r="L137" s="344"/>
      <c r="M137" s="344"/>
      <c r="N137" s="344"/>
      <c r="O137" s="344"/>
      <c r="P137" s="344"/>
      <c r="Q137" s="344"/>
      <c r="R137" s="391"/>
      <c r="S137" s="341"/>
      <c r="T137" s="347"/>
      <c r="U137" s="347"/>
      <c r="V137" s="341"/>
      <c r="W137" s="341"/>
      <c r="X137" s="347"/>
      <c r="Y137" s="347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356"/>
      <c r="BN137" s="356"/>
      <c r="BO137" s="356"/>
      <c r="BP137" s="356"/>
      <c r="BQ137" s="356"/>
      <c r="BR137" s="356"/>
      <c r="BS137" s="356"/>
      <c r="BT137" s="356"/>
      <c r="BU137" s="356"/>
      <c r="BV137" s="356"/>
      <c r="BW137" s="356"/>
      <c r="BX137" s="356"/>
      <c r="BY137" s="356"/>
      <c r="BZ137" s="356"/>
      <c r="CA137" s="356"/>
      <c r="CB137" s="356"/>
      <c r="CC137" s="356"/>
      <c r="CD137" s="356"/>
      <c r="CE137" s="356"/>
      <c r="CF137" s="356"/>
      <c r="CG137" s="356"/>
      <c r="CH137" s="356"/>
      <c r="CI137" s="356"/>
      <c r="CJ137" s="356"/>
      <c r="CK137" s="356"/>
      <c r="CL137" s="356"/>
      <c r="CM137" s="356"/>
      <c r="CN137" s="356"/>
      <c r="CO137" s="356"/>
      <c r="CP137" s="356"/>
      <c r="CQ137" s="356"/>
      <c r="CR137" s="356"/>
      <c r="CS137" s="356"/>
      <c r="CT137" s="356"/>
      <c r="CU137" s="356"/>
      <c r="CV137" s="356"/>
      <c r="CW137" s="356"/>
      <c r="CX137" s="356"/>
      <c r="CY137" s="356"/>
      <c r="CZ137" s="356"/>
      <c r="DA137" s="356"/>
      <c r="DB137" s="356"/>
      <c r="DC137" s="356"/>
      <c r="DD137" s="356"/>
      <c r="DE137" s="356"/>
      <c r="DF137" s="356"/>
      <c r="DG137" s="356"/>
      <c r="DH137" s="356"/>
      <c r="DI137" s="356"/>
      <c r="DJ137" s="356"/>
      <c r="DK137" s="356"/>
      <c r="DL137" s="356"/>
      <c r="DM137" s="356"/>
      <c r="DN137" s="356"/>
      <c r="DO137" s="356"/>
      <c r="DP137" s="356"/>
      <c r="DQ137" s="356"/>
      <c r="DR137" s="356"/>
      <c r="DS137" s="356"/>
      <c r="DT137" s="356"/>
      <c r="DU137" s="356"/>
      <c r="DV137" s="356"/>
      <c r="DW137" s="356"/>
      <c r="DX137" s="356"/>
      <c r="DY137" s="356"/>
      <c r="DZ137" s="356"/>
      <c r="EA137" s="356"/>
      <c r="EB137" s="356"/>
      <c r="EC137" s="356"/>
      <c r="ED137" s="356"/>
      <c r="EE137" s="356"/>
      <c r="EF137" s="356"/>
      <c r="EG137" s="356"/>
      <c r="EH137" s="356"/>
      <c r="EI137" s="356"/>
      <c r="EJ137" s="356"/>
      <c r="EK137" s="356"/>
      <c r="EL137" s="356"/>
      <c r="EM137" s="356"/>
      <c r="EN137" s="356"/>
      <c r="EO137" s="356"/>
      <c r="EP137" s="356"/>
      <c r="EQ137" s="356"/>
      <c r="ER137" s="356"/>
      <c r="ES137" s="356"/>
      <c r="ET137" s="356"/>
      <c r="EU137" s="356"/>
      <c r="EV137" s="356"/>
      <c r="EW137" s="356"/>
      <c r="EX137" s="356"/>
      <c r="EY137" s="356"/>
      <c r="EZ137" s="356"/>
      <c r="FA137" s="356"/>
      <c r="FB137" s="356"/>
      <c r="FC137" s="356"/>
      <c r="FD137" s="356"/>
      <c r="FE137" s="356"/>
      <c r="FF137" s="356"/>
      <c r="FG137" s="356"/>
      <c r="FH137" s="356"/>
      <c r="FI137" s="356"/>
      <c r="FJ137" s="356"/>
      <c r="FK137" s="356"/>
      <c r="FL137" s="356"/>
      <c r="FM137" s="356"/>
      <c r="FN137" s="356"/>
      <c r="FO137" s="356"/>
      <c r="FP137" s="356"/>
      <c r="FQ137" s="356"/>
      <c r="FR137" s="356"/>
      <c r="FS137" s="356"/>
      <c r="FT137" s="356"/>
      <c r="FU137" s="356"/>
      <c r="FV137" s="356"/>
      <c r="FW137" s="356"/>
      <c r="FX137" s="356"/>
      <c r="FY137" s="356"/>
      <c r="FZ137" s="356"/>
      <c r="GA137" s="356"/>
      <c r="GB137" s="356"/>
    </row>
    <row r="138" spans="1:184" s="359" customFormat="1">
      <c r="A138" s="741">
        <v>100</v>
      </c>
      <c r="B138" s="357" t="s">
        <v>171</v>
      </c>
      <c r="C138" s="323" t="s">
        <v>1351</v>
      </c>
      <c r="D138" s="343" t="s">
        <v>480</v>
      </c>
      <c r="E138" s="321">
        <v>0</v>
      </c>
      <c r="F138" s="34">
        <v>0</v>
      </c>
      <c r="G138" s="34">
        <v>4</v>
      </c>
      <c r="H138" s="34">
        <v>29</v>
      </c>
      <c r="I138" s="345">
        <f t="shared" si="2"/>
        <v>33</v>
      </c>
      <c r="J138" s="349"/>
      <c r="K138" s="344"/>
      <c r="L138" s="344"/>
      <c r="M138" s="344"/>
      <c r="N138" s="344"/>
      <c r="O138" s="344"/>
      <c r="P138" s="344"/>
      <c r="Q138" s="344"/>
      <c r="R138" s="391"/>
      <c r="S138" s="341"/>
      <c r="T138" s="347"/>
      <c r="U138" s="347"/>
      <c r="V138" s="341"/>
      <c r="W138" s="341"/>
      <c r="X138" s="347"/>
      <c r="Y138" s="347"/>
      <c r="Z138" s="356"/>
      <c r="AA138" s="356"/>
      <c r="AB138" s="356"/>
      <c r="AC138" s="356"/>
      <c r="AD138" s="356"/>
      <c r="AE138" s="356"/>
      <c r="AF138" s="356"/>
      <c r="AG138" s="356"/>
      <c r="AH138" s="356"/>
      <c r="AI138" s="356"/>
      <c r="AJ138" s="356"/>
      <c r="AK138" s="356"/>
      <c r="AL138" s="356"/>
      <c r="AM138" s="356"/>
      <c r="AN138" s="356"/>
      <c r="AO138" s="356"/>
      <c r="AP138" s="356"/>
      <c r="AQ138" s="356"/>
      <c r="AR138" s="356"/>
      <c r="AS138" s="356"/>
      <c r="AT138" s="356"/>
      <c r="AU138" s="356"/>
      <c r="AV138" s="356"/>
      <c r="AW138" s="356"/>
      <c r="AX138" s="356"/>
      <c r="AY138" s="356"/>
      <c r="AZ138" s="356"/>
      <c r="BA138" s="356"/>
      <c r="BB138" s="356"/>
      <c r="BC138" s="356"/>
      <c r="BD138" s="356"/>
      <c r="BE138" s="356"/>
      <c r="BF138" s="356"/>
      <c r="BG138" s="356"/>
      <c r="BH138" s="356"/>
      <c r="BI138" s="356"/>
      <c r="BJ138" s="356"/>
      <c r="BK138" s="356"/>
      <c r="BL138" s="356"/>
      <c r="BM138" s="356"/>
      <c r="BN138" s="356"/>
      <c r="BO138" s="356"/>
      <c r="BP138" s="356"/>
      <c r="BQ138" s="356"/>
      <c r="BR138" s="356"/>
      <c r="BS138" s="356"/>
      <c r="BT138" s="356"/>
      <c r="BU138" s="356"/>
      <c r="BV138" s="356"/>
      <c r="BW138" s="356"/>
      <c r="BX138" s="356"/>
      <c r="BY138" s="356"/>
      <c r="BZ138" s="356"/>
      <c r="CA138" s="356"/>
      <c r="CB138" s="356"/>
      <c r="CC138" s="356"/>
      <c r="CD138" s="356"/>
      <c r="CE138" s="356"/>
      <c r="CF138" s="356"/>
      <c r="CG138" s="356"/>
      <c r="CH138" s="356"/>
      <c r="CI138" s="356"/>
      <c r="CJ138" s="356"/>
      <c r="CK138" s="356"/>
      <c r="CL138" s="356"/>
      <c r="CM138" s="356"/>
      <c r="CN138" s="356"/>
      <c r="CO138" s="356"/>
      <c r="CP138" s="356"/>
      <c r="CQ138" s="356"/>
      <c r="CR138" s="356"/>
      <c r="CS138" s="356"/>
      <c r="CT138" s="356"/>
      <c r="CU138" s="356"/>
      <c r="CV138" s="356"/>
      <c r="CW138" s="356"/>
      <c r="CX138" s="356"/>
      <c r="CY138" s="356"/>
      <c r="CZ138" s="356"/>
      <c r="DA138" s="356"/>
      <c r="DB138" s="356"/>
      <c r="DC138" s="356"/>
      <c r="DD138" s="356"/>
      <c r="DE138" s="356"/>
      <c r="DF138" s="356"/>
      <c r="DG138" s="356"/>
      <c r="DH138" s="356"/>
      <c r="DI138" s="356"/>
      <c r="DJ138" s="356"/>
      <c r="DK138" s="356"/>
      <c r="DL138" s="356"/>
      <c r="DM138" s="356"/>
      <c r="DN138" s="356"/>
      <c r="DO138" s="356"/>
      <c r="DP138" s="356"/>
      <c r="DQ138" s="356"/>
      <c r="DR138" s="356"/>
      <c r="DS138" s="356"/>
      <c r="DT138" s="356"/>
      <c r="DU138" s="356"/>
      <c r="DV138" s="356"/>
      <c r="DW138" s="356"/>
      <c r="DX138" s="356"/>
      <c r="DY138" s="356"/>
      <c r="DZ138" s="356"/>
      <c r="EA138" s="356"/>
      <c r="EB138" s="356"/>
      <c r="EC138" s="356"/>
      <c r="ED138" s="356"/>
      <c r="EE138" s="356"/>
      <c r="EF138" s="356"/>
      <c r="EG138" s="356"/>
      <c r="EH138" s="356"/>
      <c r="EI138" s="356"/>
      <c r="EJ138" s="356"/>
      <c r="EK138" s="356"/>
      <c r="EL138" s="356"/>
      <c r="EM138" s="356"/>
      <c r="EN138" s="356"/>
      <c r="EO138" s="356"/>
      <c r="EP138" s="356"/>
      <c r="EQ138" s="356"/>
      <c r="ER138" s="356"/>
      <c r="ES138" s="356"/>
      <c r="ET138" s="356"/>
      <c r="EU138" s="356"/>
      <c r="EV138" s="356"/>
      <c r="EW138" s="356"/>
      <c r="EX138" s="356"/>
      <c r="EY138" s="356"/>
      <c r="EZ138" s="356"/>
      <c r="FA138" s="356"/>
      <c r="FB138" s="356"/>
      <c r="FC138" s="356"/>
      <c r="FD138" s="356"/>
      <c r="FE138" s="356"/>
      <c r="FF138" s="356"/>
      <c r="FG138" s="356"/>
      <c r="FH138" s="356"/>
      <c r="FI138" s="356"/>
      <c r="FJ138" s="356"/>
      <c r="FK138" s="356"/>
      <c r="FL138" s="356"/>
      <c r="FM138" s="356"/>
      <c r="FN138" s="356"/>
      <c r="FO138" s="356"/>
      <c r="FP138" s="356"/>
      <c r="FQ138" s="356"/>
      <c r="FR138" s="356"/>
      <c r="FS138" s="356"/>
      <c r="FT138" s="356"/>
      <c r="FU138" s="356"/>
      <c r="FV138" s="356"/>
      <c r="FW138" s="356"/>
      <c r="FX138" s="356"/>
      <c r="FY138" s="356"/>
      <c r="FZ138" s="356"/>
      <c r="GA138" s="356"/>
      <c r="GB138" s="356"/>
    </row>
    <row r="139" spans="1:184" s="359" customFormat="1">
      <c r="A139" s="741">
        <v>101</v>
      </c>
      <c r="B139" s="357" t="s">
        <v>172</v>
      </c>
      <c r="C139" s="323" t="s">
        <v>1351</v>
      </c>
      <c r="D139" s="343" t="s">
        <v>480</v>
      </c>
      <c r="E139" s="321">
        <v>0</v>
      </c>
      <c r="F139" s="34">
        <v>0</v>
      </c>
      <c r="G139" s="34">
        <v>3</v>
      </c>
      <c r="H139" s="34">
        <v>29</v>
      </c>
      <c r="I139" s="345">
        <f t="shared" si="2"/>
        <v>32</v>
      </c>
      <c r="J139" s="349"/>
      <c r="K139" s="344"/>
      <c r="L139" s="344"/>
      <c r="M139" s="344"/>
      <c r="N139" s="344"/>
      <c r="O139" s="344"/>
      <c r="P139" s="344"/>
      <c r="Q139" s="344"/>
      <c r="R139" s="391"/>
      <c r="S139" s="341"/>
      <c r="T139" s="347"/>
      <c r="U139" s="347"/>
      <c r="V139" s="341"/>
      <c r="W139" s="341"/>
      <c r="X139" s="347"/>
      <c r="Y139" s="347"/>
      <c r="Z139" s="356"/>
      <c r="AA139" s="356"/>
      <c r="AB139" s="356"/>
      <c r="AC139" s="356"/>
      <c r="AD139" s="356"/>
      <c r="AE139" s="356"/>
      <c r="AF139" s="356"/>
      <c r="AG139" s="356"/>
      <c r="AH139" s="356"/>
      <c r="AI139" s="356"/>
      <c r="AJ139" s="356"/>
      <c r="AK139" s="356"/>
      <c r="AL139" s="356"/>
      <c r="AM139" s="356"/>
      <c r="AN139" s="356"/>
      <c r="AO139" s="356"/>
      <c r="AP139" s="356"/>
      <c r="AQ139" s="356"/>
      <c r="AR139" s="356"/>
      <c r="AS139" s="356"/>
      <c r="AT139" s="356"/>
      <c r="AU139" s="356"/>
      <c r="AV139" s="356"/>
      <c r="AW139" s="356"/>
      <c r="AX139" s="356"/>
      <c r="AY139" s="356"/>
      <c r="AZ139" s="356"/>
      <c r="BA139" s="356"/>
      <c r="BB139" s="356"/>
      <c r="BC139" s="356"/>
      <c r="BD139" s="356"/>
      <c r="BE139" s="356"/>
      <c r="BF139" s="356"/>
      <c r="BG139" s="356"/>
      <c r="BH139" s="356"/>
      <c r="BI139" s="356"/>
      <c r="BJ139" s="356"/>
      <c r="BK139" s="356"/>
      <c r="BL139" s="356"/>
      <c r="BM139" s="356"/>
      <c r="BN139" s="356"/>
      <c r="BO139" s="356"/>
      <c r="BP139" s="356"/>
      <c r="BQ139" s="356"/>
      <c r="BR139" s="356"/>
      <c r="BS139" s="356"/>
      <c r="BT139" s="356"/>
      <c r="BU139" s="356"/>
      <c r="BV139" s="356"/>
      <c r="BW139" s="356"/>
      <c r="BX139" s="356"/>
      <c r="BY139" s="356"/>
      <c r="BZ139" s="356"/>
      <c r="CA139" s="356"/>
      <c r="CB139" s="356"/>
      <c r="CC139" s="356"/>
      <c r="CD139" s="356"/>
      <c r="CE139" s="356"/>
      <c r="CF139" s="356"/>
      <c r="CG139" s="356"/>
      <c r="CH139" s="356"/>
      <c r="CI139" s="356"/>
      <c r="CJ139" s="356"/>
      <c r="CK139" s="356"/>
      <c r="CL139" s="356"/>
      <c r="CM139" s="356"/>
      <c r="CN139" s="356"/>
      <c r="CO139" s="356"/>
      <c r="CP139" s="356"/>
      <c r="CQ139" s="356"/>
      <c r="CR139" s="356"/>
      <c r="CS139" s="356"/>
      <c r="CT139" s="356"/>
      <c r="CU139" s="356"/>
      <c r="CV139" s="356"/>
      <c r="CW139" s="356"/>
      <c r="CX139" s="356"/>
      <c r="CY139" s="356"/>
      <c r="CZ139" s="356"/>
      <c r="DA139" s="356"/>
      <c r="DB139" s="356"/>
      <c r="DC139" s="356"/>
      <c r="DD139" s="356"/>
      <c r="DE139" s="356"/>
      <c r="DF139" s="356"/>
      <c r="DG139" s="356"/>
      <c r="DH139" s="356"/>
      <c r="DI139" s="356"/>
      <c r="DJ139" s="356"/>
      <c r="DK139" s="356"/>
      <c r="DL139" s="356"/>
      <c r="DM139" s="356"/>
      <c r="DN139" s="356"/>
      <c r="DO139" s="356"/>
      <c r="DP139" s="356"/>
      <c r="DQ139" s="356"/>
      <c r="DR139" s="356"/>
      <c r="DS139" s="356"/>
      <c r="DT139" s="356"/>
      <c r="DU139" s="356"/>
      <c r="DV139" s="356"/>
      <c r="DW139" s="356"/>
      <c r="DX139" s="356"/>
      <c r="DY139" s="356"/>
      <c r="DZ139" s="356"/>
      <c r="EA139" s="356"/>
      <c r="EB139" s="356"/>
      <c r="EC139" s="356"/>
      <c r="ED139" s="356"/>
      <c r="EE139" s="356"/>
      <c r="EF139" s="356"/>
      <c r="EG139" s="356"/>
      <c r="EH139" s="356"/>
      <c r="EI139" s="356"/>
      <c r="EJ139" s="356"/>
      <c r="EK139" s="356"/>
      <c r="EL139" s="356"/>
      <c r="EM139" s="356"/>
      <c r="EN139" s="356"/>
      <c r="EO139" s="356"/>
      <c r="EP139" s="356"/>
      <c r="EQ139" s="356"/>
      <c r="ER139" s="356"/>
      <c r="ES139" s="356"/>
      <c r="ET139" s="356"/>
      <c r="EU139" s="356"/>
      <c r="EV139" s="356"/>
      <c r="EW139" s="356"/>
      <c r="EX139" s="356"/>
      <c r="EY139" s="356"/>
      <c r="EZ139" s="356"/>
      <c r="FA139" s="356"/>
      <c r="FB139" s="356"/>
      <c r="FC139" s="356"/>
      <c r="FD139" s="356"/>
      <c r="FE139" s="356"/>
      <c r="FF139" s="356"/>
      <c r="FG139" s="356"/>
      <c r="FH139" s="356"/>
      <c r="FI139" s="356"/>
      <c r="FJ139" s="356"/>
      <c r="FK139" s="356"/>
      <c r="FL139" s="356"/>
      <c r="FM139" s="356"/>
      <c r="FN139" s="356"/>
      <c r="FO139" s="356"/>
      <c r="FP139" s="356"/>
      <c r="FQ139" s="356"/>
      <c r="FR139" s="356"/>
      <c r="FS139" s="356"/>
      <c r="FT139" s="356"/>
      <c r="FU139" s="356"/>
      <c r="FV139" s="356"/>
      <c r="FW139" s="356"/>
      <c r="FX139" s="356"/>
      <c r="FY139" s="356"/>
      <c r="FZ139" s="356"/>
      <c r="GA139" s="356"/>
      <c r="GB139" s="356"/>
    </row>
    <row r="140" spans="1:184" s="359" customFormat="1">
      <c r="A140" s="741">
        <v>102</v>
      </c>
      <c r="B140" s="357" t="s">
        <v>173</v>
      </c>
      <c r="C140" s="323" t="s">
        <v>1351</v>
      </c>
      <c r="D140" s="343" t="s">
        <v>480</v>
      </c>
      <c r="E140" s="321">
        <v>0</v>
      </c>
      <c r="F140" s="34">
        <v>0</v>
      </c>
      <c r="G140" s="34">
        <v>6</v>
      </c>
      <c r="H140" s="34">
        <v>27</v>
      </c>
      <c r="I140" s="345">
        <f t="shared" si="2"/>
        <v>33</v>
      </c>
      <c r="J140" s="349"/>
      <c r="K140" s="344"/>
      <c r="L140" s="344"/>
      <c r="M140" s="344"/>
      <c r="N140" s="344"/>
      <c r="O140" s="344"/>
      <c r="P140" s="344">
        <v>1</v>
      </c>
      <c r="Q140" s="344"/>
      <c r="R140" s="391"/>
      <c r="S140" s="341"/>
      <c r="T140" s="360"/>
      <c r="U140" s="360"/>
      <c r="V140" s="361"/>
      <c r="W140" s="361"/>
      <c r="X140" s="360"/>
      <c r="Y140" s="360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356"/>
      <c r="BN140" s="356"/>
      <c r="BO140" s="356"/>
      <c r="BP140" s="356"/>
      <c r="BQ140" s="356"/>
      <c r="BR140" s="356"/>
      <c r="BS140" s="356"/>
      <c r="BT140" s="356"/>
      <c r="BU140" s="356"/>
      <c r="BV140" s="356"/>
      <c r="BW140" s="356"/>
      <c r="BX140" s="356"/>
      <c r="BY140" s="356"/>
      <c r="BZ140" s="356"/>
      <c r="CA140" s="356"/>
      <c r="CB140" s="356"/>
      <c r="CC140" s="356"/>
      <c r="CD140" s="356"/>
      <c r="CE140" s="356"/>
      <c r="CF140" s="356"/>
      <c r="CG140" s="356"/>
      <c r="CH140" s="356"/>
      <c r="CI140" s="356"/>
      <c r="CJ140" s="356"/>
      <c r="CK140" s="356"/>
      <c r="CL140" s="356"/>
      <c r="CM140" s="356"/>
      <c r="CN140" s="356"/>
      <c r="CO140" s="356"/>
      <c r="CP140" s="356"/>
      <c r="CQ140" s="356"/>
      <c r="CR140" s="356"/>
      <c r="CS140" s="356"/>
      <c r="CT140" s="356"/>
      <c r="CU140" s="356"/>
      <c r="CV140" s="356"/>
      <c r="CW140" s="356"/>
      <c r="CX140" s="356"/>
      <c r="CY140" s="356"/>
      <c r="CZ140" s="356"/>
      <c r="DA140" s="356"/>
      <c r="DB140" s="356"/>
      <c r="DC140" s="356"/>
      <c r="DD140" s="356"/>
      <c r="DE140" s="356"/>
      <c r="DF140" s="356"/>
      <c r="DG140" s="356"/>
      <c r="DH140" s="356"/>
      <c r="DI140" s="356"/>
      <c r="DJ140" s="356"/>
      <c r="DK140" s="356"/>
      <c r="DL140" s="356"/>
      <c r="DM140" s="356"/>
      <c r="DN140" s="356"/>
      <c r="DO140" s="356"/>
      <c r="DP140" s="356"/>
      <c r="DQ140" s="356"/>
      <c r="DR140" s="356"/>
      <c r="DS140" s="356"/>
      <c r="DT140" s="356"/>
      <c r="DU140" s="356"/>
      <c r="DV140" s="356"/>
      <c r="DW140" s="356"/>
      <c r="DX140" s="356"/>
      <c r="DY140" s="356"/>
      <c r="DZ140" s="356"/>
      <c r="EA140" s="356"/>
      <c r="EB140" s="356"/>
      <c r="EC140" s="356"/>
      <c r="ED140" s="356"/>
      <c r="EE140" s="356"/>
      <c r="EF140" s="356"/>
      <c r="EG140" s="356"/>
      <c r="EH140" s="356"/>
      <c r="EI140" s="356"/>
      <c r="EJ140" s="356"/>
      <c r="EK140" s="356"/>
      <c r="EL140" s="356"/>
      <c r="EM140" s="356"/>
      <c r="EN140" s="356"/>
      <c r="EO140" s="356"/>
      <c r="EP140" s="356"/>
      <c r="EQ140" s="356"/>
      <c r="ER140" s="356"/>
      <c r="ES140" s="356"/>
      <c r="ET140" s="356"/>
      <c r="EU140" s="356"/>
      <c r="EV140" s="356"/>
      <c r="EW140" s="356"/>
      <c r="EX140" s="356"/>
      <c r="EY140" s="356"/>
      <c r="EZ140" s="356"/>
      <c r="FA140" s="356"/>
      <c r="FB140" s="356"/>
      <c r="FC140" s="356"/>
      <c r="FD140" s="356"/>
      <c r="FE140" s="356"/>
      <c r="FF140" s="356"/>
      <c r="FG140" s="356"/>
      <c r="FH140" s="356"/>
      <c r="FI140" s="356"/>
      <c r="FJ140" s="356"/>
      <c r="FK140" s="356"/>
      <c r="FL140" s="356"/>
      <c r="FM140" s="356"/>
      <c r="FN140" s="356"/>
      <c r="FO140" s="356"/>
      <c r="FP140" s="356"/>
      <c r="FQ140" s="356"/>
      <c r="FR140" s="356"/>
      <c r="FS140" s="356"/>
      <c r="FT140" s="356"/>
      <c r="FU140" s="356"/>
      <c r="FV140" s="356"/>
      <c r="FW140" s="356"/>
      <c r="FX140" s="356"/>
      <c r="FY140" s="356"/>
      <c r="FZ140" s="356"/>
      <c r="GA140" s="356"/>
      <c r="GB140" s="356"/>
    </row>
    <row r="141" spans="1:184" s="359" customFormat="1">
      <c r="A141" s="741">
        <v>103</v>
      </c>
      <c r="B141" s="357" t="s">
        <v>174</v>
      </c>
      <c r="C141" s="323" t="s">
        <v>1351</v>
      </c>
      <c r="D141" s="343" t="s">
        <v>480</v>
      </c>
      <c r="E141" s="321">
        <v>0</v>
      </c>
      <c r="F141" s="34">
        <v>0</v>
      </c>
      <c r="G141" s="34">
        <v>6</v>
      </c>
      <c r="H141" s="34">
        <v>27</v>
      </c>
      <c r="I141" s="345">
        <f t="shared" si="2"/>
        <v>33</v>
      </c>
      <c r="J141" s="349"/>
      <c r="K141" s="344"/>
      <c r="L141" s="344"/>
      <c r="M141" s="344"/>
      <c r="N141" s="344"/>
      <c r="O141" s="344"/>
      <c r="P141" s="344"/>
      <c r="Q141" s="344"/>
      <c r="R141" s="391"/>
      <c r="S141" s="341"/>
      <c r="T141" s="360"/>
      <c r="U141" s="360"/>
      <c r="V141" s="361"/>
      <c r="W141" s="361"/>
      <c r="X141" s="360"/>
      <c r="Y141" s="360"/>
      <c r="Z141" s="356"/>
      <c r="AA141" s="356"/>
      <c r="AB141" s="356"/>
      <c r="AC141" s="356"/>
      <c r="AD141" s="356"/>
      <c r="AE141" s="356"/>
      <c r="AF141" s="356"/>
      <c r="AG141" s="356"/>
      <c r="AH141" s="356"/>
      <c r="AI141" s="356"/>
      <c r="AJ141" s="356"/>
      <c r="AK141" s="356"/>
      <c r="AL141" s="356"/>
      <c r="AM141" s="356"/>
      <c r="AN141" s="356"/>
      <c r="AO141" s="356"/>
      <c r="AP141" s="356"/>
      <c r="AQ141" s="356"/>
      <c r="AR141" s="356"/>
      <c r="AS141" s="356"/>
      <c r="AT141" s="356"/>
      <c r="AU141" s="356"/>
      <c r="AV141" s="356"/>
      <c r="AW141" s="356"/>
      <c r="AX141" s="356"/>
      <c r="AY141" s="356"/>
      <c r="AZ141" s="356"/>
      <c r="BA141" s="356"/>
      <c r="BB141" s="356"/>
      <c r="BC141" s="356"/>
      <c r="BD141" s="356"/>
      <c r="BE141" s="356"/>
      <c r="BF141" s="356"/>
      <c r="BG141" s="356"/>
      <c r="BH141" s="356"/>
      <c r="BI141" s="356"/>
      <c r="BJ141" s="356"/>
      <c r="BK141" s="356"/>
      <c r="BL141" s="356"/>
      <c r="BM141" s="356"/>
      <c r="BN141" s="356"/>
      <c r="BO141" s="356"/>
      <c r="BP141" s="356"/>
      <c r="BQ141" s="356"/>
      <c r="BR141" s="356"/>
      <c r="BS141" s="356"/>
      <c r="BT141" s="356"/>
      <c r="BU141" s="356"/>
      <c r="BV141" s="356"/>
      <c r="BW141" s="356"/>
      <c r="BX141" s="356"/>
      <c r="BY141" s="356"/>
      <c r="BZ141" s="356"/>
      <c r="CA141" s="356"/>
      <c r="CB141" s="356"/>
      <c r="CC141" s="356"/>
      <c r="CD141" s="356"/>
      <c r="CE141" s="356"/>
      <c r="CF141" s="356"/>
      <c r="CG141" s="356"/>
      <c r="CH141" s="356"/>
      <c r="CI141" s="356"/>
      <c r="CJ141" s="356"/>
      <c r="CK141" s="356"/>
      <c r="CL141" s="356"/>
      <c r="CM141" s="356"/>
      <c r="CN141" s="356"/>
      <c r="CO141" s="356"/>
      <c r="CP141" s="356"/>
      <c r="CQ141" s="356"/>
      <c r="CR141" s="356"/>
      <c r="CS141" s="356"/>
      <c r="CT141" s="356"/>
      <c r="CU141" s="356"/>
      <c r="CV141" s="356"/>
      <c r="CW141" s="356"/>
      <c r="CX141" s="356"/>
      <c r="CY141" s="356"/>
      <c r="CZ141" s="356"/>
      <c r="DA141" s="356"/>
      <c r="DB141" s="356"/>
      <c r="DC141" s="356"/>
      <c r="DD141" s="356"/>
      <c r="DE141" s="356"/>
      <c r="DF141" s="356"/>
      <c r="DG141" s="356"/>
      <c r="DH141" s="356"/>
      <c r="DI141" s="356"/>
      <c r="DJ141" s="356"/>
      <c r="DK141" s="356"/>
      <c r="DL141" s="356"/>
      <c r="DM141" s="356"/>
      <c r="DN141" s="356"/>
      <c r="DO141" s="356"/>
      <c r="DP141" s="356"/>
      <c r="DQ141" s="356"/>
      <c r="DR141" s="356"/>
      <c r="DS141" s="356"/>
      <c r="DT141" s="356"/>
      <c r="DU141" s="356"/>
      <c r="DV141" s="356"/>
      <c r="DW141" s="356"/>
      <c r="DX141" s="356"/>
      <c r="DY141" s="356"/>
      <c r="DZ141" s="356"/>
      <c r="EA141" s="356"/>
      <c r="EB141" s="356"/>
      <c r="EC141" s="356"/>
      <c r="ED141" s="356"/>
      <c r="EE141" s="356"/>
      <c r="EF141" s="356"/>
      <c r="EG141" s="356"/>
      <c r="EH141" s="356"/>
      <c r="EI141" s="356"/>
      <c r="EJ141" s="356"/>
      <c r="EK141" s="356"/>
      <c r="EL141" s="356"/>
      <c r="EM141" s="356"/>
      <c r="EN141" s="356"/>
      <c r="EO141" s="356"/>
      <c r="EP141" s="356"/>
      <c r="EQ141" s="356"/>
      <c r="ER141" s="356"/>
      <c r="ES141" s="356"/>
      <c r="ET141" s="356"/>
      <c r="EU141" s="356"/>
      <c r="EV141" s="356"/>
      <c r="EW141" s="356"/>
      <c r="EX141" s="356"/>
      <c r="EY141" s="356"/>
      <c r="EZ141" s="356"/>
      <c r="FA141" s="356"/>
      <c r="FB141" s="356"/>
      <c r="FC141" s="356"/>
      <c r="FD141" s="356"/>
      <c r="FE141" s="356"/>
      <c r="FF141" s="356"/>
      <c r="FG141" s="356"/>
      <c r="FH141" s="356"/>
      <c r="FI141" s="356"/>
      <c r="FJ141" s="356"/>
      <c r="FK141" s="356"/>
      <c r="FL141" s="356"/>
      <c r="FM141" s="356"/>
      <c r="FN141" s="356"/>
      <c r="FO141" s="356"/>
      <c r="FP141" s="356"/>
      <c r="FQ141" s="356"/>
      <c r="FR141" s="356"/>
      <c r="FS141" s="356"/>
      <c r="FT141" s="356"/>
      <c r="FU141" s="356"/>
      <c r="FV141" s="356"/>
      <c r="FW141" s="356"/>
      <c r="FX141" s="356"/>
      <c r="FY141" s="356"/>
      <c r="FZ141" s="356"/>
      <c r="GA141" s="356"/>
      <c r="GB141" s="356"/>
    </row>
    <row r="142" spans="1:184" s="359" customFormat="1">
      <c r="A142" s="741">
        <v>104</v>
      </c>
      <c r="B142" s="357" t="s">
        <v>175</v>
      </c>
      <c r="C142" s="323" t="s">
        <v>1351</v>
      </c>
      <c r="D142" s="343" t="s">
        <v>480</v>
      </c>
      <c r="E142" s="321">
        <v>0</v>
      </c>
      <c r="F142" s="34">
        <v>0</v>
      </c>
      <c r="G142" s="34">
        <v>8</v>
      </c>
      <c r="H142" s="34">
        <v>24</v>
      </c>
      <c r="I142" s="345">
        <f t="shared" si="2"/>
        <v>32</v>
      </c>
      <c r="J142" s="349"/>
      <c r="K142" s="344"/>
      <c r="L142" s="344"/>
      <c r="M142" s="344"/>
      <c r="N142" s="344"/>
      <c r="O142" s="344"/>
      <c r="P142" s="344"/>
      <c r="Q142" s="344"/>
      <c r="R142" s="391"/>
      <c r="S142" s="341"/>
      <c r="T142" s="360"/>
      <c r="U142" s="360"/>
      <c r="V142" s="361"/>
      <c r="W142" s="361"/>
      <c r="X142" s="360"/>
      <c r="Y142" s="360"/>
      <c r="Z142" s="356"/>
      <c r="AA142" s="356"/>
      <c r="AB142" s="356"/>
      <c r="AC142" s="356"/>
      <c r="AD142" s="356"/>
      <c r="AE142" s="356"/>
      <c r="AF142" s="356"/>
      <c r="AG142" s="356"/>
      <c r="AH142" s="356"/>
      <c r="AI142" s="356"/>
      <c r="AJ142" s="356"/>
      <c r="AK142" s="356"/>
      <c r="AL142" s="356"/>
      <c r="AM142" s="356"/>
      <c r="AN142" s="356"/>
      <c r="AO142" s="356"/>
      <c r="AP142" s="356"/>
      <c r="AQ142" s="356"/>
      <c r="AR142" s="356"/>
      <c r="AS142" s="356"/>
      <c r="AT142" s="356"/>
      <c r="AU142" s="356"/>
      <c r="AV142" s="356"/>
      <c r="AW142" s="356"/>
      <c r="AX142" s="356"/>
      <c r="AY142" s="356"/>
      <c r="AZ142" s="356"/>
      <c r="BA142" s="356"/>
      <c r="BB142" s="356"/>
      <c r="BC142" s="356"/>
      <c r="BD142" s="356"/>
      <c r="BE142" s="356"/>
      <c r="BF142" s="356"/>
      <c r="BG142" s="356"/>
      <c r="BH142" s="356"/>
      <c r="BI142" s="356"/>
      <c r="BJ142" s="356"/>
      <c r="BK142" s="356"/>
      <c r="BL142" s="356"/>
      <c r="BM142" s="356"/>
      <c r="BN142" s="356"/>
      <c r="BO142" s="356"/>
      <c r="BP142" s="356"/>
      <c r="BQ142" s="356"/>
      <c r="BR142" s="356"/>
      <c r="BS142" s="356"/>
      <c r="BT142" s="356"/>
      <c r="BU142" s="356"/>
      <c r="BV142" s="356"/>
      <c r="BW142" s="356"/>
      <c r="BX142" s="356"/>
      <c r="BY142" s="356"/>
      <c r="BZ142" s="356"/>
      <c r="CA142" s="356"/>
      <c r="CB142" s="356"/>
      <c r="CC142" s="356"/>
      <c r="CD142" s="356"/>
      <c r="CE142" s="356"/>
      <c r="CF142" s="356"/>
      <c r="CG142" s="356"/>
      <c r="CH142" s="356"/>
      <c r="CI142" s="356"/>
      <c r="CJ142" s="356"/>
      <c r="CK142" s="356"/>
      <c r="CL142" s="356"/>
      <c r="CM142" s="356"/>
      <c r="CN142" s="356"/>
      <c r="CO142" s="356"/>
      <c r="CP142" s="356"/>
      <c r="CQ142" s="356"/>
      <c r="CR142" s="356"/>
      <c r="CS142" s="356"/>
      <c r="CT142" s="356"/>
      <c r="CU142" s="356"/>
      <c r="CV142" s="356"/>
      <c r="CW142" s="356"/>
      <c r="CX142" s="356"/>
      <c r="CY142" s="356"/>
      <c r="CZ142" s="356"/>
      <c r="DA142" s="356"/>
      <c r="DB142" s="356"/>
      <c r="DC142" s="356"/>
      <c r="DD142" s="356"/>
      <c r="DE142" s="356"/>
      <c r="DF142" s="356"/>
      <c r="DG142" s="356"/>
      <c r="DH142" s="356"/>
      <c r="DI142" s="356"/>
      <c r="DJ142" s="356"/>
      <c r="DK142" s="356"/>
      <c r="DL142" s="356"/>
      <c r="DM142" s="356"/>
      <c r="DN142" s="356"/>
      <c r="DO142" s="356"/>
      <c r="DP142" s="356"/>
      <c r="DQ142" s="356"/>
      <c r="DR142" s="356"/>
      <c r="DS142" s="356"/>
      <c r="DT142" s="356"/>
      <c r="DU142" s="356"/>
      <c r="DV142" s="356"/>
      <c r="DW142" s="356"/>
      <c r="DX142" s="356"/>
      <c r="DY142" s="356"/>
      <c r="DZ142" s="356"/>
      <c r="EA142" s="356"/>
      <c r="EB142" s="356"/>
      <c r="EC142" s="356"/>
      <c r="ED142" s="356"/>
      <c r="EE142" s="356"/>
      <c r="EF142" s="356"/>
      <c r="EG142" s="356"/>
      <c r="EH142" s="356"/>
      <c r="EI142" s="356"/>
      <c r="EJ142" s="356"/>
      <c r="EK142" s="356"/>
      <c r="EL142" s="356"/>
      <c r="EM142" s="356"/>
      <c r="EN142" s="356"/>
      <c r="EO142" s="356"/>
      <c r="EP142" s="356"/>
      <c r="EQ142" s="356"/>
      <c r="ER142" s="356"/>
      <c r="ES142" s="356"/>
      <c r="ET142" s="356"/>
      <c r="EU142" s="356"/>
      <c r="EV142" s="356"/>
      <c r="EW142" s="356"/>
      <c r="EX142" s="356"/>
      <c r="EY142" s="356"/>
      <c r="EZ142" s="356"/>
      <c r="FA142" s="356"/>
      <c r="FB142" s="356"/>
      <c r="FC142" s="356"/>
      <c r="FD142" s="356"/>
      <c r="FE142" s="356"/>
      <c r="FF142" s="356"/>
      <c r="FG142" s="356"/>
      <c r="FH142" s="356"/>
      <c r="FI142" s="356"/>
      <c r="FJ142" s="356"/>
      <c r="FK142" s="356"/>
      <c r="FL142" s="356"/>
      <c r="FM142" s="356"/>
      <c r="FN142" s="356"/>
      <c r="FO142" s="356"/>
      <c r="FP142" s="356"/>
      <c r="FQ142" s="356"/>
      <c r="FR142" s="356"/>
      <c r="FS142" s="356"/>
      <c r="FT142" s="356"/>
      <c r="FU142" s="356"/>
      <c r="FV142" s="356"/>
      <c r="FW142" s="356"/>
      <c r="FX142" s="356"/>
      <c r="FY142" s="356"/>
      <c r="FZ142" s="356"/>
      <c r="GA142" s="356"/>
      <c r="GB142" s="356"/>
    </row>
    <row r="143" spans="1:184" s="359" customFormat="1">
      <c r="A143" s="741">
        <v>105</v>
      </c>
      <c r="B143" s="357" t="s">
        <v>176</v>
      </c>
      <c r="C143" s="323" t="s">
        <v>1351</v>
      </c>
      <c r="D143" s="343" t="s">
        <v>480</v>
      </c>
      <c r="E143" s="321">
        <v>0</v>
      </c>
      <c r="F143" s="34">
        <v>0</v>
      </c>
      <c r="G143" s="34">
        <v>5</v>
      </c>
      <c r="H143" s="34">
        <v>27</v>
      </c>
      <c r="I143" s="345">
        <f t="shared" si="2"/>
        <v>32</v>
      </c>
      <c r="J143" s="349"/>
      <c r="K143" s="344"/>
      <c r="L143" s="344"/>
      <c r="M143" s="344"/>
      <c r="N143" s="344"/>
      <c r="O143" s="344"/>
      <c r="P143" s="344"/>
      <c r="Q143" s="344"/>
      <c r="R143" s="391"/>
      <c r="S143" s="341"/>
      <c r="T143" s="360"/>
      <c r="U143" s="360"/>
      <c r="V143" s="361"/>
      <c r="W143" s="361"/>
      <c r="X143" s="360"/>
      <c r="Y143" s="360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356"/>
      <c r="BN143" s="356"/>
      <c r="BO143" s="356"/>
      <c r="BP143" s="356"/>
      <c r="BQ143" s="356"/>
      <c r="BR143" s="356"/>
      <c r="BS143" s="356"/>
      <c r="BT143" s="356"/>
      <c r="BU143" s="356"/>
      <c r="BV143" s="356"/>
      <c r="BW143" s="356"/>
      <c r="BX143" s="356"/>
      <c r="BY143" s="356"/>
      <c r="BZ143" s="356"/>
      <c r="CA143" s="356"/>
      <c r="CB143" s="356"/>
      <c r="CC143" s="356"/>
      <c r="CD143" s="356"/>
      <c r="CE143" s="356"/>
      <c r="CF143" s="356"/>
      <c r="CG143" s="356"/>
      <c r="CH143" s="356"/>
      <c r="CI143" s="356"/>
      <c r="CJ143" s="356"/>
      <c r="CK143" s="356"/>
      <c r="CL143" s="356"/>
      <c r="CM143" s="356"/>
      <c r="CN143" s="356"/>
      <c r="CO143" s="356"/>
      <c r="CP143" s="356"/>
      <c r="CQ143" s="356"/>
      <c r="CR143" s="356"/>
      <c r="CS143" s="356"/>
      <c r="CT143" s="356"/>
      <c r="CU143" s="356"/>
      <c r="CV143" s="356"/>
      <c r="CW143" s="356"/>
      <c r="CX143" s="356"/>
      <c r="CY143" s="356"/>
      <c r="CZ143" s="356"/>
      <c r="DA143" s="356"/>
      <c r="DB143" s="356"/>
      <c r="DC143" s="356"/>
      <c r="DD143" s="356"/>
      <c r="DE143" s="356"/>
      <c r="DF143" s="356"/>
      <c r="DG143" s="356"/>
      <c r="DH143" s="356"/>
      <c r="DI143" s="356"/>
      <c r="DJ143" s="356"/>
      <c r="DK143" s="356"/>
      <c r="DL143" s="356"/>
      <c r="DM143" s="356"/>
      <c r="DN143" s="356"/>
      <c r="DO143" s="356"/>
      <c r="DP143" s="356"/>
      <c r="DQ143" s="356"/>
      <c r="DR143" s="356"/>
      <c r="DS143" s="356"/>
      <c r="DT143" s="356"/>
      <c r="DU143" s="356"/>
      <c r="DV143" s="356"/>
      <c r="DW143" s="356"/>
      <c r="DX143" s="356"/>
      <c r="DY143" s="356"/>
      <c r="DZ143" s="356"/>
      <c r="EA143" s="356"/>
      <c r="EB143" s="356"/>
      <c r="EC143" s="356"/>
      <c r="ED143" s="356"/>
      <c r="EE143" s="356"/>
      <c r="EF143" s="356"/>
      <c r="EG143" s="356"/>
      <c r="EH143" s="356"/>
      <c r="EI143" s="356"/>
      <c r="EJ143" s="356"/>
      <c r="EK143" s="356"/>
      <c r="EL143" s="356"/>
      <c r="EM143" s="356"/>
      <c r="EN143" s="356"/>
      <c r="EO143" s="356"/>
      <c r="EP143" s="356"/>
      <c r="EQ143" s="356"/>
      <c r="ER143" s="356"/>
      <c r="ES143" s="356"/>
      <c r="ET143" s="356"/>
      <c r="EU143" s="356"/>
      <c r="EV143" s="356"/>
      <c r="EW143" s="356"/>
      <c r="EX143" s="356"/>
      <c r="EY143" s="356"/>
      <c r="EZ143" s="356"/>
      <c r="FA143" s="356"/>
      <c r="FB143" s="356"/>
      <c r="FC143" s="356"/>
      <c r="FD143" s="356"/>
      <c r="FE143" s="356"/>
      <c r="FF143" s="356"/>
      <c r="FG143" s="356"/>
      <c r="FH143" s="356"/>
      <c r="FI143" s="356"/>
      <c r="FJ143" s="356"/>
      <c r="FK143" s="356"/>
      <c r="FL143" s="356"/>
      <c r="FM143" s="356"/>
      <c r="FN143" s="356"/>
      <c r="FO143" s="356"/>
      <c r="FP143" s="356"/>
      <c r="FQ143" s="356"/>
      <c r="FR143" s="356"/>
      <c r="FS143" s="356"/>
      <c r="FT143" s="356"/>
      <c r="FU143" s="356"/>
      <c r="FV143" s="356"/>
      <c r="FW143" s="356"/>
      <c r="FX143" s="356"/>
      <c r="FY143" s="356"/>
      <c r="FZ143" s="356"/>
      <c r="GA143" s="356"/>
      <c r="GB143" s="356"/>
    </row>
    <row r="144" spans="1:184" s="359" customFormat="1">
      <c r="A144" s="741">
        <v>106</v>
      </c>
      <c r="B144" s="357" t="s">
        <v>177</v>
      </c>
      <c r="C144" s="323" t="s">
        <v>1351</v>
      </c>
      <c r="D144" s="343" t="s">
        <v>480</v>
      </c>
      <c r="E144" s="321">
        <v>0</v>
      </c>
      <c r="F144" s="34">
        <v>0</v>
      </c>
      <c r="G144" s="34">
        <v>6</v>
      </c>
      <c r="H144" s="34">
        <v>27</v>
      </c>
      <c r="I144" s="345">
        <f t="shared" si="2"/>
        <v>33</v>
      </c>
      <c r="J144" s="349"/>
      <c r="K144" s="344"/>
      <c r="L144" s="344"/>
      <c r="M144" s="344"/>
      <c r="N144" s="344"/>
      <c r="O144" s="344"/>
      <c r="P144" s="344"/>
      <c r="Q144" s="344"/>
      <c r="R144" s="391"/>
      <c r="S144" s="341"/>
      <c r="T144" s="360"/>
      <c r="U144" s="360"/>
      <c r="V144" s="361"/>
      <c r="W144" s="361"/>
      <c r="X144" s="360"/>
      <c r="Y144" s="360"/>
      <c r="Z144" s="356"/>
      <c r="AA144" s="356"/>
      <c r="AB144" s="356"/>
      <c r="AC144" s="356"/>
      <c r="AD144" s="356"/>
      <c r="AE144" s="356"/>
      <c r="AF144" s="356"/>
      <c r="AG144" s="356"/>
      <c r="AH144" s="356"/>
      <c r="AI144" s="356"/>
      <c r="AJ144" s="356"/>
      <c r="AK144" s="356"/>
      <c r="AL144" s="356"/>
      <c r="AM144" s="356"/>
      <c r="AN144" s="356"/>
      <c r="AO144" s="356"/>
      <c r="AP144" s="356"/>
      <c r="AQ144" s="356"/>
      <c r="AR144" s="356"/>
      <c r="AS144" s="356"/>
      <c r="AT144" s="356"/>
      <c r="AU144" s="356"/>
      <c r="AV144" s="356"/>
      <c r="AW144" s="356"/>
      <c r="AX144" s="356"/>
      <c r="AY144" s="356"/>
      <c r="AZ144" s="356"/>
      <c r="BA144" s="356"/>
      <c r="BB144" s="356"/>
      <c r="BC144" s="356"/>
      <c r="BD144" s="356"/>
      <c r="BE144" s="356"/>
      <c r="BF144" s="356"/>
      <c r="BG144" s="356"/>
      <c r="BH144" s="356"/>
      <c r="BI144" s="356"/>
      <c r="BJ144" s="356"/>
      <c r="BK144" s="356"/>
      <c r="BL144" s="356"/>
      <c r="BM144" s="356"/>
      <c r="BN144" s="356"/>
      <c r="BO144" s="356"/>
      <c r="BP144" s="356"/>
      <c r="BQ144" s="356"/>
      <c r="BR144" s="356"/>
      <c r="BS144" s="356"/>
      <c r="BT144" s="356"/>
      <c r="BU144" s="356"/>
      <c r="BV144" s="356"/>
      <c r="BW144" s="356"/>
      <c r="BX144" s="356"/>
      <c r="BY144" s="356"/>
      <c r="BZ144" s="356"/>
      <c r="CA144" s="356"/>
      <c r="CB144" s="356"/>
      <c r="CC144" s="356"/>
      <c r="CD144" s="356"/>
      <c r="CE144" s="356"/>
      <c r="CF144" s="356"/>
      <c r="CG144" s="356"/>
      <c r="CH144" s="356"/>
      <c r="CI144" s="356"/>
      <c r="CJ144" s="356"/>
      <c r="CK144" s="356"/>
      <c r="CL144" s="356"/>
      <c r="CM144" s="356"/>
      <c r="CN144" s="356"/>
      <c r="CO144" s="356"/>
      <c r="CP144" s="356"/>
      <c r="CQ144" s="356"/>
      <c r="CR144" s="356"/>
      <c r="CS144" s="356"/>
      <c r="CT144" s="356"/>
      <c r="CU144" s="356"/>
      <c r="CV144" s="356"/>
      <c r="CW144" s="356"/>
      <c r="CX144" s="356"/>
      <c r="CY144" s="356"/>
      <c r="CZ144" s="356"/>
      <c r="DA144" s="356"/>
      <c r="DB144" s="356"/>
      <c r="DC144" s="356"/>
      <c r="DD144" s="356"/>
      <c r="DE144" s="356"/>
      <c r="DF144" s="356"/>
      <c r="DG144" s="356"/>
      <c r="DH144" s="356"/>
      <c r="DI144" s="356"/>
      <c r="DJ144" s="356"/>
      <c r="DK144" s="356"/>
      <c r="DL144" s="356"/>
      <c r="DM144" s="356"/>
      <c r="DN144" s="356"/>
      <c r="DO144" s="356"/>
      <c r="DP144" s="356"/>
      <c r="DQ144" s="356"/>
      <c r="DR144" s="356"/>
      <c r="DS144" s="356"/>
      <c r="DT144" s="356"/>
      <c r="DU144" s="356"/>
      <c r="DV144" s="356"/>
      <c r="DW144" s="356"/>
      <c r="DX144" s="356"/>
      <c r="DY144" s="356"/>
      <c r="DZ144" s="356"/>
      <c r="EA144" s="356"/>
      <c r="EB144" s="356"/>
      <c r="EC144" s="356"/>
      <c r="ED144" s="356"/>
      <c r="EE144" s="356"/>
      <c r="EF144" s="356"/>
      <c r="EG144" s="356"/>
      <c r="EH144" s="356"/>
      <c r="EI144" s="356"/>
      <c r="EJ144" s="356"/>
      <c r="EK144" s="356"/>
      <c r="EL144" s="356"/>
      <c r="EM144" s="356"/>
      <c r="EN144" s="356"/>
      <c r="EO144" s="356"/>
      <c r="EP144" s="356"/>
      <c r="EQ144" s="356"/>
      <c r="ER144" s="356"/>
      <c r="ES144" s="356"/>
      <c r="ET144" s="356"/>
      <c r="EU144" s="356"/>
      <c r="EV144" s="356"/>
      <c r="EW144" s="356"/>
      <c r="EX144" s="356"/>
      <c r="EY144" s="356"/>
      <c r="EZ144" s="356"/>
      <c r="FA144" s="356"/>
      <c r="FB144" s="356"/>
      <c r="FC144" s="356"/>
      <c r="FD144" s="356"/>
      <c r="FE144" s="356"/>
      <c r="FF144" s="356"/>
      <c r="FG144" s="356"/>
      <c r="FH144" s="356"/>
      <c r="FI144" s="356"/>
      <c r="FJ144" s="356"/>
      <c r="FK144" s="356"/>
      <c r="FL144" s="356"/>
      <c r="FM144" s="356"/>
      <c r="FN144" s="356"/>
      <c r="FO144" s="356"/>
      <c r="FP144" s="356"/>
      <c r="FQ144" s="356"/>
      <c r="FR144" s="356"/>
      <c r="FS144" s="356"/>
      <c r="FT144" s="356"/>
      <c r="FU144" s="356"/>
      <c r="FV144" s="356"/>
      <c r="FW144" s="356"/>
      <c r="FX144" s="356"/>
      <c r="FY144" s="356"/>
      <c r="FZ144" s="356"/>
      <c r="GA144" s="356"/>
      <c r="GB144" s="356"/>
    </row>
    <row r="145" spans="1:184" s="359" customFormat="1">
      <c r="A145" s="741">
        <v>107</v>
      </c>
      <c r="B145" s="357" t="s">
        <v>179</v>
      </c>
      <c r="C145" s="323" t="s">
        <v>1351</v>
      </c>
      <c r="D145" s="343" t="s">
        <v>480</v>
      </c>
      <c r="E145" s="321">
        <v>0</v>
      </c>
      <c r="F145" s="34">
        <v>0</v>
      </c>
      <c r="G145" s="34">
        <v>3</v>
      </c>
      <c r="H145" s="34">
        <v>31</v>
      </c>
      <c r="I145" s="345">
        <f t="shared" ref="I145:I206" si="3">E145+F145+G145+H145</f>
        <v>34</v>
      </c>
      <c r="J145" s="349"/>
      <c r="K145" s="344"/>
      <c r="L145" s="344"/>
      <c r="M145" s="344"/>
      <c r="N145" s="344"/>
      <c r="O145" s="344"/>
      <c r="P145" s="344"/>
      <c r="Q145" s="344"/>
      <c r="R145" s="391"/>
      <c r="S145" s="341"/>
      <c r="T145" s="360"/>
      <c r="U145" s="362"/>
      <c r="V145" s="361"/>
      <c r="W145" s="361"/>
      <c r="X145" s="360"/>
      <c r="Y145" s="360"/>
      <c r="Z145" s="356"/>
      <c r="AA145" s="356"/>
      <c r="AB145" s="356"/>
      <c r="AC145" s="356"/>
      <c r="AD145" s="356"/>
      <c r="AE145" s="356"/>
      <c r="AF145" s="356"/>
      <c r="AG145" s="356"/>
      <c r="AH145" s="356"/>
      <c r="AI145" s="356"/>
      <c r="AJ145" s="356"/>
      <c r="AK145" s="356"/>
      <c r="AL145" s="356"/>
      <c r="AM145" s="356"/>
      <c r="AN145" s="356"/>
      <c r="AO145" s="356"/>
      <c r="AP145" s="356"/>
      <c r="AQ145" s="356"/>
      <c r="AR145" s="356"/>
      <c r="AS145" s="356"/>
      <c r="AT145" s="356"/>
      <c r="AU145" s="356"/>
      <c r="AV145" s="356"/>
      <c r="AW145" s="356"/>
      <c r="AX145" s="356"/>
      <c r="AY145" s="356"/>
      <c r="AZ145" s="356"/>
      <c r="BA145" s="356"/>
      <c r="BB145" s="356"/>
      <c r="BC145" s="356"/>
      <c r="BD145" s="356"/>
      <c r="BE145" s="356"/>
      <c r="BF145" s="356"/>
      <c r="BG145" s="356"/>
      <c r="BH145" s="356"/>
      <c r="BI145" s="356"/>
      <c r="BJ145" s="356"/>
      <c r="BK145" s="356"/>
      <c r="BL145" s="356"/>
      <c r="BM145" s="356"/>
      <c r="BN145" s="356"/>
      <c r="BO145" s="356"/>
      <c r="BP145" s="356"/>
      <c r="BQ145" s="356"/>
      <c r="BR145" s="356"/>
      <c r="BS145" s="356"/>
      <c r="BT145" s="356"/>
      <c r="BU145" s="356"/>
      <c r="BV145" s="356"/>
      <c r="BW145" s="356"/>
      <c r="BX145" s="356"/>
      <c r="BY145" s="356"/>
      <c r="BZ145" s="356"/>
      <c r="CA145" s="356"/>
      <c r="CB145" s="356"/>
      <c r="CC145" s="356"/>
      <c r="CD145" s="356"/>
      <c r="CE145" s="356"/>
      <c r="CF145" s="356"/>
      <c r="CG145" s="356"/>
      <c r="CH145" s="356"/>
      <c r="CI145" s="356"/>
      <c r="CJ145" s="356"/>
      <c r="CK145" s="356"/>
      <c r="CL145" s="356"/>
      <c r="CM145" s="356"/>
      <c r="CN145" s="356"/>
      <c r="CO145" s="356"/>
      <c r="CP145" s="356"/>
      <c r="CQ145" s="356"/>
      <c r="CR145" s="356"/>
      <c r="CS145" s="356"/>
      <c r="CT145" s="356"/>
      <c r="CU145" s="356"/>
      <c r="CV145" s="356"/>
      <c r="CW145" s="356"/>
      <c r="CX145" s="356"/>
      <c r="CY145" s="356"/>
      <c r="CZ145" s="356"/>
      <c r="DA145" s="356"/>
      <c r="DB145" s="356"/>
      <c r="DC145" s="356"/>
      <c r="DD145" s="356"/>
      <c r="DE145" s="356"/>
      <c r="DF145" s="356"/>
      <c r="DG145" s="356"/>
      <c r="DH145" s="356"/>
      <c r="DI145" s="356"/>
      <c r="DJ145" s="356"/>
      <c r="DK145" s="356"/>
      <c r="DL145" s="356"/>
      <c r="DM145" s="356"/>
      <c r="DN145" s="356"/>
      <c r="DO145" s="356"/>
      <c r="DP145" s="356"/>
      <c r="DQ145" s="356"/>
      <c r="DR145" s="356"/>
      <c r="DS145" s="356"/>
      <c r="DT145" s="356"/>
      <c r="DU145" s="356"/>
      <c r="DV145" s="356"/>
      <c r="DW145" s="356"/>
      <c r="DX145" s="356"/>
      <c r="DY145" s="356"/>
      <c r="DZ145" s="356"/>
      <c r="EA145" s="356"/>
      <c r="EB145" s="356"/>
      <c r="EC145" s="356"/>
      <c r="ED145" s="356"/>
      <c r="EE145" s="356"/>
      <c r="EF145" s="356"/>
      <c r="EG145" s="356"/>
      <c r="EH145" s="356"/>
      <c r="EI145" s="356"/>
      <c r="EJ145" s="356"/>
      <c r="EK145" s="356"/>
      <c r="EL145" s="356"/>
      <c r="EM145" s="356"/>
      <c r="EN145" s="356"/>
      <c r="EO145" s="356"/>
      <c r="EP145" s="356"/>
      <c r="EQ145" s="356"/>
      <c r="ER145" s="356"/>
      <c r="ES145" s="356"/>
      <c r="ET145" s="356"/>
      <c r="EU145" s="356"/>
      <c r="EV145" s="356"/>
      <c r="EW145" s="356"/>
      <c r="EX145" s="356"/>
      <c r="EY145" s="356"/>
      <c r="EZ145" s="356"/>
      <c r="FA145" s="356"/>
      <c r="FB145" s="356"/>
      <c r="FC145" s="356"/>
      <c r="FD145" s="356"/>
      <c r="FE145" s="356"/>
      <c r="FF145" s="356"/>
      <c r="FG145" s="356"/>
      <c r="FH145" s="356"/>
      <c r="FI145" s="356"/>
      <c r="FJ145" s="356"/>
      <c r="FK145" s="356"/>
      <c r="FL145" s="356"/>
      <c r="FM145" s="356"/>
      <c r="FN145" s="356"/>
      <c r="FO145" s="356"/>
      <c r="FP145" s="356"/>
      <c r="FQ145" s="356"/>
      <c r="FR145" s="356"/>
      <c r="FS145" s="356"/>
      <c r="FT145" s="356"/>
      <c r="FU145" s="356"/>
      <c r="FV145" s="356"/>
      <c r="FW145" s="356"/>
      <c r="FX145" s="356"/>
      <c r="FY145" s="356"/>
      <c r="FZ145" s="356"/>
      <c r="GA145" s="356"/>
      <c r="GB145" s="356"/>
    </row>
    <row r="146" spans="1:184" s="359" customFormat="1">
      <c r="A146" s="741">
        <v>108</v>
      </c>
      <c r="B146" s="357" t="s">
        <v>180</v>
      </c>
      <c r="C146" s="323" t="s">
        <v>1351</v>
      </c>
      <c r="D146" s="343" t="s">
        <v>480</v>
      </c>
      <c r="E146" s="321">
        <v>0</v>
      </c>
      <c r="F146" s="34">
        <v>0</v>
      </c>
      <c r="G146" s="34">
        <v>6</v>
      </c>
      <c r="H146" s="34">
        <v>26</v>
      </c>
      <c r="I146" s="345">
        <f t="shared" si="3"/>
        <v>32</v>
      </c>
      <c r="J146" s="349"/>
      <c r="K146" s="344"/>
      <c r="L146" s="344"/>
      <c r="M146" s="344"/>
      <c r="N146" s="344"/>
      <c r="O146" s="344"/>
      <c r="P146" s="344"/>
      <c r="Q146" s="344"/>
      <c r="R146" s="391"/>
      <c r="S146" s="341"/>
      <c r="T146" s="360"/>
      <c r="U146" s="362">
        <v>1</v>
      </c>
      <c r="V146" s="361"/>
      <c r="W146" s="361"/>
      <c r="X146" s="360"/>
      <c r="Y146" s="360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356"/>
      <c r="BN146" s="356"/>
      <c r="BO146" s="356"/>
      <c r="BP146" s="356"/>
      <c r="BQ146" s="356"/>
      <c r="BR146" s="356"/>
      <c r="BS146" s="356"/>
      <c r="BT146" s="356"/>
      <c r="BU146" s="356"/>
      <c r="BV146" s="356"/>
      <c r="BW146" s="356"/>
      <c r="BX146" s="356"/>
      <c r="BY146" s="356"/>
      <c r="BZ146" s="356"/>
      <c r="CA146" s="356"/>
      <c r="CB146" s="356"/>
      <c r="CC146" s="356"/>
      <c r="CD146" s="356"/>
      <c r="CE146" s="356"/>
      <c r="CF146" s="356"/>
      <c r="CG146" s="356"/>
      <c r="CH146" s="356"/>
      <c r="CI146" s="356"/>
      <c r="CJ146" s="356"/>
      <c r="CK146" s="356"/>
      <c r="CL146" s="356"/>
      <c r="CM146" s="356"/>
      <c r="CN146" s="356"/>
      <c r="CO146" s="356"/>
      <c r="CP146" s="356"/>
      <c r="CQ146" s="356"/>
      <c r="CR146" s="356"/>
      <c r="CS146" s="356"/>
      <c r="CT146" s="356"/>
      <c r="CU146" s="356"/>
      <c r="CV146" s="356"/>
      <c r="CW146" s="356"/>
      <c r="CX146" s="356"/>
      <c r="CY146" s="356"/>
      <c r="CZ146" s="356"/>
      <c r="DA146" s="356"/>
      <c r="DB146" s="356"/>
      <c r="DC146" s="356"/>
      <c r="DD146" s="356"/>
      <c r="DE146" s="356"/>
      <c r="DF146" s="356"/>
      <c r="DG146" s="356"/>
      <c r="DH146" s="356"/>
      <c r="DI146" s="356"/>
      <c r="DJ146" s="356"/>
      <c r="DK146" s="356"/>
      <c r="DL146" s="356"/>
      <c r="DM146" s="356"/>
      <c r="DN146" s="356"/>
      <c r="DO146" s="356"/>
      <c r="DP146" s="356"/>
      <c r="DQ146" s="356"/>
      <c r="DR146" s="356"/>
      <c r="DS146" s="356"/>
      <c r="DT146" s="356"/>
      <c r="DU146" s="356"/>
      <c r="DV146" s="356"/>
      <c r="DW146" s="356"/>
      <c r="DX146" s="356"/>
      <c r="DY146" s="356"/>
      <c r="DZ146" s="356"/>
      <c r="EA146" s="356"/>
      <c r="EB146" s="356"/>
      <c r="EC146" s="356"/>
      <c r="ED146" s="356"/>
      <c r="EE146" s="356"/>
      <c r="EF146" s="356"/>
      <c r="EG146" s="356"/>
      <c r="EH146" s="356"/>
      <c r="EI146" s="356"/>
      <c r="EJ146" s="356"/>
      <c r="EK146" s="356"/>
      <c r="EL146" s="356"/>
      <c r="EM146" s="356"/>
      <c r="EN146" s="356"/>
      <c r="EO146" s="356"/>
      <c r="EP146" s="356"/>
      <c r="EQ146" s="356"/>
      <c r="ER146" s="356"/>
      <c r="ES146" s="356"/>
      <c r="ET146" s="356"/>
      <c r="EU146" s="356"/>
      <c r="EV146" s="356"/>
      <c r="EW146" s="356"/>
      <c r="EX146" s="356"/>
      <c r="EY146" s="356"/>
      <c r="EZ146" s="356"/>
      <c r="FA146" s="356"/>
      <c r="FB146" s="356"/>
      <c r="FC146" s="356"/>
      <c r="FD146" s="356"/>
      <c r="FE146" s="356"/>
      <c r="FF146" s="356"/>
      <c r="FG146" s="356"/>
      <c r="FH146" s="356"/>
      <c r="FI146" s="356"/>
      <c r="FJ146" s="356"/>
      <c r="FK146" s="356"/>
      <c r="FL146" s="356"/>
      <c r="FM146" s="356"/>
      <c r="FN146" s="356"/>
      <c r="FO146" s="356"/>
      <c r="FP146" s="356"/>
      <c r="FQ146" s="356"/>
      <c r="FR146" s="356"/>
      <c r="FS146" s="356"/>
      <c r="FT146" s="356"/>
      <c r="FU146" s="356"/>
      <c r="FV146" s="356"/>
      <c r="FW146" s="356"/>
      <c r="FX146" s="356"/>
      <c r="FY146" s="356"/>
      <c r="FZ146" s="356"/>
      <c r="GA146" s="356"/>
      <c r="GB146" s="356"/>
    </row>
    <row r="147" spans="1:184" s="359" customFormat="1">
      <c r="A147" s="741">
        <v>109</v>
      </c>
      <c r="B147" s="357" t="s">
        <v>181</v>
      </c>
      <c r="C147" s="323" t="s">
        <v>1351</v>
      </c>
      <c r="D147" s="343" t="s">
        <v>480</v>
      </c>
      <c r="E147" s="321">
        <v>0</v>
      </c>
      <c r="F147" s="34">
        <v>0</v>
      </c>
      <c r="G147" s="34">
        <v>4</v>
      </c>
      <c r="H147" s="34">
        <v>29</v>
      </c>
      <c r="I147" s="345">
        <f t="shared" si="3"/>
        <v>33</v>
      </c>
      <c r="J147" s="349"/>
      <c r="K147" s="344"/>
      <c r="L147" s="344"/>
      <c r="M147" s="344"/>
      <c r="N147" s="344"/>
      <c r="O147" s="344"/>
      <c r="P147" s="344"/>
      <c r="Q147" s="344"/>
      <c r="R147" s="391"/>
      <c r="S147" s="341"/>
      <c r="T147" s="360"/>
      <c r="U147" s="360"/>
      <c r="V147" s="361"/>
      <c r="W147" s="361"/>
      <c r="X147" s="360"/>
      <c r="Y147" s="360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356"/>
      <c r="BN147" s="356"/>
      <c r="BO147" s="356"/>
      <c r="BP147" s="356"/>
      <c r="BQ147" s="356"/>
      <c r="BR147" s="356"/>
      <c r="BS147" s="356"/>
      <c r="BT147" s="356"/>
      <c r="BU147" s="356"/>
      <c r="BV147" s="356"/>
      <c r="BW147" s="356"/>
      <c r="BX147" s="356"/>
      <c r="BY147" s="356"/>
      <c r="BZ147" s="356"/>
      <c r="CA147" s="356"/>
      <c r="CB147" s="356"/>
      <c r="CC147" s="356"/>
      <c r="CD147" s="356"/>
      <c r="CE147" s="356"/>
      <c r="CF147" s="356"/>
      <c r="CG147" s="356"/>
      <c r="CH147" s="356"/>
      <c r="CI147" s="356"/>
      <c r="CJ147" s="356"/>
      <c r="CK147" s="356"/>
      <c r="CL147" s="356"/>
      <c r="CM147" s="356"/>
      <c r="CN147" s="356"/>
      <c r="CO147" s="356"/>
      <c r="CP147" s="356"/>
      <c r="CQ147" s="356"/>
      <c r="CR147" s="356"/>
      <c r="CS147" s="356"/>
      <c r="CT147" s="356"/>
      <c r="CU147" s="356"/>
      <c r="CV147" s="356"/>
      <c r="CW147" s="356"/>
      <c r="CX147" s="356"/>
      <c r="CY147" s="356"/>
      <c r="CZ147" s="356"/>
      <c r="DA147" s="356"/>
      <c r="DB147" s="356"/>
      <c r="DC147" s="356"/>
      <c r="DD147" s="356"/>
      <c r="DE147" s="356"/>
      <c r="DF147" s="356"/>
      <c r="DG147" s="356"/>
      <c r="DH147" s="356"/>
      <c r="DI147" s="356"/>
      <c r="DJ147" s="356"/>
      <c r="DK147" s="356"/>
      <c r="DL147" s="356"/>
      <c r="DM147" s="356"/>
      <c r="DN147" s="356"/>
      <c r="DO147" s="356"/>
      <c r="DP147" s="356"/>
      <c r="DQ147" s="356"/>
      <c r="DR147" s="356"/>
      <c r="DS147" s="356"/>
      <c r="DT147" s="356"/>
      <c r="DU147" s="356"/>
      <c r="DV147" s="356"/>
      <c r="DW147" s="356"/>
      <c r="DX147" s="356"/>
      <c r="DY147" s="356"/>
      <c r="DZ147" s="356"/>
      <c r="EA147" s="356"/>
      <c r="EB147" s="356"/>
      <c r="EC147" s="356"/>
      <c r="ED147" s="356"/>
      <c r="EE147" s="356"/>
      <c r="EF147" s="356"/>
      <c r="EG147" s="356"/>
      <c r="EH147" s="356"/>
      <c r="EI147" s="356"/>
      <c r="EJ147" s="356"/>
      <c r="EK147" s="356"/>
      <c r="EL147" s="356"/>
      <c r="EM147" s="356"/>
      <c r="EN147" s="356"/>
      <c r="EO147" s="356"/>
      <c r="EP147" s="356"/>
      <c r="EQ147" s="356"/>
      <c r="ER147" s="356"/>
      <c r="ES147" s="356"/>
      <c r="ET147" s="356"/>
      <c r="EU147" s="356"/>
      <c r="EV147" s="356"/>
      <c r="EW147" s="356"/>
      <c r="EX147" s="356"/>
      <c r="EY147" s="356"/>
      <c r="EZ147" s="356"/>
      <c r="FA147" s="356"/>
      <c r="FB147" s="356"/>
      <c r="FC147" s="356"/>
      <c r="FD147" s="356"/>
      <c r="FE147" s="356"/>
      <c r="FF147" s="356"/>
      <c r="FG147" s="356"/>
      <c r="FH147" s="356"/>
      <c r="FI147" s="356"/>
      <c r="FJ147" s="356"/>
      <c r="FK147" s="356"/>
      <c r="FL147" s="356"/>
      <c r="FM147" s="356"/>
      <c r="FN147" s="356"/>
      <c r="FO147" s="356"/>
      <c r="FP147" s="356"/>
      <c r="FQ147" s="356"/>
      <c r="FR147" s="356"/>
      <c r="FS147" s="356"/>
      <c r="FT147" s="356"/>
      <c r="FU147" s="356"/>
      <c r="FV147" s="356"/>
      <c r="FW147" s="356"/>
      <c r="FX147" s="356"/>
      <c r="FY147" s="356"/>
      <c r="FZ147" s="356"/>
      <c r="GA147" s="356"/>
      <c r="GB147" s="356"/>
    </row>
    <row r="148" spans="1:184" s="359" customFormat="1">
      <c r="A148" s="741">
        <v>110</v>
      </c>
      <c r="B148" s="357" t="s">
        <v>182</v>
      </c>
      <c r="C148" s="323" t="s">
        <v>1351</v>
      </c>
      <c r="D148" s="343" t="s">
        <v>480</v>
      </c>
      <c r="E148" s="321">
        <v>0</v>
      </c>
      <c r="F148" s="34">
        <v>0</v>
      </c>
      <c r="G148" s="34">
        <v>6</v>
      </c>
      <c r="H148" s="34">
        <v>25</v>
      </c>
      <c r="I148" s="345">
        <f t="shared" si="3"/>
        <v>31</v>
      </c>
      <c r="J148" s="349"/>
      <c r="K148" s="344"/>
      <c r="L148" s="344"/>
      <c r="M148" s="344"/>
      <c r="N148" s="344"/>
      <c r="O148" s="344"/>
      <c r="P148" s="344"/>
      <c r="Q148" s="344"/>
      <c r="R148" s="391"/>
      <c r="S148" s="341"/>
      <c r="T148" s="360"/>
      <c r="U148" s="360"/>
      <c r="V148" s="361"/>
      <c r="W148" s="361"/>
      <c r="X148" s="360"/>
      <c r="Y148" s="360"/>
      <c r="Z148" s="356"/>
      <c r="AA148" s="356"/>
      <c r="AB148" s="356"/>
      <c r="AC148" s="356"/>
      <c r="AD148" s="356"/>
      <c r="AE148" s="356"/>
      <c r="AF148" s="356"/>
      <c r="AG148" s="356"/>
      <c r="AH148" s="356"/>
      <c r="AI148" s="356"/>
      <c r="AJ148" s="356"/>
      <c r="AK148" s="356"/>
      <c r="AL148" s="356"/>
      <c r="AM148" s="356"/>
      <c r="AN148" s="356"/>
      <c r="AO148" s="356"/>
      <c r="AP148" s="356"/>
      <c r="AQ148" s="356"/>
      <c r="AR148" s="356"/>
      <c r="AS148" s="356"/>
      <c r="AT148" s="356"/>
      <c r="AU148" s="356"/>
      <c r="AV148" s="356"/>
      <c r="AW148" s="356"/>
      <c r="AX148" s="356"/>
      <c r="AY148" s="356"/>
      <c r="AZ148" s="356"/>
      <c r="BA148" s="356"/>
      <c r="BB148" s="356"/>
      <c r="BC148" s="356"/>
      <c r="BD148" s="356"/>
      <c r="BE148" s="356"/>
      <c r="BF148" s="356"/>
      <c r="BG148" s="356"/>
      <c r="BH148" s="356"/>
      <c r="BI148" s="356"/>
      <c r="BJ148" s="356"/>
      <c r="BK148" s="356"/>
      <c r="BL148" s="356"/>
      <c r="BM148" s="356"/>
      <c r="BN148" s="356"/>
      <c r="BO148" s="356"/>
      <c r="BP148" s="356"/>
      <c r="BQ148" s="356"/>
      <c r="BR148" s="356"/>
      <c r="BS148" s="356"/>
      <c r="BT148" s="356"/>
      <c r="BU148" s="356"/>
      <c r="BV148" s="356"/>
      <c r="BW148" s="356"/>
      <c r="BX148" s="356"/>
      <c r="BY148" s="356"/>
      <c r="BZ148" s="356"/>
      <c r="CA148" s="356"/>
      <c r="CB148" s="356"/>
      <c r="CC148" s="356"/>
      <c r="CD148" s="356"/>
      <c r="CE148" s="356"/>
      <c r="CF148" s="356"/>
      <c r="CG148" s="356"/>
      <c r="CH148" s="356"/>
      <c r="CI148" s="356"/>
      <c r="CJ148" s="356"/>
      <c r="CK148" s="356"/>
      <c r="CL148" s="356"/>
      <c r="CM148" s="356"/>
      <c r="CN148" s="356"/>
      <c r="CO148" s="356"/>
      <c r="CP148" s="356"/>
      <c r="CQ148" s="356"/>
      <c r="CR148" s="356"/>
      <c r="CS148" s="356"/>
      <c r="CT148" s="356"/>
      <c r="CU148" s="356"/>
      <c r="CV148" s="356"/>
      <c r="CW148" s="356"/>
      <c r="CX148" s="356"/>
      <c r="CY148" s="356"/>
      <c r="CZ148" s="356"/>
      <c r="DA148" s="356"/>
      <c r="DB148" s="356"/>
      <c r="DC148" s="356"/>
      <c r="DD148" s="356"/>
      <c r="DE148" s="356"/>
      <c r="DF148" s="356"/>
      <c r="DG148" s="356"/>
      <c r="DH148" s="356"/>
      <c r="DI148" s="356"/>
      <c r="DJ148" s="356"/>
      <c r="DK148" s="356"/>
      <c r="DL148" s="356"/>
      <c r="DM148" s="356"/>
      <c r="DN148" s="356"/>
      <c r="DO148" s="356"/>
      <c r="DP148" s="356"/>
      <c r="DQ148" s="356"/>
      <c r="DR148" s="356"/>
      <c r="DS148" s="356"/>
      <c r="DT148" s="356"/>
      <c r="DU148" s="356"/>
      <c r="DV148" s="356"/>
      <c r="DW148" s="356"/>
      <c r="DX148" s="356"/>
      <c r="DY148" s="356"/>
      <c r="DZ148" s="356"/>
      <c r="EA148" s="356"/>
      <c r="EB148" s="356"/>
      <c r="EC148" s="356"/>
      <c r="ED148" s="356"/>
      <c r="EE148" s="356"/>
      <c r="EF148" s="356"/>
      <c r="EG148" s="356"/>
      <c r="EH148" s="356"/>
      <c r="EI148" s="356"/>
      <c r="EJ148" s="356"/>
      <c r="EK148" s="356"/>
      <c r="EL148" s="356"/>
      <c r="EM148" s="356"/>
      <c r="EN148" s="356"/>
      <c r="EO148" s="356"/>
      <c r="EP148" s="356"/>
      <c r="EQ148" s="356"/>
      <c r="ER148" s="356"/>
      <c r="ES148" s="356"/>
      <c r="ET148" s="356"/>
      <c r="EU148" s="356"/>
      <c r="EV148" s="356"/>
      <c r="EW148" s="356"/>
      <c r="EX148" s="356"/>
      <c r="EY148" s="356"/>
      <c r="EZ148" s="356"/>
      <c r="FA148" s="356"/>
      <c r="FB148" s="356"/>
      <c r="FC148" s="356"/>
      <c r="FD148" s="356"/>
      <c r="FE148" s="356"/>
      <c r="FF148" s="356"/>
      <c r="FG148" s="356"/>
      <c r="FH148" s="356"/>
      <c r="FI148" s="356"/>
      <c r="FJ148" s="356"/>
      <c r="FK148" s="356"/>
      <c r="FL148" s="356"/>
      <c r="FM148" s="356"/>
      <c r="FN148" s="356"/>
      <c r="FO148" s="356"/>
      <c r="FP148" s="356"/>
      <c r="FQ148" s="356"/>
      <c r="FR148" s="356"/>
      <c r="FS148" s="356"/>
      <c r="FT148" s="356"/>
      <c r="FU148" s="356"/>
      <c r="FV148" s="356"/>
      <c r="FW148" s="356"/>
      <c r="FX148" s="356"/>
      <c r="FY148" s="356"/>
      <c r="FZ148" s="356"/>
      <c r="GA148" s="356"/>
      <c r="GB148" s="356"/>
    </row>
    <row r="149" spans="1:184" s="359" customFormat="1">
      <c r="A149" s="741">
        <v>111</v>
      </c>
      <c r="B149" s="357" t="s">
        <v>184</v>
      </c>
      <c r="C149" s="323" t="s">
        <v>1351</v>
      </c>
      <c r="D149" s="343" t="s">
        <v>480</v>
      </c>
      <c r="E149" s="321">
        <v>0</v>
      </c>
      <c r="F149" s="34">
        <v>0</v>
      </c>
      <c r="G149" s="34">
        <v>8</v>
      </c>
      <c r="H149" s="34">
        <v>23</v>
      </c>
      <c r="I149" s="345">
        <f t="shared" si="3"/>
        <v>31</v>
      </c>
      <c r="J149" s="349"/>
      <c r="K149" s="344"/>
      <c r="L149" s="344"/>
      <c r="M149" s="344"/>
      <c r="N149" s="344"/>
      <c r="O149" s="344"/>
      <c r="P149" s="344"/>
      <c r="Q149" s="344"/>
      <c r="R149" s="391"/>
      <c r="S149" s="341"/>
      <c r="T149" s="360"/>
      <c r="U149" s="360"/>
      <c r="V149" s="361"/>
      <c r="W149" s="361"/>
      <c r="X149" s="360"/>
      <c r="Y149" s="360">
        <v>1</v>
      </c>
      <c r="Z149" s="356"/>
      <c r="AA149" s="356"/>
      <c r="AB149" s="356"/>
      <c r="AC149" s="356"/>
      <c r="AD149" s="356"/>
      <c r="AE149" s="356"/>
      <c r="AF149" s="356"/>
      <c r="AG149" s="356"/>
      <c r="AH149" s="356"/>
      <c r="AI149" s="356"/>
      <c r="AJ149" s="356"/>
      <c r="AK149" s="356"/>
      <c r="AL149" s="356"/>
      <c r="AM149" s="356"/>
      <c r="AN149" s="356"/>
      <c r="AO149" s="356"/>
      <c r="AP149" s="356"/>
      <c r="AQ149" s="356"/>
      <c r="AR149" s="356"/>
      <c r="AS149" s="356"/>
      <c r="AT149" s="356"/>
      <c r="AU149" s="356"/>
      <c r="AV149" s="356"/>
      <c r="AW149" s="356"/>
      <c r="AX149" s="356"/>
      <c r="AY149" s="356"/>
      <c r="AZ149" s="356"/>
      <c r="BA149" s="356"/>
      <c r="BB149" s="356"/>
      <c r="BC149" s="356"/>
      <c r="BD149" s="356"/>
      <c r="BE149" s="356"/>
      <c r="BF149" s="356"/>
      <c r="BG149" s="356"/>
      <c r="BH149" s="356"/>
      <c r="BI149" s="356"/>
      <c r="BJ149" s="356"/>
      <c r="BK149" s="356"/>
      <c r="BL149" s="356"/>
      <c r="BM149" s="356"/>
      <c r="BN149" s="356"/>
      <c r="BO149" s="356"/>
      <c r="BP149" s="356"/>
      <c r="BQ149" s="356"/>
      <c r="BR149" s="356"/>
      <c r="BS149" s="356"/>
      <c r="BT149" s="356"/>
      <c r="BU149" s="356"/>
      <c r="BV149" s="356"/>
      <c r="BW149" s="356"/>
      <c r="BX149" s="356"/>
      <c r="BY149" s="356"/>
      <c r="BZ149" s="356"/>
      <c r="CA149" s="356"/>
      <c r="CB149" s="356"/>
      <c r="CC149" s="356"/>
      <c r="CD149" s="356"/>
      <c r="CE149" s="356"/>
      <c r="CF149" s="356"/>
      <c r="CG149" s="356"/>
      <c r="CH149" s="356"/>
      <c r="CI149" s="356"/>
      <c r="CJ149" s="356"/>
      <c r="CK149" s="356"/>
      <c r="CL149" s="356"/>
      <c r="CM149" s="356"/>
      <c r="CN149" s="356"/>
      <c r="CO149" s="356"/>
      <c r="CP149" s="356"/>
      <c r="CQ149" s="356"/>
      <c r="CR149" s="356"/>
      <c r="CS149" s="356"/>
      <c r="CT149" s="356"/>
      <c r="CU149" s="356"/>
      <c r="CV149" s="356"/>
      <c r="CW149" s="356"/>
      <c r="CX149" s="356"/>
      <c r="CY149" s="356"/>
      <c r="CZ149" s="356"/>
      <c r="DA149" s="356"/>
      <c r="DB149" s="356"/>
      <c r="DC149" s="356"/>
      <c r="DD149" s="356"/>
      <c r="DE149" s="356"/>
      <c r="DF149" s="356"/>
      <c r="DG149" s="356"/>
      <c r="DH149" s="356"/>
      <c r="DI149" s="356"/>
      <c r="DJ149" s="356"/>
      <c r="DK149" s="356"/>
      <c r="DL149" s="356"/>
      <c r="DM149" s="356"/>
      <c r="DN149" s="356"/>
      <c r="DO149" s="356"/>
      <c r="DP149" s="356"/>
      <c r="DQ149" s="356"/>
      <c r="DR149" s="356"/>
      <c r="DS149" s="356"/>
      <c r="DT149" s="356"/>
      <c r="DU149" s="356"/>
      <c r="DV149" s="356"/>
      <c r="DW149" s="356"/>
      <c r="DX149" s="356"/>
      <c r="DY149" s="356"/>
      <c r="DZ149" s="356"/>
      <c r="EA149" s="356"/>
      <c r="EB149" s="356"/>
      <c r="EC149" s="356"/>
      <c r="ED149" s="356"/>
      <c r="EE149" s="356"/>
      <c r="EF149" s="356"/>
      <c r="EG149" s="356"/>
      <c r="EH149" s="356"/>
      <c r="EI149" s="356"/>
      <c r="EJ149" s="356"/>
      <c r="EK149" s="356"/>
      <c r="EL149" s="356"/>
      <c r="EM149" s="356"/>
      <c r="EN149" s="356"/>
      <c r="EO149" s="356"/>
      <c r="EP149" s="356"/>
      <c r="EQ149" s="356"/>
      <c r="ER149" s="356"/>
      <c r="ES149" s="356"/>
      <c r="ET149" s="356"/>
      <c r="EU149" s="356"/>
      <c r="EV149" s="356"/>
      <c r="EW149" s="356"/>
      <c r="EX149" s="356"/>
      <c r="EY149" s="356"/>
      <c r="EZ149" s="356"/>
      <c r="FA149" s="356"/>
      <c r="FB149" s="356"/>
      <c r="FC149" s="356"/>
      <c r="FD149" s="356"/>
      <c r="FE149" s="356"/>
      <c r="FF149" s="356"/>
      <c r="FG149" s="356"/>
      <c r="FH149" s="356"/>
      <c r="FI149" s="356"/>
      <c r="FJ149" s="356"/>
      <c r="FK149" s="356"/>
      <c r="FL149" s="356"/>
      <c r="FM149" s="356"/>
      <c r="FN149" s="356"/>
      <c r="FO149" s="356"/>
      <c r="FP149" s="356"/>
      <c r="FQ149" s="356"/>
      <c r="FR149" s="356"/>
      <c r="FS149" s="356"/>
      <c r="FT149" s="356"/>
      <c r="FU149" s="356"/>
      <c r="FV149" s="356"/>
      <c r="FW149" s="356"/>
      <c r="FX149" s="356"/>
      <c r="FY149" s="356"/>
      <c r="FZ149" s="356"/>
      <c r="GA149" s="356"/>
      <c r="GB149" s="356"/>
    </row>
    <row r="150" spans="1:184" s="359" customFormat="1">
      <c r="A150" s="741">
        <v>112</v>
      </c>
      <c r="B150" s="357" t="s">
        <v>185</v>
      </c>
      <c r="C150" s="323" t="s">
        <v>1351</v>
      </c>
      <c r="D150" s="343" t="s">
        <v>480</v>
      </c>
      <c r="E150" s="321"/>
      <c r="F150" s="34"/>
      <c r="G150" s="34"/>
      <c r="H150" s="34"/>
      <c r="I150" s="345"/>
      <c r="J150" s="349"/>
      <c r="K150" s="344"/>
      <c r="L150" s="344"/>
      <c r="M150" s="344"/>
      <c r="N150" s="344"/>
      <c r="O150" s="344"/>
      <c r="P150" s="344"/>
      <c r="Q150" s="344"/>
      <c r="R150" s="391"/>
      <c r="S150" s="341"/>
      <c r="T150" s="360"/>
      <c r="U150" s="360"/>
      <c r="V150" s="361"/>
      <c r="W150" s="361"/>
      <c r="X150" s="360"/>
      <c r="Y150" s="360"/>
      <c r="Z150" s="356"/>
      <c r="AA150" s="356"/>
      <c r="AB150" s="356"/>
      <c r="AC150" s="356"/>
      <c r="AD150" s="356"/>
      <c r="AE150" s="356"/>
      <c r="AF150" s="356"/>
      <c r="AG150" s="356"/>
      <c r="AH150" s="356"/>
      <c r="AI150" s="356"/>
      <c r="AJ150" s="356"/>
      <c r="AK150" s="356"/>
      <c r="AL150" s="356"/>
      <c r="AM150" s="356"/>
      <c r="AN150" s="356"/>
      <c r="AO150" s="356"/>
      <c r="AP150" s="356"/>
      <c r="AQ150" s="356"/>
      <c r="AR150" s="356"/>
      <c r="AS150" s="356"/>
      <c r="AT150" s="356"/>
      <c r="AU150" s="356"/>
      <c r="AV150" s="356"/>
      <c r="AW150" s="356"/>
      <c r="AX150" s="356"/>
      <c r="AY150" s="356"/>
      <c r="AZ150" s="356"/>
      <c r="BA150" s="356"/>
      <c r="BB150" s="356"/>
      <c r="BC150" s="356"/>
      <c r="BD150" s="356"/>
      <c r="BE150" s="356"/>
      <c r="BF150" s="356"/>
      <c r="BG150" s="356"/>
      <c r="BH150" s="356"/>
      <c r="BI150" s="356"/>
      <c r="BJ150" s="356"/>
      <c r="BK150" s="356"/>
      <c r="BL150" s="356"/>
      <c r="BM150" s="356"/>
      <c r="BN150" s="356"/>
      <c r="BO150" s="356"/>
      <c r="BP150" s="356"/>
      <c r="BQ150" s="356"/>
      <c r="BR150" s="356"/>
      <c r="BS150" s="356"/>
      <c r="BT150" s="356"/>
      <c r="BU150" s="356"/>
      <c r="BV150" s="356"/>
      <c r="BW150" s="356"/>
      <c r="BX150" s="356"/>
      <c r="BY150" s="356"/>
      <c r="BZ150" s="356"/>
      <c r="CA150" s="356"/>
      <c r="CB150" s="356"/>
      <c r="CC150" s="356"/>
      <c r="CD150" s="356"/>
      <c r="CE150" s="356"/>
      <c r="CF150" s="356"/>
      <c r="CG150" s="356"/>
      <c r="CH150" s="356"/>
      <c r="CI150" s="356"/>
      <c r="CJ150" s="356"/>
      <c r="CK150" s="356"/>
      <c r="CL150" s="356"/>
      <c r="CM150" s="356"/>
      <c r="CN150" s="356"/>
      <c r="CO150" s="356"/>
      <c r="CP150" s="356"/>
      <c r="CQ150" s="356"/>
      <c r="CR150" s="356"/>
      <c r="CS150" s="356"/>
      <c r="CT150" s="356"/>
      <c r="CU150" s="356"/>
      <c r="CV150" s="356"/>
      <c r="CW150" s="356"/>
      <c r="CX150" s="356"/>
      <c r="CY150" s="356"/>
      <c r="CZ150" s="356"/>
      <c r="DA150" s="356"/>
      <c r="DB150" s="356"/>
      <c r="DC150" s="356"/>
      <c r="DD150" s="356"/>
      <c r="DE150" s="356"/>
      <c r="DF150" s="356"/>
      <c r="DG150" s="356"/>
      <c r="DH150" s="356"/>
      <c r="DI150" s="356"/>
      <c r="DJ150" s="356"/>
      <c r="DK150" s="356"/>
      <c r="DL150" s="356"/>
      <c r="DM150" s="356"/>
      <c r="DN150" s="356"/>
      <c r="DO150" s="356"/>
      <c r="DP150" s="356"/>
      <c r="DQ150" s="356"/>
      <c r="DR150" s="356"/>
      <c r="DS150" s="356"/>
      <c r="DT150" s="356"/>
      <c r="DU150" s="356"/>
      <c r="DV150" s="356"/>
      <c r="DW150" s="356"/>
      <c r="DX150" s="356"/>
      <c r="DY150" s="356"/>
      <c r="DZ150" s="356"/>
      <c r="EA150" s="356"/>
      <c r="EB150" s="356"/>
      <c r="EC150" s="356"/>
      <c r="ED150" s="356"/>
      <c r="EE150" s="356"/>
      <c r="EF150" s="356"/>
      <c r="EG150" s="356"/>
      <c r="EH150" s="356"/>
      <c r="EI150" s="356"/>
      <c r="EJ150" s="356"/>
      <c r="EK150" s="356"/>
      <c r="EL150" s="356"/>
      <c r="EM150" s="356"/>
      <c r="EN150" s="356"/>
      <c r="EO150" s="356"/>
      <c r="EP150" s="356"/>
      <c r="EQ150" s="356"/>
      <c r="ER150" s="356"/>
      <c r="ES150" s="356"/>
      <c r="ET150" s="356"/>
      <c r="EU150" s="356"/>
      <c r="EV150" s="356"/>
      <c r="EW150" s="356"/>
      <c r="EX150" s="356"/>
      <c r="EY150" s="356"/>
      <c r="EZ150" s="356"/>
      <c r="FA150" s="356"/>
      <c r="FB150" s="356"/>
      <c r="FC150" s="356"/>
      <c r="FD150" s="356"/>
      <c r="FE150" s="356"/>
      <c r="FF150" s="356"/>
      <c r="FG150" s="356"/>
      <c r="FH150" s="356"/>
      <c r="FI150" s="356"/>
      <c r="FJ150" s="356"/>
      <c r="FK150" s="356"/>
      <c r="FL150" s="356"/>
      <c r="FM150" s="356"/>
      <c r="FN150" s="356"/>
      <c r="FO150" s="356"/>
      <c r="FP150" s="356"/>
      <c r="FQ150" s="356"/>
      <c r="FR150" s="356"/>
      <c r="FS150" s="356"/>
      <c r="FT150" s="356"/>
      <c r="FU150" s="356"/>
      <c r="FV150" s="356"/>
      <c r="FW150" s="356"/>
      <c r="FX150" s="356"/>
      <c r="FY150" s="356"/>
      <c r="FZ150" s="356"/>
      <c r="GA150" s="356"/>
      <c r="GB150" s="356"/>
    </row>
    <row r="151" spans="1:184" s="359" customFormat="1">
      <c r="A151" s="741">
        <v>113</v>
      </c>
      <c r="B151" s="357" t="s">
        <v>186</v>
      </c>
      <c r="C151" s="323" t="s">
        <v>1351</v>
      </c>
      <c r="D151" s="343" t="s">
        <v>480</v>
      </c>
      <c r="E151" s="321"/>
      <c r="F151" s="34"/>
      <c r="G151" s="34"/>
      <c r="H151" s="34"/>
      <c r="I151" s="345"/>
      <c r="J151" s="349"/>
      <c r="K151" s="344"/>
      <c r="L151" s="344"/>
      <c r="M151" s="344"/>
      <c r="N151" s="344"/>
      <c r="O151" s="344"/>
      <c r="P151" s="344"/>
      <c r="Q151" s="344"/>
      <c r="R151" s="391"/>
      <c r="S151" s="341"/>
      <c r="T151" s="360"/>
      <c r="U151" s="360"/>
      <c r="V151" s="361"/>
      <c r="W151" s="361"/>
      <c r="X151" s="360"/>
      <c r="Y151" s="360"/>
      <c r="Z151" s="356"/>
      <c r="AA151" s="356"/>
      <c r="AB151" s="356"/>
      <c r="AC151" s="356"/>
      <c r="AD151" s="356"/>
      <c r="AE151" s="356"/>
      <c r="AF151" s="356"/>
      <c r="AG151" s="356"/>
      <c r="AH151" s="356"/>
      <c r="AI151" s="356"/>
      <c r="AJ151" s="356"/>
      <c r="AK151" s="356"/>
      <c r="AL151" s="356"/>
      <c r="AM151" s="356"/>
      <c r="AN151" s="356"/>
      <c r="AO151" s="356"/>
      <c r="AP151" s="356"/>
      <c r="AQ151" s="356"/>
      <c r="AR151" s="356"/>
      <c r="AS151" s="356"/>
      <c r="AT151" s="356"/>
      <c r="AU151" s="356"/>
      <c r="AV151" s="356"/>
      <c r="AW151" s="356"/>
      <c r="AX151" s="356"/>
      <c r="AY151" s="356"/>
      <c r="AZ151" s="356"/>
      <c r="BA151" s="356"/>
      <c r="BB151" s="356"/>
      <c r="BC151" s="356"/>
      <c r="BD151" s="356"/>
      <c r="BE151" s="356"/>
      <c r="BF151" s="356"/>
      <c r="BG151" s="356"/>
      <c r="BH151" s="356"/>
      <c r="BI151" s="356"/>
      <c r="BJ151" s="356"/>
      <c r="BK151" s="356"/>
      <c r="BL151" s="356"/>
      <c r="BM151" s="356"/>
      <c r="BN151" s="356"/>
      <c r="BO151" s="356"/>
      <c r="BP151" s="356"/>
      <c r="BQ151" s="356"/>
      <c r="BR151" s="356"/>
      <c r="BS151" s="356"/>
      <c r="BT151" s="356"/>
      <c r="BU151" s="356"/>
      <c r="BV151" s="356"/>
      <c r="BW151" s="356"/>
      <c r="BX151" s="356"/>
      <c r="BY151" s="356"/>
      <c r="BZ151" s="356"/>
      <c r="CA151" s="356"/>
      <c r="CB151" s="356"/>
      <c r="CC151" s="356"/>
      <c r="CD151" s="356"/>
      <c r="CE151" s="356"/>
      <c r="CF151" s="356"/>
      <c r="CG151" s="356"/>
      <c r="CH151" s="356"/>
      <c r="CI151" s="356"/>
      <c r="CJ151" s="356"/>
      <c r="CK151" s="356"/>
      <c r="CL151" s="356"/>
      <c r="CM151" s="356"/>
      <c r="CN151" s="356"/>
      <c r="CO151" s="356"/>
      <c r="CP151" s="356"/>
      <c r="CQ151" s="356"/>
      <c r="CR151" s="356"/>
      <c r="CS151" s="356"/>
      <c r="CT151" s="356"/>
      <c r="CU151" s="356"/>
      <c r="CV151" s="356"/>
      <c r="CW151" s="356"/>
      <c r="CX151" s="356"/>
      <c r="CY151" s="356"/>
      <c r="CZ151" s="356"/>
      <c r="DA151" s="356"/>
      <c r="DB151" s="356"/>
      <c r="DC151" s="356"/>
      <c r="DD151" s="356"/>
      <c r="DE151" s="356"/>
      <c r="DF151" s="356"/>
      <c r="DG151" s="356"/>
      <c r="DH151" s="356"/>
      <c r="DI151" s="356"/>
      <c r="DJ151" s="356"/>
      <c r="DK151" s="356"/>
      <c r="DL151" s="356"/>
      <c r="DM151" s="356"/>
      <c r="DN151" s="356"/>
      <c r="DO151" s="356"/>
      <c r="DP151" s="356"/>
      <c r="DQ151" s="356"/>
      <c r="DR151" s="356"/>
      <c r="DS151" s="356"/>
      <c r="DT151" s="356"/>
      <c r="DU151" s="356"/>
      <c r="DV151" s="356"/>
      <c r="DW151" s="356"/>
      <c r="DX151" s="356"/>
      <c r="DY151" s="356"/>
      <c r="DZ151" s="356"/>
      <c r="EA151" s="356"/>
      <c r="EB151" s="356"/>
      <c r="EC151" s="356"/>
      <c r="ED151" s="356"/>
      <c r="EE151" s="356"/>
      <c r="EF151" s="356"/>
      <c r="EG151" s="356"/>
      <c r="EH151" s="356"/>
      <c r="EI151" s="356"/>
      <c r="EJ151" s="356"/>
      <c r="EK151" s="356"/>
      <c r="EL151" s="356"/>
      <c r="EM151" s="356"/>
      <c r="EN151" s="356"/>
      <c r="EO151" s="356"/>
      <c r="EP151" s="356"/>
      <c r="EQ151" s="356"/>
      <c r="ER151" s="356"/>
      <c r="ES151" s="356"/>
      <c r="ET151" s="356"/>
      <c r="EU151" s="356"/>
      <c r="EV151" s="356"/>
      <c r="EW151" s="356"/>
      <c r="EX151" s="356"/>
      <c r="EY151" s="356"/>
      <c r="EZ151" s="356"/>
      <c r="FA151" s="356"/>
      <c r="FB151" s="356"/>
      <c r="FC151" s="356"/>
      <c r="FD151" s="356"/>
      <c r="FE151" s="356"/>
      <c r="FF151" s="356"/>
      <c r="FG151" s="356"/>
      <c r="FH151" s="356"/>
      <c r="FI151" s="356"/>
      <c r="FJ151" s="356"/>
      <c r="FK151" s="356"/>
      <c r="FL151" s="356"/>
      <c r="FM151" s="356"/>
      <c r="FN151" s="356"/>
      <c r="FO151" s="356"/>
      <c r="FP151" s="356"/>
      <c r="FQ151" s="356"/>
      <c r="FR151" s="356"/>
      <c r="FS151" s="356"/>
      <c r="FT151" s="356"/>
      <c r="FU151" s="356"/>
      <c r="FV151" s="356"/>
      <c r="FW151" s="356"/>
      <c r="FX151" s="356"/>
      <c r="FY151" s="356"/>
      <c r="FZ151" s="356"/>
      <c r="GA151" s="356"/>
      <c r="GB151" s="356"/>
    </row>
    <row r="152" spans="1:184" s="359" customFormat="1">
      <c r="A152" s="741">
        <v>114</v>
      </c>
      <c r="B152" s="357" t="s">
        <v>188</v>
      </c>
      <c r="C152" s="323" t="s">
        <v>1351</v>
      </c>
      <c r="D152" s="343" t="s">
        <v>480</v>
      </c>
      <c r="E152" s="321"/>
      <c r="F152" s="34"/>
      <c r="G152" s="34"/>
      <c r="H152" s="34"/>
      <c r="I152" s="345"/>
      <c r="J152" s="349"/>
      <c r="K152" s="344"/>
      <c r="L152" s="344"/>
      <c r="M152" s="344"/>
      <c r="N152" s="344"/>
      <c r="O152" s="344"/>
      <c r="P152" s="344"/>
      <c r="Q152" s="344"/>
      <c r="R152" s="391"/>
      <c r="S152" s="341"/>
      <c r="T152" s="360"/>
      <c r="U152" s="360"/>
      <c r="V152" s="361"/>
      <c r="W152" s="361"/>
      <c r="X152" s="360"/>
      <c r="Y152" s="360"/>
      <c r="Z152" s="356"/>
      <c r="AA152" s="356"/>
      <c r="AB152" s="356"/>
      <c r="AC152" s="356"/>
      <c r="AD152" s="356"/>
      <c r="AE152" s="356"/>
      <c r="AF152" s="356"/>
      <c r="AG152" s="356"/>
      <c r="AH152" s="356"/>
      <c r="AI152" s="356"/>
      <c r="AJ152" s="356"/>
      <c r="AK152" s="356"/>
      <c r="AL152" s="356"/>
      <c r="AM152" s="356"/>
      <c r="AN152" s="356"/>
      <c r="AO152" s="356"/>
      <c r="AP152" s="356"/>
      <c r="AQ152" s="356"/>
      <c r="AR152" s="356"/>
      <c r="AS152" s="356"/>
      <c r="AT152" s="356"/>
      <c r="AU152" s="356"/>
      <c r="AV152" s="356"/>
      <c r="AW152" s="356"/>
      <c r="AX152" s="356"/>
      <c r="AY152" s="356"/>
      <c r="AZ152" s="356"/>
      <c r="BA152" s="356"/>
      <c r="BB152" s="356"/>
      <c r="BC152" s="356"/>
      <c r="BD152" s="356"/>
      <c r="BE152" s="356"/>
      <c r="BF152" s="356"/>
      <c r="BG152" s="356"/>
      <c r="BH152" s="356"/>
      <c r="BI152" s="356"/>
      <c r="BJ152" s="356"/>
      <c r="BK152" s="356"/>
      <c r="BL152" s="356"/>
      <c r="BM152" s="356"/>
      <c r="BN152" s="356"/>
      <c r="BO152" s="356"/>
      <c r="BP152" s="356"/>
      <c r="BQ152" s="356"/>
      <c r="BR152" s="356"/>
      <c r="BS152" s="356"/>
      <c r="BT152" s="356"/>
      <c r="BU152" s="356"/>
      <c r="BV152" s="356"/>
      <c r="BW152" s="356"/>
      <c r="BX152" s="356"/>
      <c r="BY152" s="356"/>
      <c r="BZ152" s="356"/>
      <c r="CA152" s="356"/>
      <c r="CB152" s="356"/>
      <c r="CC152" s="356"/>
      <c r="CD152" s="356"/>
      <c r="CE152" s="356"/>
      <c r="CF152" s="356"/>
      <c r="CG152" s="356"/>
      <c r="CH152" s="356"/>
      <c r="CI152" s="356"/>
      <c r="CJ152" s="356"/>
      <c r="CK152" s="356"/>
      <c r="CL152" s="356"/>
      <c r="CM152" s="356"/>
      <c r="CN152" s="356"/>
      <c r="CO152" s="356"/>
      <c r="CP152" s="356"/>
      <c r="CQ152" s="356"/>
      <c r="CR152" s="356"/>
      <c r="CS152" s="356"/>
      <c r="CT152" s="356"/>
      <c r="CU152" s="356"/>
      <c r="CV152" s="356"/>
      <c r="CW152" s="356"/>
      <c r="CX152" s="356"/>
      <c r="CY152" s="356"/>
      <c r="CZ152" s="356"/>
      <c r="DA152" s="356"/>
      <c r="DB152" s="356"/>
      <c r="DC152" s="356"/>
      <c r="DD152" s="356"/>
      <c r="DE152" s="356"/>
      <c r="DF152" s="356"/>
      <c r="DG152" s="356"/>
      <c r="DH152" s="356"/>
      <c r="DI152" s="356"/>
      <c r="DJ152" s="356"/>
      <c r="DK152" s="356"/>
      <c r="DL152" s="356"/>
      <c r="DM152" s="356"/>
      <c r="DN152" s="356"/>
      <c r="DO152" s="356"/>
      <c r="DP152" s="356"/>
      <c r="DQ152" s="356"/>
      <c r="DR152" s="356"/>
      <c r="DS152" s="356"/>
      <c r="DT152" s="356"/>
      <c r="DU152" s="356"/>
      <c r="DV152" s="356"/>
      <c r="DW152" s="356"/>
      <c r="DX152" s="356"/>
      <c r="DY152" s="356"/>
      <c r="DZ152" s="356"/>
      <c r="EA152" s="356"/>
      <c r="EB152" s="356"/>
      <c r="EC152" s="356"/>
      <c r="ED152" s="356"/>
      <c r="EE152" s="356"/>
      <c r="EF152" s="356"/>
      <c r="EG152" s="356"/>
      <c r="EH152" s="356"/>
      <c r="EI152" s="356"/>
      <c r="EJ152" s="356"/>
      <c r="EK152" s="356"/>
      <c r="EL152" s="356"/>
      <c r="EM152" s="356"/>
      <c r="EN152" s="356"/>
      <c r="EO152" s="356"/>
      <c r="EP152" s="356"/>
      <c r="EQ152" s="356"/>
      <c r="ER152" s="356"/>
      <c r="ES152" s="356"/>
      <c r="ET152" s="356"/>
      <c r="EU152" s="356"/>
      <c r="EV152" s="356"/>
      <c r="EW152" s="356"/>
      <c r="EX152" s="356"/>
      <c r="EY152" s="356"/>
      <c r="EZ152" s="356"/>
      <c r="FA152" s="356"/>
      <c r="FB152" s="356"/>
      <c r="FC152" s="356"/>
      <c r="FD152" s="356"/>
      <c r="FE152" s="356"/>
      <c r="FF152" s="356"/>
      <c r="FG152" s="356"/>
      <c r="FH152" s="356"/>
      <c r="FI152" s="356"/>
      <c r="FJ152" s="356"/>
      <c r="FK152" s="356"/>
      <c r="FL152" s="356"/>
      <c r="FM152" s="356"/>
      <c r="FN152" s="356"/>
      <c r="FO152" s="356"/>
      <c r="FP152" s="356"/>
      <c r="FQ152" s="356"/>
      <c r="FR152" s="356"/>
      <c r="FS152" s="356"/>
      <c r="FT152" s="356"/>
      <c r="FU152" s="356"/>
      <c r="FV152" s="356"/>
      <c r="FW152" s="356"/>
      <c r="FX152" s="356"/>
      <c r="FY152" s="356"/>
      <c r="FZ152" s="356"/>
      <c r="GA152" s="356"/>
      <c r="GB152" s="356"/>
    </row>
    <row r="153" spans="1:184" s="359" customFormat="1">
      <c r="A153" s="741">
        <v>115</v>
      </c>
      <c r="B153" s="357" t="s">
        <v>189</v>
      </c>
      <c r="C153" s="323" t="s">
        <v>1351</v>
      </c>
      <c r="D153" s="343" t="s">
        <v>480</v>
      </c>
      <c r="E153" s="321"/>
      <c r="F153" s="34"/>
      <c r="G153" s="34"/>
      <c r="H153" s="34"/>
      <c r="I153" s="345"/>
      <c r="J153" s="349"/>
      <c r="K153" s="344"/>
      <c r="L153" s="344"/>
      <c r="M153" s="344"/>
      <c r="N153" s="344"/>
      <c r="O153" s="344"/>
      <c r="P153" s="344"/>
      <c r="Q153" s="344"/>
      <c r="R153" s="391"/>
      <c r="S153" s="341"/>
      <c r="T153" s="360"/>
      <c r="U153" s="360"/>
      <c r="V153" s="361"/>
      <c r="W153" s="361"/>
      <c r="X153" s="360"/>
      <c r="Y153" s="360"/>
      <c r="Z153" s="356"/>
      <c r="AA153" s="356"/>
      <c r="AB153" s="356"/>
      <c r="AC153" s="356"/>
      <c r="AD153" s="356"/>
      <c r="AE153" s="356"/>
      <c r="AF153" s="356"/>
      <c r="AG153" s="356"/>
      <c r="AH153" s="356"/>
      <c r="AI153" s="356"/>
      <c r="AJ153" s="356"/>
      <c r="AK153" s="356"/>
      <c r="AL153" s="356"/>
      <c r="AM153" s="356"/>
      <c r="AN153" s="356"/>
      <c r="AO153" s="356"/>
      <c r="AP153" s="356"/>
      <c r="AQ153" s="356"/>
      <c r="AR153" s="356"/>
      <c r="AS153" s="356"/>
      <c r="AT153" s="356"/>
      <c r="AU153" s="356"/>
      <c r="AV153" s="356"/>
      <c r="AW153" s="356"/>
      <c r="AX153" s="356"/>
      <c r="AY153" s="356"/>
      <c r="AZ153" s="356"/>
      <c r="BA153" s="356"/>
      <c r="BB153" s="356"/>
      <c r="BC153" s="356"/>
      <c r="BD153" s="356"/>
      <c r="BE153" s="356"/>
      <c r="BF153" s="356"/>
      <c r="BG153" s="356"/>
      <c r="BH153" s="356"/>
      <c r="BI153" s="356"/>
      <c r="BJ153" s="356"/>
      <c r="BK153" s="356"/>
      <c r="BL153" s="356"/>
      <c r="BM153" s="356"/>
      <c r="BN153" s="356"/>
      <c r="BO153" s="356"/>
      <c r="BP153" s="356"/>
      <c r="BQ153" s="356"/>
      <c r="BR153" s="356"/>
      <c r="BS153" s="356"/>
      <c r="BT153" s="356"/>
      <c r="BU153" s="356"/>
      <c r="BV153" s="356"/>
      <c r="BW153" s="356"/>
      <c r="BX153" s="356"/>
      <c r="BY153" s="356"/>
      <c r="BZ153" s="356"/>
      <c r="CA153" s="356"/>
      <c r="CB153" s="356"/>
      <c r="CC153" s="356"/>
      <c r="CD153" s="356"/>
      <c r="CE153" s="356"/>
      <c r="CF153" s="356"/>
      <c r="CG153" s="356"/>
      <c r="CH153" s="356"/>
      <c r="CI153" s="356"/>
      <c r="CJ153" s="356"/>
      <c r="CK153" s="356"/>
      <c r="CL153" s="356"/>
      <c r="CM153" s="356"/>
      <c r="CN153" s="356"/>
      <c r="CO153" s="356"/>
      <c r="CP153" s="356"/>
      <c r="CQ153" s="356"/>
      <c r="CR153" s="356"/>
      <c r="CS153" s="356"/>
      <c r="CT153" s="356"/>
      <c r="CU153" s="356"/>
      <c r="CV153" s="356"/>
      <c r="CW153" s="356"/>
      <c r="CX153" s="356"/>
      <c r="CY153" s="356"/>
      <c r="CZ153" s="356"/>
      <c r="DA153" s="356"/>
      <c r="DB153" s="356"/>
      <c r="DC153" s="356"/>
      <c r="DD153" s="356"/>
      <c r="DE153" s="356"/>
      <c r="DF153" s="356"/>
      <c r="DG153" s="356"/>
      <c r="DH153" s="356"/>
      <c r="DI153" s="356"/>
      <c r="DJ153" s="356"/>
      <c r="DK153" s="356"/>
      <c r="DL153" s="356"/>
      <c r="DM153" s="356"/>
      <c r="DN153" s="356"/>
      <c r="DO153" s="356"/>
      <c r="DP153" s="356"/>
      <c r="DQ153" s="356"/>
      <c r="DR153" s="356"/>
      <c r="DS153" s="356"/>
      <c r="DT153" s="356"/>
      <c r="DU153" s="356"/>
      <c r="DV153" s="356"/>
      <c r="DW153" s="356"/>
      <c r="DX153" s="356"/>
      <c r="DY153" s="356"/>
      <c r="DZ153" s="356"/>
      <c r="EA153" s="356"/>
      <c r="EB153" s="356"/>
      <c r="EC153" s="356"/>
      <c r="ED153" s="356"/>
      <c r="EE153" s="356"/>
      <c r="EF153" s="356"/>
      <c r="EG153" s="356"/>
      <c r="EH153" s="356"/>
      <c r="EI153" s="356"/>
      <c r="EJ153" s="356"/>
      <c r="EK153" s="356"/>
      <c r="EL153" s="356"/>
      <c r="EM153" s="356"/>
      <c r="EN153" s="356"/>
      <c r="EO153" s="356"/>
      <c r="EP153" s="356"/>
      <c r="EQ153" s="356"/>
      <c r="ER153" s="356"/>
      <c r="ES153" s="356"/>
      <c r="ET153" s="356"/>
      <c r="EU153" s="356"/>
      <c r="EV153" s="356"/>
      <c r="EW153" s="356"/>
      <c r="EX153" s="356"/>
      <c r="EY153" s="356"/>
      <c r="EZ153" s="356"/>
      <c r="FA153" s="356"/>
      <c r="FB153" s="356"/>
      <c r="FC153" s="356"/>
      <c r="FD153" s="356"/>
      <c r="FE153" s="356"/>
      <c r="FF153" s="356"/>
      <c r="FG153" s="356"/>
      <c r="FH153" s="356"/>
      <c r="FI153" s="356"/>
      <c r="FJ153" s="356"/>
      <c r="FK153" s="356"/>
      <c r="FL153" s="356"/>
      <c r="FM153" s="356"/>
      <c r="FN153" s="356"/>
      <c r="FO153" s="356"/>
      <c r="FP153" s="356"/>
      <c r="FQ153" s="356"/>
      <c r="FR153" s="356"/>
      <c r="FS153" s="356"/>
      <c r="FT153" s="356"/>
      <c r="FU153" s="356"/>
      <c r="FV153" s="356"/>
      <c r="FW153" s="356"/>
      <c r="FX153" s="356"/>
      <c r="FY153" s="356"/>
      <c r="FZ153" s="356"/>
      <c r="GA153" s="356"/>
      <c r="GB153" s="356"/>
    </row>
    <row r="154" spans="1:184" s="359" customFormat="1">
      <c r="A154" s="741">
        <v>116</v>
      </c>
      <c r="B154" s="357" t="s">
        <v>190</v>
      </c>
      <c r="C154" s="323" t="s">
        <v>1351</v>
      </c>
      <c r="D154" s="343" t="s">
        <v>480</v>
      </c>
      <c r="E154" s="321"/>
      <c r="F154" s="34"/>
      <c r="G154" s="34"/>
      <c r="H154" s="34"/>
      <c r="I154" s="345"/>
      <c r="J154" s="349"/>
      <c r="K154" s="344"/>
      <c r="L154" s="344"/>
      <c r="M154" s="344"/>
      <c r="N154" s="344"/>
      <c r="O154" s="344"/>
      <c r="P154" s="344"/>
      <c r="Q154" s="344"/>
      <c r="R154" s="391"/>
      <c r="S154" s="341"/>
      <c r="T154" s="360"/>
      <c r="U154" s="360"/>
      <c r="V154" s="361"/>
      <c r="W154" s="361"/>
      <c r="X154" s="360"/>
      <c r="Y154" s="360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356"/>
      <c r="BN154" s="356"/>
      <c r="BO154" s="356"/>
      <c r="BP154" s="356"/>
      <c r="BQ154" s="356"/>
      <c r="BR154" s="356"/>
      <c r="BS154" s="356"/>
      <c r="BT154" s="356"/>
      <c r="BU154" s="356"/>
      <c r="BV154" s="356"/>
      <c r="BW154" s="356"/>
      <c r="BX154" s="356"/>
      <c r="BY154" s="356"/>
      <c r="BZ154" s="356"/>
      <c r="CA154" s="356"/>
      <c r="CB154" s="356"/>
      <c r="CC154" s="356"/>
      <c r="CD154" s="356"/>
      <c r="CE154" s="356"/>
      <c r="CF154" s="356"/>
      <c r="CG154" s="356"/>
      <c r="CH154" s="356"/>
      <c r="CI154" s="356"/>
      <c r="CJ154" s="356"/>
      <c r="CK154" s="356"/>
      <c r="CL154" s="356"/>
      <c r="CM154" s="356"/>
      <c r="CN154" s="356"/>
      <c r="CO154" s="356"/>
      <c r="CP154" s="356"/>
      <c r="CQ154" s="356"/>
      <c r="CR154" s="356"/>
      <c r="CS154" s="356"/>
      <c r="CT154" s="356"/>
      <c r="CU154" s="356"/>
      <c r="CV154" s="356"/>
      <c r="CW154" s="356"/>
      <c r="CX154" s="356"/>
      <c r="CY154" s="356"/>
      <c r="CZ154" s="356"/>
      <c r="DA154" s="356"/>
      <c r="DB154" s="356"/>
      <c r="DC154" s="356"/>
      <c r="DD154" s="356"/>
      <c r="DE154" s="356"/>
      <c r="DF154" s="356"/>
      <c r="DG154" s="356"/>
      <c r="DH154" s="356"/>
      <c r="DI154" s="356"/>
      <c r="DJ154" s="356"/>
      <c r="DK154" s="356"/>
      <c r="DL154" s="356"/>
      <c r="DM154" s="356"/>
      <c r="DN154" s="356"/>
      <c r="DO154" s="356"/>
      <c r="DP154" s="356"/>
      <c r="DQ154" s="356"/>
      <c r="DR154" s="356"/>
      <c r="DS154" s="356"/>
      <c r="DT154" s="356"/>
      <c r="DU154" s="356"/>
      <c r="DV154" s="356"/>
      <c r="DW154" s="356"/>
      <c r="DX154" s="356"/>
      <c r="DY154" s="356"/>
      <c r="DZ154" s="356"/>
      <c r="EA154" s="356"/>
      <c r="EB154" s="356"/>
      <c r="EC154" s="356"/>
      <c r="ED154" s="356"/>
      <c r="EE154" s="356"/>
      <c r="EF154" s="356"/>
      <c r="EG154" s="356"/>
      <c r="EH154" s="356"/>
      <c r="EI154" s="356"/>
      <c r="EJ154" s="356"/>
      <c r="EK154" s="356"/>
      <c r="EL154" s="356"/>
      <c r="EM154" s="356"/>
      <c r="EN154" s="356"/>
      <c r="EO154" s="356"/>
      <c r="EP154" s="356"/>
      <c r="EQ154" s="356"/>
      <c r="ER154" s="356"/>
      <c r="ES154" s="356"/>
      <c r="ET154" s="356"/>
      <c r="EU154" s="356"/>
      <c r="EV154" s="356"/>
      <c r="EW154" s="356"/>
      <c r="EX154" s="356"/>
      <c r="EY154" s="356"/>
      <c r="EZ154" s="356"/>
      <c r="FA154" s="356"/>
      <c r="FB154" s="356"/>
      <c r="FC154" s="356"/>
      <c r="FD154" s="356"/>
      <c r="FE154" s="356"/>
      <c r="FF154" s="356"/>
      <c r="FG154" s="356"/>
      <c r="FH154" s="356"/>
      <c r="FI154" s="356"/>
      <c r="FJ154" s="356"/>
      <c r="FK154" s="356"/>
      <c r="FL154" s="356"/>
      <c r="FM154" s="356"/>
      <c r="FN154" s="356"/>
      <c r="FO154" s="356"/>
      <c r="FP154" s="356"/>
      <c r="FQ154" s="356"/>
      <c r="FR154" s="356"/>
      <c r="FS154" s="356"/>
      <c r="FT154" s="356"/>
      <c r="FU154" s="356"/>
      <c r="FV154" s="356"/>
      <c r="FW154" s="356"/>
      <c r="FX154" s="356"/>
      <c r="FY154" s="356"/>
      <c r="FZ154" s="356"/>
      <c r="GA154" s="356"/>
      <c r="GB154" s="356"/>
    </row>
    <row r="155" spans="1:184" s="359" customFormat="1">
      <c r="A155" s="741">
        <v>117</v>
      </c>
      <c r="B155" s="357" t="s">
        <v>191</v>
      </c>
      <c r="C155" s="323" t="s">
        <v>1351</v>
      </c>
      <c r="D155" s="343" t="s">
        <v>480</v>
      </c>
      <c r="E155" s="321"/>
      <c r="F155" s="34"/>
      <c r="G155" s="34"/>
      <c r="H155" s="34"/>
      <c r="I155" s="345"/>
      <c r="J155" s="349"/>
      <c r="K155" s="344"/>
      <c r="L155" s="344"/>
      <c r="M155" s="344"/>
      <c r="N155" s="344"/>
      <c r="O155" s="344"/>
      <c r="P155" s="344"/>
      <c r="Q155" s="344"/>
      <c r="R155" s="391"/>
      <c r="S155" s="341"/>
      <c r="T155" s="360"/>
      <c r="U155" s="360"/>
      <c r="V155" s="361"/>
      <c r="W155" s="361"/>
      <c r="X155" s="360"/>
      <c r="Y155" s="360"/>
      <c r="Z155" s="356"/>
      <c r="AA155" s="356"/>
      <c r="AB155" s="356"/>
      <c r="AC155" s="356"/>
      <c r="AD155" s="356"/>
      <c r="AE155" s="356"/>
      <c r="AF155" s="356"/>
      <c r="AG155" s="356"/>
      <c r="AH155" s="356"/>
      <c r="AI155" s="356"/>
      <c r="AJ155" s="356"/>
      <c r="AK155" s="356"/>
      <c r="AL155" s="356"/>
      <c r="AM155" s="356"/>
      <c r="AN155" s="356"/>
      <c r="AO155" s="356"/>
      <c r="AP155" s="356"/>
      <c r="AQ155" s="356"/>
      <c r="AR155" s="356"/>
      <c r="AS155" s="356"/>
      <c r="AT155" s="356"/>
      <c r="AU155" s="356"/>
      <c r="AV155" s="356"/>
      <c r="AW155" s="356"/>
      <c r="AX155" s="356"/>
      <c r="AY155" s="356"/>
      <c r="AZ155" s="356"/>
      <c r="BA155" s="356"/>
      <c r="BB155" s="356"/>
      <c r="BC155" s="356"/>
      <c r="BD155" s="356"/>
      <c r="BE155" s="356"/>
      <c r="BF155" s="356"/>
      <c r="BG155" s="356"/>
      <c r="BH155" s="356"/>
      <c r="BI155" s="356"/>
      <c r="BJ155" s="356"/>
      <c r="BK155" s="356"/>
      <c r="BL155" s="356"/>
      <c r="BM155" s="356"/>
      <c r="BN155" s="356"/>
      <c r="BO155" s="356"/>
      <c r="BP155" s="356"/>
      <c r="BQ155" s="356"/>
      <c r="BR155" s="356"/>
      <c r="BS155" s="356"/>
      <c r="BT155" s="356"/>
      <c r="BU155" s="356"/>
      <c r="BV155" s="356"/>
      <c r="BW155" s="356"/>
      <c r="BX155" s="356"/>
      <c r="BY155" s="356"/>
      <c r="BZ155" s="356"/>
      <c r="CA155" s="356"/>
      <c r="CB155" s="356"/>
      <c r="CC155" s="356"/>
      <c r="CD155" s="356"/>
      <c r="CE155" s="356"/>
      <c r="CF155" s="356"/>
      <c r="CG155" s="356"/>
      <c r="CH155" s="356"/>
      <c r="CI155" s="356"/>
      <c r="CJ155" s="356"/>
      <c r="CK155" s="356"/>
      <c r="CL155" s="356"/>
      <c r="CM155" s="356"/>
      <c r="CN155" s="356"/>
      <c r="CO155" s="356"/>
      <c r="CP155" s="356"/>
      <c r="CQ155" s="356"/>
      <c r="CR155" s="356"/>
      <c r="CS155" s="356"/>
      <c r="CT155" s="356"/>
      <c r="CU155" s="356"/>
      <c r="CV155" s="356"/>
      <c r="CW155" s="356"/>
      <c r="CX155" s="356"/>
      <c r="CY155" s="356"/>
      <c r="CZ155" s="356"/>
      <c r="DA155" s="356"/>
      <c r="DB155" s="356"/>
      <c r="DC155" s="356"/>
      <c r="DD155" s="356"/>
      <c r="DE155" s="356"/>
      <c r="DF155" s="356"/>
      <c r="DG155" s="356"/>
      <c r="DH155" s="356"/>
      <c r="DI155" s="356"/>
      <c r="DJ155" s="356"/>
      <c r="DK155" s="356"/>
      <c r="DL155" s="356"/>
      <c r="DM155" s="356"/>
      <c r="DN155" s="356"/>
      <c r="DO155" s="356"/>
      <c r="DP155" s="356"/>
      <c r="DQ155" s="356"/>
      <c r="DR155" s="356"/>
      <c r="DS155" s="356"/>
      <c r="DT155" s="356"/>
      <c r="DU155" s="356"/>
      <c r="DV155" s="356"/>
      <c r="DW155" s="356"/>
      <c r="DX155" s="356"/>
      <c r="DY155" s="356"/>
      <c r="DZ155" s="356"/>
      <c r="EA155" s="356"/>
      <c r="EB155" s="356"/>
      <c r="EC155" s="356"/>
      <c r="ED155" s="356"/>
      <c r="EE155" s="356"/>
      <c r="EF155" s="356"/>
      <c r="EG155" s="356"/>
      <c r="EH155" s="356"/>
      <c r="EI155" s="356"/>
      <c r="EJ155" s="356"/>
      <c r="EK155" s="356"/>
      <c r="EL155" s="356"/>
      <c r="EM155" s="356"/>
      <c r="EN155" s="356"/>
      <c r="EO155" s="356"/>
      <c r="EP155" s="356"/>
      <c r="EQ155" s="356"/>
      <c r="ER155" s="356"/>
      <c r="ES155" s="356"/>
      <c r="ET155" s="356"/>
      <c r="EU155" s="356"/>
      <c r="EV155" s="356"/>
      <c r="EW155" s="356"/>
      <c r="EX155" s="356"/>
      <c r="EY155" s="356"/>
      <c r="EZ155" s="356"/>
      <c r="FA155" s="356"/>
      <c r="FB155" s="356"/>
      <c r="FC155" s="356"/>
      <c r="FD155" s="356"/>
      <c r="FE155" s="356"/>
      <c r="FF155" s="356"/>
      <c r="FG155" s="356"/>
      <c r="FH155" s="356"/>
      <c r="FI155" s="356"/>
      <c r="FJ155" s="356"/>
      <c r="FK155" s="356"/>
      <c r="FL155" s="356"/>
      <c r="FM155" s="356"/>
      <c r="FN155" s="356"/>
      <c r="FO155" s="356"/>
      <c r="FP155" s="356"/>
      <c r="FQ155" s="356"/>
      <c r="FR155" s="356"/>
      <c r="FS155" s="356"/>
      <c r="FT155" s="356"/>
      <c r="FU155" s="356"/>
      <c r="FV155" s="356"/>
      <c r="FW155" s="356"/>
      <c r="FX155" s="356"/>
      <c r="FY155" s="356"/>
      <c r="FZ155" s="356"/>
      <c r="GA155" s="356"/>
      <c r="GB155" s="356"/>
    </row>
    <row r="156" spans="1:184" s="359" customFormat="1">
      <c r="A156" s="741">
        <v>118</v>
      </c>
      <c r="B156" s="357" t="s">
        <v>192</v>
      </c>
      <c r="C156" s="323" t="s">
        <v>1351</v>
      </c>
      <c r="D156" s="343" t="s">
        <v>480</v>
      </c>
      <c r="E156" s="321">
        <v>0</v>
      </c>
      <c r="F156" s="34">
        <v>0</v>
      </c>
      <c r="G156" s="34">
        <v>7</v>
      </c>
      <c r="H156" s="34">
        <v>24</v>
      </c>
      <c r="I156" s="345">
        <f t="shared" si="3"/>
        <v>31</v>
      </c>
      <c r="J156" s="349"/>
      <c r="K156" s="344"/>
      <c r="L156" s="344"/>
      <c r="M156" s="344"/>
      <c r="N156" s="344"/>
      <c r="O156" s="344"/>
      <c r="P156" s="344"/>
      <c r="Q156" s="344"/>
      <c r="R156" s="391"/>
      <c r="S156" s="341"/>
      <c r="T156" s="360"/>
      <c r="U156" s="360"/>
      <c r="V156" s="361"/>
      <c r="W156" s="361"/>
      <c r="X156" s="360"/>
      <c r="Y156" s="360"/>
      <c r="Z156" s="356"/>
      <c r="AA156" s="356"/>
      <c r="AB156" s="356"/>
      <c r="AC156" s="356"/>
      <c r="AD156" s="356"/>
      <c r="AE156" s="356"/>
      <c r="AF156" s="356"/>
      <c r="AG156" s="356"/>
      <c r="AH156" s="356"/>
      <c r="AI156" s="356"/>
      <c r="AJ156" s="356"/>
      <c r="AK156" s="356"/>
      <c r="AL156" s="356"/>
      <c r="AM156" s="356"/>
      <c r="AN156" s="356"/>
      <c r="AO156" s="356"/>
      <c r="AP156" s="356"/>
      <c r="AQ156" s="356"/>
      <c r="AR156" s="356"/>
      <c r="AS156" s="356"/>
      <c r="AT156" s="356"/>
      <c r="AU156" s="356"/>
      <c r="AV156" s="356"/>
      <c r="AW156" s="356"/>
      <c r="AX156" s="356"/>
      <c r="AY156" s="356"/>
      <c r="AZ156" s="356"/>
      <c r="BA156" s="356"/>
      <c r="BB156" s="356"/>
      <c r="BC156" s="356"/>
      <c r="BD156" s="356"/>
      <c r="BE156" s="356"/>
      <c r="BF156" s="356"/>
      <c r="BG156" s="356"/>
      <c r="BH156" s="356"/>
      <c r="BI156" s="356"/>
      <c r="BJ156" s="356"/>
      <c r="BK156" s="356"/>
      <c r="BL156" s="356"/>
      <c r="BM156" s="356"/>
      <c r="BN156" s="356"/>
      <c r="BO156" s="356"/>
      <c r="BP156" s="356"/>
      <c r="BQ156" s="356"/>
      <c r="BR156" s="356"/>
      <c r="BS156" s="356"/>
      <c r="BT156" s="356"/>
      <c r="BU156" s="356"/>
      <c r="BV156" s="356"/>
      <c r="BW156" s="356"/>
      <c r="BX156" s="356"/>
      <c r="BY156" s="356"/>
      <c r="BZ156" s="356"/>
      <c r="CA156" s="356"/>
      <c r="CB156" s="356"/>
      <c r="CC156" s="356"/>
      <c r="CD156" s="356"/>
      <c r="CE156" s="356"/>
      <c r="CF156" s="356"/>
      <c r="CG156" s="356"/>
      <c r="CH156" s="356"/>
      <c r="CI156" s="356"/>
      <c r="CJ156" s="356"/>
      <c r="CK156" s="356"/>
      <c r="CL156" s="356"/>
      <c r="CM156" s="356"/>
      <c r="CN156" s="356"/>
      <c r="CO156" s="356"/>
      <c r="CP156" s="356"/>
      <c r="CQ156" s="356"/>
      <c r="CR156" s="356"/>
      <c r="CS156" s="356"/>
      <c r="CT156" s="356"/>
      <c r="CU156" s="356"/>
      <c r="CV156" s="356"/>
      <c r="CW156" s="356"/>
      <c r="CX156" s="356"/>
      <c r="CY156" s="356"/>
      <c r="CZ156" s="356"/>
      <c r="DA156" s="356"/>
      <c r="DB156" s="356"/>
      <c r="DC156" s="356"/>
      <c r="DD156" s="356"/>
      <c r="DE156" s="356"/>
      <c r="DF156" s="356"/>
      <c r="DG156" s="356"/>
      <c r="DH156" s="356"/>
      <c r="DI156" s="356"/>
      <c r="DJ156" s="356"/>
      <c r="DK156" s="356"/>
      <c r="DL156" s="356"/>
      <c r="DM156" s="356"/>
      <c r="DN156" s="356"/>
      <c r="DO156" s="356"/>
      <c r="DP156" s="356"/>
      <c r="DQ156" s="356"/>
      <c r="DR156" s="356"/>
      <c r="DS156" s="356"/>
      <c r="DT156" s="356"/>
      <c r="DU156" s="356"/>
      <c r="DV156" s="356"/>
      <c r="DW156" s="356"/>
      <c r="DX156" s="356"/>
      <c r="DY156" s="356"/>
      <c r="DZ156" s="356"/>
      <c r="EA156" s="356"/>
      <c r="EB156" s="356"/>
      <c r="EC156" s="356"/>
      <c r="ED156" s="356"/>
      <c r="EE156" s="356"/>
      <c r="EF156" s="356"/>
      <c r="EG156" s="356"/>
      <c r="EH156" s="356"/>
      <c r="EI156" s="356"/>
      <c r="EJ156" s="356"/>
      <c r="EK156" s="356"/>
      <c r="EL156" s="356"/>
      <c r="EM156" s="356"/>
      <c r="EN156" s="356"/>
      <c r="EO156" s="356"/>
      <c r="EP156" s="356"/>
      <c r="EQ156" s="356"/>
      <c r="ER156" s="356"/>
      <c r="ES156" s="356"/>
      <c r="ET156" s="356"/>
      <c r="EU156" s="356"/>
      <c r="EV156" s="356"/>
      <c r="EW156" s="356"/>
      <c r="EX156" s="356"/>
      <c r="EY156" s="356"/>
      <c r="EZ156" s="356"/>
      <c r="FA156" s="356"/>
      <c r="FB156" s="356"/>
      <c r="FC156" s="356"/>
      <c r="FD156" s="356"/>
      <c r="FE156" s="356"/>
      <c r="FF156" s="356"/>
      <c r="FG156" s="356"/>
      <c r="FH156" s="356"/>
      <c r="FI156" s="356"/>
      <c r="FJ156" s="356"/>
      <c r="FK156" s="356"/>
      <c r="FL156" s="356"/>
      <c r="FM156" s="356"/>
      <c r="FN156" s="356"/>
      <c r="FO156" s="356"/>
      <c r="FP156" s="356"/>
      <c r="FQ156" s="356"/>
      <c r="FR156" s="356"/>
      <c r="FS156" s="356"/>
      <c r="FT156" s="356"/>
      <c r="FU156" s="356"/>
      <c r="FV156" s="356"/>
      <c r="FW156" s="356"/>
      <c r="FX156" s="356"/>
      <c r="FY156" s="356"/>
      <c r="FZ156" s="356"/>
      <c r="GA156" s="356"/>
      <c r="GB156" s="356"/>
    </row>
    <row r="157" spans="1:184" s="359" customFormat="1">
      <c r="A157" s="741">
        <v>119</v>
      </c>
      <c r="B157" s="357" t="s">
        <v>194</v>
      </c>
      <c r="C157" s="323" t="s">
        <v>1351</v>
      </c>
      <c r="D157" s="343" t="s">
        <v>480</v>
      </c>
      <c r="E157" s="321">
        <v>0</v>
      </c>
      <c r="F157" s="34">
        <v>0</v>
      </c>
      <c r="G157" s="34">
        <v>6</v>
      </c>
      <c r="H157" s="34">
        <v>23</v>
      </c>
      <c r="I157" s="345">
        <f t="shared" si="3"/>
        <v>29</v>
      </c>
      <c r="J157" s="349"/>
      <c r="K157" s="344"/>
      <c r="L157" s="344">
        <v>1</v>
      </c>
      <c r="M157" s="344">
        <v>2</v>
      </c>
      <c r="N157" s="344"/>
      <c r="O157" s="344"/>
      <c r="P157" s="344"/>
      <c r="Q157" s="344"/>
      <c r="R157" s="391"/>
      <c r="S157" s="341"/>
      <c r="T157" s="360"/>
      <c r="U157" s="362"/>
      <c r="V157" s="361"/>
      <c r="W157" s="361"/>
      <c r="X157" s="360"/>
      <c r="Y157" s="360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356"/>
      <c r="BN157" s="356"/>
      <c r="BO157" s="356"/>
      <c r="BP157" s="356"/>
      <c r="BQ157" s="356"/>
      <c r="BR157" s="356"/>
      <c r="BS157" s="356"/>
      <c r="BT157" s="356"/>
      <c r="BU157" s="356"/>
      <c r="BV157" s="356"/>
      <c r="BW157" s="356"/>
      <c r="BX157" s="356"/>
      <c r="BY157" s="356"/>
      <c r="BZ157" s="356"/>
      <c r="CA157" s="356"/>
      <c r="CB157" s="356"/>
      <c r="CC157" s="356"/>
      <c r="CD157" s="356"/>
      <c r="CE157" s="356"/>
      <c r="CF157" s="356"/>
      <c r="CG157" s="356"/>
      <c r="CH157" s="356"/>
      <c r="CI157" s="356"/>
      <c r="CJ157" s="356"/>
      <c r="CK157" s="356"/>
      <c r="CL157" s="356"/>
      <c r="CM157" s="356"/>
      <c r="CN157" s="356"/>
      <c r="CO157" s="356"/>
      <c r="CP157" s="356"/>
      <c r="CQ157" s="356"/>
      <c r="CR157" s="356"/>
      <c r="CS157" s="356"/>
      <c r="CT157" s="356"/>
      <c r="CU157" s="356"/>
      <c r="CV157" s="356"/>
      <c r="CW157" s="356"/>
      <c r="CX157" s="356"/>
      <c r="CY157" s="356"/>
      <c r="CZ157" s="356"/>
      <c r="DA157" s="356"/>
      <c r="DB157" s="356"/>
      <c r="DC157" s="356"/>
      <c r="DD157" s="356"/>
      <c r="DE157" s="356"/>
      <c r="DF157" s="356"/>
      <c r="DG157" s="356"/>
      <c r="DH157" s="356"/>
      <c r="DI157" s="356"/>
      <c r="DJ157" s="356"/>
      <c r="DK157" s="356"/>
      <c r="DL157" s="356"/>
      <c r="DM157" s="356"/>
      <c r="DN157" s="356"/>
      <c r="DO157" s="356"/>
      <c r="DP157" s="356"/>
      <c r="DQ157" s="356"/>
      <c r="DR157" s="356"/>
      <c r="DS157" s="356"/>
      <c r="DT157" s="356"/>
      <c r="DU157" s="356"/>
      <c r="DV157" s="356"/>
      <c r="DW157" s="356"/>
      <c r="DX157" s="356"/>
      <c r="DY157" s="356"/>
      <c r="DZ157" s="356"/>
      <c r="EA157" s="356"/>
      <c r="EB157" s="356"/>
      <c r="EC157" s="356"/>
      <c r="ED157" s="356"/>
      <c r="EE157" s="356"/>
      <c r="EF157" s="356"/>
      <c r="EG157" s="356"/>
      <c r="EH157" s="356"/>
      <c r="EI157" s="356"/>
      <c r="EJ157" s="356"/>
      <c r="EK157" s="356"/>
      <c r="EL157" s="356"/>
      <c r="EM157" s="356"/>
      <c r="EN157" s="356"/>
      <c r="EO157" s="356"/>
      <c r="EP157" s="356"/>
      <c r="EQ157" s="356"/>
      <c r="ER157" s="356"/>
      <c r="ES157" s="356"/>
      <c r="ET157" s="356"/>
      <c r="EU157" s="356"/>
      <c r="EV157" s="356"/>
      <c r="EW157" s="356"/>
      <c r="EX157" s="356"/>
      <c r="EY157" s="356"/>
      <c r="EZ157" s="356"/>
      <c r="FA157" s="356"/>
      <c r="FB157" s="356"/>
      <c r="FC157" s="356"/>
      <c r="FD157" s="356"/>
      <c r="FE157" s="356"/>
      <c r="FF157" s="356"/>
      <c r="FG157" s="356"/>
      <c r="FH157" s="356"/>
      <c r="FI157" s="356"/>
      <c r="FJ157" s="356"/>
      <c r="FK157" s="356"/>
      <c r="FL157" s="356"/>
      <c r="FM157" s="356"/>
      <c r="FN157" s="356"/>
      <c r="FO157" s="356"/>
      <c r="FP157" s="356"/>
      <c r="FQ157" s="356"/>
      <c r="FR157" s="356"/>
      <c r="FS157" s="356"/>
      <c r="FT157" s="356"/>
      <c r="FU157" s="356"/>
      <c r="FV157" s="356"/>
      <c r="FW157" s="356"/>
      <c r="FX157" s="356"/>
      <c r="FY157" s="356"/>
      <c r="FZ157" s="356"/>
      <c r="GA157" s="356"/>
      <c r="GB157" s="356"/>
    </row>
    <row r="158" spans="1:184" s="359" customFormat="1">
      <c r="A158" s="741">
        <v>120</v>
      </c>
      <c r="B158" s="357" t="s">
        <v>195</v>
      </c>
      <c r="C158" s="323" t="s">
        <v>1351</v>
      </c>
      <c r="D158" s="343" t="s">
        <v>480</v>
      </c>
      <c r="E158" s="321">
        <v>0</v>
      </c>
      <c r="F158" s="34">
        <v>0</v>
      </c>
      <c r="G158" s="34">
        <v>8</v>
      </c>
      <c r="H158" s="34">
        <v>24</v>
      </c>
      <c r="I158" s="345">
        <f t="shared" si="3"/>
        <v>32</v>
      </c>
      <c r="J158" s="349"/>
      <c r="K158" s="344"/>
      <c r="L158" s="344"/>
      <c r="M158" s="344"/>
      <c r="N158" s="344"/>
      <c r="O158" s="344"/>
      <c r="P158" s="344"/>
      <c r="Q158" s="344">
        <v>1</v>
      </c>
      <c r="R158" s="391"/>
      <c r="S158" s="341"/>
      <c r="T158" s="360"/>
      <c r="U158" s="360"/>
      <c r="V158" s="361"/>
      <c r="W158" s="361"/>
      <c r="X158" s="360"/>
      <c r="Y158" s="360"/>
      <c r="Z158" s="356"/>
      <c r="AA158" s="356"/>
      <c r="AB158" s="356"/>
      <c r="AC158" s="356"/>
      <c r="AD158" s="356"/>
      <c r="AE158" s="356"/>
      <c r="AF158" s="356"/>
      <c r="AG158" s="356"/>
      <c r="AH158" s="356"/>
      <c r="AI158" s="356"/>
      <c r="AJ158" s="356"/>
      <c r="AK158" s="356"/>
      <c r="AL158" s="356"/>
      <c r="AM158" s="356"/>
      <c r="AN158" s="356"/>
      <c r="AO158" s="356"/>
      <c r="AP158" s="356"/>
      <c r="AQ158" s="356"/>
      <c r="AR158" s="356"/>
      <c r="AS158" s="356"/>
      <c r="AT158" s="356"/>
      <c r="AU158" s="356"/>
      <c r="AV158" s="356"/>
      <c r="AW158" s="356"/>
      <c r="AX158" s="356"/>
      <c r="AY158" s="356"/>
      <c r="AZ158" s="356"/>
      <c r="BA158" s="356"/>
      <c r="BB158" s="356"/>
      <c r="BC158" s="356"/>
      <c r="BD158" s="356"/>
      <c r="BE158" s="356"/>
      <c r="BF158" s="356"/>
      <c r="BG158" s="356"/>
      <c r="BH158" s="356"/>
      <c r="BI158" s="356"/>
      <c r="BJ158" s="356"/>
      <c r="BK158" s="356"/>
      <c r="BL158" s="356"/>
      <c r="BM158" s="356"/>
      <c r="BN158" s="356"/>
      <c r="BO158" s="356"/>
      <c r="BP158" s="356"/>
      <c r="BQ158" s="356"/>
      <c r="BR158" s="356"/>
      <c r="BS158" s="356"/>
      <c r="BT158" s="356"/>
      <c r="BU158" s="356"/>
      <c r="BV158" s="356"/>
      <c r="BW158" s="356"/>
      <c r="BX158" s="356"/>
      <c r="BY158" s="356"/>
      <c r="BZ158" s="356"/>
      <c r="CA158" s="356"/>
      <c r="CB158" s="356"/>
      <c r="CC158" s="356"/>
      <c r="CD158" s="356"/>
      <c r="CE158" s="356"/>
      <c r="CF158" s="356"/>
      <c r="CG158" s="356"/>
      <c r="CH158" s="356"/>
      <c r="CI158" s="356"/>
      <c r="CJ158" s="356"/>
      <c r="CK158" s="356"/>
      <c r="CL158" s="356"/>
      <c r="CM158" s="356"/>
      <c r="CN158" s="356"/>
      <c r="CO158" s="356"/>
      <c r="CP158" s="356"/>
      <c r="CQ158" s="356"/>
      <c r="CR158" s="356"/>
      <c r="CS158" s="356"/>
      <c r="CT158" s="356"/>
      <c r="CU158" s="356"/>
      <c r="CV158" s="356"/>
      <c r="CW158" s="356"/>
      <c r="CX158" s="356"/>
      <c r="CY158" s="356"/>
      <c r="CZ158" s="356"/>
      <c r="DA158" s="356"/>
      <c r="DB158" s="356"/>
      <c r="DC158" s="356"/>
      <c r="DD158" s="356"/>
      <c r="DE158" s="356"/>
      <c r="DF158" s="356"/>
      <c r="DG158" s="356"/>
      <c r="DH158" s="356"/>
      <c r="DI158" s="356"/>
      <c r="DJ158" s="356"/>
      <c r="DK158" s="356"/>
      <c r="DL158" s="356"/>
      <c r="DM158" s="356"/>
      <c r="DN158" s="356"/>
      <c r="DO158" s="356"/>
      <c r="DP158" s="356"/>
      <c r="DQ158" s="356"/>
      <c r="DR158" s="356"/>
      <c r="DS158" s="356"/>
      <c r="DT158" s="356"/>
      <c r="DU158" s="356"/>
      <c r="DV158" s="356"/>
      <c r="DW158" s="356"/>
      <c r="DX158" s="356"/>
      <c r="DY158" s="356"/>
      <c r="DZ158" s="356"/>
      <c r="EA158" s="356"/>
      <c r="EB158" s="356"/>
      <c r="EC158" s="356"/>
      <c r="ED158" s="356"/>
      <c r="EE158" s="356"/>
      <c r="EF158" s="356"/>
      <c r="EG158" s="356"/>
      <c r="EH158" s="356"/>
      <c r="EI158" s="356"/>
      <c r="EJ158" s="356"/>
      <c r="EK158" s="356"/>
      <c r="EL158" s="356"/>
      <c r="EM158" s="356"/>
      <c r="EN158" s="356"/>
      <c r="EO158" s="356"/>
      <c r="EP158" s="356"/>
      <c r="EQ158" s="356"/>
      <c r="ER158" s="356"/>
      <c r="ES158" s="356"/>
      <c r="ET158" s="356"/>
      <c r="EU158" s="356"/>
      <c r="EV158" s="356"/>
      <c r="EW158" s="356"/>
      <c r="EX158" s="356"/>
      <c r="EY158" s="356"/>
      <c r="EZ158" s="356"/>
      <c r="FA158" s="356"/>
      <c r="FB158" s="356"/>
      <c r="FC158" s="356"/>
      <c r="FD158" s="356"/>
      <c r="FE158" s="356"/>
      <c r="FF158" s="356"/>
      <c r="FG158" s="356"/>
      <c r="FH158" s="356"/>
      <c r="FI158" s="356"/>
      <c r="FJ158" s="356"/>
      <c r="FK158" s="356"/>
      <c r="FL158" s="356"/>
      <c r="FM158" s="356"/>
      <c r="FN158" s="356"/>
      <c r="FO158" s="356"/>
      <c r="FP158" s="356"/>
      <c r="FQ158" s="356"/>
      <c r="FR158" s="356"/>
      <c r="FS158" s="356"/>
      <c r="FT158" s="356"/>
      <c r="FU158" s="356"/>
      <c r="FV158" s="356"/>
      <c r="FW158" s="356"/>
      <c r="FX158" s="356"/>
      <c r="FY158" s="356"/>
      <c r="FZ158" s="356"/>
      <c r="GA158" s="356"/>
      <c r="GB158" s="356"/>
    </row>
    <row r="159" spans="1:184" s="359" customFormat="1">
      <c r="A159" s="741">
        <v>121</v>
      </c>
      <c r="B159" s="357" t="s">
        <v>196</v>
      </c>
      <c r="C159" s="323" t="s">
        <v>1351</v>
      </c>
      <c r="D159" s="343" t="s">
        <v>480</v>
      </c>
      <c r="E159" s="321">
        <v>0</v>
      </c>
      <c r="F159" s="34">
        <v>0</v>
      </c>
      <c r="G159" s="34">
        <v>4</v>
      </c>
      <c r="H159" s="34">
        <v>27</v>
      </c>
      <c r="I159" s="345">
        <f t="shared" si="3"/>
        <v>31</v>
      </c>
      <c r="J159" s="349"/>
      <c r="K159" s="344"/>
      <c r="L159" s="344"/>
      <c r="M159" s="344"/>
      <c r="N159" s="344"/>
      <c r="O159" s="344"/>
      <c r="P159" s="344"/>
      <c r="Q159" s="344">
        <v>1</v>
      </c>
      <c r="R159" s="391"/>
      <c r="S159" s="341"/>
      <c r="T159" s="360"/>
      <c r="U159" s="362"/>
      <c r="V159" s="361"/>
      <c r="W159" s="361"/>
      <c r="X159" s="360"/>
      <c r="Y159" s="360"/>
      <c r="Z159" s="356"/>
      <c r="AA159" s="356"/>
      <c r="AB159" s="356"/>
      <c r="AC159" s="356"/>
      <c r="AD159" s="356"/>
      <c r="AE159" s="356"/>
      <c r="AF159" s="356"/>
      <c r="AG159" s="356"/>
      <c r="AH159" s="356"/>
      <c r="AI159" s="356"/>
      <c r="AJ159" s="356"/>
      <c r="AK159" s="356"/>
      <c r="AL159" s="356"/>
      <c r="AM159" s="356"/>
      <c r="AN159" s="356"/>
      <c r="AO159" s="356"/>
      <c r="AP159" s="356"/>
      <c r="AQ159" s="356"/>
      <c r="AR159" s="356"/>
      <c r="AS159" s="356"/>
      <c r="AT159" s="356"/>
      <c r="AU159" s="356"/>
      <c r="AV159" s="356"/>
      <c r="AW159" s="356"/>
      <c r="AX159" s="356"/>
      <c r="AY159" s="356"/>
      <c r="AZ159" s="356"/>
      <c r="BA159" s="356"/>
      <c r="BB159" s="356"/>
      <c r="BC159" s="356"/>
      <c r="BD159" s="356"/>
      <c r="BE159" s="356"/>
      <c r="BF159" s="356"/>
      <c r="BG159" s="356"/>
      <c r="BH159" s="356"/>
      <c r="BI159" s="356"/>
      <c r="BJ159" s="356"/>
      <c r="BK159" s="356"/>
      <c r="BL159" s="356"/>
      <c r="BM159" s="356"/>
      <c r="BN159" s="356"/>
      <c r="BO159" s="356"/>
      <c r="BP159" s="356"/>
      <c r="BQ159" s="356"/>
      <c r="BR159" s="356"/>
      <c r="BS159" s="356"/>
      <c r="BT159" s="356"/>
      <c r="BU159" s="356"/>
      <c r="BV159" s="356"/>
      <c r="BW159" s="356"/>
      <c r="BX159" s="356"/>
      <c r="BY159" s="356"/>
      <c r="BZ159" s="356"/>
      <c r="CA159" s="356"/>
      <c r="CB159" s="356"/>
      <c r="CC159" s="356"/>
      <c r="CD159" s="356"/>
      <c r="CE159" s="356"/>
      <c r="CF159" s="356"/>
      <c r="CG159" s="356"/>
      <c r="CH159" s="356"/>
      <c r="CI159" s="356"/>
      <c r="CJ159" s="356"/>
      <c r="CK159" s="356"/>
      <c r="CL159" s="356"/>
      <c r="CM159" s="356"/>
      <c r="CN159" s="356"/>
      <c r="CO159" s="356"/>
      <c r="CP159" s="356"/>
      <c r="CQ159" s="356"/>
      <c r="CR159" s="356"/>
      <c r="CS159" s="356"/>
      <c r="CT159" s="356"/>
      <c r="CU159" s="356"/>
      <c r="CV159" s="356"/>
      <c r="CW159" s="356"/>
      <c r="CX159" s="356"/>
      <c r="CY159" s="356"/>
      <c r="CZ159" s="356"/>
      <c r="DA159" s="356"/>
      <c r="DB159" s="356"/>
      <c r="DC159" s="356"/>
      <c r="DD159" s="356"/>
      <c r="DE159" s="356"/>
      <c r="DF159" s="356"/>
      <c r="DG159" s="356"/>
      <c r="DH159" s="356"/>
      <c r="DI159" s="356"/>
      <c r="DJ159" s="356"/>
      <c r="DK159" s="356"/>
      <c r="DL159" s="356"/>
      <c r="DM159" s="356"/>
      <c r="DN159" s="356"/>
      <c r="DO159" s="356"/>
      <c r="DP159" s="356"/>
      <c r="DQ159" s="356"/>
      <c r="DR159" s="356"/>
      <c r="DS159" s="356"/>
      <c r="DT159" s="356"/>
      <c r="DU159" s="356"/>
      <c r="DV159" s="356"/>
      <c r="DW159" s="356"/>
      <c r="DX159" s="356"/>
      <c r="DY159" s="356"/>
      <c r="DZ159" s="356"/>
      <c r="EA159" s="356"/>
      <c r="EB159" s="356"/>
      <c r="EC159" s="356"/>
      <c r="ED159" s="356"/>
      <c r="EE159" s="356"/>
      <c r="EF159" s="356"/>
      <c r="EG159" s="356"/>
      <c r="EH159" s="356"/>
      <c r="EI159" s="356"/>
      <c r="EJ159" s="356"/>
      <c r="EK159" s="356"/>
      <c r="EL159" s="356"/>
      <c r="EM159" s="356"/>
      <c r="EN159" s="356"/>
      <c r="EO159" s="356"/>
      <c r="EP159" s="356"/>
      <c r="EQ159" s="356"/>
      <c r="ER159" s="356"/>
      <c r="ES159" s="356"/>
      <c r="ET159" s="356"/>
      <c r="EU159" s="356"/>
      <c r="EV159" s="356"/>
      <c r="EW159" s="356"/>
      <c r="EX159" s="356"/>
      <c r="EY159" s="356"/>
      <c r="EZ159" s="356"/>
      <c r="FA159" s="356"/>
      <c r="FB159" s="356"/>
      <c r="FC159" s="356"/>
      <c r="FD159" s="356"/>
      <c r="FE159" s="356"/>
      <c r="FF159" s="356"/>
      <c r="FG159" s="356"/>
      <c r="FH159" s="356"/>
      <c r="FI159" s="356"/>
      <c r="FJ159" s="356"/>
      <c r="FK159" s="356"/>
      <c r="FL159" s="356"/>
      <c r="FM159" s="356"/>
      <c r="FN159" s="356"/>
      <c r="FO159" s="356"/>
      <c r="FP159" s="356"/>
      <c r="FQ159" s="356"/>
      <c r="FR159" s="356"/>
      <c r="FS159" s="356"/>
      <c r="FT159" s="356"/>
      <c r="FU159" s="356"/>
      <c r="FV159" s="356"/>
      <c r="FW159" s="356"/>
      <c r="FX159" s="356"/>
      <c r="FY159" s="356"/>
      <c r="FZ159" s="356"/>
      <c r="GA159" s="356"/>
      <c r="GB159" s="356"/>
    </row>
    <row r="160" spans="1:184" s="359" customFormat="1">
      <c r="A160" s="741">
        <v>122</v>
      </c>
      <c r="B160" s="357" t="s">
        <v>197</v>
      </c>
      <c r="C160" s="323" t="s">
        <v>1351</v>
      </c>
      <c r="D160" s="343" t="s">
        <v>480</v>
      </c>
      <c r="E160" s="321">
        <v>0</v>
      </c>
      <c r="F160" s="34">
        <v>0</v>
      </c>
      <c r="G160" s="34">
        <v>5</v>
      </c>
      <c r="H160" s="34">
        <v>26</v>
      </c>
      <c r="I160" s="345">
        <f t="shared" si="3"/>
        <v>31</v>
      </c>
      <c r="J160" s="349"/>
      <c r="K160" s="344"/>
      <c r="L160" s="344"/>
      <c r="M160" s="344"/>
      <c r="N160" s="344"/>
      <c r="O160" s="344"/>
      <c r="P160" s="344"/>
      <c r="Q160" s="344">
        <v>1</v>
      </c>
      <c r="R160" s="391"/>
      <c r="S160" s="341"/>
      <c r="T160" s="360"/>
      <c r="U160" s="360"/>
      <c r="V160" s="361"/>
      <c r="W160" s="361"/>
      <c r="X160" s="360"/>
      <c r="Y160" s="360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356"/>
      <c r="BN160" s="356"/>
      <c r="BO160" s="356"/>
      <c r="BP160" s="356"/>
      <c r="BQ160" s="356"/>
      <c r="BR160" s="356"/>
      <c r="BS160" s="356"/>
      <c r="BT160" s="356"/>
      <c r="BU160" s="356"/>
      <c r="BV160" s="356"/>
      <c r="BW160" s="356"/>
      <c r="BX160" s="356"/>
      <c r="BY160" s="356"/>
      <c r="BZ160" s="356"/>
      <c r="CA160" s="356"/>
      <c r="CB160" s="356"/>
      <c r="CC160" s="356"/>
      <c r="CD160" s="356"/>
      <c r="CE160" s="356"/>
      <c r="CF160" s="356"/>
      <c r="CG160" s="356"/>
      <c r="CH160" s="356"/>
      <c r="CI160" s="356"/>
      <c r="CJ160" s="356"/>
      <c r="CK160" s="356"/>
      <c r="CL160" s="356"/>
      <c r="CM160" s="356"/>
      <c r="CN160" s="356"/>
      <c r="CO160" s="356"/>
      <c r="CP160" s="356"/>
      <c r="CQ160" s="356"/>
      <c r="CR160" s="356"/>
      <c r="CS160" s="356"/>
      <c r="CT160" s="356"/>
      <c r="CU160" s="356"/>
      <c r="CV160" s="356"/>
      <c r="CW160" s="356"/>
      <c r="CX160" s="356"/>
      <c r="CY160" s="356"/>
      <c r="CZ160" s="356"/>
      <c r="DA160" s="356"/>
      <c r="DB160" s="356"/>
      <c r="DC160" s="356"/>
      <c r="DD160" s="356"/>
      <c r="DE160" s="356"/>
      <c r="DF160" s="356"/>
      <c r="DG160" s="356"/>
      <c r="DH160" s="356"/>
      <c r="DI160" s="356"/>
      <c r="DJ160" s="356"/>
      <c r="DK160" s="356"/>
      <c r="DL160" s="356"/>
      <c r="DM160" s="356"/>
      <c r="DN160" s="356"/>
      <c r="DO160" s="356"/>
      <c r="DP160" s="356"/>
      <c r="DQ160" s="356"/>
      <c r="DR160" s="356"/>
      <c r="DS160" s="356"/>
      <c r="DT160" s="356"/>
      <c r="DU160" s="356"/>
      <c r="DV160" s="356"/>
      <c r="DW160" s="356"/>
      <c r="DX160" s="356"/>
      <c r="DY160" s="356"/>
      <c r="DZ160" s="356"/>
      <c r="EA160" s="356"/>
      <c r="EB160" s="356"/>
      <c r="EC160" s="356"/>
      <c r="ED160" s="356"/>
      <c r="EE160" s="356"/>
      <c r="EF160" s="356"/>
      <c r="EG160" s="356"/>
      <c r="EH160" s="356"/>
      <c r="EI160" s="356"/>
      <c r="EJ160" s="356"/>
      <c r="EK160" s="356"/>
      <c r="EL160" s="356"/>
      <c r="EM160" s="356"/>
      <c r="EN160" s="356"/>
      <c r="EO160" s="356"/>
      <c r="EP160" s="356"/>
      <c r="EQ160" s="356"/>
      <c r="ER160" s="356"/>
      <c r="ES160" s="356"/>
      <c r="ET160" s="356"/>
      <c r="EU160" s="356"/>
      <c r="EV160" s="356"/>
      <c r="EW160" s="356"/>
      <c r="EX160" s="356"/>
      <c r="EY160" s="356"/>
      <c r="EZ160" s="356"/>
      <c r="FA160" s="356"/>
      <c r="FB160" s="356"/>
      <c r="FC160" s="356"/>
      <c r="FD160" s="356"/>
      <c r="FE160" s="356"/>
      <c r="FF160" s="356"/>
      <c r="FG160" s="356"/>
      <c r="FH160" s="356"/>
      <c r="FI160" s="356"/>
      <c r="FJ160" s="356"/>
      <c r="FK160" s="356"/>
      <c r="FL160" s="356"/>
      <c r="FM160" s="356"/>
      <c r="FN160" s="356"/>
      <c r="FO160" s="356"/>
      <c r="FP160" s="356"/>
      <c r="FQ160" s="356"/>
      <c r="FR160" s="356"/>
      <c r="FS160" s="356"/>
      <c r="FT160" s="356"/>
      <c r="FU160" s="356"/>
      <c r="FV160" s="356"/>
      <c r="FW160" s="356"/>
      <c r="FX160" s="356"/>
      <c r="FY160" s="356"/>
      <c r="FZ160" s="356"/>
      <c r="GA160" s="356"/>
      <c r="GB160" s="356"/>
    </row>
    <row r="161" spans="1:184" s="359" customFormat="1">
      <c r="A161" s="741">
        <v>123</v>
      </c>
      <c r="B161" s="357" t="s">
        <v>198</v>
      </c>
      <c r="C161" s="323" t="s">
        <v>1351</v>
      </c>
      <c r="D161" s="343" t="s">
        <v>480</v>
      </c>
      <c r="E161" s="321">
        <v>0</v>
      </c>
      <c r="F161" s="34">
        <v>0</v>
      </c>
      <c r="G161" s="34">
        <v>6</v>
      </c>
      <c r="H161" s="34">
        <v>25</v>
      </c>
      <c r="I161" s="345">
        <f t="shared" si="3"/>
        <v>31</v>
      </c>
      <c r="J161" s="349"/>
      <c r="K161" s="344"/>
      <c r="L161" s="344"/>
      <c r="M161" s="344"/>
      <c r="N161" s="344"/>
      <c r="O161" s="344"/>
      <c r="P161" s="344"/>
      <c r="Q161" s="344"/>
      <c r="R161" s="391"/>
      <c r="S161" s="341"/>
      <c r="T161" s="360"/>
      <c r="U161" s="360"/>
      <c r="V161" s="361"/>
      <c r="W161" s="361"/>
      <c r="X161" s="360"/>
      <c r="Y161" s="360"/>
      <c r="Z161" s="356"/>
      <c r="AA161" s="356"/>
      <c r="AB161" s="356"/>
      <c r="AC161" s="356"/>
      <c r="AD161" s="356"/>
      <c r="AE161" s="356"/>
      <c r="AF161" s="356"/>
      <c r="AG161" s="356"/>
      <c r="AH161" s="356"/>
      <c r="AI161" s="356"/>
      <c r="AJ161" s="356"/>
      <c r="AK161" s="356"/>
      <c r="AL161" s="356"/>
      <c r="AM161" s="356"/>
      <c r="AN161" s="356"/>
      <c r="AO161" s="356"/>
      <c r="AP161" s="356"/>
      <c r="AQ161" s="356"/>
      <c r="AR161" s="356"/>
      <c r="AS161" s="356"/>
      <c r="AT161" s="356"/>
      <c r="AU161" s="356"/>
      <c r="AV161" s="356"/>
      <c r="AW161" s="356"/>
      <c r="AX161" s="356"/>
      <c r="AY161" s="356"/>
      <c r="AZ161" s="356"/>
      <c r="BA161" s="356"/>
      <c r="BB161" s="356"/>
      <c r="BC161" s="356"/>
      <c r="BD161" s="356"/>
      <c r="BE161" s="356"/>
      <c r="BF161" s="356"/>
      <c r="BG161" s="356"/>
      <c r="BH161" s="356"/>
      <c r="BI161" s="356"/>
      <c r="BJ161" s="356"/>
      <c r="BK161" s="356"/>
      <c r="BL161" s="356"/>
      <c r="BM161" s="356"/>
      <c r="BN161" s="356"/>
      <c r="BO161" s="356"/>
      <c r="BP161" s="356"/>
      <c r="BQ161" s="356"/>
      <c r="BR161" s="356"/>
      <c r="BS161" s="356"/>
      <c r="BT161" s="356"/>
      <c r="BU161" s="356"/>
      <c r="BV161" s="356"/>
      <c r="BW161" s="356"/>
      <c r="BX161" s="356"/>
      <c r="BY161" s="356"/>
      <c r="BZ161" s="356"/>
      <c r="CA161" s="356"/>
      <c r="CB161" s="356"/>
      <c r="CC161" s="356"/>
      <c r="CD161" s="356"/>
      <c r="CE161" s="356"/>
      <c r="CF161" s="356"/>
      <c r="CG161" s="356"/>
      <c r="CH161" s="356"/>
      <c r="CI161" s="356"/>
      <c r="CJ161" s="356"/>
      <c r="CK161" s="356"/>
      <c r="CL161" s="356"/>
      <c r="CM161" s="356"/>
      <c r="CN161" s="356"/>
      <c r="CO161" s="356"/>
      <c r="CP161" s="356"/>
      <c r="CQ161" s="356"/>
      <c r="CR161" s="356"/>
      <c r="CS161" s="356"/>
      <c r="CT161" s="356"/>
      <c r="CU161" s="356"/>
      <c r="CV161" s="356"/>
      <c r="CW161" s="356"/>
      <c r="CX161" s="356"/>
      <c r="CY161" s="356"/>
      <c r="CZ161" s="356"/>
      <c r="DA161" s="356"/>
      <c r="DB161" s="356"/>
      <c r="DC161" s="356"/>
      <c r="DD161" s="356"/>
      <c r="DE161" s="356"/>
      <c r="DF161" s="356"/>
      <c r="DG161" s="356"/>
      <c r="DH161" s="356"/>
      <c r="DI161" s="356"/>
      <c r="DJ161" s="356"/>
      <c r="DK161" s="356"/>
      <c r="DL161" s="356"/>
      <c r="DM161" s="356"/>
      <c r="DN161" s="356"/>
      <c r="DO161" s="356"/>
      <c r="DP161" s="356"/>
      <c r="DQ161" s="356"/>
      <c r="DR161" s="356"/>
      <c r="DS161" s="356"/>
      <c r="DT161" s="356"/>
      <c r="DU161" s="356"/>
      <c r="DV161" s="356"/>
      <c r="DW161" s="356"/>
      <c r="DX161" s="356"/>
      <c r="DY161" s="356"/>
      <c r="DZ161" s="356"/>
      <c r="EA161" s="356"/>
      <c r="EB161" s="356"/>
      <c r="EC161" s="356"/>
      <c r="ED161" s="356"/>
      <c r="EE161" s="356"/>
      <c r="EF161" s="356"/>
      <c r="EG161" s="356"/>
      <c r="EH161" s="356"/>
      <c r="EI161" s="356"/>
      <c r="EJ161" s="356"/>
      <c r="EK161" s="356"/>
      <c r="EL161" s="356"/>
      <c r="EM161" s="356"/>
      <c r="EN161" s="356"/>
      <c r="EO161" s="356"/>
      <c r="EP161" s="356"/>
      <c r="EQ161" s="356"/>
      <c r="ER161" s="356"/>
      <c r="ES161" s="356"/>
      <c r="ET161" s="356"/>
      <c r="EU161" s="356"/>
      <c r="EV161" s="356"/>
      <c r="EW161" s="356"/>
      <c r="EX161" s="356"/>
      <c r="EY161" s="356"/>
      <c r="EZ161" s="356"/>
      <c r="FA161" s="356"/>
      <c r="FB161" s="356"/>
      <c r="FC161" s="356"/>
      <c r="FD161" s="356"/>
      <c r="FE161" s="356"/>
      <c r="FF161" s="356"/>
      <c r="FG161" s="356"/>
      <c r="FH161" s="356"/>
      <c r="FI161" s="356"/>
      <c r="FJ161" s="356"/>
      <c r="FK161" s="356"/>
      <c r="FL161" s="356"/>
      <c r="FM161" s="356"/>
      <c r="FN161" s="356"/>
      <c r="FO161" s="356"/>
      <c r="FP161" s="356"/>
      <c r="FQ161" s="356"/>
      <c r="FR161" s="356"/>
      <c r="FS161" s="356"/>
      <c r="FT161" s="356"/>
      <c r="FU161" s="356"/>
      <c r="FV161" s="356"/>
      <c r="FW161" s="356"/>
      <c r="FX161" s="356"/>
      <c r="FY161" s="356"/>
      <c r="FZ161" s="356"/>
      <c r="GA161" s="356"/>
      <c r="GB161" s="356"/>
    </row>
    <row r="162" spans="1:184" s="359" customFormat="1">
      <c r="A162" s="741">
        <v>124</v>
      </c>
      <c r="B162" s="357" t="s">
        <v>199</v>
      </c>
      <c r="C162" s="323" t="s">
        <v>1351</v>
      </c>
      <c r="D162" s="343" t="s">
        <v>480</v>
      </c>
      <c r="E162" s="321">
        <v>0</v>
      </c>
      <c r="F162" s="34">
        <v>0</v>
      </c>
      <c r="G162" s="34">
        <v>2</v>
      </c>
      <c r="H162" s="34">
        <v>30</v>
      </c>
      <c r="I162" s="345">
        <f t="shared" si="3"/>
        <v>32</v>
      </c>
      <c r="J162" s="349"/>
      <c r="K162" s="344"/>
      <c r="L162" s="344"/>
      <c r="M162" s="344"/>
      <c r="N162" s="344"/>
      <c r="O162" s="344"/>
      <c r="P162" s="344"/>
      <c r="Q162" s="344"/>
      <c r="R162" s="391"/>
      <c r="S162" s="341"/>
      <c r="T162" s="360"/>
      <c r="U162" s="360"/>
      <c r="V162" s="361"/>
      <c r="W162" s="361"/>
      <c r="X162" s="360"/>
      <c r="Y162" s="360"/>
      <c r="Z162" s="356"/>
      <c r="AA162" s="356"/>
      <c r="AB162" s="356"/>
      <c r="AC162" s="356"/>
      <c r="AD162" s="356"/>
      <c r="AE162" s="356"/>
      <c r="AF162" s="356"/>
      <c r="AG162" s="356"/>
      <c r="AH162" s="356"/>
      <c r="AI162" s="356"/>
      <c r="AJ162" s="356"/>
      <c r="AK162" s="356"/>
      <c r="AL162" s="356"/>
      <c r="AM162" s="356"/>
      <c r="AN162" s="356"/>
      <c r="AO162" s="356"/>
      <c r="AP162" s="356"/>
      <c r="AQ162" s="356"/>
      <c r="AR162" s="356"/>
      <c r="AS162" s="356"/>
      <c r="AT162" s="356"/>
      <c r="AU162" s="356"/>
      <c r="AV162" s="356"/>
      <c r="AW162" s="356"/>
      <c r="AX162" s="356"/>
      <c r="AY162" s="356"/>
      <c r="AZ162" s="356"/>
      <c r="BA162" s="356"/>
      <c r="BB162" s="356"/>
      <c r="BC162" s="356"/>
      <c r="BD162" s="356"/>
      <c r="BE162" s="356"/>
      <c r="BF162" s="356"/>
      <c r="BG162" s="356"/>
      <c r="BH162" s="356"/>
      <c r="BI162" s="356"/>
      <c r="BJ162" s="356"/>
      <c r="BK162" s="356"/>
      <c r="BL162" s="356"/>
      <c r="BM162" s="356"/>
      <c r="BN162" s="356"/>
      <c r="BO162" s="356"/>
      <c r="BP162" s="356"/>
      <c r="BQ162" s="356"/>
      <c r="BR162" s="356"/>
      <c r="BS162" s="356"/>
      <c r="BT162" s="356"/>
      <c r="BU162" s="356"/>
      <c r="BV162" s="356"/>
      <c r="BW162" s="356"/>
      <c r="BX162" s="356"/>
      <c r="BY162" s="356"/>
      <c r="BZ162" s="356"/>
      <c r="CA162" s="356"/>
      <c r="CB162" s="356"/>
      <c r="CC162" s="356"/>
      <c r="CD162" s="356"/>
      <c r="CE162" s="356"/>
      <c r="CF162" s="356"/>
      <c r="CG162" s="356"/>
      <c r="CH162" s="356"/>
      <c r="CI162" s="356"/>
      <c r="CJ162" s="356"/>
      <c r="CK162" s="356"/>
      <c r="CL162" s="356"/>
      <c r="CM162" s="356"/>
      <c r="CN162" s="356"/>
      <c r="CO162" s="356"/>
      <c r="CP162" s="356"/>
      <c r="CQ162" s="356"/>
      <c r="CR162" s="356"/>
      <c r="CS162" s="356"/>
      <c r="CT162" s="356"/>
      <c r="CU162" s="356"/>
      <c r="CV162" s="356"/>
      <c r="CW162" s="356"/>
      <c r="CX162" s="356"/>
      <c r="CY162" s="356"/>
      <c r="CZ162" s="356"/>
      <c r="DA162" s="356"/>
      <c r="DB162" s="356"/>
      <c r="DC162" s="356"/>
      <c r="DD162" s="356"/>
      <c r="DE162" s="356"/>
      <c r="DF162" s="356"/>
      <c r="DG162" s="356"/>
      <c r="DH162" s="356"/>
      <c r="DI162" s="356"/>
      <c r="DJ162" s="356"/>
      <c r="DK162" s="356"/>
      <c r="DL162" s="356"/>
      <c r="DM162" s="356"/>
      <c r="DN162" s="356"/>
      <c r="DO162" s="356"/>
      <c r="DP162" s="356"/>
      <c r="DQ162" s="356"/>
      <c r="DR162" s="356"/>
      <c r="DS162" s="356"/>
      <c r="DT162" s="356"/>
      <c r="DU162" s="356"/>
      <c r="DV162" s="356"/>
      <c r="DW162" s="356"/>
      <c r="DX162" s="356"/>
      <c r="DY162" s="356"/>
      <c r="DZ162" s="356"/>
      <c r="EA162" s="356"/>
      <c r="EB162" s="356"/>
      <c r="EC162" s="356"/>
      <c r="ED162" s="356"/>
      <c r="EE162" s="356"/>
      <c r="EF162" s="356"/>
      <c r="EG162" s="356"/>
      <c r="EH162" s="356"/>
      <c r="EI162" s="356"/>
      <c r="EJ162" s="356"/>
      <c r="EK162" s="356"/>
      <c r="EL162" s="356"/>
      <c r="EM162" s="356"/>
      <c r="EN162" s="356"/>
      <c r="EO162" s="356"/>
      <c r="EP162" s="356"/>
      <c r="EQ162" s="356"/>
      <c r="ER162" s="356"/>
      <c r="ES162" s="356"/>
      <c r="ET162" s="356"/>
      <c r="EU162" s="356"/>
      <c r="EV162" s="356"/>
      <c r="EW162" s="356"/>
      <c r="EX162" s="356"/>
      <c r="EY162" s="356"/>
      <c r="EZ162" s="356"/>
      <c r="FA162" s="356"/>
      <c r="FB162" s="356"/>
      <c r="FC162" s="356"/>
      <c r="FD162" s="356"/>
      <c r="FE162" s="356"/>
      <c r="FF162" s="356"/>
      <c r="FG162" s="356"/>
      <c r="FH162" s="356"/>
      <c r="FI162" s="356"/>
      <c r="FJ162" s="356"/>
      <c r="FK162" s="356"/>
      <c r="FL162" s="356"/>
      <c r="FM162" s="356"/>
      <c r="FN162" s="356"/>
      <c r="FO162" s="356"/>
      <c r="FP162" s="356"/>
      <c r="FQ162" s="356"/>
      <c r="FR162" s="356"/>
      <c r="FS162" s="356"/>
      <c r="FT162" s="356"/>
      <c r="FU162" s="356"/>
      <c r="FV162" s="356"/>
      <c r="FW162" s="356"/>
      <c r="FX162" s="356"/>
      <c r="FY162" s="356"/>
      <c r="FZ162" s="356"/>
      <c r="GA162" s="356"/>
      <c r="GB162" s="356"/>
    </row>
    <row r="163" spans="1:184" s="359" customFormat="1">
      <c r="A163" s="741">
        <v>125</v>
      </c>
      <c r="B163" s="357" t="s">
        <v>200</v>
      </c>
      <c r="C163" s="323" t="s">
        <v>1351</v>
      </c>
      <c r="D163" s="343" t="s">
        <v>480</v>
      </c>
      <c r="E163" s="321">
        <v>0</v>
      </c>
      <c r="F163" s="34">
        <v>0</v>
      </c>
      <c r="G163" s="34">
        <v>5</v>
      </c>
      <c r="H163" s="34">
        <v>28</v>
      </c>
      <c r="I163" s="345">
        <f t="shared" si="3"/>
        <v>33</v>
      </c>
      <c r="J163" s="349"/>
      <c r="K163" s="344"/>
      <c r="L163" s="344"/>
      <c r="M163" s="344"/>
      <c r="N163" s="344"/>
      <c r="O163" s="344"/>
      <c r="P163" s="344"/>
      <c r="Q163" s="344"/>
      <c r="R163" s="391"/>
      <c r="S163" s="341"/>
      <c r="T163" s="360"/>
      <c r="U163" s="360"/>
      <c r="V163" s="361"/>
      <c r="W163" s="361"/>
      <c r="X163" s="360"/>
      <c r="Y163" s="360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356"/>
      <c r="BN163" s="356"/>
      <c r="BO163" s="356"/>
      <c r="BP163" s="356"/>
      <c r="BQ163" s="356"/>
      <c r="BR163" s="356"/>
      <c r="BS163" s="356"/>
      <c r="BT163" s="356"/>
      <c r="BU163" s="356"/>
      <c r="BV163" s="356"/>
      <c r="BW163" s="356"/>
      <c r="BX163" s="356"/>
      <c r="BY163" s="356"/>
      <c r="BZ163" s="356"/>
      <c r="CA163" s="356"/>
      <c r="CB163" s="356"/>
      <c r="CC163" s="356"/>
      <c r="CD163" s="356"/>
      <c r="CE163" s="356"/>
      <c r="CF163" s="356"/>
      <c r="CG163" s="356"/>
      <c r="CH163" s="356"/>
      <c r="CI163" s="356"/>
      <c r="CJ163" s="356"/>
      <c r="CK163" s="356"/>
      <c r="CL163" s="356"/>
      <c r="CM163" s="356"/>
      <c r="CN163" s="356"/>
      <c r="CO163" s="356"/>
      <c r="CP163" s="356"/>
      <c r="CQ163" s="356"/>
      <c r="CR163" s="356"/>
      <c r="CS163" s="356"/>
      <c r="CT163" s="356"/>
      <c r="CU163" s="356"/>
      <c r="CV163" s="356"/>
      <c r="CW163" s="356"/>
      <c r="CX163" s="356"/>
      <c r="CY163" s="356"/>
      <c r="CZ163" s="356"/>
      <c r="DA163" s="356"/>
      <c r="DB163" s="356"/>
      <c r="DC163" s="356"/>
      <c r="DD163" s="356"/>
      <c r="DE163" s="356"/>
      <c r="DF163" s="356"/>
      <c r="DG163" s="356"/>
      <c r="DH163" s="356"/>
      <c r="DI163" s="356"/>
      <c r="DJ163" s="356"/>
      <c r="DK163" s="356"/>
      <c r="DL163" s="356"/>
      <c r="DM163" s="356"/>
      <c r="DN163" s="356"/>
      <c r="DO163" s="356"/>
      <c r="DP163" s="356"/>
      <c r="DQ163" s="356"/>
      <c r="DR163" s="356"/>
      <c r="DS163" s="356"/>
      <c r="DT163" s="356"/>
      <c r="DU163" s="356"/>
      <c r="DV163" s="356"/>
      <c r="DW163" s="356"/>
      <c r="DX163" s="356"/>
      <c r="DY163" s="356"/>
      <c r="DZ163" s="356"/>
      <c r="EA163" s="356"/>
      <c r="EB163" s="356"/>
      <c r="EC163" s="356"/>
      <c r="ED163" s="356"/>
      <c r="EE163" s="356"/>
      <c r="EF163" s="356"/>
      <c r="EG163" s="356"/>
      <c r="EH163" s="356"/>
      <c r="EI163" s="356"/>
      <c r="EJ163" s="356"/>
      <c r="EK163" s="356"/>
      <c r="EL163" s="356"/>
      <c r="EM163" s="356"/>
      <c r="EN163" s="356"/>
      <c r="EO163" s="356"/>
      <c r="EP163" s="356"/>
      <c r="EQ163" s="356"/>
      <c r="ER163" s="356"/>
      <c r="ES163" s="356"/>
      <c r="ET163" s="356"/>
      <c r="EU163" s="356"/>
      <c r="EV163" s="356"/>
      <c r="EW163" s="356"/>
      <c r="EX163" s="356"/>
      <c r="EY163" s="356"/>
      <c r="EZ163" s="356"/>
      <c r="FA163" s="356"/>
      <c r="FB163" s="356"/>
      <c r="FC163" s="356"/>
      <c r="FD163" s="356"/>
      <c r="FE163" s="356"/>
      <c r="FF163" s="356"/>
      <c r="FG163" s="356"/>
      <c r="FH163" s="356"/>
      <c r="FI163" s="356"/>
      <c r="FJ163" s="356"/>
      <c r="FK163" s="356"/>
      <c r="FL163" s="356"/>
      <c r="FM163" s="356"/>
      <c r="FN163" s="356"/>
      <c r="FO163" s="356"/>
      <c r="FP163" s="356"/>
      <c r="FQ163" s="356"/>
      <c r="FR163" s="356"/>
      <c r="FS163" s="356"/>
      <c r="FT163" s="356"/>
      <c r="FU163" s="356"/>
      <c r="FV163" s="356"/>
      <c r="FW163" s="356"/>
      <c r="FX163" s="356"/>
      <c r="FY163" s="356"/>
      <c r="FZ163" s="356"/>
      <c r="GA163" s="356"/>
      <c r="GB163" s="356"/>
    </row>
    <row r="164" spans="1:184" s="359" customFormat="1">
      <c r="A164" s="741">
        <v>126</v>
      </c>
      <c r="B164" s="357" t="s">
        <v>201</v>
      </c>
      <c r="C164" s="323" t="s">
        <v>1351</v>
      </c>
      <c r="D164" s="343" t="s">
        <v>480</v>
      </c>
      <c r="E164" s="321">
        <v>0</v>
      </c>
      <c r="F164" s="34">
        <v>0</v>
      </c>
      <c r="G164" s="34">
        <v>0</v>
      </c>
      <c r="H164" s="34">
        <v>32</v>
      </c>
      <c r="I164" s="345">
        <f t="shared" si="3"/>
        <v>32</v>
      </c>
      <c r="J164" s="349"/>
      <c r="K164" s="344"/>
      <c r="L164" s="344"/>
      <c r="M164" s="344"/>
      <c r="N164" s="344"/>
      <c r="O164" s="344"/>
      <c r="P164" s="344"/>
      <c r="Q164" s="344"/>
      <c r="R164" s="391"/>
      <c r="S164" s="341"/>
      <c r="T164" s="360"/>
      <c r="U164" s="360"/>
      <c r="V164" s="361"/>
      <c r="W164" s="361"/>
      <c r="X164" s="360"/>
      <c r="Y164" s="360"/>
      <c r="Z164" s="356"/>
      <c r="AA164" s="356"/>
      <c r="AB164" s="356"/>
      <c r="AC164" s="356"/>
      <c r="AD164" s="356"/>
      <c r="AE164" s="356"/>
      <c r="AF164" s="356"/>
      <c r="AG164" s="356"/>
      <c r="AH164" s="356"/>
      <c r="AI164" s="356"/>
      <c r="AJ164" s="356"/>
      <c r="AK164" s="356"/>
      <c r="AL164" s="356"/>
      <c r="AM164" s="356"/>
      <c r="AN164" s="356"/>
      <c r="AO164" s="356"/>
      <c r="AP164" s="356"/>
      <c r="AQ164" s="356"/>
      <c r="AR164" s="356"/>
      <c r="AS164" s="356"/>
      <c r="AT164" s="356"/>
      <c r="AU164" s="356"/>
      <c r="AV164" s="356"/>
      <c r="AW164" s="356"/>
      <c r="AX164" s="356"/>
      <c r="AY164" s="356"/>
      <c r="AZ164" s="356"/>
      <c r="BA164" s="356"/>
      <c r="BB164" s="356"/>
      <c r="BC164" s="356"/>
      <c r="BD164" s="356"/>
      <c r="BE164" s="356"/>
      <c r="BF164" s="356"/>
      <c r="BG164" s="356"/>
      <c r="BH164" s="356"/>
      <c r="BI164" s="356"/>
      <c r="BJ164" s="356"/>
      <c r="BK164" s="356"/>
      <c r="BL164" s="356"/>
      <c r="BM164" s="356"/>
      <c r="BN164" s="356"/>
      <c r="BO164" s="356"/>
      <c r="BP164" s="356"/>
      <c r="BQ164" s="356"/>
      <c r="BR164" s="356"/>
      <c r="BS164" s="356"/>
      <c r="BT164" s="356"/>
      <c r="BU164" s="356"/>
      <c r="BV164" s="356"/>
      <c r="BW164" s="356"/>
      <c r="BX164" s="356"/>
      <c r="BY164" s="356"/>
      <c r="BZ164" s="356"/>
      <c r="CA164" s="356"/>
      <c r="CB164" s="356"/>
      <c r="CC164" s="356"/>
      <c r="CD164" s="356"/>
      <c r="CE164" s="356"/>
      <c r="CF164" s="356"/>
      <c r="CG164" s="356"/>
      <c r="CH164" s="356"/>
      <c r="CI164" s="356"/>
      <c r="CJ164" s="356"/>
      <c r="CK164" s="356"/>
      <c r="CL164" s="356"/>
      <c r="CM164" s="356"/>
      <c r="CN164" s="356"/>
      <c r="CO164" s="356"/>
      <c r="CP164" s="356"/>
      <c r="CQ164" s="356"/>
      <c r="CR164" s="356"/>
      <c r="CS164" s="356"/>
      <c r="CT164" s="356"/>
      <c r="CU164" s="356"/>
      <c r="CV164" s="356"/>
      <c r="CW164" s="356"/>
      <c r="CX164" s="356"/>
      <c r="CY164" s="356"/>
      <c r="CZ164" s="356"/>
      <c r="DA164" s="356"/>
      <c r="DB164" s="356"/>
      <c r="DC164" s="356"/>
      <c r="DD164" s="356"/>
      <c r="DE164" s="356"/>
      <c r="DF164" s="356"/>
      <c r="DG164" s="356"/>
      <c r="DH164" s="356"/>
      <c r="DI164" s="356"/>
      <c r="DJ164" s="356"/>
      <c r="DK164" s="356"/>
      <c r="DL164" s="356"/>
      <c r="DM164" s="356"/>
      <c r="DN164" s="356"/>
      <c r="DO164" s="356"/>
      <c r="DP164" s="356"/>
      <c r="DQ164" s="356"/>
      <c r="DR164" s="356"/>
      <c r="DS164" s="356"/>
      <c r="DT164" s="356"/>
      <c r="DU164" s="356"/>
      <c r="DV164" s="356"/>
      <c r="DW164" s="356"/>
      <c r="DX164" s="356"/>
      <c r="DY164" s="356"/>
      <c r="DZ164" s="356"/>
      <c r="EA164" s="356"/>
      <c r="EB164" s="356"/>
      <c r="EC164" s="356"/>
      <c r="ED164" s="356"/>
      <c r="EE164" s="356"/>
      <c r="EF164" s="356"/>
      <c r="EG164" s="356"/>
      <c r="EH164" s="356"/>
      <c r="EI164" s="356"/>
      <c r="EJ164" s="356"/>
      <c r="EK164" s="356"/>
      <c r="EL164" s="356"/>
      <c r="EM164" s="356"/>
      <c r="EN164" s="356"/>
      <c r="EO164" s="356"/>
      <c r="EP164" s="356"/>
      <c r="EQ164" s="356"/>
      <c r="ER164" s="356"/>
      <c r="ES164" s="356"/>
      <c r="ET164" s="356"/>
      <c r="EU164" s="356"/>
      <c r="EV164" s="356"/>
      <c r="EW164" s="356"/>
      <c r="EX164" s="356"/>
      <c r="EY164" s="356"/>
      <c r="EZ164" s="356"/>
      <c r="FA164" s="356"/>
      <c r="FB164" s="356"/>
      <c r="FC164" s="356"/>
      <c r="FD164" s="356"/>
      <c r="FE164" s="356"/>
      <c r="FF164" s="356"/>
      <c r="FG164" s="356"/>
      <c r="FH164" s="356"/>
      <c r="FI164" s="356"/>
      <c r="FJ164" s="356"/>
      <c r="FK164" s="356"/>
      <c r="FL164" s="356"/>
      <c r="FM164" s="356"/>
      <c r="FN164" s="356"/>
      <c r="FO164" s="356"/>
      <c r="FP164" s="356"/>
      <c r="FQ164" s="356"/>
      <c r="FR164" s="356"/>
      <c r="FS164" s="356"/>
      <c r="FT164" s="356"/>
      <c r="FU164" s="356"/>
      <c r="FV164" s="356"/>
      <c r="FW164" s="356"/>
      <c r="FX164" s="356"/>
      <c r="FY164" s="356"/>
      <c r="FZ164" s="356"/>
      <c r="GA164" s="356"/>
      <c r="GB164" s="356"/>
    </row>
    <row r="165" spans="1:184" s="359" customFormat="1">
      <c r="A165" s="741">
        <v>127</v>
      </c>
      <c r="B165" s="357" t="s">
        <v>202</v>
      </c>
      <c r="C165" s="323" t="s">
        <v>1351</v>
      </c>
      <c r="D165" s="343" t="s">
        <v>480</v>
      </c>
      <c r="E165" s="321">
        <v>0</v>
      </c>
      <c r="F165" s="34">
        <v>0</v>
      </c>
      <c r="G165" s="34">
        <v>5</v>
      </c>
      <c r="H165" s="34">
        <v>28</v>
      </c>
      <c r="I165" s="345">
        <f t="shared" si="3"/>
        <v>33</v>
      </c>
      <c r="J165" s="349"/>
      <c r="K165" s="344"/>
      <c r="L165" s="344"/>
      <c r="M165" s="344"/>
      <c r="N165" s="344"/>
      <c r="O165" s="344"/>
      <c r="P165" s="344"/>
      <c r="Q165" s="344"/>
      <c r="R165" s="391"/>
      <c r="S165" s="341"/>
      <c r="T165" s="360"/>
      <c r="U165" s="360"/>
      <c r="V165" s="361"/>
      <c r="W165" s="361"/>
      <c r="X165" s="360"/>
      <c r="Y165" s="360"/>
      <c r="Z165" s="356"/>
      <c r="AA165" s="356"/>
      <c r="AB165" s="356"/>
      <c r="AC165" s="356"/>
      <c r="AD165" s="356"/>
      <c r="AE165" s="356"/>
      <c r="AF165" s="356"/>
      <c r="AG165" s="356"/>
      <c r="AH165" s="356"/>
      <c r="AI165" s="356"/>
      <c r="AJ165" s="356"/>
      <c r="AK165" s="356"/>
      <c r="AL165" s="356"/>
      <c r="AM165" s="356"/>
      <c r="AN165" s="356"/>
      <c r="AO165" s="356"/>
      <c r="AP165" s="356"/>
      <c r="AQ165" s="356"/>
      <c r="AR165" s="356"/>
      <c r="AS165" s="356"/>
      <c r="AT165" s="356"/>
      <c r="AU165" s="356"/>
      <c r="AV165" s="356"/>
      <c r="AW165" s="356"/>
      <c r="AX165" s="356"/>
      <c r="AY165" s="356"/>
      <c r="AZ165" s="356"/>
      <c r="BA165" s="356"/>
      <c r="BB165" s="356"/>
      <c r="BC165" s="356"/>
      <c r="BD165" s="356"/>
      <c r="BE165" s="356"/>
      <c r="BF165" s="356"/>
      <c r="BG165" s="356"/>
      <c r="BH165" s="356"/>
      <c r="BI165" s="356"/>
      <c r="BJ165" s="356"/>
      <c r="BK165" s="356"/>
      <c r="BL165" s="356"/>
      <c r="BM165" s="356"/>
      <c r="BN165" s="356"/>
      <c r="BO165" s="356"/>
      <c r="BP165" s="356"/>
      <c r="BQ165" s="356"/>
      <c r="BR165" s="356"/>
      <c r="BS165" s="356"/>
      <c r="BT165" s="356"/>
      <c r="BU165" s="356"/>
      <c r="BV165" s="356"/>
      <c r="BW165" s="356"/>
      <c r="BX165" s="356"/>
      <c r="BY165" s="356"/>
      <c r="BZ165" s="356"/>
      <c r="CA165" s="356"/>
      <c r="CB165" s="356"/>
      <c r="CC165" s="356"/>
      <c r="CD165" s="356"/>
      <c r="CE165" s="356"/>
      <c r="CF165" s="356"/>
      <c r="CG165" s="356"/>
      <c r="CH165" s="356"/>
      <c r="CI165" s="356"/>
      <c r="CJ165" s="356"/>
      <c r="CK165" s="356"/>
      <c r="CL165" s="356"/>
      <c r="CM165" s="356"/>
      <c r="CN165" s="356"/>
      <c r="CO165" s="356"/>
      <c r="CP165" s="356"/>
      <c r="CQ165" s="356"/>
      <c r="CR165" s="356"/>
      <c r="CS165" s="356"/>
      <c r="CT165" s="356"/>
      <c r="CU165" s="356"/>
      <c r="CV165" s="356"/>
      <c r="CW165" s="356"/>
      <c r="CX165" s="356"/>
      <c r="CY165" s="356"/>
      <c r="CZ165" s="356"/>
      <c r="DA165" s="356"/>
      <c r="DB165" s="356"/>
      <c r="DC165" s="356"/>
      <c r="DD165" s="356"/>
      <c r="DE165" s="356"/>
      <c r="DF165" s="356"/>
      <c r="DG165" s="356"/>
      <c r="DH165" s="356"/>
      <c r="DI165" s="356"/>
      <c r="DJ165" s="356"/>
      <c r="DK165" s="356"/>
      <c r="DL165" s="356"/>
      <c r="DM165" s="356"/>
      <c r="DN165" s="356"/>
      <c r="DO165" s="356"/>
      <c r="DP165" s="356"/>
      <c r="DQ165" s="356"/>
      <c r="DR165" s="356"/>
      <c r="DS165" s="356"/>
      <c r="DT165" s="356"/>
      <c r="DU165" s="356"/>
      <c r="DV165" s="356"/>
      <c r="DW165" s="356"/>
      <c r="DX165" s="356"/>
      <c r="DY165" s="356"/>
      <c r="DZ165" s="356"/>
      <c r="EA165" s="356"/>
      <c r="EB165" s="356"/>
      <c r="EC165" s="356"/>
      <c r="ED165" s="356"/>
      <c r="EE165" s="356"/>
      <c r="EF165" s="356"/>
      <c r="EG165" s="356"/>
      <c r="EH165" s="356"/>
      <c r="EI165" s="356"/>
      <c r="EJ165" s="356"/>
      <c r="EK165" s="356"/>
      <c r="EL165" s="356"/>
      <c r="EM165" s="356"/>
      <c r="EN165" s="356"/>
      <c r="EO165" s="356"/>
      <c r="EP165" s="356"/>
      <c r="EQ165" s="356"/>
      <c r="ER165" s="356"/>
      <c r="ES165" s="356"/>
      <c r="ET165" s="356"/>
      <c r="EU165" s="356"/>
      <c r="EV165" s="356"/>
      <c r="EW165" s="356"/>
      <c r="EX165" s="356"/>
      <c r="EY165" s="356"/>
      <c r="EZ165" s="356"/>
      <c r="FA165" s="356"/>
      <c r="FB165" s="356"/>
      <c r="FC165" s="356"/>
      <c r="FD165" s="356"/>
      <c r="FE165" s="356"/>
      <c r="FF165" s="356"/>
      <c r="FG165" s="356"/>
      <c r="FH165" s="356"/>
      <c r="FI165" s="356"/>
      <c r="FJ165" s="356"/>
      <c r="FK165" s="356"/>
      <c r="FL165" s="356"/>
      <c r="FM165" s="356"/>
      <c r="FN165" s="356"/>
      <c r="FO165" s="356"/>
      <c r="FP165" s="356"/>
      <c r="FQ165" s="356"/>
      <c r="FR165" s="356"/>
      <c r="FS165" s="356"/>
      <c r="FT165" s="356"/>
      <c r="FU165" s="356"/>
      <c r="FV165" s="356"/>
      <c r="FW165" s="356"/>
      <c r="FX165" s="356"/>
      <c r="FY165" s="356"/>
      <c r="FZ165" s="356"/>
      <c r="GA165" s="356"/>
      <c r="GB165" s="356"/>
    </row>
    <row r="166" spans="1:184" s="359" customFormat="1">
      <c r="A166" s="741">
        <v>128</v>
      </c>
      <c r="B166" s="357" t="s">
        <v>203</v>
      </c>
      <c r="C166" s="323" t="s">
        <v>1351</v>
      </c>
      <c r="D166" s="343" t="s">
        <v>480</v>
      </c>
      <c r="E166" s="321">
        <v>0</v>
      </c>
      <c r="F166" s="34">
        <v>0</v>
      </c>
      <c r="G166" s="34">
        <v>5</v>
      </c>
      <c r="H166" s="34">
        <v>26</v>
      </c>
      <c r="I166" s="345">
        <f t="shared" si="3"/>
        <v>31</v>
      </c>
      <c r="J166" s="349"/>
      <c r="K166" s="344"/>
      <c r="L166" s="344"/>
      <c r="M166" s="344"/>
      <c r="N166" s="344"/>
      <c r="O166" s="344"/>
      <c r="P166" s="344"/>
      <c r="Q166" s="344"/>
      <c r="R166" s="391"/>
      <c r="S166" s="341"/>
      <c r="T166" s="360"/>
      <c r="U166" s="360"/>
      <c r="V166" s="361"/>
      <c r="W166" s="361"/>
      <c r="X166" s="360"/>
      <c r="Y166" s="360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356"/>
      <c r="BN166" s="356"/>
      <c r="BO166" s="356"/>
      <c r="BP166" s="356"/>
      <c r="BQ166" s="356"/>
      <c r="BR166" s="356"/>
      <c r="BS166" s="356"/>
      <c r="BT166" s="356"/>
      <c r="BU166" s="356"/>
      <c r="BV166" s="356"/>
      <c r="BW166" s="356"/>
      <c r="BX166" s="356"/>
      <c r="BY166" s="356"/>
      <c r="BZ166" s="356"/>
      <c r="CA166" s="356"/>
      <c r="CB166" s="356"/>
      <c r="CC166" s="356"/>
      <c r="CD166" s="356"/>
      <c r="CE166" s="356"/>
      <c r="CF166" s="356"/>
      <c r="CG166" s="356"/>
      <c r="CH166" s="356"/>
      <c r="CI166" s="356"/>
      <c r="CJ166" s="356"/>
      <c r="CK166" s="356"/>
      <c r="CL166" s="356"/>
      <c r="CM166" s="356"/>
      <c r="CN166" s="356"/>
      <c r="CO166" s="356"/>
      <c r="CP166" s="356"/>
      <c r="CQ166" s="356"/>
      <c r="CR166" s="356"/>
      <c r="CS166" s="356"/>
      <c r="CT166" s="356"/>
      <c r="CU166" s="356"/>
      <c r="CV166" s="356"/>
      <c r="CW166" s="356"/>
      <c r="CX166" s="356"/>
      <c r="CY166" s="356"/>
      <c r="CZ166" s="356"/>
      <c r="DA166" s="356"/>
      <c r="DB166" s="356"/>
      <c r="DC166" s="356"/>
      <c r="DD166" s="356"/>
      <c r="DE166" s="356"/>
      <c r="DF166" s="356"/>
      <c r="DG166" s="356"/>
      <c r="DH166" s="356"/>
      <c r="DI166" s="356"/>
      <c r="DJ166" s="356"/>
      <c r="DK166" s="356"/>
      <c r="DL166" s="356"/>
      <c r="DM166" s="356"/>
      <c r="DN166" s="356"/>
      <c r="DO166" s="356"/>
      <c r="DP166" s="356"/>
      <c r="DQ166" s="356"/>
      <c r="DR166" s="356"/>
      <c r="DS166" s="356"/>
      <c r="DT166" s="356"/>
      <c r="DU166" s="356"/>
      <c r="DV166" s="356"/>
      <c r="DW166" s="356"/>
      <c r="DX166" s="356"/>
      <c r="DY166" s="356"/>
      <c r="DZ166" s="356"/>
      <c r="EA166" s="356"/>
      <c r="EB166" s="356"/>
      <c r="EC166" s="356"/>
      <c r="ED166" s="356"/>
      <c r="EE166" s="356"/>
      <c r="EF166" s="356"/>
      <c r="EG166" s="356"/>
      <c r="EH166" s="356"/>
      <c r="EI166" s="356"/>
      <c r="EJ166" s="356"/>
      <c r="EK166" s="356"/>
      <c r="EL166" s="356"/>
      <c r="EM166" s="356"/>
      <c r="EN166" s="356"/>
      <c r="EO166" s="356"/>
      <c r="EP166" s="356"/>
      <c r="EQ166" s="356"/>
      <c r="ER166" s="356"/>
      <c r="ES166" s="356"/>
      <c r="ET166" s="356"/>
      <c r="EU166" s="356"/>
      <c r="EV166" s="356"/>
      <c r="EW166" s="356"/>
      <c r="EX166" s="356"/>
      <c r="EY166" s="356"/>
      <c r="EZ166" s="356"/>
      <c r="FA166" s="356"/>
      <c r="FB166" s="356"/>
      <c r="FC166" s="356"/>
      <c r="FD166" s="356"/>
      <c r="FE166" s="356"/>
      <c r="FF166" s="356"/>
      <c r="FG166" s="356"/>
      <c r="FH166" s="356"/>
      <c r="FI166" s="356"/>
      <c r="FJ166" s="356"/>
      <c r="FK166" s="356"/>
      <c r="FL166" s="356"/>
      <c r="FM166" s="356"/>
      <c r="FN166" s="356"/>
      <c r="FO166" s="356"/>
      <c r="FP166" s="356"/>
      <c r="FQ166" s="356"/>
      <c r="FR166" s="356"/>
      <c r="FS166" s="356"/>
      <c r="FT166" s="356"/>
      <c r="FU166" s="356"/>
      <c r="FV166" s="356"/>
      <c r="FW166" s="356"/>
      <c r="FX166" s="356"/>
      <c r="FY166" s="356"/>
      <c r="FZ166" s="356"/>
      <c r="GA166" s="356"/>
      <c r="GB166" s="356"/>
    </row>
    <row r="167" spans="1:184" s="359" customFormat="1">
      <c r="A167" s="741">
        <v>129</v>
      </c>
      <c r="B167" s="357" t="s">
        <v>205</v>
      </c>
      <c r="C167" s="323" t="s">
        <v>1351</v>
      </c>
      <c r="D167" s="343" t="s">
        <v>480</v>
      </c>
      <c r="E167" s="321">
        <v>0</v>
      </c>
      <c r="F167" s="34">
        <v>0</v>
      </c>
      <c r="G167" s="34">
        <v>9</v>
      </c>
      <c r="H167" s="34">
        <v>25</v>
      </c>
      <c r="I167" s="345">
        <f t="shared" si="3"/>
        <v>34</v>
      </c>
      <c r="J167" s="349"/>
      <c r="K167" s="344"/>
      <c r="L167" s="344"/>
      <c r="M167" s="344"/>
      <c r="N167" s="344"/>
      <c r="O167" s="344"/>
      <c r="P167" s="344"/>
      <c r="Q167" s="344"/>
      <c r="R167" s="391"/>
      <c r="S167" s="341"/>
      <c r="T167" s="360"/>
      <c r="U167" s="360"/>
      <c r="V167" s="361"/>
      <c r="W167" s="361"/>
      <c r="X167" s="360"/>
      <c r="Y167" s="360"/>
      <c r="Z167" s="356"/>
      <c r="AA167" s="356"/>
      <c r="AB167" s="356"/>
      <c r="AC167" s="356"/>
      <c r="AD167" s="356"/>
      <c r="AE167" s="356"/>
      <c r="AF167" s="356"/>
      <c r="AG167" s="356"/>
      <c r="AH167" s="356"/>
      <c r="AI167" s="356"/>
      <c r="AJ167" s="356"/>
      <c r="AK167" s="356"/>
      <c r="AL167" s="356"/>
      <c r="AM167" s="356"/>
      <c r="AN167" s="356"/>
      <c r="AO167" s="356"/>
      <c r="AP167" s="356"/>
      <c r="AQ167" s="356"/>
      <c r="AR167" s="356"/>
      <c r="AS167" s="356"/>
      <c r="AT167" s="356"/>
      <c r="AU167" s="356"/>
      <c r="AV167" s="356"/>
      <c r="AW167" s="356"/>
      <c r="AX167" s="356"/>
      <c r="AY167" s="356"/>
      <c r="AZ167" s="356"/>
      <c r="BA167" s="356"/>
      <c r="BB167" s="356"/>
      <c r="BC167" s="356"/>
      <c r="BD167" s="356"/>
      <c r="BE167" s="356"/>
      <c r="BF167" s="356"/>
      <c r="BG167" s="356"/>
      <c r="BH167" s="356"/>
      <c r="BI167" s="356"/>
      <c r="BJ167" s="356"/>
      <c r="BK167" s="356"/>
      <c r="BL167" s="356"/>
      <c r="BM167" s="356"/>
      <c r="BN167" s="356"/>
      <c r="BO167" s="356"/>
      <c r="BP167" s="356"/>
      <c r="BQ167" s="356"/>
      <c r="BR167" s="356"/>
      <c r="BS167" s="356"/>
      <c r="BT167" s="356"/>
      <c r="BU167" s="356"/>
      <c r="BV167" s="356"/>
      <c r="BW167" s="356"/>
      <c r="BX167" s="356"/>
      <c r="BY167" s="356"/>
      <c r="BZ167" s="356"/>
      <c r="CA167" s="356"/>
      <c r="CB167" s="356"/>
      <c r="CC167" s="356"/>
      <c r="CD167" s="356"/>
      <c r="CE167" s="356"/>
      <c r="CF167" s="356"/>
      <c r="CG167" s="356"/>
      <c r="CH167" s="356"/>
      <c r="CI167" s="356"/>
      <c r="CJ167" s="356"/>
      <c r="CK167" s="356"/>
      <c r="CL167" s="356"/>
      <c r="CM167" s="356"/>
      <c r="CN167" s="356"/>
      <c r="CO167" s="356"/>
      <c r="CP167" s="356"/>
      <c r="CQ167" s="356"/>
      <c r="CR167" s="356"/>
      <c r="CS167" s="356"/>
      <c r="CT167" s="356"/>
      <c r="CU167" s="356"/>
      <c r="CV167" s="356"/>
      <c r="CW167" s="356"/>
      <c r="CX167" s="356"/>
      <c r="CY167" s="356"/>
      <c r="CZ167" s="356"/>
      <c r="DA167" s="356"/>
      <c r="DB167" s="356"/>
      <c r="DC167" s="356"/>
      <c r="DD167" s="356"/>
      <c r="DE167" s="356"/>
      <c r="DF167" s="356"/>
      <c r="DG167" s="356"/>
      <c r="DH167" s="356"/>
      <c r="DI167" s="356"/>
      <c r="DJ167" s="356"/>
      <c r="DK167" s="356"/>
      <c r="DL167" s="356"/>
      <c r="DM167" s="356"/>
      <c r="DN167" s="356"/>
      <c r="DO167" s="356"/>
      <c r="DP167" s="356"/>
      <c r="DQ167" s="356"/>
      <c r="DR167" s="356"/>
      <c r="DS167" s="356"/>
      <c r="DT167" s="356"/>
      <c r="DU167" s="356"/>
      <c r="DV167" s="356"/>
      <c r="DW167" s="356"/>
      <c r="DX167" s="356"/>
      <c r="DY167" s="356"/>
      <c r="DZ167" s="356"/>
      <c r="EA167" s="356"/>
      <c r="EB167" s="356"/>
      <c r="EC167" s="356"/>
      <c r="ED167" s="356"/>
      <c r="EE167" s="356"/>
      <c r="EF167" s="356"/>
      <c r="EG167" s="356"/>
      <c r="EH167" s="356"/>
      <c r="EI167" s="356"/>
      <c r="EJ167" s="356"/>
      <c r="EK167" s="356"/>
      <c r="EL167" s="356"/>
      <c r="EM167" s="356"/>
      <c r="EN167" s="356"/>
      <c r="EO167" s="356"/>
      <c r="EP167" s="356"/>
      <c r="EQ167" s="356"/>
      <c r="ER167" s="356"/>
      <c r="ES167" s="356"/>
      <c r="ET167" s="356"/>
      <c r="EU167" s="356"/>
      <c r="EV167" s="356"/>
      <c r="EW167" s="356"/>
      <c r="EX167" s="356"/>
      <c r="EY167" s="356"/>
      <c r="EZ167" s="356"/>
      <c r="FA167" s="356"/>
      <c r="FB167" s="356"/>
      <c r="FC167" s="356"/>
      <c r="FD167" s="356"/>
      <c r="FE167" s="356"/>
      <c r="FF167" s="356"/>
      <c r="FG167" s="356"/>
      <c r="FH167" s="356"/>
      <c r="FI167" s="356"/>
      <c r="FJ167" s="356"/>
      <c r="FK167" s="356"/>
      <c r="FL167" s="356"/>
      <c r="FM167" s="356"/>
      <c r="FN167" s="356"/>
      <c r="FO167" s="356"/>
      <c r="FP167" s="356"/>
      <c r="FQ167" s="356"/>
      <c r="FR167" s="356"/>
      <c r="FS167" s="356"/>
      <c r="FT167" s="356"/>
      <c r="FU167" s="356"/>
      <c r="FV167" s="356"/>
      <c r="FW167" s="356"/>
      <c r="FX167" s="356"/>
      <c r="FY167" s="356"/>
      <c r="FZ167" s="356"/>
      <c r="GA167" s="356"/>
      <c r="GB167" s="356"/>
    </row>
    <row r="168" spans="1:184" s="359" customFormat="1">
      <c r="A168" s="741">
        <v>130</v>
      </c>
      <c r="B168" s="357" t="s">
        <v>206</v>
      </c>
      <c r="C168" s="323" t="s">
        <v>1351</v>
      </c>
      <c r="D168" s="343" t="s">
        <v>480</v>
      </c>
      <c r="E168" s="321">
        <v>0</v>
      </c>
      <c r="F168" s="34">
        <v>0</v>
      </c>
      <c r="G168" s="34">
        <v>9</v>
      </c>
      <c r="H168" s="34">
        <v>23</v>
      </c>
      <c r="I168" s="345">
        <f t="shared" si="3"/>
        <v>32</v>
      </c>
      <c r="J168" s="349"/>
      <c r="K168" s="344"/>
      <c r="L168" s="344"/>
      <c r="M168" s="344"/>
      <c r="N168" s="344"/>
      <c r="O168" s="344"/>
      <c r="P168" s="344"/>
      <c r="Q168" s="344"/>
      <c r="R168" s="391"/>
      <c r="S168" s="341"/>
      <c r="T168" s="360"/>
      <c r="U168" s="360"/>
      <c r="V168" s="361"/>
      <c r="W168" s="361"/>
      <c r="X168" s="360"/>
      <c r="Y168" s="360"/>
      <c r="Z168" s="356"/>
      <c r="AA168" s="356"/>
      <c r="AB168" s="356"/>
      <c r="AC168" s="356"/>
      <c r="AD168" s="356"/>
      <c r="AE168" s="356"/>
      <c r="AF168" s="356"/>
      <c r="AG168" s="356"/>
      <c r="AH168" s="356"/>
      <c r="AI168" s="356"/>
      <c r="AJ168" s="356"/>
      <c r="AK168" s="356"/>
      <c r="AL168" s="356"/>
      <c r="AM168" s="356"/>
      <c r="AN168" s="356"/>
      <c r="AO168" s="356"/>
      <c r="AP168" s="356"/>
      <c r="AQ168" s="356"/>
      <c r="AR168" s="356"/>
      <c r="AS168" s="356"/>
      <c r="AT168" s="356"/>
      <c r="AU168" s="356"/>
      <c r="AV168" s="356"/>
      <c r="AW168" s="356"/>
      <c r="AX168" s="356"/>
      <c r="AY168" s="356"/>
      <c r="AZ168" s="356"/>
      <c r="BA168" s="356"/>
      <c r="BB168" s="356"/>
      <c r="BC168" s="356"/>
      <c r="BD168" s="356"/>
      <c r="BE168" s="356"/>
      <c r="BF168" s="356"/>
      <c r="BG168" s="356"/>
      <c r="BH168" s="356"/>
      <c r="BI168" s="356"/>
      <c r="BJ168" s="356"/>
      <c r="BK168" s="356"/>
      <c r="BL168" s="356"/>
      <c r="BM168" s="356"/>
      <c r="BN168" s="356"/>
      <c r="BO168" s="356"/>
      <c r="BP168" s="356"/>
      <c r="BQ168" s="356"/>
      <c r="BR168" s="356"/>
      <c r="BS168" s="356"/>
      <c r="BT168" s="356"/>
      <c r="BU168" s="356"/>
      <c r="BV168" s="356"/>
      <c r="BW168" s="356"/>
      <c r="BX168" s="356"/>
      <c r="BY168" s="356"/>
      <c r="BZ168" s="356"/>
      <c r="CA168" s="356"/>
      <c r="CB168" s="356"/>
      <c r="CC168" s="356"/>
      <c r="CD168" s="356"/>
      <c r="CE168" s="356"/>
      <c r="CF168" s="356"/>
      <c r="CG168" s="356"/>
      <c r="CH168" s="356"/>
      <c r="CI168" s="356"/>
      <c r="CJ168" s="356"/>
      <c r="CK168" s="356"/>
      <c r="CL168" s="356"/>
      <c r="CM168" s="356"/>
      <c r="CN168" s="356"/>
      <c r="CO168" s="356"/>
      <c r="CP168" s="356"/>
      <c r="CQ168" s="356"/>
      <c r="CR168" s="356"/>
      <c r="CS168" s="356"/>
      <c r="CT168" s="356"/>
      <c r="CU168" s="356"/>
      <c r="CV168" s="356"/>
      <c r="CW168" s="356"/>
      <c r="CX168" s="356"/>
      <c r="CY168" s="356"/>
      <c r="CZ168" s="356"/>
      <c r="DA168" s="356"/>
      <c r="DB168" s="356"/>
      <c r="DC168" s="356"/>
      <c r="DD168" s="356"/>
      <c r="DE168" s="356"/>
      <c r="DF168" s="356"/>
      <c r="DG168" s="356"/>
      <c r="DH168" s="356"/>
      <c r="DI168" s="356"/>
      <c r="DJ168" s="356"/>
      <c r="DK168" s="356"/>
      <c r="DL168" s="356"/>
      <c r="DM168" s="356"/>
      <c r="DN168" s="356"/>
      <c r="DO168" s="356"/>
      <c r="DP168" s="356"/>
      <c r="DQ168" s="356"/>
      <c r="DR168" s="356"/>
      <c r="DS168" s="356"/>
      <c r="DT168" s="356"/>
      <c r="DU168" s="356"/>
      <c r="DV168" s="356"/>
      <c r="DW168" s="356"/>
      <c r="DX168" s="356"/>
      <c r="DY168" s="356"/>
      <c r="DZ168" s="356"/>
      <c r="EA168" s="356"/>
      <c r="EB168" s="356"/>
      <c r="EC168" s="356"/>
      <c r="ED168" s="356"/>
      <c r="EE168" s="356"/>
      <c r="EF168" s="356"/>
      <c r="EG168" s="356"/>
      <c r="EH168" s="356"/>
      <c r="EI168" s="356"/>
      <c r="EJ168" s="356"/>
      <c r="EK168" s="356"/>
      <c r="EL168" s="356"/>
      <c r="EM168" s="356"/>
      <c r="EN168" s="356"/>
      <c r="EO168" s="356"/>
      <c r="EP168" s="356"/>
      <c r="EQ168" s="356"/>
      <c r="ER168" s="356"/>
      <c r="ES168" s="356"/>
      <c r="ET168" s="356"/>
      <c r="EU168" s="356"/>
      <c r="EV168" s="356"/>
      <c r="EW168" s="356"/>
      <c r="EX168" s="356"/>
      <c r="EY168" s="356"/>
      <c r="EZ168" s="356"/>
      <c r="FA168" s="356"/>
      <c r="FB168" s="356"/>
      <c r="FC168" s="356"/>
      <c r="FD168" s="356"/>
      <c r="FE168" s="356"/>
      <c r="FF168" s="356"/>
      <c r="FG168" s="356"/>
      <c r="FH168" s="356"/>
      <c r="FI168" s="356"/>
      <c r="FJ168" s="356"/>
      <c r="FK168" s="356"/>
      <c r="FL168" s="356"/>
      <c r="FM168" s="356"/>
      <c r="FN168" s="356"/>
      <c r="FO168" s="356"/>
      <c r="FP168" s="356"/>
      <c r="FQ168" s="356"/>
      <c r="FR168" s="356"/>
      <c r="FS168" s="356"/>
      <c r="FT168" s="356"/>
      <c r="FU168" s="356"/>
      <c r="FV168" s="356"/>
      <c r="FW168" s="356"/>
      <c r="FX168" s="356"/>
      <c r="FY168" s="356"/>
      <c r="FZ168" s="356"/>
      <c r="GA168" s="356"/>
      <c r="GB168" s="356"/>
    </row>
    <row r="169" spans="1:184" s="359" customFormat="1">
      <c r="A169" s="741">
        <v>131</v>
      </c>
      <c r="B169" s="357" t="s">
        <v>208</v>
      </c>
      <c r="C169" s="323" t="s">
        <v>1351</v>
      </c>
      <c r="D169" s="343" t="s">
        <v>480</v>
      </c>
      <c r="E169" s="321">
        <v>0</v>
      </c>
      <c r="F169" s="34">
        <v>0</v>
      </c>
      <c r="G169" s="34">
        <v>4</v>
      </c>
      <c r="H169" s="34">
        <v>28</v>
      </c>
      <c r="I169" s="345">
        <f t="shared" si="3"/>
        <v>32</v>
      </c>
      <c r="J169" s="349"/>
      <c r="K169" s="344"/>
      <c r="L169" s="344"/>
      <c r="M169" s="344"/>
      <c r="N169" s="344"/>
      <c r="O169" s="344"/>
      <c r="P169" s="344"/>
      <c r="Q169" s="344"/>
      <c r="R169" s="391"/>
      <c r="S169" s="341"/>
      <c r="T169" s="360"/>
      <c r="U169" s="360"/>
      <c r="V169" s="361"/>
      <c r="W169" s="361"/>
      <c r="X169" s="360"/>
      <c r="Y169" s="360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356"/>
      <c r="BN169" s="356"/>
      <c r="BO169" s="356"/>
      <c r="BP169" s="356"/>
      <c r="BQ169" s="356"/>
      <c r="BR169" s="356"/>
      <c r="BS169" s="356"/>
      <c r="BT169" s="356"/>
      <c r="BU169" s="356"/>
      <c r="BV169" s="356"/>
      <c r="BW169" s="356"/>
      <c r="BX169" s="356"/>
      <c r="BY169" s="356"/>
      <c r="BZ169" s="356"/>
      <c r="CA169" s="356"/>
      <c r="CB169" s="356"/>
      <c r="CC169" s="356"/>
      <c r="CD169" s="356"/>
      <c r="CE169" s="356"/>
      <c r="CF169" s="356"/>
      <c r="CG169" s="356"/>
      <c r="CH169" s="356"/>
      <c r="CI169" s="356"/>
      <c r="CJ169" s="356"/>
      <c r="CK169" s="356"/>
      <c r="CL169" s="356"/>
      <c r="CM169" s="356"/>
      <c r="CN169" s="356"/>
      <c r="CO169" s="356"/>
      <c r="CP169" s="356"/>
      <c r="CQ169" s="356"/>
      <c r="CR169" s="356"/>
      <c r="CS169" s="356"/>
      <c r="CT169" s="356"/>
      <c r="CU169" s="356"/>
      <c r="CV169" s="356"/>
      <c r="CW169" s="356"/>
      <c r="CX169" s="356"/>
      <c r="CY169" s="356"/>
      <c r="CZ169" s="356"/>
      <c r="DA169" s="356"/>
      <c r="DB169" s="356"/>
      <c r="DC169" s="356"/>
      <c r="DD169" s="356"/>
      <c r="DE169" s="356"/>
      <c r="DF169" s="356"/>
      <c r="DG169" s="356"/>
      <c r="DH169" s="356"/>
      <c r="DI169" s="356"/>
      <c r="DJ169" s="356"/>
      <c r="DK169" s="356"/>
      <c r="DL169" s="356"/>
      <c r="DM169" s="356"/>
      <c r="DN169" s="356"/>
      <c r="DO169" s="356"/>
      <c r="DP169" s="356"/>
      <c r="DQ169" s="356"/>
      <c r="DR169" s="356"/>
      <c r="DS169" s="356"/>
      <c r="DT169" s="356"/>
      <c r="DU169" s="356"/>
      <c r="DV169" s="356"/>
      <c r="DW169" s="356"/>
      <c r="DX169" s="356"/>
      <c r="DY169" s="356"/>
      <c r="DZ169" s="356"/>
      <c r="EA169" s="356"/>
      <c r="EB169" s="356"/>
      <c r="EC169" s="356"/>
      <c r="ED169" s="356"/>
      <c r="EE169" s="356"/>
      <c r="EF169" s="356"/>
      <c r="EG169" s="356"/>
      <c r="EH169" s="356"/>
      <c r="EI169" s="356"/>
      <c r="EJ169" s="356"/>
      <c r="EK169" s="356"/>
      <c r="EL169" s="356"/>
      <c r="EM169" s="356"/>
      <c r="EN169" s="356"/>
      <c r="EO169" s="356"/>
      <c r="EP169" s="356"/>
      <c r="EQ169" s="356"/>
      <c r="ER169" s="356"/>
      <c r="ES169" s="356"/>
      <c r="ET169" s="356"/>
      <c r="EU169" s="356"/>
      <c r="EV169" s="356"/>
      <c r="EW169" s="356"/>
      <c r="EX169" s="356"/>
      <c r="EY169" s="356"/>
      <c r="EZ169" s="356"/>
      <c r="FA169" s="356"/>
      <c r="FB169" s="356"/>
      <c r="FC169" s="356"/>
      <c r="FD169" s="356"/>
      <c r="FE169" s="356"/>
      <c r="FF169" s="356"/>
      <c r="FG169" s="356"/>
      <c r="FH169" s="356"/>
      <c r="FI169" s="356"/>
      <c r="FJ169" s="356"/>
      <c r="FK169" s="356"/>
      <c r="FL169" s="356"/>
      <c r="FM169" s="356"/>
      <c r="FN169" s="356"/>
      <c r="FO169" s="356"/>
      <c r="FP169" s="356"/>
      <c r="FQ169" s="356"/>
      <c r="FR169" s="356"/>
      <c r="FS169" s="356"/>
      <c r="FT169" s="356"/>
      <c r="FU169" s="356"/>
      <c r="FV169" s="356"/>
      <c r="FW169" s="356"/>
      <c r="FX169" s="356"/>
      <c r="FY169" s="356"/>
      <c r="FZ169" s="356"/>
      <c r="GA169" s="356"/>
      <c r="GB169" s="356"/>
    </row>
    <row r="170" spans="1:184" s="359" customFormat="1">
      <c r="A170" s="741">
        <v>132</v>
      </c>
      <c r="B170" s="357" t="s">
        <v>209</v>
      </c>
      <c r="C170" s="323" t="s">
        <v>1351</v>
      </c>
      <c r="D170" s="343" t="s">
        <v>480</v>
      </c>
      <c r="E170" s="321">
        <v>0</v>
      </c>
      <c r="F170" s="34">
        <v>0</v>
      </c>
      <c r="G170" s="34">
        <v>6</v>
      </c>
      <c r="H170" s="34">
        <v>27</v>
      </c>
      <c r="I170" s="345">
        <f t="shared" si="3"/>
        <v>33</v>
      </c>
      <c r="J170" s="349"/>
      <c r="K170" s="344"/>
      <c r="L170" s="344"/>
      <c r="M170" s="344"/>
      <c r="N170" s="344"/>
      <c r="O170" s="344"/>
      <c r="P170" s="344"/>
      <c r="Q170" s="344"/>
      <c r="R170" s="391"/>
      <c r="S170" s="341"/>
      <c r="T170" s="360"/>
      <c r="U170" s="360"/>
      <c r="V170" s="361"/>
      <c r="W170" s="361"/>
      <c r="X170" s="360"/>
      <c r="Y170" s="360"/>
      <c r="Z170" s="356"/>
      <c r="AA170" s="356"/>
      <c r="AB170" s="356"/>
      <c r="AC170" s="356"/>
      <c r="AD170" s="356"/>
      <c r="AE170" s="356"/>
      <c r="AF170" s="356"/>
      <c r="AG170" s="356"/>
      <c r="AH170" s="356"/>
      <c r="AI170" s="356"/>
      <c r="AJ170" s="356"/>
      <c r="AK170" s="356"/>
      <c r="AL170" s="356"/>
      <c r="AM170" s="356"/>
      <c r="AN170" s="356"/>
      <c r="AO170" s="356"/>
      <c r="AP170" s="356"/>
      <c r="AQ170" s="356"/>
      <c r="AR170" s="356"/>
      <c r="AS170" s="356"/>
      <c r="AT170" s="356"/>
      <c r="AU170" s="356"/>
      <c r="AV170" s="356"/>
      <c r="AW170" s="356"/>
      <c r="AX170" s="356"/>
      <c r="AY170" s="356"/>
      <c r="AZ170" s="356"/>
      <c r="BA170" s="356"/>
      <c r="BB170" s="356"/>
      <c r="BC170" s="356"/>
      <c r="BD170" s="356"/>
      <c r="BE170" s="356"/>
      <c r="BF170" s="356"/>
      <c r="BG170" s="356"/>
      <c r="BH170" s="356"/>
      <c r="BI170" s="356"/>
      <c r="BJ170" s="356"/>
      <c r="BK170" s="356"/>
      <c r="BL170" s="356"/>
      <c r="BM170" s="356"/>
      <c r="BN170" s="356"/>
      <c r="BO170" s="356"/>
      <c r="BP170" s="356"/>
      <c r="BQ170" s="356"/>
      <c r="BR170" s="356"/>
      <c r="BS170" s="356"/>
      <c r="BT170" s="356"/>
      <c r="BU170" s="356"/>
      <c r="BV170" s="356"/>
      <c r="BW170" s="356"/>
      <c r="BX170" s="356"/>
      <c r="BY170" s="356"/>
      <c r="BZ170" s="356"/>
      <c r="CA170" s="356"/>
      <c r="CB170" s="356"/>
      <c r="CC170" s="356"/>
      <c r="CD170" s="356"/>
      <c r="CE170" s="356"/>
      <c r="CF170" s="356"/>
      <c r="CG170" s="356"/>
      <c r="CH170" s="356"/>
      <c r="CI170" s="356"/>
      <c r="CJ170" s="356"/>
      <c r="CK170" s="356"/>
      <c r="CL170" s="356"/>
      <c r="CM170" s="356"/>
      <c r="CN170" s="356"/>
      <c r="CO170" s="356"/>
      <c r="CP170" s="356"/>
      <c r="CQ170" s="356"/>
      <c r="CR170" s="356"/>
      <c r="CS170" s="356"/>
      <c r="CT170" s="356"/>
      <c r="CU170" s="356"/>
      <c r="CV170" s="356"/>
      <c r="CW170" s="356"/>
      <c r="CX170" s="356"/>
      <c r="CY170" s="356"/>
      <c r="CZ170" s="356"/>
      <c r="DA170" s="356"/>
      <c r="DB170" s="356"/>
      <c r="DC170" s="356"/>
      <c r="DD170" s="356"/>
      <c r="DE170" s="356"/>
      <c r="DF170" s="356"/>
      <c r="DG170" s="356"/>
      <c r="DH170" s="356"/>
      <c r="DI170" s="356"/>
      <c r="DJ170" s="356"/>
      <c r="DK170" s="356"/>
      <c r="DL170" s="356"/>
      <c r="DM170" s="356"/>
      <c r="DN170" s="356"/>
      <c r="DO170" s="356"/>
      <c r="DP170" s="356"/>
      <c r="DQ170" s="356"/>
      <c r="DR170" s="356"/>
      <c r="DS170" s="356"/>
      <c r="DT170" s="356"/>
      <c r="DU170" s="356"/>
      <c r="DV170" s="356"/>
      <c r="DW170" s="356"/>
      <c r="DX170" s="356"/>
      <c r="DY170" s="356"/>
      <c r="DZ170" s="356"/>
      <c r="EA170" s="356"/>
      <c r="EB170" s="356"/>
      <c r="EC170" s="356"/>
      <c r="ED170" s="356"/>
      <c r="EE170" s="356"/>
      <c r="EF170" s="356"/>
      <c r="EG170" s="356"/>
      <c r="EH170" s="356"/>
      <c r="EI170" s="356"/>
      <c r="EJ170" s="356"/>
      <c r="EK170" s="356"/>
      <c r="EL170" s="356"/>
      <c r="EM170" s="356"/>
      <c r="EN170" s="356"/>
      <c r="EO170" s="356"/>
      <c r="EP170" s="356"/>
      <c r="EQ170" s="356"/>
      <c r="ER170" s="356"/>
      <c r="ES170" s="356"/>
      <c r="ET170" s="356"/>
      <c r="EU170" s="356"/>
      <c r="EV170" s="356"/>
      <c r="EW170" s="356"/>
      <c r="EX170" s="356"/>
      <c r="EY170" s="356"/>
      <c r="EZ170" s="356"/>
      <c r="FA170" s="356"/>
      <c r="FB170" s="356"/>
      <c r="FC170" s="356"/>
      <c r="FD170" s="356"/>
      <c r="FE170" s="356"/>
      <c r="FF170" s="356"/>
      <c r="FG170" s="356"/>
      <c r="FH170" s="356"/>
      <c r="FI170" s="356"/>
      <c r="FJ170" s="356"/>
      <c r="FK170" s="356"/>
      <c r="FL170" s="356"/>
      <c r="FM170" s="356"/>
      <c r="FN170" s="356"/>
      <c r="FO170" s="356"/>
      <c r="FP170" s="356"/>
      <c r="FQ170" s="356"/>
      <c r="FR170" s="356"/>
      <c r="FS170" s="356"/>
      <c r="FT170" s="356"/>
      <c r="FU170" s="356"/>
      <c r="FV170" s="356"/>
      <c r="FW170" s="356"/>
      <c r="FX170" s="356"/>
      <c r="FY170" s="356"/>
      <c r="FZ170" s="356"/>
      <c r="GA170" s="356"/>
      <c r="GB170" s="356"/>
    </row>
    <row r="171" spans="1:184" s="359" customFormat="1">
      <c r="A171" s="741">
        <v>133</v>
      </c>
      <c r="B171" s="357" t="s">
        <v>210</v>
      </c>
      <c r="C171" s="323" t="s">
        <v>1351</v>
      </c>
      <c r="D171" s="343" t="s">
        <v>480</v>
      </c>
      <c r="E171" s="321">
        <v>0</v>
      </c>
      <c r="F171" s="34">
        <v>0</v>
      </c>
      <c r="G171" s="34">
        <v>8</v>
      </c>
      <c r="H171" s="34">
        <v>24</v>
      </c>
      <c r="I171" s="345">
        <f t="shared" si="3"/>
        <v>32</v>
      </c>
      <c r="J171" s="349"/>
      <c r="K171" s="344"/>
      <c r="L171" s="344"/>
      <c r="M171" s="344"/>
      <c r="N171" s="344"/>
      <c r="O171" s="344"/>
      <c r="P171" s="344"/>
      <c r="Q171" s="344"/>
      <c r="R171" s="391"/>
      <c r="S171" s="341"/>
      <c r="T171" s="360"/>
      <c r="U171" s="360"/>
      <c r="V171" s="361"/>
      <c r="W171" s="361"/>
      <c r="X171" s="360"/>
      <c r="Y171" s="360"/>
      <c r="Z171" s="356"/>
      <c r="AA171" s="356"/>
      <c r="AB171" s="356"/>
      <c r="AC171" s="356"/>
      <c r="AD171" s="356"/>
      <c r="AE171" s="356"/>
      <c r="AF171" s="356"/>
      <c r="AG171" s="356"/>
      <c r="AH171" s="356"/>
      <c r="AI171" s="356"/>
      <c r="AJ171" s="356"/>
      <c r="AK171" s="356"/>
      <c r="AL171" s="356"/>
      <c r="AM171" s="356"/>
      <c r="AN171" s="356"/>
      <c r="AO171" s="356"/>
      <c r="AP171" s="356"/>
      <c r="AQ171" s="356"/>
      <c r="AR171" s="356"/>
      <c r="AS171" s="356"/>
      <c r="AT171" s="356"/>
      <c r="AU171" s="356"/>
      <c r="AV171" s="356"/>
      <c r="AW171" s="356"/>
      <c r="AX171" s="356"/>
      <c r="AY171" s="356"/>
      <c r="AZ171" s="356"/>
      <c r="BA171" s="356"/>
      <c r="BB171" s="356"/>
      <c r="BC171" s="356"/>
      <c r="BD171" s="356"/>
      <c r="BE171" s="356"/>
      <c r="BF171" s="356"/>
      <c r="BG171" s="356"/>
      <c r="BH171" s="356"/>
      <c r="BI171" s="356"/>
      <c r="BJ171" s="356"/>
      <c r="BK171" s="356"/>
      <c r="BL171" s="356"/>
      <c r="BM171" s="356"/>
      <c r="BN171" s="356"/>
      <c r="BO171" s="356"/>
      <c r="BP171" s="356"/>
      <c r="BQ171" s="356"/>
      <c r="BR171" s="356"/>
      <c r="BS171" s="356"/>
      <c r="BT171" s="356"/>
      <c r="BU171" s="356"/>
      <c r="BV171" s="356"/>
      <c r="BW171" s="356"/>
      <c r="BX171" s="356"/>
      <c r="BY171" s="356"/>
      <c r="BZ171" s="356"/>
      <c r="CA171" s="356"/>
      <c r="CB171" s="356"/>
      <c r="CC171" s="356"/>
      <c r="CD171" s="356"/>
      <c r="CE171" s="356"/>
      <c r="CF171" s="356"/>
      <c r="CG171" s="356"/>
      <c r="CH171" s="356"/>
      <c r="CI171" s="356"/>
      <c r="CJ171" s="356"/>
      <c r="CK171" s="356"/>
      <c r="CL171" s="356"/>
      <c r="CM171" s="356"/>
      <c r="CN171" s="356"/>
      <c r="CO171" s="356"/>
      <c r="CP171" s="356"/>
      <c r="CQ171" s="356"/>
      <c r="CR171" s="356"/>
      <c r="CS171" s="356"/>
      <c r="CT171" s="356"/>
      <c r="CU171" s="356"/>
      <c r="CV171" s="356"/>
      <c r="CW171" s="356"/>
      <c r="CX171" s="356"/>
      <c r="CY171" s="356"/>
      <c r="CZ171" s="356"/>
      <c r="DA171" s="356"/>
      <c r="DB171" s="356"/>
      <c r="DC171" s="356"/>
      <c r="DD171" s="356"/>
      <c r="DE171" s="356"/>
      <c r="DF171" s="356"/>
      <c r="DG171" s="356"/>
      <c r="DH171" s="356"/>
      <c r="DI171" s="356"/>
      <c r="DJ171" s="356"/>
      <c r="DK171" s="356"/>
      <c r="DL171" s="356"/>
      <c r="DM171" s="356"/>
      <c r="DN171" s="356"/>
      <c r="DO171" s="356"/>
      <c r="DP171" s="356"/>
      <c r="DQ171" s="356"/>
      <c r="DR171" s="356"/>
      <c r="DS171" s="356"/>
      <c r="DT171" s="356"/>
      <c r="DU171" s="356"/>
      <c r="DV171" s="356"/>
      <c r="DW171" s="356"/>
      <c r="DX171" s="356"/>
      <c r="DY171" s="356"/>
      <c r="DZ171" s="356"/>
      <c r="EA171" s="356"/>
      <c r="EB171" s="356"/>
      <c r="EC171" s="356"/>
      <c r="ED171" s="356"/>
      <c r="EE171" s="356"/>
      <c r="EF171" s="356"/>
      <c r="EG171" s="356"/>
      <c r="EH171" s="356"/>
      <c r="EI171" s="356"/>
      <c r="EJ171" s="356"/>
      <c r="EK171" s="356"/>
      <c r="EL171" s="356"/>
      <c r="EM171" s="356"/>
      <c r="EN171" s="356"/>
      <c r="EO171" s="356"/>
      <c r="EP171" s="356"/>
      <c r="EQ171" s="356"/>
      <c r="ER171" s="356"/>
      <c r="ES171" s="356"/>
      <c r="ET171" s="356"/>
      <c r="EU171" s="356"/>
      <c r="EV171" s="356"/>
      <c r="EW171" s="356"/>
      <c r="EX171" s="356"/>
      <c r="EY171" s="356"/>
      <c r="EZ171" s="356"/>
      <c r="FA171" s="356"/>
      <c r="FB171" s="356"/>
      <c r="FC171" s="356"/>
      <c r="FD171" s="356"/>
      <c r="FE171" s="356"/>
      <c r="FF171" s="356"/>
      <c r="FG171" s="356"/>
      <c r="FH171" s="356"/>
      <c r="FI171" s="356"/>
      <c r="FJ171" s="356"/>
      <c r="FK171" s="356"/>
      <c r="FL171" s="356"/>
      <c r="FM171" s="356"/>
      <c r="FN171" s="356"/>
      <c r="FO171" s="356"/>
      <c r="FP171" s="356"/>
      <c r="FQ171" s="356"/>
      <c r="FR171" s="356"/>
      <c r="FS171" s="356"/>
      <c r="FT171" s="356"/>
      <c r="FU171" s="356"/>
      <c r="FV171" s="356"/>
      <c r="FW171" s="356"/>
      <c r="FX171" s="356"/>
      <c r="FY171" s="356"/>
      <c r="FZ171" s="356"/>
      <c r="GA171" s="356"/>
      <c r="GB171" s="356"/>
    </row>
    <row r="172" spans="1:184" s="359" customFormat="1">
      <c r="A172" s="741">
        <v>134</v>
      </c>
      <c r="B172" s="357" t="s">
        <v>212</v>
      </c>
      <c r="C172" s="323" t="s">
        <v>1351</v>
      </c>
      <c r="D172" s="343" t="s">
        <v>480</v>
      </c>
      <c r="E172" s="321">
        <v>0</v>
      </c>
      <c r="F172" s="34">
        <v>0</v>
      </c>
      <c r="G172" s="34">
        <v>9</v>
      </c>
      <c r="H172" s="34">
        <v>25</v>
      </c>
      <c r="I172" s="345">
        <f t="shared" si="3"/>
        <v>34</v>
      </c>
      <c r="J172" s="349"/>
      <c r="K172" s="344"/>
      <c r="L172" s="344"/>
      <c r="M172" s="344"/>
      <c r="N172" s="344"/>
      <c r="O172" s="344"/>
      <c r="P172" s="344">
        <v>1</v>
      </c>
      <c r="Q172" s="344"/>
      <c r="R172" s="391"/>
      <c r="S172" s="341"/>
      <c r="T172" s="360"/>
      <c r="U172" s="360"/>
      <c r="V172" s="361"/>
      <c r="W172" s="361"/>
      <c r="X172" s="360"/>
      <c r="Y172" s="360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356"/>
      <c r="BN172" s="356"/>
      <c r="BO172" s="356"/>
      <c r="BP172" s="356"/>
      <c r="BQ172" s="356"/>
      <c r="BR172" s="356"/>
      <c r="BS172" s="356"/>
      <c r="BT172" s="356"/>
      <c r="BU172" s="356"/>
      <c r="BV172" s="356"/>
      <c r="BW172" s="356"/>
      <c r="BX172" s="356"/>
      <c r="BY172" s="356"/>
      <c r="BZ172" s="356"/>
      <c r="CA172" s="356"/>
      <c r="CB172" s="356"/>
      <c r="CC172" s="356"/>
      <c r="CD172" s="356"/>
      <c r="CE172" s="356"/>
      <c r="CF172" s="356"/>
      <c r="CG172" s="356"/>
      <c r="CH172" s="356"/>
      <c r="CI172" s="356"/>
      <c r="CJ172" s="356"/>
      <c r="CK172" s="356"/>
      <c r="CL172" s="356"/>
      <c r="CM172" s="356"/>
      <c r="CN172" s="356"/>
      <c r="CO172" s="356"/>
      <c r="CP172" s="356"/>
      <c r="CQ172" s="356"/>
      <c r="CR172" s="356"/>
      <c r="CS172" s="356"/>
      <c r="CT172" s="356"/>
      <c r="CU172" s="356"/>
      <c r="CV172" s="356"/>
      <c r="CW172" s="356"/>
      <c r="CX172" s="356"/>
      <c r="CY172" s="356"/>
      <c r="CZ172" s="356"/>
      <c r="DA172" s="356"/>
      <c r="DB172" s="356"/>
      <c r="DC172" s="356"/>
      <c r="DD172" s="356"/>
      <c r="DE172" s="356"/>
      <c r="DF172" s="356"/>
      <c r="DG172" s="356"/>
      <c r="DH172" s="356"/>
      <c r="DI172" s="356"/>
      <c r="DJ172" s="356"/>
      <c r="DK172" s="356"/>
      <c r="DL172" s="356"/>
      <c r="DM172" s="356"/>
      <c r="DN172" s="356"/>
      <c r="DO172" s="356"/>
      <c r="DP172" s="356"/>
      <c r="DQ172" s="356"/>
      <c r="DR172" s="356"/>
      <c r="DS172" s="356"/>
      <c r="DT172" s="356"/>
      <c r="DU172" s="356"/>
      <c r="DV172" s="356"/>
      <c r="DW172" s="356"/>
      <c r="DX172" s="356"/>
      <c r="DY172" s="356"/>
      <c r="DZ172" s="356"/>
      <c r="EA172" s="356"/>
      <c r="EB172" s="356"/>
      <c r="EC172" s="356"/>
      <c r="ED172" s="356"/>
      <c r="EE172" s="356"/>
      <c r="EF172" s="356"/>
      <c r="EG172" s="356"/>
      <c r="EH172" s="356"/>
      <c r="EI172" s="356"/>
      <c r="EJ172" s="356"/>
      <c r="EK172" s="356"/>
      <c r="EL172" s="356"/>
      <c r="EM172" s="356"/>
      <c r="EN172" s="356"/>
      <c r="EO172" s="356"/>
      <c r="EP172" s="356"/>
      <c r="EQ172" s="356"/>
      <c r="ER172" s="356"/>
      <c r="ES172" s="356"/>
      <c r="ET172" s="356"/>
      <c r="EU172" s="356"/>
      <c r="EV172" s="356"/>
      <c r="EW172" s="356"/>
      <c r="EX172" s="356"/>
      <c r="EY172" s="356"/>
      <c r="EZ172" s="356"/>
      <c r="FA172" s="356"/>
      <c r="FB172" s="356"/>
      <c r="FC172" s="356"/>
      <c r="FD172" s="356"/>
      <c r="FE172" s="356"/>
      <c r="FF172" s="356"/>
      <c r="FG172" s="356"/>
      <c r="FH172" s="356"/>
      <c r="FI172" s="356"/>
      <c r="FJ172" s="356"/>
      <c r="FK172" s="356"/>
      <c r="FL172" s="356"/>
      <c r="FM172" s="356"/>
      <c r="FN172" s="356"/>
      <c r="FO172" s="356"/>
      <c r="FP172" s="356"/>
      <c r="FQ172" s="356"/>
      <c r="FR172" s="356"/>
      <c r="FS172" s="356"/>
      <c r="FT172" s="356"/>
      <c r="FU172" s="356"/>
      <c r="FV172" s="356"/>
      <c r="FW172" s="356"/>
      <c r="FX172" s="356"/>
      <c r="FY172" s="356"/>
      <c r="FZ172" s="356"/>
      <c r="GA172" s="356"/>
      <c r="GB172" s="356"/>
    </row>
    <row r="173" spans="1:184" s="359" customFormat="1">
      <c r="A173" s="741">
        <v>135</v>
      </c>
      <c r="B173" s="357" t="s">
        <v>214</v>
      </c>
      <c r="C173" s="323" t="s">
        <v>1351</v>
      </c>
      <c r="D173" s="343" t="s">
        <v>480</v>
      </c>
      <c r="E173" s="321">
        <v>0</v>
      </c>
      <c r="F173" s="34">
        <v>0</v>
      </c>
      <c r="G173" s="34">
        <v>3</v>
      </c>
      <c r="H173" s="34">
        <v>29</v>
      </c>
      <c r="I173" s="345">
        <f t="shared" si="3"/>
        <v>32</v>
      </c>
      <c r="J173" s="349"/>
      <c r="K173" s="344"/>
      <c r="L173" s="344"/>
      <c r="M173" s="344"/>
      <c r="N173" s="344"/>
      <c r="O173" s="344"/>
      <c r="P173" s="344"/>
      <c r="Q173" s="344"/>
      <c r="R173" s="391"/>
      <c r="S173" s="341"/>
      <c r="T173" s="360"/>
      <c r="U173" s="360"/>
      <c r="V173" s="361"/>
      <c r="W173" s="361"/>
      <c r="X173" s="360"/>
      <c r="Y173" s="360"/>
      <c r="Z173" s="356"/>
      <c r="AA173" s="356"/>
      <c r="AB173" s="356"/>
      <c r="AC173" s="356"/>
      <c r="AD173" s="356"/>
      <c r="AE173" s="356"/>
      <c r="AF173" s="356"/>
      <c r="AG173" s="356"/>
      <c r="AH173" s="356"/>
      <c r="AI173" s="356"/>
      <c r="AJ173" s="356"/>
      <c r="AK173" s="356"/>
      <c r="AL173" s="356"/>
      <c r="AM173" s="356"/>
      <c r="AN173" s="356"/>
      <c r="AO173" s="356"/>
      <c r="AP173" s="356"/>
      <c r="AQ173" s="356"/>
      <c r="AR173" s="356"/>
      <c r="AS173" s="356"/>
      <c r="AT173" s="356"/>
      <c r="AU173" s="356"/>
      <c r="AV173" s="356"/>
      <c r="AW173" s="356"/>
      <c r="AX173" s="356"/>
      <c r="AY173" s="356"/>
      <c r="AZ173" s="356"/>
      <c r="BA173" s="356"/>
      <c r="BB173" s="356"/>
      <c r="BC173" s="356"/>
      <c r="BD173" s="356"/>
      <c r="BE173" s="356"/>
      <c r="BF173" s="356"/>
      <c r="BG173" s="356"/>
      <c r="BH173" s="356"/>
      <c r="BI173" s="356"/>
      <c r="BJ173" s="356"/>
      <c r="BK173" s="356"/>
      <c r="BL173" s="356"/>
      <c r="BM173" s="356"/>
      <c r="BN173" s="356"/>
      <c r="BO173" s="356"/>
      <c r="BP173" s="356"/>
      <c r="BQ173" s="356"/>
      <c r="BR173" s="356"/>
      <c r="BS173" s="356"/>
      <c r="BT173" s="356"/>
      <c r="BU173" s="356"/>
      <c r="BV173" s="356"/>
      <c r="BW173" s="356"/>
      <c r="BX173" s="356"/>
      <c r="BY173" s="356"/>
      <c r="BZ173" s="356"/>
      <c r="CA173" s="356"/>
      <c r="CB173" s="356"/>
      <c r="CC173" s="356"/>
      <c r="CD173" s="356"/>
      <c r="CE173" s="356"/>
      <c r="CF173" s="356"/>
      <c r="CG173" s="356"/>
      <c r="CH173" s="356"/>
      <c r="CI173" s="356"/>
      <c r="CJ173" s="356"/>
      <c r="CK173" s="356"/>
      <c r="CL173" s="356"/>
      <c r="CM173" s="356"/>
      <c r="CN173" s="356"/>
      <c r="CO173" s="356"/>
      <c r="CP173" s="356"/>
      <c r="CQ173" s="356"/>
      <c r="CR173" s="356"/>
      <c r="CS173" s="356"/>
      <c r="CT173" s="356"/>
      <c r="CU173" s="356"/>
      <c r="CV173" s="356"/>
      <c r="CW173" s="356"/>
      <c r="CX173" s="356"/>
      <c r="CY173" s="356"/>
      <c r="CZ173" s="356"/>
      <c r="DA173" s="356"/>
      <c r="DB173" s="356"/>
      <c r="DC173" s="356"/>
      <c r="DD173" s="356"/>
      <c r="DE173" s="356"/>
      <c r="DF173" s="356"/>
      <c r="DG173" s="356"/>
      <c r="DH173" s="356"/>
      <c r="DI173" s="356"/>
      <c r="DJ173" s="356"/>
      <c r="DK173" s="356"/>
      <c r="DL173" s="356"/>
      <c r="DM173" s="356"/>
      <c r="DN173" s="356"/>
      <c r="DO173" s="356"/>
      <c r="DP173" s="356"/>
      <c r="DQ173" s="356"/>
      <c r="DR173" s="356"/>
      <c r="DS173" s="356"/>
      <c r="DT173" s="356"/>
      <c r="DU173" s="356"/>
      <c r="DV173" s="356"/>
      <c r="DW173" s="356"/>
      <c r="DX173" s="356"/>
      <c r="DY173" s="356"/>
      <c r="DZ173" s="356"/>
      <c r="EA173" s="356"/>
      <c r="EB173" s="356"/>
      <c r="EC173" s="356"/>
      <c r="ED173" s="356"/>
      <c r="EE173" s="356"/>
      <c r="EF173" s="356"/>
      <c r="EG173" s="356"/>
      <c r="EH173" s="356"/>
      <c r="EI173" s="356"/>
      <c r="EJ173" s="356"/>
      <c r="EK173" s="356"/>
      <c r="EL173" s="356"/>
      <c r="EM173" s="356"/>
      <c r="EN173" s="356"/>
      <c r="EO173" s="356"/>
      <c r="EP173" s="356"/>
      <c r="EQ173" s="356"/>
      <c r="ER173" s="356"/>
      <c r="ES173" s="356"/>
      <c r="ET173" s="356"/>
      <c r="EU173" s="356"/>
      <c r="EV173" s="356"/>
      <c r="EW173" s="356"/>
      <c r="EX173" s="356"/>
      <c r="EY173" s="356"/>
      <c r="EZ173" s="356"/>
      <c r="FA173" s="356"/>
      <c r="FB173" s="356"/>
      <c r="FC173" s="356"/>
      <c r="FD173" s="356"/>
      <c r="FE173" s="356"/>
      <c r="FF173" s="356"/>
      <c r="FG173" s="356"/>
      <c r="FH173" s="356"/>
      <c r="FI173" s="356"/>
      <c r="FJ173" s="356"/>
      <c r="FK173" s="356"/>
      <c r="FL173" s="356"/>
      <c r="FM173" s="356"/>
      <c r="FN173" s="356"/>
      <c r="FO173" s="356"/>
      <c r="FP173" s="356"/>
      <c r="FQ173" s="356"/>
      <c r="FR173" s="356"/>
      <c r="FS173" s="356"/>
      <c r="FT173" s="356"/>
      <c r="FU173" s="356"/>
      <c r="FV173" s="356"/>
      <c r="FW173" s="356"/>
      <c r="FX173" s="356"/>
      <c r="FY173" s="356"/>
      <c r="FZ173" s="356"/>
      <c r="GA173" s="356"/>
      <c r="GB173" s="356"/>
    </row>
    <row r="174" spans="1:184" s="359" customFormat="1">
      <c r="A174" s="741">
        <v>136</v>
      </c>
      <c r="B174" s="357" t="s">
        <v>216</v>
      </c>
      <c r="C174" s="323" t="s">
        <v>1351</v>
      </c>
      <c r="D174" s="343" t="s">
        <v>480</v>
      </c>
      <c r="E174" s="321">
        <v>0</v>
      </c>
      <c r="F174" s="34">
        <v>0</v>
      </c>
      <c r="G174" s="34">
        <v>7</v>
      </c>
      <c r="H174" s="34">
        <v>23</v>
      </c>
      <c r="I174" s="345">
        <f t="shared" si="3"/>
        <v>30</v>
      </c>
      <c r="J174" s="349"/>
      <c r="K174" s="344"/>
      <c r="L174" s="344"/>
      <c r="M174" s="344"/>
      <c r="N174" s="344"/>
      <c r="O174" s="344"/>
      <c r="P174" s="344"/>
      <c r="Q174" s="344"/>
      <c r="R174" s="391"/>
      <c r="S174" s="341"/>
      <c r="T174" s="360"/>
      <c r="U174" s="347"/>
      <c r="V174" s="361"/>
      <c r="W174" s="361"/>
      <c r="X174" s="360"/>
      <c r="Y174" s="360"/>
      <c r="Z174" s="356"/>
      <c r="AA174" s="356"/>
      <c r="AB174" s="356"/>
      <c r="AC174" s="356"/>
      <c r="AD174" s="356"/>
      <c r="AE174" s="356"/>
      <c r="AF174" s="356"/>
      <c r="AG174" s="356"/>
      <c r="AH174" s="356"/>
      <c r="AI174" s="356"/>
      <c r="AJ174" s="356"/>
      <c r="AK174" s="356"/>
      <c r="AL174" s="356"/>
      <c r="AM174" s="356"/>
      <c r="AN174" s="356"/>
      <c r="AO174" s="356"/>
      <c r="AP174" s="356"/>
      <c r="AQ174" s="356"/>
      <c r="AR174" s="356"/>
      <c r="AS174" s="356"/>
      <c r="AT174" s="356"/>
      <c r="AU174" s="356"/>
      <c r="AV174" s="356"/>
      <c r="AW174" s="356"/>
      <c r="AX174" s="356"/>
      <c r="AY174" s="356"/>
      <c r="AZ174" s="356"/>
      <c r="BA174" s="356"/>
      <c r="BB174" s="356"/>
      <c r="BC174" s="356"/>
      <c r="BD174" s="356"/>
      <c r="BE174" s="356"/>
      <c r="BF174" s="356"/>
      <c r="BG174" s="356"/>
      <c r="BH174" s="356"/>
      <c r="BI174" s="356"/>
      <c r="BJ174" s="356"/>
      <c r="BK174" s="356"/>
      <c r="BL174" s="356"/>
      <c r="BM174" s="356"/>
      <c r="BN174" s="356"/>
      <c r="BO174" s="356"/>
      <c r="BP174" s="356"/>
      <c r="BQ174" s="356"/>
      <c r="BR174" s="356"/>
      <c r="BS174" s="356"/>
      <c r="BT174" s="356"/>
      <c r="BU174" s="356"/>
      <c r="BV174" s="356"/>
      <c r="BW174" s="356"/>
      <c r="BX174" s="356"/>
      <c r="BY174" s="356"/>
      <c r="BZ174" s="356"/>
      <c r="CA174" s="356"/>
      <c r="CB174" s="356"/>
      <c r="CC174" s="356"/>
      <c r="CD174" s="356"/>
      <c r="CE174" s="356"/>
      <c r="CF174" s="356"/>
      <c r="CG174" s="356"/>
      <c r="CH174" s="356"/>
      <c r="CI174" s="356"/>
      <c r="CJ174" s="356"/>
      <c r="CK174" s="356"/>
      <c r="CL174" s="356"/>
      <c r="CM174" s="356"/>
      <c r="CN174" s="356"/>
      <c r="CO174" s="356"/>
      <c r="CP174" s="356"/>
      <c r="CQ174" s="356"/>
      <c r="CR174" s="356"/>
      <c r="CS174" s="356"/>
      <c r="CT174" s="356"/>
      <c r="CU174" s="356"/>
      <c r="CV174" s="356"/>
      <c r="CW174" s="356"/>
      <c r="CX174" s="356"/>
      <c r="CY174" s="356"/>
      <c r="CZ174" s="356"/>
      <c r="DA174" s="356"/>
      <c r="DB174" s="356"/>
      <c r="DC174" s="356"/>
      <c r="DD174" s="356"/>
      <c r="DE174" s="356"/>
      <c r="DF174" s="356"/>
      <c r="DG174" s="356"/>
      <c r="DH174" s="356"/>
      <c r="DI174" s="356"/>
      <c r="DJ174" s="356"/>
      <c r="DK174" s="356"/>
      <c r="DL174" s="356"/>
      <c r="DM174" s="356"/>
      <c r="DN174" s="356"/>
      <c r="DO174" s="356"/>
      <c r="DP174" s="356"/>
      <c r="DQ174" s="356"/>
      <c r="DR174" s="356"/>
      <c r="DS174" s="356"/>
      <c r="DT174" s="356"/>
      <c r="DU174" s="356"/>
      <c r="DV174" s="356"/>
      <c r="DW174" s="356"/>
      <c r="DX174" s="356"/>
      <c r="DY174" s="356"/>
      <c r="DZ174" s="356"/>
      <c r="EA174" s="356"/>
      <c r="EB174" s="356"/>
      <c r="EC174" s="356"/>
      <c r="ED174" s="356"/>
      <c r="EE174" s="356"/>
      <c r="EF174" s="356"/>
      <c r="EG174" s="356"/>
      <c r="EH174" s="356"/>
      <c r="EI174" s="356"/>
      <c r="EJ174" s="356"/>
      <c r="EK174" s="356"/>
      <c r="EL174" s="356"/>
      <c r="EM174" s="356"/>
      <c r="EN174" s="356"/>
      <c r="EO174" s="356"/>
      <c r="EP174" s="356"/>
      <c r="EQ174" s="356"/>
      <c r="ER174" s="356"/>
      <c r="ES174" s="356"/>
      <c r="ET174" s="356"/>
      <c r="EU174" s="356"/>
      <c r="EV174" s="356"/>
      <c r="EW174" s="356"/>
      <c r="EX174" s="356"/>
      <c r="EY174" s="356"/>
      <c r="EZ174" s="356"/>
      <c r="FA174" s="356"/>
      <c r="FB174" s="356"/>
      <c r="FC174" s="356"/>
      <c r="FD174" s="356"/>
      <c r="FE174" s="356"/>
      <c r="FF174" s="356"/>
      <c r="FG174" s="356"/>
      <c r="FH174" s="356"/>
      <c r="FI174" s="356"/>
      <c r="FJ174" s="356"/>
      <c r="FK174" s="356"/>
      <c r="FL174" s="356"/>
      <c r="FM174" s="356"/>
      <c r="FN174" s="356"/>
      <c r="FO174" s="356"/>
      <c r="FP174" s="356"/>
      <c r="FQ174" s="356"/>
      <c r="FR174" s="356"/>
      <c r="FS174" s="356"/>
      <c r="FT174" s="356"/>
      <c r="FU174" s="356"/>
      <c r="FV174" s="356"/>
      <c r="FW174" s="356"/>
      <c r="FX174" s="356"/>
      <c r="FY174" s="356"/>
      <c r="FZ174" s="356"/>
      <c r="GA174" s="356"/>
      <c r="GB174" s="356"/>
    </row>
    <row r="175" spans="1:184" s="359" customFormat="1">
      <c r="A175" s="741">
        <v>137</v>
      </c>
      <c r="B175" s="357" t="s">
        <v>218</v>
      </c>
      <c r="C175" s="323" t="s">
        <v>1351</v>
      </c>
      <c r="D175" s="343" t="s">
        <v>480</v>
      </c>
      <c r="E175" s="321">
        <v>0</v>
      </c>
      <c r="F175" s="34">
        <v>0</v>
      </c>
      <c r="G175" s="34">
        <v>4</v>
      </c>
      <c r="H175" s="34">
        <v>27</v>
      </c>
      <c r="I175" s="345">
        <f t="shared" si="3"/>
        <v>31</v>
      </c>
      <c r="J175" s="349"/>
      <c r="K175" s="344"/>
      <c r="L175" s="344"/>
      <c r="M175" s="344"/>
      <c r="N175" s="344"/>
      <c r="O175" s="344"/>
      <c r="P175" s="344"/>
      <c r="Q175" s="344"/>
      <c r="R175" s="391"/>
      <c r="S175" s="341"/>
      <c r="T175" s="360"/>
      <c r="U175" s="360"/>
      <c r="V175" s="361"/>
      <c r="W175" s="361"/>
      <c r="X175" s="360"/>
      <c r="Y175" s="360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356"/>
      <c r="BN175" s="356"/>
      <c r="BO175" s="356"/>
      <c r="BP175" s="356"/>
      <c r="BQ175" s="356"/>
      <c r="BR175" s="356"/>
      <c r="BS175" s="356"/>
      <c r="BT175" s="356"/>
      <c r="BU175" s="356"/>
      <c r="BV175" s="356"/>
      <c r="BW175" s="356"/>
      <c r="BX175" s="356"/>
      <c r="BY175" s="356"/>
      <c r="BZ175" s="356"/>
      <c r="CA175" s="356"/>
      <c r="CB175" s="356"/>
      <c r="CC175" s="356"/>
      <c r="CD175" s="356"/>
      <c r="CE175" s="356"/>
      <c r="CF175" s="356"/>
      <c r="CG175" s="356"/>
      <c r="CH175" s="356"/>
      <c r="CI175" s="356"/>
      <c r="CJ175" s="356"/>
      <c r="CK175" s="356"/>
      <c r="CL175" s="356"/>
      <c r="CM175" s="356"/>
      <c r="CN175" s="356"/>
      <c r="CO175" s="356"/>
      <c r="CP175" s="356"/>
      <c r="CQ175" s="356"/>
      <c r="CR175" s="356"/>
      <c r="CS175" s="356"/>
      <c r="CT175" s="356"/>
      <c r="CU175" s="356"/>
      <c r="CV175" s="356"/>
      <c r="CW175" s="356"/>
      <c r="CX175" s="356"/>
      <c r="CY175" s="356"/>
      <c r="CZ175" s="356"/>
      <c r="DA175" s="356"/>
      <c r="DB175" s="356"/>
      <c r="DC175" s="356"/>
      <c r="DD175" s="356"/>
      <c r="DE175" s="356"/>
      <c r="DF175" s="356"/>
      <c r="DG175" s="356"/>
      <c r="DH175" s="356"/>
      <c r="DI175" s="356"/>
      <c r="DJ175" s="356"/>
      <c r="DK175" s="356"/>
      <c r="DL175" s="356"/>
      <c r="DM175" s="356"/>
      <c r="DN175" s="356"/>
      <c r="DO175" s="356"/>
      <c r="DP175" s="356"/>
      <c r="DQ175" s="356"/>
      <c r="DR175" s="356"/>
      <c r="DS175" s="356"/>
      <c r="DT175" s="356"/>
      <c r="DU175" s="356"/>
      <c r="DV175" s="356"/>
      <c r="DW175" s="356"/>
      <c r="DX175" s="356"/>
      <c r="DY175" s="356"/>
      <c r="DZ175" s="356"/>
      <c r="EA175" s="356"/>
      <c r="EB175" s="356"/>
      <c r="EC175" s="356"/>
      <c r="ED175" s="356"/>
      <c r="EE175" s="356"/>
      <c r="EF175" s="356"/>
      <c r="EG175" s="356"/>
      <c r="EH175" s="356"/>
      <c r="EI175" s="356"/>
      <c r="EJ175" s="356"/>
      <c r="EK175" s="356"/>
      <c r="EL175" s="356"/>
      <c r="EM175" s="356"/>
      <c r="EN175" s="356"/>
      <c r="EO175" s="356"/>
      <c r="EP175" s="356"/>
      <c r="EQ175" s="356"/>
      <c r="ER175" s="356"/>
      <c r="ES175" s="356"/>
      <c r="ET175" s="356"/>
      <c r="EU175" s="356"/>
      <c r="EV175" s="356"/>
      <c r="EW175" s="356"/>
      <c r="EX175" s="356"/>
      <c r="EY175" s="356"/>
      <c r="EZ175" s="356"/>
      <c r="FA175" s="356"/>
      <c r="FB175" s="356"/>
      <c r="FC175" s="356"/>
      <c r="FD175" s="356"/>
      <c r="FE175" s="356"/>
      <c r="FF175" s="356"/>
      <c r="FG175" s="356"/>
      <c r="FH175" s="356"/>
      <c r="FI175" s="356"/>
      <c r="FJ175" s="356"/>
      <c r="FK175" s="356"/>
      <c r="FL175" s="356"/>
      <c r="FM175" s="356"/>
      <c r="FN175" s="356"/>
      <c r="FO175" s="356"/>
      <c r="FP175" s="356"/>
      <c r="FQ175" s="356"/>
      <c r="FR175" s="356"/>
      <c r="FS175" s="356"/>
      <c r="FT175" s="356"/>
      <c r="FU175" s="356"/>
      <c r="FV175" s="356"/>
      <c r="FW175" s="356"/>
      <c r="FX175" s="356"/>
      <c r="FY175" s="356"/>
      <c r="FZ175" s="356"/>
      <c r="GA175" s="356"/>
      <c r="GB175" s="356"/>
    </row>
    <row r="176" spans="1:184" s="359" customFormat="1">
      <c r="A176" s="741">
        <v>138</v>
      </c>
      <c r="B176" s="363" t="s">
        <v>219</v>
      </c>
      <c r="C176" s="323" t="s">
        <v>1351</v>
      </c>
      <c r="D176" s="343" t="s">
        <v>481</v>
      </c>
      <c r="E176" s="321">
        <v>0</v>
      </c>
      <c r="F176" s="34">
        <v>0</v>
      </c>
      <c r="G176" s="34">
        <v>6</v>
      </c>
      <c r="H176" s="34">
        <v>25</v>
      </c>
      <c r="I176" s="345">
        <f t="shared" si="3"/>
        <v>31</v>
      </c>
      <c r="J176" s="349"/>
      <c r="K176" s="344"/>
      <c r="L176" s="344">
        <v>1</v>
      </c>
      <c r="M176" s="344"/>
      <c r="N176" s="344"/>
      <c r="O176" s="344"/>
      <c r="P176" s="344"/>
      <c r="Q176" s="344"/>
      <c r="R176" s="391"/>
      <c r="S176" s="341"/>
      <c r="T176" s="360"/>
      <c r="U176" s="360"/>
      <c r="V176" s="361"/>
      <c r="W176" s="361"/>
      <c r="X176" s="360"/>
      <c r="Y176" s="360"/>
      <c r="Z176" s="356"/>
      <c r="AA176" s="356"/>
      <c r="AB176" s="356"/>
      <c r="AC176" s="356"/>
      <c r="AD176" s="356"/>
      <c r="AE176" s="356"/>
      <c r="AF176" s="356"/>
      <c r="AG176" s="356"/>
      <c r="AH176" s="356"/>
      <c r="AI176" s="356"/>
      <c r="AJ176" s="356"/>
      <c r="AK176" s="356"/>
      <c r="AL176" s="356"/>
      <c r="AM176" s="356"/>
      <c r="AN176" s="356"/>
      <c r="AO176" s="356"/>
      <c r="AP176" s="356"/>
      <c r="AQ176" s="356"/>
      <c r="AR176" s="356"/>
      <c r="AS176" s="356"/>
      <c r="AT176" s="356"/>
      <c r="AU176" s="356"/>
      <c r="AV176" s="356"/>
      <c r="AW176" s="356"/>
      <c r="AX176" s="356"/>
      <c r="AY176" s="356"/>
      <c r="AZ176" s="356"/>
      <c r="BA176" s="356"/>
      <c r="BB176" s="356"/>
      <c r="BC176" s="356"/>
      <c r="BD176" s="356"/>
      <c r="BE176" s="356"/>
      <c r="BF176" s="356"/>
      <c r="BG176" s="356"/>
      <c r="BH176" s="356"/>
      <c r="BI176" s="356"/>
      <c r="BJ176" s="356"/>
      <c r="BK176" s="356"/>
      <c r="BL176" s="356"/>
      <c r="BM176" s="356"/>
      <c r="BN176" s="356"/>
      <c r="BO176" s="356"/>
      <c r="BP176" s="356"/>
      <c r="BQ176" s="356"/>
      <c r="BR176" s="356"/>
      <c r="BS176" s="356"/>
      <c r="BT176" s="356"/>
      <c r="BU176" s="356"/>
      <c r="BV176" s="356"/>
      <c r="BW176" s="356"/>
      <c r="BX176" s="356"/>
      <c r="BY176" s="356"/>
      <c r="BZ176" s="356"/>
      <c r="CA176" s="356"/>
      <c r="CB176" s="356"/>
      <c r="CC176" s="356"/>
      <c r="CD176" s="356"/>
      <c r="CE176" s="356"/>
      <c r="CF176" s="356"/>
      <c r="CG176" s="356"/>
      <c r="CH176" s="356"/>
      <c r="CI176" s="356"/>
      <c r="CJ176" s="356"/>
      <c r="CK176" s="356"/>
      <c r="CL176" s="356"/>
      <c r="CM176" s="356"/>
      <c r="CN176" s="356"/>
      <c r="CO176" s="356"/>
      <c r="CP176" s="356"/>
      <c r="CQ176" s="356"/>
      <c r="CR176" s="356"/>
      <c r="CS176" s="356"/>
      <c r="CT176" s="356"/>
      <c r="CU176" s="356"/>
      <c r="CV176" s="356"/>
      <c r="CW176" s="356"/>
      <c r="CX176" s="356"/>
      <c r="CY176" s="356"/>
      <c r="CZ176" s="356"/>
      <c r="DA176" s="356"/>
      <c r="DB176" s="356"/>
      <c r="DC176" s="356"/>
      <c r="DD176" s="356"/>
      <c r="DE176" s="356"/>
      <c r="DF176" s="356"/>
      <c r="DG176" s="356"/>
      <c r="DH176" s="356"/>
      <c r="DI176" s="356"/>
      <c r="DJ176" s="356"/>
      <c r="DK176" s="356"/>
      <c r="DL176" s="356"/>
      <c r="DM176" s="356"/>
      <c r="DN176" s="356"/>
      <c r="DO176" s="356"/>
      <c r="DP176" s="356"/>
      <c r="DQ176" s="356"/>
      <c r="DR176" s="356"/>
      <c r="DS176" s="356"/>
      <c r="DT176" s="356"/>
      <c r="DU176" s="356"/>
      <c r="DV176" s="356"/>
      <c r="DW176" s="356"/>
      <c r="DX176" s="356"/>
      <c r="DY176" s="356"/>
      <c r="DZ176" s="356"/>
      <c r="EA176" s="356"/>
      <c r="EB176" s="356"/>
      <c r="EC176" s="356"/>
      <c r="ED176" s="356"/>
      <c r="EE176" s="356"/>
      <c r="EF176" s="356"/>
      <c r="EG176" s="356"/>
      <c r="EH176" s="356"/>
      <c r="EI176" s="356"/>
      <c r="EJ176" s="356"/>
      <c r="EK176" s="356"/>
      <c r="EL176" s="356"/>
      <c r="EM176" s="356"/>
      <c r="EN176" s="356"/>
      <c r="EO176" s="356"/>
      <c r="EP176" s="356"/>
      <c r="EQ176" s="356"/>
      <c r="ER176" s="356"/>
      <c r="ES176" s="356"/>
      <c r="ET176" s="356"/>
      <c r="EU176" s="356"/>
      <c r="EV176" s="356"/>
      <c r="EW176" s="356"/>
      <c r="EX176" s="356"/>
      <c r="EY176" s="356"/>
      <c r="EZ176" s="356"/>
      <c r="FA176" s="356"/>
      <c r="FB176" s="356"/>
      <c r="FC176" s="356"/>
      <c r="FD176" s="356"/>
      <c r="FE176" s="356"/>
      <c r="FF176" s="356"/>
      <c r="FG176" s="356"/>
      <c r="FH176" s="356"/>
      <c r="FI176" s="356"/>
      <c r="FJ176" s="356"/>
      <c r="FK176" s="356"/>
      <c r="FL176" s="356"/>
      <c r="FM176" s="356"/>
      <c r="FN176" s="356"/>
      <c r="FO176" s="356"/>
      <c r="FP176" s="356"/>
      <c r="FQ176" s="356"/>
      <c r="FR176" s="356"/>
      <c r="FS176" s="356"/>
      <c r="FT176" s="356"/>
      <c r="FU176" s="356"/>
      <c r="FV176" s="356"/>
      <c r="FW176" s="356"/>
      <c r="FX176" s="356"/>
      <c r="FY176" s="356"/>
      <c r="FZ176" s="356"/>
      <c r="GA176" s="356"/>
      <c r="GB176" s="356"/>
    </row>
    <row r="177" spans="1:184" s="359" customFormat="1">
      <c r="A177" s="741">
        <v>139</v>
      </c>
      <c r="B177" s="363" t="s">
        <v>221</v>
      </c>
      <c r="C177" s="323" t="s">
        <v>1351</v>
      </c>
      <c r="D177" s="343" t="s">
        <v>481</v>
      </c>
      <c r="E177" s="321">
        <v>0</v>
      </c>
      <c r="F177" s="34">
        <v>0</v>
      </c>
      <c r="G177" s="34">
        <v>0</v>
      </c>
      <c r="H177" s="34">
        <v>33</v>
      </c>
      <c r="I177" s="345">
        <f t="shared" si="3"/>
        <v>33</v>
      </c>
      <c r="J177" s="349"/>
      <c r="K177" s="344"/>
      <c r="L177" s="344"/>
      <c r="M177" s="344"/>
      <c r="N177" s="344"/>
      <c r="O177" s="344"/>
      <c r="P177" s="344"/>
      <c r="Q177" s="344"/>
      <c r="R177" s="391"/>
      <c r="S177" s="341"/>
      <c r="T177" s="360"/>
      <c r="U177" s="360"/>
      <c r="V177" s="361"/>
      <c r="W177" s="361"/>
      <c r="X177" s="360"/>
      <c r="Y177" s="360"/>
      <c r="Z177" s="356"/>
      <c r="AA177" s="356"/>
      <c r="AB177" s="356"/>
      <c r="AC177" s="356"/>
      <c r="AD177" s="356"/>
      <c r="AE177" s="356"/>
      <c r="AF177" s="356"/>
      <c r="AG177" s="356"/>
      <c r="AH177" s="356"/>
      <c r="AI177" s="356"/>
      <c r="AJ177" s="356"/>
      <c r="AK177" s="356"/>
      <c r="AL177" s="356"/>
      <c r="AM177" s="356"/>
      <c r="AN177" s="356"/>
      <c r="AO177" s="356"/>
      <c r="AP177" s="356"/>
      <c r="AQ177" s="356"/>
      <c r="AR177" s="356"/>
      <c r="AS177" s="356"/>
      <c r="AT177" s="356"/>
      <c r="AU177" s="356"/>
      <c r="AV177" s="356"/>
      <c r="AW177" s="356"/>
      <c r="AX177" s="356"/>
      <c r="AY177" s="356"/>
      <c r="AZ177" s="356"/>
      <c r="BA177" s="356"/>
      <c r="BB177" s="356"/>
      <c r="BC177" s="356"/>
      <c r="BD177" s="356"/>
      <c r="BE177" s="356"/>
      <c r="BF177" s="356"/>
      <c r="BG177" s="356"/>
      <c r="BH177" s="356"/>
      <c r="BI177" s="356"/>
      <c r="BJ177" s="356"/>
      <c r="BK177" s="356"/>
      <c r="BL177" s="356"/>
      <c r="BM177" s="356"/>
      <c r="BN177" s="356"/>
      <c r="BO177" s="356"/>
      <c r="BP177" s="356"/>
      <c r="BQ177" s="356"/>
      <c r="BR177" s="356"/>
      <c r="BS177" s="356"/>
      <c r="BT177" s="356"/>
      <c r="BU177" s="356"/>
      <c r="BV177" s="356"/>
      <c r="BW177" s="356"/>
      <c r="BX177" s="356"/>
      <c r="BY177" s="356"/>
      <c r="BZ177" s="356"/>
      <c r="CA177" s="356"/>
      <c r="CB177" s="356"/>
      <c r="CC177" s="356"/>
      <c r="CD177" s="356"/>
      <c r="CE177" s="356"/>
      <c r="CF177" s="356"/>
      <c r="CG177" s="356"/>
      <c r="CH177" s="356"/>
      <c r="CI177" s="356"/>
      <c r="CJ177" s="356"/>
      <c r="CK177" s="356"/>
      <c r="CL177" s="356"/>
      <c r="CM177" s="356"/>
      <c r="CN177" s="356"/>
      <c r="CO177" s="356"/>
      <c r="CP177" s="356"/>
      <c r="CQ177" s="356"/>
      <c r="CR177" s="356"/>
      <c r="CS177" s="356"/>
      <c r="CT177" s="356"/>
      <c r="CU177" s="356"/>
      <c r="CV177" s="356"/>
      <c r="CW177" s="356"/>
      <c r="CX177" s="356"/>
      <c r="CY177" s="356"/>
      <c r="CZ177" s="356"/>
      <c r="DA177" s="356"/>
      <c r="DB177" s="356"/>
      <c r="DC177" s="356"/>
      <c r="DD177" s="356"/>
      <c r="DE177" s="356"/>
      <c r="DF177" s="356"/>
      <c r="DG177" s="356"/>
      <c r="DH177" s="356"/>
      <c r="DI177" s="356"/>
      <c r="DJ177" s="356"/>
      <c r="DK177" s="356"/>
      <c r="DL177" s="356"/>
      <c r="DM177" s="356"/>
      <c r="DN177" s="356"/>
      <c r="DO177" s="356"/>
      <c r="DP177" s="356"/>
      <c r="DQ177" s="356"/>
      <c r="DR177" s="356"/>
      <c r="DS177" s="356"/>
      <c r="DT177" s="356"/>
      <c r="DU177" s="356"/>
      <c r="DV177" s="356"/>
      <c r="DW177" s="356"/>
      <c r="DX177" s="356"/>
      <c r="DY177" s="356"/>
      <c r="DZ177" s="356"/>
      <c r="EA177" s="356"/>
      <c r="EB177" s="356"/>
      <c r="EC177" s="356"/>
      <c r="ED177" s="356"/>
      <c r="EE177" s="356"/>
      <c r="EF177" s="356"/>
      <c r="EG177" s="356"/>
      <c r="EH177" s="356"/>
      <c r="EI177" s="356"/>
      <c r="EJ177" s="356"/>
      <c r="EK177" s="356"/>
      <c r="EL177" s="356"/>
      <c r="EM177" s="356"/>
      <c r="EN177" s="356"/>
      <c r="EO177" s="356"/>
      <c r="EP177" s="356"/>
      <c r="EQ177" s="356"/>
      <c r="ER177" s="356"/>
      <c r="ES177" s="356"/>
      <c r="ET177" s="356"/>
      <c r="EU177" s="356"/>
      <c r="EV177" s="356"/>
      <c r="EW177" s="356"/>
      <c r="EX177" s="356"/>
      <c r="EY177" s="356"/>
      <c r="EZ177" s="356"/>
      <c r="FA177" s="356"/>
      <c r="FB177" s="356"/>
      <c r="FC177" s="356"/>
      <c r="FD177" s="356"/>
      <c r="FE177" s="356"/>
      <c r="FF177" s="356"/>
      <c r="FG177" s="356"/>
      <c r="FH177" s="356"/>
      <c r="FI177" s="356"/>
      <c r="FJ177" s="356"/>
      <c r="FK177" s="356"/>
      <c r="FL177" s="356"/>
      <c r="FM177" s="356"/>
      <c r="FN177" s="356"/>
      <c r="FO177" s="356"/>
      <c r="FP177" s="356"/>
      <c r="FQ177" s="356"/>
      <c r="FR177" s="356"/>
      <c r="FS177" s="356"/>
      <c r="FT177" s="356"/>
      <c r="FU177" s="356"/>
      <c r="FV177" s="356"/>
      <c r="FW177" s="356"/>
      <c r="FX177" s="356"/>
      <c r="FY177" s="356"/>
      <c r="FZ177" s="356"/>
      <c r="GA177" s="356"/>
      <c r="GB177" s="356"/>
    </row>
    <row r="178" spans="1:184" s="359" customFormat="1">
      <c r="A178" s="741">
        <v>140</v>
      </c>
      <c r="B178" s="363" t="s">
        <v>222</v>
      </c>
      <c r="C178" s="323" t="s">
        <v>1351</v>
      </c>
      <c r="D178" s="343" t="s">
        <v>481</v>
      </c>
      <c r="E178" s="321">
        <v>0</v>
      </c>
      <c r="F178" s="34">
        <v>0</v>
      </c>
      <c r="G178" s="34">
        <v>5</v>
      </c>
      <c r="H178" s="34">
        <v>29</v>
      </c>
      <c r="I178" s="345">
        <f t="shared" si="3"/>
        <v>34</v>
      </c>
      <c r="J178" s="349"/>
      <c r="K178" s="344"/>
      <c r="L178" s="344"/>
      <c r="M178" s="344"/>
      <c r="N178" s="344"/>
      <c r="O178" s="344"/>
      <c r="P178" s="344"/>
      <c r="Q178" s="344"/>
      <c r="R178" s="391"/>
      <c r="S178" s="341"/>
      <c r="T178" s="360"/>
      <c r="U178" s="360"/>
      <c r="V178" s="361"/>
      <c r="W178" s="361"/>
      <c r="X178" s="360"/>
      <c r="Y178" s="360"/>
      <c r="Z178" s="356"/>
      <c r="AA178" s="356"/>
      <c r="AB178" s="356"/>
      <c r="AC178" s="356"/>
      <c r="AD178" s="356"/>
      <c r="AE178" s="356"/>
      <c r="AF178" s="356"/>
      <c r="AG178" s="356"/>
      <c r="AH178" s="356"/>
      <c r="AI178" s="356"/>
      <c r="AJ178" s="356"/>
      <c r="AK178" s="356"/>
      <c r="AL178" s="356"/>
      <c r="AM178" s="356"/>
      <c r="AN178" s="356"/>
      <c r="AO178" s="356"/>
      <c r="AP178" s="356"/>
      <c r="AQ178" s="356"/>
      <c r="AR178" s="356"/>
      <c r="AS178" s="356"/>
      <c r="AT178" s="356"/>
      <c r="AU178" s="356"/>
      <c r="AV178" s="356"/>
      <c r="AW178" s="356"/>
      <c r="AX178" s="356"/>
      <c r="AY178" s="356"/>
      <c r="AZ178" s="356"/>
      <c r="BA178" s="356"/>
      <c r="BB178" s="356"/>
      <c r="BC178" s="356"/>
      <c r="BD178" s="356"/>
      <c r="BE178" s="356"/>
      <c r="BF178" s="356"/>
      <c r="BG178" s="356"/>
      <c r="BH178" s="356"/>
      <c r="BI178" s="356"/>
      <c r="BJ178" s="356"/>
      <c r="BK178" s="356"/>
      <c r="BL178" s="356"/>
      <c r="BM178" s="356"/>
      <c r="BN178" s="356"/>
      <c r="BO178" s="356"/>
      <c r="BP178" s="356"/>
      <c r="BQ178" s="356"/>
      <c r="BR178" s="356"/>
      <c r="BS178" s="356"/>
      <c r="BT178" s="356"/>
      <c r="BU178" s="356"/>
      <c r="BV178" s="356"/>
      <c r="BW178" s="356"/>
      <c r="BX178" s="356"/>
      <c r="BY178" s="356"/>
      <c r="BZ178" s="356"/>
      <c r="CA178" s="356"/>
      <c r="CB178" s="356"/>
      <c r="CC178" s="356"/>
      <c r="CD178" s="356"/>
      <c r="CE178" s="356"/>
      <c r="CF178" s="356"/>
      <c r="CG178" s="356"/>
      <c r="CH178" s="356"/>
      <c r="CI178" s="356"/>
      <c r="CJ178" s="356"/>
      <c r="CK178" s="356"/>
      <c r="CL178" s="356"/>
      <c r="CM178" s="356"/>
      <c r="CN178" s="356"/>
      <c r="CO178" s="356"/>
      <c r="CP178" s="356"/>
      <c r="CQ178" s="356"/>
      <c r="CR178" s="356"/>
      <c r="CS178" s="356"/>
      <c r="CT178" s="356"/>
      <c r="CU178" s="356"/>
      <c r="CV178" s="356"/>
      <c r="CW178" s="356"/>
      <c r="CX178" s="356"/>
      <c r="CY178" s="356"/>
      <c r="CZ178" s="356"/>
      <c r="DA178" s="356"/>
      <c r="DB178" s="356"/>
      <c r="DC178" s="356"/>
      <c r="DD178" s="356"/>
      <c r="DE178" s="356"/>
      <c r="DF178" s="356"/>
      <c r="DG178" s="356"/>
      <c r="DH178" s="356"/>
      <c r="DI178" s="356"/>
      <c r="DJ178" s="356"/>
      <c r="DK178" s="356"/>
      <c r="DL178" s="356"/>
      <c r="DM178" s="356"/>
      <c r="DN178" s="356"/>
      <c r="DO178" s="356"/>
      <c r="DP178" s="356"/>
      <c r="DQ178" s="356"/>
      <c r="DR178" s="356"/>
      <c r="DS178" s="356"/>
      <c r="DT178" s="356"/>
      <c r="DU178" s="356"/>
      <c r="DV178" s="356"/>
      <c r="DW178" s="356"/>
      <c r="DX178" s="356"/>
      <c r="DY178" s="356"/>
      <c r="DZ178" s="356"/>
      <c r="EA178" s="356"/>
      <c r="EB178" s="356"/>
      <c r="EC178" s="356"/>
      <c r="ED178" s="356"/>
      <c r="EE178" s="356"/>
      <c r="EF178" s="356"/>
      <c r="EG178" s="356"/>
      <c r="EH178" s="356"/>
      <c r="EI178" s="356"/>
      <c r="EJ178" s="356"/>
      <c r="EK178" s="356"/>
      <c r="EL178" s="356"/>
      <c r="EM178" s="356"/>
      <c r="EN178" s="356"/>
      <c r="EO178" s="356"/>
      <c r="EP178" s="356"/>
      <c r="EQ178" s="356"/>
      <c r="ER178" s="356"/>
      <c r="ES178" s="356"/>
      <c r="ET178" s="356"/>
      <c r="EU178" s="356"/>
      <c r="EV178" s="356"/>
      <c r="EW178" s="356"/>
      <c r="EX178" s="356"/>
      <c r="EY178" s="356"/>
      <c r="EZ178" s="356"/>
      <c r="FA178" s="356"/>
      <c r="FB178" s="356"/>
      <c r="FC178" s="356"/>
      <c r="FD178" s="356"/>
      <c r="FE178" s="356"/>
      <c r="FF178" s="356"/>
      <c r="FG178" s="356"/>
      <c r="FH178" s="356"/>
      <c r="FI178" s="356"/>
      <c r="FJ178" s="356"/>
      <c r="FK178" s="356"/>
      <c r="FL178" s="356"/>
      <c r="FM178" s="356"/>
      <c r="FN178" s="356"/>
      <c r="FO178" s="356"/>
      <c r="FP178" s="356"/>
      <c r="FQ178" s="356"/>
      <c r="FR178" s="356"/>
      <c r="FS178" s="356"/>
      <c r="FT178" s="356"/>
      <c r="FU178" s="356"/>
      <c r="FV178" s="356"/>
      <c r="FW178" s="356"/>
      <c r="FX178" s="356"/>
      <c r="FY178" s="356"/>
      <c r="FZ178" s="356"/>
      <c r="GA178" s="356"/>
      <c r="GB178" s="356"/>
    </row>
    <row r="179" spans="1:184" s="359" customFormat="1">
      <c r="A179" s="741">
        <v>141</v>
      </c>
      <c r="B179" s="363" t="s">
        <v>223</v>
      </c>
      <c r="C179" s="323" t="s">
        <v>1351</v>
      </c>
      <c r="D179" s="343" t="s">
        <v>481</v>
      </c>
      <c r="E179" s="321">
        <v>0</v>
      </c>
      <c r="F179" s="34">
        <v>0</v>
      </c>
      <c r="G179" s="34">
        <v>1</v>
      </c>
      <c r="H179" s="34">
        <v>31</v>
      </c>
      <c r="I179" s="345">
        <f t="shared" si="3"/>
        <v>32</v>
      </c>
      <c r="J179" s="349"/>
      <c r="K179" s="344"/>
      <c r="L179" s="344"/>
      <c r="M179" s="344"/>
      <c r="N179" s="344"/>
      <c r="O179" s="344"/>
      <c r="P179" s="344"/>
      <c r="Q179" s="344"/>
      <c r="R179" s="391"/>
      <c r="S179" s="341"/>
      <c r="T179" s="360"/>
      <c r="U179" s="360"/>
      <c r="V179" s="361"/>
      <c r="W179" s="361"/>
      <c r="X179" s="360"/>
      <c r="Y179" s="360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356"/>
      <c r="BN179" s="356"/>
      <c r="BO179" s="356"/>
      <c r="BP179" s="356"/>
      <c r="BQ179" s="356"/>
      <c r="BR179" s="356"/>
      <c r="BS179" s="356"/>
      <c r="BT179" s="356"/>
      <c r="BU179" s="356"/>
      <c r="BV179" s="356"/>
      <c r="BW179" s="356"/>
      <c r="BX179" s="356"/>
      <c r="BY179" s="356"/>
      <c r="BZ179" s="356"/>
      <c r="CA179" s="356"/>
      <c r="CB179" s="356"/>
      <c r="CC179" s="356"/>
      <c r="CD179" s="356"/>
      <c r="CE179" s="356"/>
      <c r="CF179" s="356"/>
      <c r="CG179" s="356"/>
      <c r="CH179" s="356"/>
      <c r="CI179" s="356"/>
      <c r="CJ179" s="356"/>
      <c r="CK179" s="356"/>
      <c r="CL179" s="356"/>
      <c r="CM179" s="356"/>
      <c r="CN179" s="356"/>
      <c r="CO179" s="356"/>
      <c r="CP179" s="356"/>
      <c r="CQ179" s="356"/>
      <c r="CR179" s="356"/>
      <c r="CS179" s="356"/>
      <c r="CT179" s="356"/>
      <c r="CU179" s="356"/>
      <c r="CV179" s="356"/>
      <c r="CW179" s="356"/>
      <c r="CX179" s="356"/>
      <c r="CY179" s="356"/>
      <c r="CZ179" s="356"/>
      <c r="DA179" s="356"/>
      <c r="DB179" s="356"/>
      <c r="DC179" s="356"/>
      <c r="DD179" s="356"/>
      <c r="DE179" s="356"/>
      <c r="DF179" s="356"/>
      <c r="DG179" s="356"/>
      <c r="DH179" s="356"/>
      <c r="DI179" s="356"/>
      <c r="DJ179" s="356"/>
      <c r="DK179" s="356"/>
      <c r="DL179" s="356"/>
      <c r="DM179" s="356"/>
      <c r="DN179" s="356"/>
      <c r="DO179" s="356"/>
      <c r="DP179" s="356"/>
      <c r="DQ179" s="356"/>
      <c r="DR179" s="356"/>
      <c r="DS179" s="356"/>
      <c r="DT179" s="356"/>
      <c r="DU179" s="356"/>
      <c r="DV179" s="356"/>
      <c r="DW179" s="356"/>
      <c r="DX179" s="356"/>
      <c r="DY179" s="356"/>
      <c r="DZ179" s="356"/>
      <c r="EA179" s="356"/>
      <c r="EB179" s="356"/>
      <c r="EC179" s="356"/>
      <c r="ED179" s="356"/>
      <c r="EE179" s="356"/>
      <c r="EF179" s="356"/>
      <c r="EG179" s="356"/>
      <c r="EH179" s="356"/>
      <c r="EI179" s="356"/>
      <c r="EJ179" s="356"/>
      <c r="EK179" s="356"/>
      <c r="EL179" s="356"/>
      <c r="EM179" s="356"/>
      <c r="EN179" s="356"/>
      <c r="EO179" s="356"/>
      <c r="EP179" s="356"/>
      <c r="EQ179" s="356"/>
      <c r="ER179" s="356"/>
      <c r="ES179" s="356"/>
      <c r="ET179" s="356"/>
      <c r="EU179" s="356"/>
      <c r="EV179" s="356"/>
      <c r="EW179" s="356"/>
      <c r="EX179" s="356"/>
      <c r="EY179" s="356"/>
      <c r="EZ179" s="356"/>
      <c r="FA179" s="356"/>
      <c r="FB179" s="356"/>
      <c r="FC179" s="356"/>
      <c r="FD179" s="356"/>
      <c r="FE179" s="356"/>
      <c r="FF179" s="356"/>
      <c r="FG179" s="356"/>
      <c r="FH179" s="356"/>
      <c r="FI179" s="356"/>
      <c r="FJ179" s="356"/>
      <c r="FK179" s="356"/>
      <c r="FL179" s="356"/>
      <c r="FM179" s="356"/>
      <c r="FN179" s="356"/>
      <c r="FO179" s="356"/>
      <c r="FP179" s="356"/>
      <c r="FQ179" s="356"/>
      <c r="FR179" s="356"/>
      <c r="FS179" s="356"/>
      <c r="FT179" s="356"/>
      <c r="FU179" s="356"/>
      <c r="FV179" s="356"/>
      <c r="FW179" s="356"/>
      <c r="FX179" s="356"/>
      <c r="FY179" s="356"/>
      <c r="FZ179" s="356"/>
      <c r="GA179" s="356"/>
      <c r="GB179" s="356"/>
    </row>
    <row r="180" spans="1:184" s="359" customFormat="1">
      <c r="A180" s="741">
        <v>142</v>
      </c>
      <c r="B180" s="363" t="s">
        <v>224</v>
      </c>
      <c r="C180" s="323" t="s">
        <v>1351</v>
      </c>
      <c r="D180" s="343" t="s">
        <v>481</v>
      </c>
      <c r="E180" s="321">
        <v>0</v>
      </c>
      <c r="F180" s="34">
        <v>0</v>
      </c>
      <c r="G180" s="34">
        <v>0</v>
      </c>
      <c r="H180" s="34">
        <v>31</v>
      </c>
      <c r="I180" s="345">
        <f t="shared" si="3"/>
        <v>31</v>
      </c>
      <c r="J180" s="349"/>
      <c r="K180" s="344"/>
      <c r="L180" s="344"/>
      <c r="M180" s="344"/>
      <c r="N180" s="344"/>
      <c r="O180" s="344"/>
      <c r="P180" s="344"/>
      <c r="Q180" s="344"/>
      <c r="R180" s="391"/>
      <c r="S180" s="341"/>
      <c r="T180" s="360"/>
      <c r="U180" s="360"/>
      <c r="V180" s="361"/>
      <c r="W180" s="361"/>
      <c r="X180" s="360"/>
      <c r="Y180" s="360"/>
      <c r="Z180" s="356"/>
      <c r="AA180" s="356"/>
      <c r="AB180" s="356"/>
      <c r="AC180" s="356"/>
      <c r="AD180" s="356"/>
      <c r="AE180" s="356"/>
      <c r="AF180" s="356"/>
      <c r="AG180" s="356"/>
      <c r="AH180" s="356"/>
      <c r="AI180" s="356"/>
      <c r="AJ180" s="356"/>
      <c r="AK180" s="356"/>
      <c r="AL180" s="356"/>
      <c r="AM180" s="356"/>
      <c r="AN180" s="356"/>
      <c r="AO180" s="356"/>
      <c r="AP180" s="356"/>
      <c r="AQ180" s="356"/>
      <c r="AR180" s="356"/>
      <c r="AS180" s="356"/>
      <c r="AT180" s="356"/>
      <c r="AU180" s="356"/>
      <c r="AV180" s="356"/>
      <c r="AW180" s="356"/>
      <c r="AX180" s="356"/>
      <c r="AY180" s="356"/>
      <c r="AZ180" s="356"/>
      <c r="BA180" s="356"/>
      <c r="BB180" s="356"/>
      <c r="BC180" s="356"/>
      <c r="BD180" s="356"/>
      <c r="BE180" s="356"/>
      <c r="BF180" s="356"/>
      <c r="BG180" s="356"/>
      <c r="BH180" s="356"/>
      <c r="BI180" s="356"/>
      <c r="BJ180" s="356"/>
      <c r="BK180" s="356"/>
      <c r="BL180" s="356"/>
      <c r="BM180" s="356"/>
      <c r="BN180" s="356"/>
      <c r="BO180" s="356"/>
      <c r="BP180" s="356"/>
      <c r="BQ180" s="356"/>
      <c r="BR180" s="356"/>
      <c r="BS180" s="356"/>
      <c r="BT180" s="356"/>
      <c r="BU180" s="356"/>
      <c r="BV180" s="356"/>
      <c r="BW180" s="356"/>
      <c r="BX180" s="356"/>
      <c r="BY180" s="356"/>
      <c r="BZ180" s="356"/>
      <c r="CA180" s="356"/>
      <c r="CB180" s="356"/>
      <c r="CC180" s="356"/>
      <c r="CD180" s="356"/>
      <c r="CE180" s="356"/>
      <c r="CF180" s="356"/>
      <c r="CG180" s="356"/>
      <c r="CH180" s="356"/>
      <c r="CI180" s="356"/>
      <c r="CJ180" s="356"/>
      <c r="CK180" s="356"/>
      <c r="CL180" s="356"/>
      <c r="CM180" s="356"/>
      <c r="CN180" s="356"/>
      <c r="CO180" s="356"/>
      <c r="CP180" s="356"/>
      <c r="CQ180" s="356"/>
      <c r="CR180" s="356"/>
      <c r="CS180" s="356"/>
      <c r="CT180" s="356"/>
      <c r="CU180" s="356"/>
      <c r="CV180" s="356"/>
      <c r="CW180" s="356"/>
      <c r="CX180" s="356"/>
      <c r="CY180" s="356"/>
      <c r="CZ180" s="356"/>
      <c r="DA180" s="356"/>
      <c r="DB180" s="356"/>
      <c r="DC180" s="356"/>
      <c r="DD180" s="356"/>
      <c r="DE180" s="356"/>
      <c r="DF180" s="356"/>
      <c r="DG180" s="356"/>
      <c r="DH180" s="356"/>
      <c r="DI180" s="356"/>
      <c r="DJ180" s="356"/>
      <c r="DK180" s="356"/>
      <c r="DL180" s="356"/>
      <c r="DM180" s="356"/>
      <c r="DN180" s="356"/>
      <c r="DO180" s="356"/>
      <c r="DP180" s="356"/>
      <c r="DQ180" s="356"/>
      <c r="DR180" s="356"/>
      <c r="DS180" s="356"/>
      <c r="DT180" s="356"/>
      <c r="DU180" s="356"/>
      <c r="DV180" s="356"/>
      <c r="DW180" s="356"/>
      <c r="DX180" s="356"/>
      <c r="DY180" s="356"/>
      <c r="DZ180" s="356"/>
      <c r="EA180" s="356"/>
      <c r="EB180" s="356"/>
      <c r="EC180" s="356"/>
      <c r="ED180" s="356"/>
      <c r="EE180" s="356"/>
      <c r="EF180" s="356"/>
      <c r="EG180" s="356"/>
      <c r="EH180" s="356"/>
      <c r="EI180" s="356"/>
      <c r="EJ180" s="356"/>
      <c r="EK180" s="356"/>
      <c r="EL180" s="356"/>
      <c r="EM180" s="356"/>
      <c r="EN180" s="356"/>
      <c r="EO180" s="356"/>
      <c r="EP180" s="356"/>
      <c r="EQ180" s="356"/>
      <c r="ER180" s="356"/>
      <c r="ES180" s="356"/>
      <c r="ET180" s="356"/>
      <c r="EU180" s="356"/>
      <c r="EV180" s="356"/>
      <c r="EW180" s="356"/>
      <c r="EX180" s="356"/>
      <c r="EY180" s="356"/>
      <c r="EZ180" s="356"/>
      <c r="FA180" s="356"/>
      <c r="FB180" s="356"/>
      <c r="FC180" s="356"/>
      <c r="FD180" s="356"/>
      <c r="FE180" s="356"/>
      <c r="FF180" s="356"/>
      <c r="FG180" s="356"/>
      <c r="FH180" s="356"/>
      <c r="FI180" s="356"/>
      <c r="FJ180" s="356"/>
      <c r="FK180" s="356"/>
      <c r="FL180" s="356"/>
      <c r="FM180" s="356"/>
      <c r="FN180" s="356"/>
      <c r="FO180" s="356"/>
      <c r="FP180" s="356"/>
      <c r="FQ180" s="356"/>
      <c r="FR180" s="356"/>
      <c r="FS180" s="356"/>
      <c r="FT180" s="356"/>
      <c r="FU180" s="356"/>
      <c r="FV180" s="356"/>
      <c r="FW180" s="356"/>
      <c r="FX180" s="356"/>
      <c r="FY180" s="356"/>
      <c r="FZ180" s="356"/>
      <c r="GA180" s="356"/>
      <c r="GB180" s="356"/>
    </row>
    <row r="181" spans="1:184" s="359" customFormat="1">
      <c r="A181" s="741">
        <v>143</v>
      </c>
      <c r="B181" s="363" t="s">
        <v>225</v>
      </c>
      <c r="C181" s="323" t="s">
        <v>1351</v>
      </c>
      <c r="D181" s="343" t="s">
        <v>481</v>
      </c>
      <c r="E181" s="321">
        <v>0</v>
      </c>
      <c r="F181" s="34">
        <v>0</v>
      </c>
      <c r="G181" s="34">
        <v>7</v>
      </c>
      <c r="H181" s="34">
        <v>25</v>
      </c>
      <c r="I181" s="345">
        <f t="shared" si="3"/>
        <v>32</v>
      </c>
      <c r="J181" s="349"/>
      <c r="K181" s="344"/>
      <c r="L181" s="344"/>
      <c r="M181" s="344"/>
      <c r="N181" s="344"/>
      <c r="O181" s="344"/>
      <c r="P181" s="344"/>
      <c r="Q181" s="344">
        <v>1</v>
      </c>
      <c r="R181" s="391"/>
      <c r="S181" s="341"/>
      <c r="T181" s="360"/>
      <c r="U181" s="360"/>
      <c r="V181" s="361"/>
      <c r="W181" s="361"/>
      <c r="X181" s="360"/>
      <c r="Y181" s="360"/>
      <c r="Z181" s="356"/>
      <c r="AA181" s="356"/>
      <c r="AB181" s="356"/>
      <c r="AC181" s="356"/>
      <c r="AD181" s="356"/>
      <c r="AE181" s="356"/>
      <c r="AF181" s="356"/>
      <c r="AG181" s="356"/>
      <c r="AH181" s="356"/>
      <c r="AI181" s="356"/>
      <c r="AJ181" s="356"/>
      <c r="AK181" s="356"/>
      <c r="AL181" s="356"/>
      <c r="AM181" s="356"/>
      <c r="AN181" s="356"/>
      <c r="AO181" s="356"/>
      <c r="AP181" s="356"/>
      <c r="AQ181" s="356"/>
      <c r="AR181" s="356"/>
      <c r="AS181" s="356"/>
      <c r="AT181" s="356"/>
      <c r="AU181" s="356"/>
      <c r="AV181" s="356"/>
      <c r="AW181" s="356"/>
      <c r="AX181" s="356"/>
      <c r="AY181" s="356"/>
      <c r="AZ181" s="356"/>
      <c r="BA181" s="356"/>
      <c r="BB181" s="356"/>
      <c r="BC181" s="356"/>
      <c r="BD181" s="356"/>
      <c r="BE181" s="356"/>
      <c r="BF181" s="356"/>
      <c r="BG181" s="356"/>
      <c r="BH181" s="356"/>
      <c r="BI181" s="356"/>
      <c r="BJ181" s="356"/>
      <c r="BK181" s="356"/>
      <c r="BL181" s="356"/>
      <c r="BM181" s="356"/>
      <c r="BN181" s="356"/>
      <c r="BO181" s="356"/>
      <c r="BP181" s="356"/>
      <c r="BQ181" s="356"/>
      <c r="BR181" s="356"/>
      <c r="BS181" s="356"/>
      <c r="BT181" s="356"/>
      <c r="BU181" s="356"/>
      <c r="BV181" s="356"/>
      <c r="BW181" s="356"/>
      <c r="BX181" s="356"/>
      <c r="BY181" s="356"/>
      <c r="BZ181" s="356"/>
      <c r="CA181" s="356"/>
      <c r="CB181" s="356"/>
      <c r="CC181" s="356"/>
      <c r="CD181" s="356"/>
      <c r="CE181" s="356"/>
      <c r="CF181" s="356"/>
      <c r="CG181" s="356"/>
      <c r="CH181" s="356"/>
      <c r="CI181" s="356"/>
      <c r="CJ181" s="356"/>
      <c r="CK181" s="356"/>
      <c r="CL181" s="356"/>
      <c r="CM181" s="356"/>
      <c r="CN181" s="356"/>
      <c r="CO181" s="356"/>
      <c r="CP181" s="356"/>
      <c r="CQ181" s="356"/>
      <c r="CR181" s="356"/>
      <c r="CS181" s="356"/>
      <c r="CT181" s="356"/>
      <c r="CU181" s="356"/>
      <c r="CV181" s="356"/>
      <c r="CW181" s="356"/>
      <c r="CX181" s="356"/>
      <c r="CY181" s="356"/>
      <c r="CZ181" s="356"/>
      <c r="DA181" s="356"/>
      <c r="DB181" s="356"/>
      <c r="DC181" s="356"/>
      <c r="DD181" s="356"/>
      <c r="DE181" s="356"/>
      <c r="DF181" s="356"/>
      <c r="DG181" s="356"/>
      <c r="DH181" s="356"/>
      <c r="DI181" s="356"/>
      <c r="DJ181" s="356"/>
      <c r="DK181" s="356"/>
      <c r="DL181" s="356"/>
      <c r="DM181" s="356"/>
      <c r="DN181" s="356"/>
      <c r="DO181" s="356"/>
      <c r="DP181" s="356"/>
      <c r="DQ181" s="356"/>
      <c r="DR181" s="356"/>
      <c r="DS181" s="356"/>
      <c r="DT181" s="356"/>
      <c r="DU181" s="356"/>
      <c r="DV181" s="356"/>
      <c r="DW181" s="356"/>
      <c r="DX181" s="356"/>
      <c r="DY181" s="356"/>
      <c r="DZ181" s="356"/>
      <c r="EA181" s="356"/>
      <c r="EB181" s="356"/>
      <c r="EC181" s="356"/>
      <c r="ED181" s="356"/>
      <c r="EE181" s="356"/>
      <c r="EF181" s="356"/>
      <c r="EG181" s="356"/>
      <c r="EH181" s="356"/>
      <c r="EI181" s="356"/>
      <c r="EJ181" s="356"/>
      <c r="EK181" s="356"/>
      <c r="EL181" s="356"/>
      <c r="EM181" s="356"/>
      <c r="EN181" s="356"/>
      <c r="EO181" s="356"/>
      <c r="EP181" s="356"/>
      <c r="EQ181" s="356"/>
      <c r="ER181" s="356"/>
      <c r="ES181" s="356"/>
      <c r="ET181" s="356"/>
      <c r="EU181" s="356"/>
      <c r="EV181" s="356"/>
      <c r="EW181" s="356"/>
      <c r="EX181" s="356"/>
      <c r="EY181" s="356"/>
      <c r="EZ181" s="356"/>
      <c r="FA181" s="356"/>
      <c r="FB181" s="356"/>
      <c r="FC181" s="356"/>
      <c r="FD181" s="356"/>
      <c r="FE181" s="356"/>
      <c r="FF181" s="356"/>
      <c r="FG181" s="356"/>
      <c r="FH181" s="356"/>
      <c r="FI181" s="356"/>
      <c r="FJ181" s="356"/>
      <c r="FK181" s="356"/>
      <c r="FL181" s="356"/>
      <c r="FM181" s="356"/>
      <c r="FN181" s="356"/>
      <c r="FO181" s="356"/>
      <c r="FP181" s="356"/>
      <c r="FQ181" s="356"/>
      <c r="FR181" s="356"/>
      <c r="FS181" s="356"/>
      <c r="FT181" s="356"/>
      <c r="FU181" s="356"/>
      <c r="FV181" s="356"/>
      <c r="FW181" s="356"/>
      <c r="FX181" s="356"/>
      <c r="FY181" s="356"/>
      <c r="FZ181" s="356"/>
      <c r="GA181" s="356"/>
      <c r="GB181" s="356"/>
    </row>
    <row r="182" spans="1:184" s="359" customFormat="1">
      <c r="A182" s="741">
        <v>144</v>
      </c>
      <c r="B182" s="363" t="s">
        <v>227</v>
      </c>
      <c r="C182" s="323" t="s">
        <v>1351</v>
      </c>
      <c r="D182" s="343" t="s">
        <v>481</v>
      </c>
      <c r="E182" s="321">
        <v>0</v>
      </c>
      <c r="F182" s="34">
        <v>0</v>
      </c>
      <c r="G182" s="34">
        <v>4</v>
      </c>
      <c r="H182" s="34">
        <v>29</v>
      </c>
      <c r="I182" s="345">
        <f t="shared" si="3"/>
        <v>33</v>
      </c>
      <c r="J182" s="349"/>
      <c r="K182" s="344"/>
      <c r="L182" s="344"/>
      <c r="M182" s="344"/>
      <c r="N182" s="344"/>
      <c r="O182" s="344"/>
      <c r="P182" s="344"/>
      <c r="Q182" s="344"/>
      <c r="R182" s="391"/>
      <c r="S182" s="341"/>
      <c r="T182" s="360"/>
      <c r="U182" s="360"/>
      <c r="V182" s="361"/>
      <c r="W182" s="361"/>
      <c r="X182" s="360"/>
      <c r="Y182" s="360"/>
      <c r="Z182" s="356"/>
      <c r="AA182" s="356"/>
      <c r="AB182" s="356"/>
      <c r="AC182" s="356"/>
      <c r="AD182" s="356"/>
      <c r="AE182" s="356"/>
      <c r="AF182" s="356"/>
      <c r="AG182" s="356"/>
      <c r="AH182" s="356"/>
      <c r="AI182" s="356"/>
      <c r="AJ182" s="356"/>
      <c r="AK182" s="356"/>
      <c r="AL182" s="356"/>
      <c r="AM182" s="356"/>
      <c r="AN182" s="356"/>
      <c r="AO182" s="356"/>
      <c r="AP182" s="356"/>
      <c r="AQ182" s="356"/>
      <c r="AR182" s="356"/>
      <c r="AS182" s="356"/>
      <c r="AT182" s="356"/>
      <c r="AU182" s="356"/>
      <c r="AV182" s="356"/>
      <c r="AW182" s="356"/>
      <c r="AX182" s="356"/>
      <c r="AY182" s="356"/>
      <c r="AZ182" s="356"/>
      <c r="BA182" s="356"/>
      <c r="BB182" s="356"/>
      <c r="BC182" s="356"/>
      <c r="BD182" s="356"/>
      <c r="BE182" s="356"/>
      <c r="BF182" s="356"/>
      <c r="BG182" s="356"/>
      <c r="BH182" s="356"/>
      <c r="BI182" s="356"/>
      <c r="BJ182" s="356"/>
      <c r="BK182" s="356"/>
      <c r="BL182" s="356"/>
      <c r="BM182" s="356"/>
      <c r="BN182" s="356"/>
      <c r="BO182" s="356"/>
      <c r="BP182" s="356"/>
      <c r="BQ182" s="356"/>
      <c r="BR182" s="356"/>
      <c r="BS182" s="356"/>
      <c r="BT182" s="356"/>
      <c r="BU182" s="356"/>
      <c r="BV182" s="356"/>
      <c r="BW182" s="356"/>
      <c r="BX182" s="356"/>
      <c r="BY182" s="356"/>
      <c r="BZ182" s="356"/>
      <c r="CA182" s="356"/>
      <c r="CB182" s="356"/>
      <c r="CC182" s="356"/>
      <c r="CD182" s="356"/>
      <c r="CE182" s="356"/>
      <c r="CF182" s="356"/>
      <c r="CG182" s="356"/>
      <c r="CH182" s="356"/>
      <c r="CI182" s="356"/>
      <c r="CJ182" s="356"/>
      <c r="CK182" s="356"/>
      <c r="CL182" s="356"/>
      <c r="CM182" s="356"/>
      <c r="CN182" s="356"/>
      <c r="CO182" s="356"/>
      <c r="CP182" s="356"/>
      <c r="CQ182" s="356"/>
      <c r="CR182" s="356"/>
      <c r="CS182" s="356"/>
      <c r="CT182" s="356"/>
      <c r="CU182" s="356"/>
      <c r="CV182" s="356"/>
      <c r="CW182" s="356"/>
      <c r="CX182" s="356"/>
      <c r="CY182" s="356"/>
      <c r="CZ182" s="356"/>
      <c r="DA182" s="356"/>
      <c r="DB182" s="356"/>
      <c r="DC182" s="356"/>
      <c r="DD182" s="356"/>
      <c r="DE182" s="356"/>
      <c r="DF182" s="356"/>
      <c r="DG182" s="356"/>
      <c r="DH182" s="356"/>
      <c r="DI182" s="356"/>
      <c r="DJ182" s="356"/>
      <c r="DK182" s="356"/>
      <c r="DL182" s="356"/>
      <c r="DM182" s="356"/>
      <c r="DN182" s="356"/>
      <c r="DO182" s="356"/>
      <c r="DP182" s="356"/>
      <c r="DQ182" s="356"/>
      <c r="DR182" s="356"/>
      <c r="DS182" s="356"/>
      <c r="DT182" s="356"/>
      <c r="DU182" s="356"/>
      <c r="DV182" s="356"/>
      <c r="DW182" s="356"/>
      <c r="DX182" s="356"/>
      <c r="DY182" s="356"/>
      <c r="DZ182" s="356"/>
      <c r="EA182" s="356"/>
      <c r="EB182" s="356"/>
      <c r="EC182" s="356"/>
      <c r="ED182" s="356"/>
      <c r="EE182" s="356"/>
      <c r="EF182" s="356"/>
      <c r="EG182" s="356"/>
      <c r="EH182" s="356"/>
      <c r="EI182" s="356"/>
      <c r="EJ182" s="356"/>
      <c r="EK182" s="356"/>
      <c r="EL182" s="356"/>
      <c r="EM182" s="356"/>
      <c r="EN182" s="356"/>
      <c r="EO182" s="356"/>
      <c r="EP182" s="356"/>
      <c r="EQ182" s="356"/>
      <c r="ER182" s="356"/>
      <c r="ES182" s="356"/>
      <c r="ET182" s="356"/>
      <c r="EU182" s="356"/>
      <c r="EV182" s="356"/>
      <c r="EW182" s="356"/>
      <c r="EX182" s="356"/>
      <c r="EY182" s="356"/>
      <c r="EZ182" s="356"/>
      <c r="FA182" s="356"/>
      <c r="FB182" s="356"/>
      <c r="FC182" s="356"/>
      <c r="FD182" s="356"/>
      <c r="FE182" s="356"/>
      <c r="FF182" s="356"/>
      <c r="FG182" s="356"/>
      <c r="FH182" s="356"/>
      <c r="FI182" s="356"/>
      <c r="FJ182" s="356"/>
      <c r="FK182" s="356"/>
      <c r="FL182" s="356"/>
      <c r="FM182" s="356"/>
      <c r="FN182" s="356"/>
      <c r="FO182" s="356"/>
      <c r="FP182" s="356"/>
      <c r="FQ182" s="356"/>
      <c r="FR182" s="356"/>
      <c r="FS182" s="356"/>
      <c r="FT182" s="356"/>
      <c r="FU182" s="356"/>
      <c r="FV182" s="356"/>
      <c r="FW182" s="356"/>
      <c r="FX182" s="356"/>
      <c r="FY182" s="356"/>
      <c r="FZ182" s="356"/>
      <c r="GA182" s="356"/>
      <c r="GB182" s="356"/>
    </row>
    <row r="183" spans="1:184" s="359" customFormat="1">
      <c r="A183" s="741">
        <v>145</v>
      </c>
      <c r="B183" s="363" t="s">
        <v>228</v>
      </c>
      <c r="C183" s="323" t="s">
        <v>1351</v>
      </c>
      <c r="D183" s="343" t="s">
        <v>481</v>
      </c>
      <c r="E183" s="321">
        <v>0</v>
      </c>
      <c r="F183" s="34">
        <v>0</v>
      </c>
      <c r="G183" s="34">
        <v>3</v>
      </c>
      <c r="H183" s="34">
        <v>29</v>
      </c>
      <c r="I183" s="345">
        <f t="shared" si="3"/>
        <v>32</v>
      </c>
      <c r="J183" s="349"/>
      <c r="K183" s="344"/>
      <c r="L183" s="344"/>
      <c r="M183" s="344"/>
      <c r="N183" s="344"/>
      <c r="O183" s="344"/>
      <c r="P183" s="344"/>
      <c r="Q183" s="344"/>
      <c r="R183" s="391"/>
      <c r="S183" s="341"/>
      <c r="T183" s="360"/>
      <c r="U183" s="360"/>
      <c r="V183" s="361"/>
      <c r="W183" s="361"/>
      <c r="X183" s="360"/>
      <c r="Y183" s="360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356"/>
      <c r="BN183" s="356"/>
      <c r="BO183" s="356"/>
      <c r="BP183" s="356"/>
      <c r="BQ183" s="356"/>
      <c r="BR183" s="356"/>
      <c r="BS183" s="356"/>
      <c r="BT183" s="356"/>
      <c r="BU183" s="356"/>
      <c r="BV183" s="356"/>
      <c r="BW183" s="356"/>
      <c r="BX183" s="356"/>
      <c r="BY183" s="356"/>
      <c r="BZ183" s="356"/>
      <c r="CA183" s="356"/>
      <c r="CB183" s="356"/>
      <c r="CC183" s="356"/>
      <c r="CD183" s="356"/>
      <c r="CE183" s="356"/>
      <c r="CF183" s="356"/>
      <c r="CG183" s="356"/>
      <c r="CH183" s="356"/>
      <c r="CI183" s="356"/>
      <c r="CJ183" s="356"/>
      <c r="CK183" s="356"/>
      <c r="CL183" s="356"/>
      <c r="CM183" s="356"/>
      <c r="CN183" s="356"/>
      <c r="CO183" s="356"/>
      <c r="CP183" s="356"/>
      <c r="CQ183" s="356"/>
      <c r="CR183" s="356"/>
      <c r="CS183" s="356"/>
      <c r="CT183" s="356"/>
      <c r="CU183" s="356"/>
      <c r="CV183" s="356"/>
      <c r="CW183" s="356"/>
      <c r="CX183" s="356"/>
      <c r="CY183" s="356"/>
      <c r="CZ183" s="356"/>
      <c r="DA183" s="356"/>
      <c r="DB183" s="356"/>
      <c r="DC183" s="356"/>
      <c r="DD183" s="356"/>
      <c r="DE183" s="356"/>
      <c r="DF183" s="356"/>
      <c r="DG183" s="356"/>
      <c r="DH183" s="356"/>
      <c r="DI183" s="356"/>
      <c r="DJ183" s="356"/>
      <c r="DK183" s="356"/>
      <c r="DL183" s="356"/>
      <c r="DM183" s="356"/>
      <c r="DN183" s="356"/>
      <c r="DO183" s="356"/>
      <c r="DP183" s="356"/>
      <c r="DQ183" s="356"/>
      <c r="DR183" s="356"/>
      <c r="DS183" s="356"/>
      <c r="DT183" s="356"/>
      <c r="DU183" s="356"/>
      <c r="DV183" s="356"/>
      <c r="DW183" s="356"/>
      <c r="DX183" s="356"/>
      <c r="DY183" s="356"/>
      <c r="DZ183" s="356"/>
      <c r="EA183" s="356"/>
      <c r="EB183" s="356"/>
      <c r="EC183" s="356"/>
      <c r="ED183" s="356"/>
      <c r="EE183" s="356"/>
      <c r="EF183" s="356"/>
      <c r="EG183" s="356"/>
      <c r="EH183" s="356"/>
      <c r="EI183" s="356"/>
      <c r="EJ183" s="356"/>
      <c r="EK183" s="356"/>
      <c r="EL183" s="356"/>
      <c r="EM183" s="356"/>
      <c r="EN183" s="356"/>
      <c r="EO183" s="356"/>
      <c r="EP183" s="356"/>
      <c r="EQ183" s="356"/>
      <c r="ER183" s="356"/>
      <c r="ES183" s="356"/>
      <c r="ET183" s="356"/>
      <c r="EU183" s="356"/>
      <c r="EV183" s="356"/>
      <c r="EW183" s="356"/>
      <c r="EX183" s="356"/>
      <c r="EY183" s="356"/>
      <c r="EZ183" s="356"/>
      <c r="FA183" s="356"/>
      <c r="FB183" s="356"/>
      <c r="FC183" s="356"/>
      <c r="FD183" s="356"/>
      <c r="FE183" s="356"/>
      <c r="FF183" s="356"/>
      <c r="FG183" s="356"/>
      <c r="FH183" s="356"/>
      <c r="FI183" s="356"/>
      <c r="FJ183" s="356"/>
      <c r="FK183" s="356"/>
      <c r="FL183" s="356"/>
      <c r="FM183" s="356"/>
      <c r="FN183" s="356"/>
      <c r="FO183" s="356"/>
      <c r="FP183" s="356"/>
      <c r="FQ183" s="356"/>
      <c r="FR183" s="356"/>
      <c r="FS183" s="356"/>
      <c r="FT183" s="356"/>
      <c r="FU183" s="356"/>
      <c r="FV183" s="356"/>
      <c r="FW183" s="356"/>
      <c r="FX183" s="356"/>
      <c r="FY183" s="356"/>
      <c r="FZ183" s="356"/>
      <c r="GA183" s="356"/>
      <c r="GB183" s="356"/>
    </row>
    <row r="184" spans="1:184" s="359" customFormat="1">
      <c r="A184" s="741">
        <v>146</v>
      </c>
      <c r="B184" s="363" t="s">
        <v>229</v>
      </c>
      <c r="C184" s="323" t="s">
        <v>1351</v>
      </c>
      <c r="D184" s="343" t="s">
        <v>481</v>
      </c>
      <c r="E184" s="321">
        <v>0</v>
      </c>
      <c r="F184" s="34">
        <v>0</v>
      </c>
      <c r="G184" s="34">
        <v>2</v>
      </c>
      <c r="H184" s="34">
        <v>31</v>
      </c>
      <c r="I184" s="345">
        <f t="shared" si="3"/>
        <v>33</v>
      </c>
      <c r="J184" s="349"/>
      <c r="K184" s="344"/>
      <c r="L184" s="344"/>
      <c r="M184" s="344"/>
      <c r="N184" s="344"/>
      <c r="O184" s="344"/>
      <c r="P184" s="344"/>
      <c r="Q184" s="344"/>
      <c r="R184" s="391"/>
      <c r="S184" s="341"/>
      <c r="T184" s="360"/>
      <c r="U184" s="360"/>
      <c r="V184" s="361"/>
      <c r="W184" s="361"/>
      <c r="X184" s="360"/>
      <c r="Y184" s="360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356"/>
      <c r="BN184" s="356"/>
      <c r="BO184" s="356"/>
      <c r="BP184" s="356"/>
      <c r="BQ184" s="356"/>
      <c r="BR184" s="356"/>
      <c r="BS184" s="356"/>
      <c r="BT184" s="356"/>
      <c r="BU184" s="356"/>
      <c r="BV184" s="356"/>
      <c r="BW184" s="356"/>
      <c r="BX184" s="356"/>
      <c r="BY184" s="356"/>
      <c r="BZ184" s="356"/>
      <c r="CA184" s="356"/>
      <c r="CB184" s="356"/>
      <c r="CC184" s="356"/>
      <c r="CD184" s="356"/>
      <c r="CE184" s="356"/>
      <c r="CF184" s="356"/>
      <c r="CG184" s="356"/>
      <c r="CH184" s="356"/>
      <c r="CI184" s="356"/>
      <c r="CJ184" s="356"/>
      <c r="CK184" s="356"/>
      <c r="CL184" s="356"/>
      <c r="CM184" s="356"/>
      <c r="CN184" s="356"/>
      <c r="CO184" s="356"/>
      <c r="CP184" s="356"/>
      <c r="CQ184" s="356"/>
      <c r="CR184" s="356"/>
      <c r="CS184" s="356"/>
      <c r="CT184" s="356"/>
      <c r="CU184" s="356"/>
      <c r="CV184" s="356"/>
      <c r="CW184" s="356"/>
      <c r="CX184" s="356"/>
      <c r="CY184" s="356"/>
      <c r="CZ184" s="356"/>
      <c r="DA184" s="356"/>
      <c r="DB184" s="356"/>
      <c r="DC184" s="356"/>
      <c r="DD184" s="356"/>
      <c r="DE184" s="356"/>
      <c r="DF184" s="356"/>
      <c r="DG184" s="356"/>
      <c r="DH184" s="356"/>
      <c r="DI184" s="356"/>
      <c r="DJ184" s="356"/>
      <c r="DK184" s="356"/>
      <c r="DL184" s="356"/>
      <c r="DM184" s="356"/>
      <c r="DN184" s="356"/>
      <c r="DO184" s="356"/>
      <c r="DP184" s="356"/>
      <c r="DQ184" s="356"/>
      <c r="DR184" s="356"/>
      <c r="DS184" s="356"/>
      <c r="DT184" s="356"/>
      <c r="DU184" s="356"/>
      <c r="DV184" s="356"/>
      <c r="DW184" s="356"/>
      <c r="DX184" s="356"/>
      <c r="DY184" s="356"/>
      <c r="DZ184" s="356"/>
      <c r="EA184" s="356"/>
      <c r="EB184" s="356"/>
      <c r="EC184" s="356"/>
      <c r="ED184" s="356"/>
      <c r="EE184" s="356"/>
      <c r="EF184" s="356"/>
      <c r="EG184" s="356"/>
      <c r="EH184" s="356"/>
      <c r="EI184" s="356"/>
      <c r="EJ184" s="356"/>
      <c r="EK184" s="356"/>
      <c r="EL184" s="356"/>
      <c r="EM184" s="356"/>
      <c r="EN184" s="356"/>
      <c r="EO184" s="356"/>
      <c r="EP184" s="356"/>
      <c r="EQ184" s="356"/>
      <c r="ER184" s="356"/>
      <c r="ES184" s="356"/>
      <c r="ET184" s="356"/>
      <c r="EU184" s="356"/>
      <c r="EV184" s="356"/>
      <c r="EW184" s="356"/>
      <c r="EX184" s="356"/>
      <c r="EY184" s="356"/>
      <c r="EZ184" s="356"/>
      <c r="FA184" s="356"/>
      <c r="FB184" s="356"/>
      <c r="FC184" s="356"/>
      <c r="FD184" s="356"/>
      <c r="FE184" s="356"/>
      <c r="FF184" s="356"/>
      <c r="FG184" s="356"/>
      <c r="FH184" s="356"/>
      <c r="FI184" s="356"/>
      <c r="FJ184" s="356"/>
      <c r="FK184" s="356"/>
      <c r="FL184" s="356"/>
      <c r="FM184" s="356"/>
      <c r="FN184" s="356"/>
      <c r="FO184" s="356"/>
      <c r="FP184" s="356"/>
      <c r="FQ184" s="356"/>
      <c r="FR184" s="356"/>
      <c r="FS184" s="356"/>
      <c r="FT184" s="356"/>
      <c r="FU184" s="356"/>
      <c r="FV184" s="356"/>
      <c r="FW184" s="356"/>
      <c r="FX184" s="356"/>
      <c r="FY184" s="356"/>
      <c r="FZ184" s="356"/>
      <c r="GA184" s="356"/>
      <c r="GB184" s="356"/>
    </row>
    <row r="185" spans="1:184" s="359" customFormat="1">
      <c r="A185" s="741">
        <v>147</v>
      </c>
      <c r="B185" s="363" t="s">
        <v>231</v>
      </c>
      <c r="C185" s="323" t="s">
        <v>1351</v>
      </c>
      <c r="D185" s="343" t="s">
        <v>481</v>
      </c>
      <c r="E185" s="321">
        <v>0</v>
      </c>
      <c r="F185" s="34">
        <v>0</v>
      </c>
      <c r="G185" s="34">
        <v>9</v>
      </c>
      <c r="H185" s="34">
        <v>23</v>
      </c>
      <c r="I185" s="345">
        <f t="shared" si="3"/>
        <v>32</v>
      </c>
      <c r="J185" s="349"/>
      <c r="K185" s="344"/>
      <c r="L185" s="344"/>
      <c r="M185" s="344"/>
      <c r="N185" s="344"/>
      <c r="O185" s="344"/>
      <c r="P185" s="344"/>
      <c r="Q185" s="344"/>
      <c r="R185" s="391"/>
      <c r="S185" s="341"/>
      <c r="T185" s="360"/>
      <c r="U185" s="360"/>
      <c r="V185" s="361"/>
      <c r="W185" s="361"/>
      <c r="X185" s="360"/>
      <c r="Y185" s="360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356"/>
      <c r="BN185" s="356"/>
      <c r="BO185" s="356"/>
      <c r="BP185" s="356"/>
      <c r="BQ185" s="356"/>
      <c r="BR185" s="356"/>
      <c r="BS185" s="356"/>
      <c r="BT185" s="356"/>
      <c r="BU185" s="356"/>
      <c r="BV185" s="356"/>
      <c r="BW185" s="356"/>
      <c r="BX185" s="356"/>
      <c r="BY185" s="356"/>
      <c r="BZ185" s="356"/>
      <c r="CA185" s="356"/>
      <c r="CB185" s="356"/>
      <c r="CC185" s="356"/>
      <c r="CD185" s="356"/>
      <c r="CE185" s="356"/>
      <c r="CF185" s="356"/>
      <c r="CG185" s="356"/>
      <c r="CH185" s="356"/>
      <c r="CI185" s="356"/>
      <c r="CJ185" s="356"/>
      <c r="CK185" s="356"/>
      <c r="CL185" s="356"/>
      <c r="CM185" s="356"/>
      <c r="CN185" s="356"/>
      <c r="CO185" s="356"/>
      <c r="CP185" s="356"/>
      <c r="CQ185" s="356"/>
      <c r="CR185" s="356"/>
      <c r="CS185" s="356"/>
      <c r="CT185" s="356"/>
      <c r="CU185" s="356"/>
      <c r="CV185" s="356"/>
      <c r="CW185" s="356"/>
      <c r="CX185" s="356"/>
      <c r="CY185" s="356"/>
      <c r="CZ185" s="356"/>
      <c r="DA185" s="356"/>
      <c r="DB185" s="356"/>
      <c r="DC185" s="356"/>
      <c r="DD185" s="356"/>
      <c r="DE185" s="356"/>
      <c r="DF185" s="356"/>
      <c r="DG185" s="356"/>
      <c r="DH185" s="356"/>
      <c r="DI185" s="356"/>
      <c r="DJ185" s="356"/>
      <c r="DK185" s="356"/>
      <c r="DL185" s="356"/>
      <c r="DM185" s="356"/>
      <c r="DN185" s="356"/>
      <c r="DO185" s="356"/>
      <c r="DP185" s="356"/>
      <c r="DQ185" s="356"/>
      <c r="DR185" s="356"/>
      <c r="DS185" s="356"/>
      <c r="DT185" s="356"/>
      <c r="DU185" s="356"/>
      <c r="DV185" s="356"/>
      <c r="DW185" s="356"/>
      <c r="DX185" s="356"/>
      <c r="DY185" s="356"/>
      <c r="DZ185" s="356"/>
      <c r="EA185" s="356"/>
      <c r="EB185" s="356"/>
      <c r="EC185" s="356"/>
      <c r="ED185" s="356"/>
      <c r="EE185" s="356"/>
      <c r="EF185" s="356"/>
      <c r="EG185" s="356"/>
      <c r="EH185" s="356"/>
      <c r="EI185" s="356"/>
      <c r="EJ185" s="356"/>
      <c r="EK185" s="356"/>
      <c r="EL185" s="356"/>
      <c r="EM185" s="356"/>
      <c r="EN185" s="356"/>
      <c r="EO185" s="356"/>
      <c r="EP185" s="356"/>
      <c r="EQ185" s="356"/>
      <c r="ER185" s="356"/>
      <c r="ES185" s="356"/>
      <c r="ET185" s="356"/>
      <c r="EU185" s="356"/>
      <c r="EV185" s="356"/>
      <c r="EW185" s="356"/>
      <c r="EX185" s="356"/>
      <c r="EY185" s="356"/>
      <c r="EZ185" s="356"/>
      <c r="FA185" s="356"/>
      <c r="FB185" s="356"/>
      <c r="FC185" s="356"/>
      <c r="FD185" s="356"/>
      <c r="FE185" s="356"/>
      <c r="FF185" s="356"/>
      <c r="FG185" s="356"/>
      <c r="FH185" s="356"/>
      <c r="FI185" s="356"/>
      <c r="FJ185" s="356"/>
      <c r="FK185" s="356"/>
      <c r="FL185" s="356"/>
      <c r="FM185" s="356"/>
      <c r="FN185" s="356"/>
      <c r="FO185" s="356"/>
      <c r="FP185" s="356"/>
      <c r="FQ185" s="356"/>
      <c r="FR185" s="356"/>
      <c r="FS185" s="356"/>
      <c r="FT185" s="356"/>
      <c r="FU185" s="356"/>
      <c r="FV185" s="356"/>
      <c r="FW185" s="356"/>
      <c r="FX185" s="356"/>
      <c r="FY185" s="356"/>
      <c r="FZ185" s="356"/>
      <c r="GA185" s="356"/>
      <c r="GB185" s="356"/>
    </row>
    <row r="186" spans="1:184" s="359" customFormat="1">
      <c r="A186" s="741">
        <v>148</v>
      </c>
      <c r="B186" s="363" t="s">
        <v>232</v>
      </c>
      <c r="C186" s="323" t="s">
        <v>1351</v>
      </c>
      <c r="D186" s="343" t="s">
        <v>481</v>
      </c>
      <c r="E186" s="321">
        <v>0</v>
      </c>
      <c r="F186" s="34">
        <v>0</v>
      </c>
      <c r="G186" s="34">
        <v>9</v>
      </c>
      <c r="H186" s="34">
        <v>24</v>
      </c>
      <c r="I186" s="345">
        <f t="shared" si="3"/>
        <v>33</v>
      </c>
      <c r="J186" s="349"/>
      <c r="K186" s="344"/>
      <c r="L186" s="344"/>
      <c r="M186" s="344"/>
      <c r="N186" s="344"/>
      <c r="O186" s="344"/>
      <c r="P186" s="344"/>
      <c r="Q186" s="344">
        <v>1</v>
      </c>
      <c r="R186" s="391"/>
      <c r="S186" s="341"/>
      <c r="T186" s="360"/>
      <c r="U186" s="360"/>
      <c r="V186" s="361"/>
      <c r="W186" s="361"/>
      <c r="X186" s="360"/>
      <c r="Y186" s="360"/>
      <c r="Z186" s="356"/>
      <c r="AA186" s="356"/>
      <c r="AB186" s="356"/>
      <c r="AC186" s="356"/>
      <c r="AD186" s="356"/>
      <c r="AE186" s="356"/>
      <c r="AF186" s="356"/>
      <c r="AG186" s="356"/>
      <c r="AH186" s="356"/>
      <c r="AI186" s="356"/>
      <c r="AJ186" s="356"/>
      <c r="AK186" s="356"/>
      <c r="AL186" s="356"/>
      <c r="AM186" s="356"/>
      <c r="AN186" s="356"/>
      <c r="AO186" s="356"/>
      <c r="AP186" s="356"/>
      <c r="AQ186" s="356"/>
      <c r="AR186" s="356"/>
      <c r="AS186" s="356"/>
      <c r="AT186" s="356"/>
      <c r="AU186" s="356"/>
      <c r="AV186" s="356"/>
      <c r="AW186" s="356"/>
      <c r="AX186" s="356"/>
      <c r="AY186" s="356"/>
      <c r="AZ186" s="356"/>
      <c r="BA186" s="356"/>
      <c r="BB186" s="356"/>
      <c r="BC186" s="356"/>
      <c r="BD186" s="356"/>
      <c r="BE186" s="356"/>
      <c r="BF186" s="356"/>
      <c r="BG186" s="356"/>
      <c r="BH186" s="356"/>
      <c r="BI186" s="356"/>
      <c r="BJ186" s="356"/>
      <c r="BK186" s="356"/>
      <c r="BL186" s="356"/>
      <c r="BM186" s="356"/>
      <c r="BN186" s="356"/>
      <c r="BO186" s="356"/>
      <c r="BP186" s="356"/>
      <c r="BQ186" s="356"/>
      <c r="BR186" s="356"/>
      <c r="BS186" s="356"/>
      <c r="BT186" s="356"/>
      <c r="BU186" s="356"/>
      <c r="BV186" s="356"/>
      <c r="BW186" s="356"/>
      <c r="BX186" s="356"/>
      <c r="BY186" s="356"/>
      <c r="BZ186" s="356"/>
      <c r="CA186" s="356"/>
      <c r="CB186" s="356"/>
      <c r="CC186" s="356"/>
      <c r="CD186" s="356"/>
      <c r="CE186" s="356"/>
      <c r="CF186" s="356"/>
      <c r="CG186" s="356"/>
      <c r="CH186" s="356"/>
      <c r="CI186" s="356"/>
      <c r="CJ186" s="356"/>
      <c r="CK186" s="356"/>
      <c r="CL186" s="356"/>
      <c r="CM186" s="356"/>
      <c r="CN186" s="356"/>
      <c r="CO186" s="356"/>
      <c r="CP186" s="356"/>
      <c r="CQ186" s="356"/>
      <c r="CR186" s="356"/>
      <c r="CS186" s="356"/>
      <c r="CT186" s="356"/>
      <c r="CU186" s="356"/>
      <c r="CV186" s="356"/>
      <c r="CW186" s="356"/>
      <c r="CX186" s="356"/>
      <c r="CY186" s="356"/>
      <c r="CZ186" s="356"/>
      <c r="DA186" s="356"/>
      <c r="DB186" s="356"/>
      <c r="DC186" s="356"/>
      <c r="DD186" s="356"/>
      <c r="DE186" s="356"/>
      <c r="DF186" s="356"/>
      <c r="DG186" s="356"/>
      <c r="DH186" s="356"/>
      <c r="DI186" s="356"/>
      <c r="DJ186" s="356"/>
      <c r="DK186" s="356"/>
      <c r="DL186" s="356"/>
      <c r="DM186" s="356"/>
      <c r="DN186" s="356"/>
      <c r="DO186" s="356"/>
      <c r="DP186" s="356"/>
      <c r="DQ186" s="356"/>
      <c r="DR186" s="356"/>
      <c r="DS186" s="356"/>
      <c r="DT186" s="356"/>
      <c r="DU186" s="356"/>
      <c r="DV186" s="356"/>
      <c r="DW186" s="356"/>
      <c r="DX186" s="356"/>
      <c r="DY186" s="356"/>
      <c r="DZ186" s="356"/>
      <c r="EA186" s="356"/>
      <c r="EB186" s="356"/>
      <c r="EC186" s="356"/>
      <c r="ED186" s="356"/>
      <c r="EE186" s="356"/>
      <c r="EF186" s="356"/>
      <c r="EG186" s="356"/>
      <c r="EH186" s="356"/>
      <c r="EI186" s="356"/>
      <c r="EJ186" s="356"/>
      <c r="EK186" s="356"/>
      <c r="EL186" s="356"/>
      <c r="EM186" s="356"/>
      <c r="EN186" s="356"/>
      <c r="EO186" s="356"/>
      <c r="EP186" s="356"/>
      <c r="EQ186" s="356"/>
      <c r="ER186" s="356"/>
      <c r="ES186" s="356"/>
      <c r="ET186" s="356"/>
      <c r="EU186" s="356"/>
      <c r="EV186" s="356"/>
      <c r="EW186" s="356"/>
      <c r="EX186" s="356"/>
      <c r="EY186" s="356"/>
      <c r="EZ186" s="356"/>
      <c r="FA186" s="356"/>
      <c r="FB186" s="356"/>
      <c r="FC186" s="356"/>
      <c r="FD186" s="356"/>
      <c r="FE186" s="356"/>
      <c r="FF186" s="356"/>
      <c r="FG186" s="356"/>
      <c r="FH186" s="356"/>
      <c r="FI186" s="356"/>
      <c r="FJ186" s="356"/>
      <c r="FK186" s="356"/>
      <c r="FL186" s="356"/>
      <c r="FM186" s="356"/>
      <c r="FN186" s="356"/>
      <c r="FO186" s="356"/>
      <c r="FP186" s="356"/>
      <c r="FQ186" s="356"/>
      <c r="FR186" s="356"/>
      <c r="FS186" s="356"/>
      <c r="FT186" s="356"/>
      <c r="FU186" s="356"/>
      <c r="FV186" s="356"/>
      <c r="FW186" s="356"/>
      <c r="FX186" s="356"/>
      <c r="FY186" s="356"/>
      <c r="FZ186" s="356"/>
      <c r="GA186" s="356"/>
      <c r="GB186" s="356"/>
    </row>
    <row r="187" spans="1:184" s="359" customFormat="1">
      <c r="A187" s="741">
        <v>149</v>
      </c>
      <c r="B187" s="363" t="s">
        <v>233</v>
      </c>
      <c r="C187" s="323" t="s">
        <v>1351</v>
      </c>
      <c r="D187" s="343" t="s">
        <v>481</v>
      </c>
      <c r="E187" s="321">
        <v>0</v>
      </c>
      <c r="F187" s="34">
        <v>0</v>
      </c>
      <c r="G187" s="34">
        <v>3</v>
      </c>
      <c r="H187" s="34">
        <v>29</v>
      </c>
      <c r="I187" s="345">
        <f t="shared" si="3"/>
        <v>32</v>
      </c>
      <c r="J187" s="349"/>
      <c r="K187" s="344"/>
      <c r="L187" s="344"/>
      <c r="M187" s="344"/>
      <c r="N187" s="344"/>
      <c r="O187" s="344"/>
      <c r="P187" s="344"/>
      <c r="Q187" s="344"/>
      <c r="R187" s="391"/>
      <c r="S187" s="341"/>
      <c r="T187" s="360"/>
      <c r="U187" s="360"/>
      <c r="V187" s="361"/>
      <c r="W187" s="361"/>
      <c r="X187" s="360"/>
      <c r="Y187" s="360"/>
      <c r="Z187" s="356"/>
      <c r="AA187" s="356"/>
      <c r="AB187" s="356"/>
      <c r="AC187" s="356"/>
      <c r="AD187" s="356"/>
      <c r="AE187" s="356"/>
      <c r="AF187" s="356"/>
      <c r="AG187" s="356"/>
      <c r="AH187" s="356"/>
      <c r="AI187" s="356"/>
      <c r="AJ187" s="356"/>
      <c r="AK187" s="356"/>
      <c r="AL187" s="356"/>
      <c r="AM187" s="356"/>
      <c r="AN187" s="356"/>
      <c r="AO187" s="356"/>
      <c r="AP187" s="356"/>
      <c r="AQ187" s="356"/>
      <c r="AR187" s="356"/>
      <c r="AS187" s="356"/>
      <c r="AT187" s="356"/>
      <c r="AU187" s="356"/>
      <c r="AV187" s="356"/>
      <c r="AW187" s="356"/>
      <c r="AX187" s="356"/>
      <c r="AY187" s="356"/>
      <c r="AZ187" s="356"/>
      <c r="BA187" s="356"/>
      <c r="BB187" s="356"/>
      <c r="BC187" s="356"/>
      <c r="BD187" s="356"/>
      <c r="BE187" s="356"/>
      <c r="BF187" s="356"/>
      <c r="BG187" s="356"/>
      <c r="BH187" s="356"/>
      <c r="BI187" s="356"/>
      <c r="BJ187" s="356"/>
      <c r="BK187" s="356"/>
      <c r="BL187" s="356"/>
      <c r="BM187" s="356"/>
      <c r="BN187" s="356"/>
      <c r="BO187" s="356"/>
      <c r="BP187" s="356"/>
      <c r="BQ187" s="356"/>
      <c r="BR187" s="356"/>
      <c r="BS187" s="356"/>
      <c r="BT187" s="356"/>
      <c r="BU187" s="356"/>
      <c r="BV187" s="356"/>
      <c r="BW187" s="356"/>
      <c r="BX187" s="356"/>
      <c r="BY187" s="356"/>
      <c r="BZ187" s="356"/>
      <c r="CA187" s="356"/>
      <c r="CB187" s="356"/>
      <c r="CC187" s="356"/>
      <c r="CD187" s="356"/>
      <c r="CE187" s="356"/>
      <c r="CF187" s="356"/>
      <c r="CG187" s="356"/>
      <c r="CH187" s="356"/>
      <c r="CI187" s="356"/>
      <c r="CJ187" s="356"/>
      <c r="CK187" s="356"/>
      <c r="CL187" s="356"/>
      <c r="CM187" s="356"/>
      <c r="CN187" s="356"/>
      <c r="CO187" s="356"/>
      <c r="CP187" s="356"/>
      <c r="CQ187" s="356"/>
      <c r="CR187" s="356"/>
      <c r="CS187" s="356"/>
      <c r="CT187" s="356"/>
      <c r="CU187" s="356"/>
      <c r="CV187" s="356"/>
      <c r="CW187" s="356"/>
      <c r="CX187" s="356"/>
      <c r="CY187" s="356"/>
      <c r="CZ187" s="356"/>
      <c r="DA187" s="356"/>
      <c r="DB187" s="356"/>
      <c r="DC187" s="356"/>
      <c r="DD187" s="356"/>
      <c r="DE187" s="356"/>
      <c r="DF187" s="356"/>
      <c r="DG187" s="356"/>
      <c r="DH187" s="356"/>
      <c r="DI187" s="356"/>
      <c r="DJ187" s="356"/>
      <c r="DK187" s="356"/>
      <c r="DL187" s="356"/>
      <c r="DM187" s="356"/>
      <c r="DN187" s="356"/>
      <c r="DO187" s="356"/>
      <c r="DP187" s="356"/>
      <c r="DQ187" s="356"/>
      <c r="DR187" s="356"/>
      <c r="DS187" s="356"/>
      <c r="DT187" s="356"/>
      <c r="DU187" s="356"/>
      <c r="DV187" s="356"/>
      <c r="DW187" s="356"/>
      <c r="DX187" s="356"/>
      <c r="DY187" s="356"/>
      <c r="DZ187" s="356"/>
      <c r="EA187" s="356"/>
      <c r="EB187" s="356"/>
      <c r="EC187" s="356"/>
      <c r="ED187" s="356"/>
      <c r="EE187" s="356"/>
      <c r="EF187" s="356"/>
      <c r="EG187" s="356"/>
      <c r="EH187" s="356"/>
      <c r="EI187" s="356"/>
      <c r="EJ187" s="356"/>
      <c r="EK187" s="356"/>
      <c r="EL187" s="356"/>
      <c r="EM187" s="356"/>
      <c r="EN187" s="356"/>
      <c r="EO187" s="356"/>
      <c r="EP187" s="356"/>
      <c r="EQ187" s="356"/>
      <c r="ER187" s="356"/>
      <c r="ES187" s="356"/>
      <c r="ET187" s="356"/>
      <c r="EU187" s="356"/>
      <c r="EV187" s="356"/>
      <c r="EW187" s="356"/>
      <c r="EX187" s="356"/>
      <c r="EY187" s="356"/>
      <c r="EZ187" s="356"/>
      <c r="FA187" s="356"/>
      <c r="FB187" s="356"/>
      <c r="FC187" s="356"/>
      <c r="FD187" s="356"/>
      <c r="FE187" s="356"/>
      <c r="FF187" s="356"/>
      <c r="FG187" s="356"/>
      <c r="FH187" s="356"/>
      <c r="FI187" s="356"/>
      <c r="FJ187" s="356"/>
      <c r="FK187" s="356"/>
      <c r="FL187" s="356"/>
      <c r="FM187" s="356"/>
      <c r="FN187" s="356"/>
      <c r="FO187" s="356"/>
      <c r="FP187" s="356"/>
      <c r="FQ187" s="356"/>
      <c r="FR187" s="356"/>
      <c r="FS187" s="356"/>
      <c r="FT187" s="356"/>
      <c r="FU187" s="356"/>
      <c r="FV187" s="356"/>
      <c r="FW187" s="356"/>
      <c r="FX187" s="356"/>
      <c r="FY187" s="356"/>
      <c r="FZ187" s="356"/>
      <c r="GA187" s="356"/>
      <c r="GB187" s="356"/>
    </row>
    <row r="188" spans="1:184" s="359" customFormat="1">
      <c r="A188" s="741">
        <v>150</v>
      </c>
      <c r="B188" s="363" t="s">
        <v>234</v>
      </c>
      <c r="C188" s="323" t="s">
        <v>1351</v>
      </c>
      <c r="D188" s="343" t="s">
        <v>481</v>
      </c>
      <c r="E188" s="321">
        <v>0</v>
      </c>
      <c r="F188" s="34">
        <v>0</v>
      </c>
      <c r="G188" s="34">
        <v>7</v>
      </c>
      <c r="H188" s="34">
        <v>25</v>
      </c>
      <c r="I188" s="345">
        <f t="shared" si="3"/>
        <v>32</v>
      </c>
      <c r="J188" s="349"/>
      <c r="K188" s="344"/>
      <c r="L188" s="344"/>
      <c r="M188" s="344"/>
      <c r="N188" s="344"/>
      <c r="O188" s="344"/>
      <c r="P188" s="344"/>
      <c r="Q188" s="344"/>
      <c r="R188" s="391"/>
      <c r="S188" s="341"/>
      <c r="T188" s="360"/>
      <c r="U188" s="360"/>
      <c r="V188" s="361"/>
      <c r="W188" s="361"/>
      <c r="X188" s="360"/>
      <c r="Y188" s="360"/>
      <c r="Z188" s="356"/>
      <c r="AA188" s="356"/>
      <c r="AB188" s="356"/>
      <c r="AC188" s="356"/>
      <c r="AD188" s="356"/>
      <c r="AE188" s="356"/>
      <c r="AF188" s="356"/>
      <c r="AG188" s="356"/>
      <c r="AH188" s="356"/>
      <c r="AI188" s="356"/>
      <c r="AJ188" s="356"/>
      <c r="AK188" s="356"/>
      <c r="AL188" s="356"/>
      <c r="AM188" s="356"/>
      <c r="AN188" s="356"/>
      <c r="AO188" s="356"/>
      <c r="AP188" s="356"/>
      <c r="AQ188" s="356"/>
      <c r="AR188" s="356"/>
      <c r="AS188" s="356"/>
      <c r="AT188" s="356"/>
      <c r="AU188" s="356"/>
      <c r="AV188" s="356"/>
      <c r="AW188" s="356"/>
      <c r="AX188" s="356"/>
      <c r="AY188" s="356"/>
      <c r="AZ188" s="356"/>
      <c r="BA188" s="356"/>
      <c r="BB188" s="356"/>
      <c r="BC188" s="356"/>
      <c r="BD188" s="356"/>
      <c r="BE188" s="356"/>
      <c r="BF188" s="356"/>
      <c r="BG188" s="356"/>
      <c r="BH188" s="356"/>
      <c r="BI188" s="356"/>
      <c r="BJ188" s="356"/>
      <c r="BK188" s="356"/>
      <c r="BL188" s="356"/>
      <c r="BM188" s="356"/>
      <c r="BN188" s="356"/>
      <c r="BO188" s="356"/>
      <c r="BP188" s="356"/>
      <c r="BQ188" s="356"/>
      <c r="BR188" s="356"/>
      <c r="BS188" s="356"/>
      <c r="BT188" s="356"/>
      <c r="BU188" s="356"/>
      <c r="BV188" s="356"/>
      <c r="BW188" s="356"/>
      <c r="BX188" s="356"/>
      <c r="BY188" s="356"/>
      <c r="BZ188" s="356"/>
      <c r="CA188" s="356"/>
      <c r="CB188" s="356"/>
      <c r="CC188" s="356"/>
      <c r="CD188" s="356"/>
      <c r="CE188" s="356"/>
      <c r="CF188" s="356"/>
      <c r="CG188" s="356"/>
      <c r="CH188" s="356"/>
      <c r="CI188" s="356"/>
      <c r="CJ188" s="356"/>
      <c r="CK188" s="356"/>
      <c r="CL188" s="356"/>
      <c r="CM188" s="356"/>
      <c r="CN188" s="356"/>
      <c r="CO188" s="356"/>
      <c r="CP188" s="356"/>
      <c r="CQ188" s="356"/>
      <c r="CR188" s="356"/>
      <c r="CS188" s="356"/>
      <c r="CT188" s="356"/>
      <c r="CU188" s="356"/>
      <c r="CV188" s="356"/>
      <c r="CW188" s="356"/>
      <c r="CX188" s="356"/>
      <c r="CY188" s="356"/>
      <c r="CZ188" s="356"/>
      <c r="DA188" s="356"/>
      <c r="DB188" s="356"/>
      <c r="DC188" s="356"/>
      <c r="DD188" s="356"/>
      <c r="DE188" s="356"/>
      <c r="DF188" s="356"/>
      <c r="DG188" s="356"/>
      <c r="DH188" s="356"/>
      <c r="DI188" s="356"/>
      <c r="DJ188" s="356"/>
      <c r="DK188" s="356"/>
      <c r="DL188" s="356"/>
      <c r="DM188" s="356"/>
      <c r="DN188" s="356"/>
      <c r="DO188" s="356"/>
      <c r="DP188" s="356"/>
      <c r="DQ188" s="356"/>
      <c r="DR188" s="356"/>
      <c r="DS188" s="356"/>
      <c r="DT188" s="356"/>
      <c r="DU188" s="356"/>
      <c r="DV188" s="356"/>
      <c r="DW188" s="356"/>
      <c r="DX188" s="356"/>
      <c r="DY188" s="356"/>
      <c r="DZ188" s="356"/>
      <c r="EA188" s="356"/>
      <c r="EB188" s="356"/>
      <c r="EC188" s="356"/>
      <c r="ED188" s="356"/>
      <c r="EE188" s="356"/>
      <c r="EF188" s="356"/>
      <c r="EG188" s="356"/>
      <c r="EH188" s="356"/>
      <c r="EI188" s="356"/>
      <c r="EJ188" s="356"/>
      <c r="EK188" s="356"/>
      <c r="EL188" s="356"/>
      <c r="EM188" s="356"/>
      <c r="EN188" s="356"/>
      <c r="EO188" s="356"/>
      <c r="EP188" s="356"/>
      <c r="EQ188" s="356"/>
      <c r="ER188" s="356"/>
      <c r="ES188" s="356"/>
      <c r="ET188" s="356"/>
      <c r="EU188" s="356"/>
      <c r="EV188" s="356"/>
      <c r="EW188" s="356"/>
      <c r="EX188" s="356"/>
      <c r="EY188" s="356"/>
      <c r="EZ188" s="356"/>
      <c r="FA188" s="356"/>
      <c r="FB188" s="356"/>
      <c r="FC188" s="356"/>
      <c r="FD188" s="356"/>
      <c r="FE188" s="356"/>
      <c r="FF188" s="356"/>
      <c r="FG188" s="356"/>
      <c r="FH188" s="356"/>
      <c r="FI188" s="356"/>
      <c r="FJ188" s="356"/>
      <c r="FK188" s="356"/>
      <c r="FL188" s="356"/>
      <c r="FM188" s="356"/>
      <c r="FN188" s="356"/>
      <c r="FO188" s="356"/>
      <c r="FP188" s="356"/>
      <c r="FQ188" s="356"/>
      <c r="FR188" s="356"/>
      <c r="FS188" s="356"/>
      <c r="FT188" s="356"/>
      <c r="FU188" s="356"/>
      <c r="FV188" s="356"/>
      <c r="FW188" s="356"/>
      <c r="FX188" s="356"/>
      <c r="FY188" s="356"/>
      <c r="FZ188" s="356"/>
      <c r="GA188" s="356"/>
      <c r="GB188" s="356"/>
    </row>
    <row r="189" spans="1:184" s="359" customFormat="1">
      <c r="A189" s="741">
        <v>151</v>
      </c>
      <c r="B189" s="363" t="s">
        <v>235</v>
      </c>
      <c r="C189" s="323" t="s">
        <v>1351</v>
      </c>
      <c r="D189" s="343" t="s">
        <v>481</v>
      </c>
      <c r="E189" s="321">
        <v>0</v>
      </c>
      <c r="F189" s="34">
        <v>0</v>
      </c>
      <c r="G189" s="34">
        <v>2</v>
      </c>
      <c r="H189" s="34">
        <v>28</v>
      </c>
      <c r="I189" s="345">
        <f t="shared" si="3"/>
        <v>30</v>
      </c>
      <c r="J189" s="349"/>
      <c r="K189" s="344"/>
      <c r="L189" s="344"/>
      <c r="M189" s="344"/>
      <c r="N189" s="344"/>
      <c r="O189" s="344"/>
      <c r="P189" s="344"/>
      <c r="Q189" s="344"/>
      <c r="R189" s="391"/>
      <c r="S189" s="341"/>
      <c r="T189" s="360"/>
      <c r="U189" s="360"/>
      <c r="V189" s="361"/>
      <c r="W189" s="361"/>
      <c r="X189" s="360"/>
      <c r="Y189" s="360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356"/>
      <c r="BN189" s="356"/>
      <c r="BO189" s="356"/>
      <c r="BP189" s="356"/>
      <c r="BQ189" s="356"/>
      <c r="BR189" s="356"/>
      <c r="BS189" s="356"/>
      <c r="BT189" s="356"/>
      <c r="BU189" s="356"/>
      <c r="BV189" s="356"/>
      <c r="BW189" s="356"/>
      <c r="BX189" s="356"/>
      <c r="BY189" s="356"/>
      <c r="BZ189" s="356"/>
      <c r="CA189" s="356"/>
      <c r="CB189" s="356"/>
      <c r="CC189" s="356"/>
      <c r="CD189" s="356"/>
      <c r="CE189" s="356"/>
      <c r="CF189" s="356"/>
      <c r="CG189" s="356"/>
      <c r="CH189" s="356"/>
      <c r="CI189" s="356"/>
      <c r="CJ189" s="356"/>
      <c r="CK189" s="356"/>
      <c r="CL189" s="356"/>
      <c r="CM189" s="356"/>
      <c r="CN189" s="356"/>
      <c r="CO189" s="356"/>
      <c r="CP189" s="356"/>
      <c r="CQ189" s="356"/>
      <c r="CR189" s="356"/>
      <c r="CS189" s="356"/>
      <c r="CT189" s="356"/>
      <c r="CU189" s="356"/>
      <c r="CV189" s="356"/>
      <c r="CW189" s="356"/>
      <c r="CX189" s="356"/>
      <c r="CY189" s="356"/>
      <c r="CZ189" s="356"/>
      <c r="DA189" s="356"/>
      <c r="DB189" s="356"/>
      <c r="DC189" s="356"/>
      <c r="DD189" s="356"/>
      <c r="DE189" s="356"/>
      <c r="DF189" s="356"/>
      <c r="DG189" s="356"/>
      <c r="DH189" s="356"/>
      <c r="DI189" s="356"/>
      <c r="DJ189" s="356"/>
      <c r="DK189" s="356"/>
      <c r="DL189" s="356"/>
      <c r="DM189" s="356"/>
      <c r="DN189" s="356"/>
      <c r="DO189" s="356"/>
      <c r="DP189" s="356"/>
      <c r="DQ189" s="356"/>
      <c r="DR189" s="356"/>
      <c r="DS189" s="356"/>
      <c r="DT189" s="356"/>
      <c r="DU189" s="356"/>
      <c r="DV189" s="356"/>
      <c r="DW189" s="356"/>
      <c r="DX189" s="356"/>
      <c r="DY189" s="356"/>
      <c r="DZ189" s="356"/>
      <c r="EA189" s="356"/>
      <c r="EB189" s="356"/>
      <c r="EC189" s="356"/>
      <c r="ED189" s="356"/>
      <c r="EE189" s="356"/>
      <c r="EF189" s="356"/>
      <c r="EG189" s="356"/>
      <c r="EH189" s="356"/>
      <c r="EI189" s="356"/>
      <c r="EJ189" s="356"/>
      <c r="EK189" s="356"/>
      <c r="EL189" s="356"/>
      <c r="EM189" s="356"/>
      <c r="EN189" s="356"/>
      <c r="EO189" s="356"/>
      <c r="EP189" s="356"/>
      <c r="EQ189" s="356"/>
      <c r="ER189" s="356"/>
      <c r="ES189" s="356"/>
      <c r="ET189" s="356"/>
      <c r="EU189" s="356"/>
      <c r="EV189" s="356"/>
      <c r="EW189" s="356"/>
      <c r="EX189" s="356"/>
      <c r="EY189" s="356"/>
      <c r="EZ189" s="356"/>
      <c r="FA189" s="356"/>
      <c r="FB189" s="356"/>
      <c r="FC189" s="356"/>
      <c r="FD189" s="356"/>
      <c r="FE189" s="356"/>
      <c r="FF189" s="356"/>
      <c r="FG189" s="356"/>
      <c r="FH189" s="356"/>
      <c r="FI189" s="356"/>
      <c r="FJ189" s="356"/>
      <c r="FK189" s="356"/>
      <c r="FL189" s="356"/>
      <c r="FM189" s="356"/>
      <c r="FN189" s="356"/>
      <c r="FO189" s="356"/>
      <c r="FP189" s="356"/>
      <c r="FQ189" s="356"/>
      <c r="FR189" s="356"/>
      <c r="FS189" s="356"/>
      <c r="FT189" s="356"/>
      <c r="FU189" s="356"/>
      <c r="FV189" s="356"/>
      <c r="FW189" s="356"/>
      <c r="FX189" s="356"/>
      <c r="FY189" s="356"/>
      <c r="FZ189" s="356"/>
      <c r="GA189" s="356"/>
      <c r="GB189" s="356"/>
    </row>
    <row r="190" spans="1:184" s="359" customFormat="1">
      <c r="A190" s="741">
        <v>152</v>
      </c>
      <c r="B190" s="363" t="s">
        <v>236</v>
      </c>
      <c r="C190" s="323" t="s">
        <v>1351</v>
      </c>
      <c r="D190" s="343" t="s">
        <v>481</v>
      </c>
      <c r="E190" s="321">
        <v>0</v>
      </c>
      <c r="F190" s="34">
        <v>0</v>
      </c>
      <c r="G190" s="34">
        <v>3</v>
      </c>
      <c r="H190" s="34">
        <v>30</v>
      </c>
      <c r="I190" s="345">
        <f t="shared" si="3"/>
        <v>33</v>
      </c>
      <c r="J190" s="349"/>
      <c r="K190" s="344"/>
      <c r="L190" s="344"/>
      <c r="M190" s="344"/>
      <c r="N190" s="344"/>
      <c r="O190" s="344"/>
      <c r="P190" s="344"/>
      <c r="Q190" s="344"/>
      <c r="R190" s="391"/>
      <c r="S190" s="341"/>
      <c r="T190" s="360"/>
      <c r="U190" s="360"/>
      <c r="V190" s="361"/>
      <c r="W190" s="361"/>
      <c r="X190" s="360"/>
      <c r="Y190" s="360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356"/>
      <c r="BN190" s="356"/>
      <c r="BO190" s="356"/>
      <c r="BP190" s="356"/>
      <c r="BQ190" s="356"/>
      <c r="BR190" s="356"/>
      <c r="BS190" s="356"/>
      <c r="BT190" s="356"/>
      <c r="BU190" s="356"/>
      <c r="BV190" s="356"/>
      <c r="BW190" s="356"/>
      <c r="BX190" s="356"/>
      <c r="BY190" s="356"/>
      <c r="BZ190" s="356"/>
      <c r="CA190" s="356"/>
      <c r="CB190" s="356"/>
      <c r="CC190" s="356"/>
      <c r="CD190" s="356"/>
      <c r="CE190" s="356"/>
      <c r="CF190" s="356"/>
      <c r="CG190" s="356"/>
      <c r="CH190" s="356"/>
      <c r="CI190" s="356"/>
      <c r="CJ190" s="356"/>
      <c r="CK190" s="356"/>
      <c r="CL190" s="356"/>
      <c r="CM190" s="356"/>
      <c r="CN190" s="356"/>
      <c r="CO190" s="356"/>
      <c r="CP190" s="356"/>
      <c r="CQ190" s="356"/>
      <c r="CR190" s="356"/>
      <c r="CS190" s="356"/>
      <c r="CT190" s="356"/>
      <c r="CU190" s="356"/>
      <c r="CV190" s="356"/>
      <c r="CW190" s="356"/>
      <c r="CX190" s="356"/>
      <c r="CY190" s="356"/>
      <c r="CZ190" s="356"/>
      <c r="DA190" s="356"/>
      <c r="DB190" s="356"/>
      <c r="DC190" s="356"/>
      <c r="DD190" s="356"/>
      <c r="DE190" s="356"/>
      <c r="DF190" s="356"/>
      <c r="DG190" s="356"/>
      <c r="DH190" s="356"/>
      <c r="DI190" s="356"/>
      <c r="DJ190" s="356"/>
      <c r="DK190" s="356"/>
      <c r="DL190" s="356"/>
      <c r="DM190" s="356"/>
      <c r="DN190" s="356"/>
      <c r="DO190" s="356"/>
      <c r="DP190" s="356"/>
      <c r="DQ190" s="356"/>
      <c r="DR190" s="356"/>
      <c r="DS190" s="356"/>
      <c r="DT190" s="356"/>
      <c r="DU190" s="356"/>
      <c r="DV190" s="356"/>
      <c r="DW190" s="356"/>
      <c r="DX190" s="356"/>
      <c r="DY190" s="356"/>
      <c r="DZ190" s="356"/>
      <c r="EA190" s="356"/>
      <c r="EB190" s="356"/>
      <c r="EC190" s="356"/>
      <c r="ED190" s="356"/>
      <c r="EE190" s="356"/>
      <c r="EF190" s="356"/>
      <c r="EG190" s="356"/>
      <c r="EH190" s="356"/>
      <c r="EI190" s="356"/>
      <c r="EJ190" s="356"/>
      <c r="EK190" s="356"/>
      <c r="EL190" s="356"/>
      <c r="EM190" s="356"/>
      <c r="EN190" s="356"/>
      <c r="EO190" s="356"/>
      <c r="EP190" s="356"/>
      <c r="EQ190" s="356"/>
      <c r="ER190" s="356"/>
      <c r="ES190" s="356"/>
      <c r="ET190" s="356"/>
      <c r="EU190" s="356"/>
      <c r="EV190" s="356"/>
      <c r="EW190" s="356"/>
      <c r="EX190" s="356"/>
      <c r="EY190" s="356"/>
      <c r="EZ190" s="356"/>
      <c r="FA190" s="356"/>
      <c r="FB190" s="356"/>
      <c r="FC190" s="356"/>
      <c r="FD190" s="356"/>
      <c r="FE190" s="356"/>
      <c r="FF190" s="356"/>
      <c r="FG190" s="356"/>
      <c r="FH190" s="356"/>
      <c r="FI190" s="356"/>
      <c r="FJ190" s="356"/>
      <c r="FK190" s="356"/>
      <c r="FL190" s="356"/>
      <c r="FM190" s="356"/>
      <c r="FN190" s="356"/>
      <c r="FO190" s="356"/>
      <c r="FP190" s="356"/>
      <c r="FQ190" s="356"/>
      <c r="FR190" s="356"/>
      <c r="FS190" s="356"/>
      <c r="FT190" s="356"/>
      <c r="FU190" s="356"/>
      <c r="FV190" s="356"/>
      <c r="FW190" s="356"/>
      <c r="FX190" s="356"/>
      <c r="FY190" s="356"/>
      <c r="FZ190" s="356"/>
      <c r="GA190" s="356"/>
      <c r="GB190" s="356"/>
    </row>
    <row r="191" spans="1:184" s="359" customFormat="1">
      <c r="A191" s="741">
        <v>153</v>
      </c>
      <c r="B191" s="363" t="s">
        <v>237</v>
      </c>
      <c r="C191" s="323" t="s">
        <v>1351</v>
      </c>
      <c r="D191" s="343" t="s">
        <v>481</v>
      </c>
      <c r="E191" s="321">
        <v>0</v>
      </c>
      <c r="F191" s="34">
        <v>0</v>
      </c>
      <c r="G191" s="34">
        <v>5</v>
      </c>
      <c r="H191" s="34">
        <v>27</v>
      </c>
      <c r="I191" s="345">
        <f t="shared" si="3"/>
        <v>32</v>
      </c>
      <c r="J191" s="349"/>
      <c r="K191" s="344"/>
      <c r="L191" s="344"/>
      <c r="M191" s="344"/>
      <c r="N191" s="344"/>
      <c r="O191" s="344"/>
      <c r="P191" s="344"/>
      <c r="Q191" s="344"/>
      <c r="R191" s="391"/>
      <c r="S191" s="341"/>
      <c r="T191" s="360"/>
      <c r="U191" s="360"/>
      <c r="V191" s="361"/>
      <c r="W191" s="361"/>
      <c r="X191" s="360"/>
      <c r="Y191" s="360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356"/>
      <c r="BN191" s="356"/>
      <c r="BO191" s="356"/>
      <c r="BP191" s="356"/>
      <c r="BQ191" s="356"/>
      <c r="BR191" s="356"/>
      <c r="BS191" s="356"/>
      <c r="BT191" s="356"/>
      <c r="BU191" s="356"/>
      <c r="BV191" s="356"/>
      <c r="BW191" s="356"/>
      <c r="BX191" s="356"/>
      <c r="BY191" s="356"/>
      <c r="BZ191" s="356"/>
      <c r="CA191" s="356"/>
      <c r="CB191" s="356"/>
      <c r="CC191" s="356"/>
      <c r="CD191" s="356"/>
      <c r="CE191" s="356"/>
      <c r="CF191" s="356"/>
      <c r="CG191" s="356"/>
      <c r="CH191" s="356"/>
      <c r="CI191" s="356"/>
      <c r="CJ191" s="356"/>
      <c r="CK191" s="356"/>
      <c r="CL191" s="356"/>
      <c r="CM191" s="356"/>
      <c r="CN191" s="356"/>
      <c r="CO191" s="356"/>
      <c r="CP191" s="356"/>
      <c r="CQ191" s="356"/>
      <c r="CR191" s="356"/>
      <c r="CS191" s="356"/>
      <c r="CT191" s="356"/>
      <c r="CU191" s="356"/>
      <c r="CV191" s="356"/>
      <c r="CW191" s="356"/>
      <c r="CX191" s="356"/>
      <c r="CY191" s="356"/>
      <c r="CZ191" s="356"/>
      <c r="DA191" s="356"/>
      <c r="DB191" s="356"/>
      <c r="DC191" s="356"/>
      <c r="DD191" s="356"/>
      <c r="DE191" s="356"/>
      <c r="DF191" s="356"/>
      <c r="DG191" s="356"/>
      <c r="DH191" s="356"/>
      <c r="DI191" s="356"/>
      <c r="DJ191" s="356"/>
      <c r="DK191" s="356"/>
      <c r="DL191" s="356"/>
      <c r="DM191" s="356"/>
      <c r="DN191" s="356"/>
      <c r="DO191" s="356"/>
      <c r="DP191" s="356"/>
      <c r="DQ191" s="356"/>
      <c r="DR191" s="356"/>
      <c r="DS191" s="356"/>
      <c r="DT191" s="356"/>
      <c r="DU191" s="356"/>
      <c r="DV191" s="356"/>
      <c r="DW191" s="356"/>
      <c r="DX191" s="356"/>
      <c r="DY191" s="356"/>
      <c r="DZ191" s="356"/>
      <c r="EA191" s="356"/>
      <c r="EB191" s="356"/>
      <c r="EC191" s="356"/>
      <c r="ED191" s="356"/>
      <c r="EE191" s="356"/>
      <c r="EF191" s="356"/>
      <c r="EG191" s="356"/>
      <c r="EH191" s="356"/>
      <c r="EI191" s="356"/>
      <c r="EJ191" s="356"/>
      <c r="EK191" s="356"/>
      <c r="EL191" s="356"/>
      <c r="EM191" s="356"/>
      <c r="EN191" s="356"/>
      <c r="EO191" s="356"/>
      <c r="EP191" s="356"/>
      <c r="EQ191" s="356"/>
      <c r="ER191" s="356"/>
      <c r="ES191" s="356"/>
      <c r="ET191" s="356"/>
      <c r="EU191" s="356"/>
      <c r="EV191" s="356"/>
      <c r="EW191" s="356"/>
      <c r="EX191" s="356"/>
      <c r="EY191" s="356"/>
      <c r="EZ191" s="356"/>
      <c r="FA191" s="356"/>
      <c r="FB191" s="356"/>
      <c r="FC191" s="356"/>
      <c r="FD191" s="356"/>
      <c r="FE191" s="356"/>
      <c r="FF191" s="356"/>
      <c r="FG191" s="356"/>
      <c r="FH191" s="356"/>
      <c r="FI191" s="356"/>
      <c r="FJ191" s="356"/>
      <c r="FK191" s="356"/>
      <c r="FL191" s="356"/>
      <c r="FM191" s="356"/>
      <c r="FN191" s="356"/>
      <c r="FO191" s="356"/>
      <c r="FP191" s="356"/>
      <c r="FQ191" s="356"/>
      <c r="FR191" s="356"/>
      <c r="FS191" s="356"/>
      <c r="FT191" s="356"/>
      <c r="FU191" s="356"/>
      <c r="FV191" s="356"/>
      <c r="FW191" s="356"/>
      <c r="FX191" s="356"/>
      <c r="FY191" s="356"/>
      <c r="FZ191" s="356"/>
      <c r="GA191" s="356"/>
      <c r="GB191" s="356"/>
    </row>
    <row r="192" spans="1:184" s="359" customFormat="1">
      <c r="A192" s="741">
        <v>154</v>
      </c>
      <c r="B192" s="363" t="s">
        <v>1332</v>
      </c>
      <c r="C192" s="323" t="s">
        <v>1351</v>
      </c>
      <c r="D192" s="343" t="s">
        <v>481</v>
      </c>
      <c r="E192" s="321">
        <v>0</v>
      </c>
      <c r="F192" s="34">
        <v>0</v>
      </c>
      <c r="G192" s="34">
        <v>0</v>
      </c>
      <c r="H192" s="34">
        <v>32</v>
      </c>
      <c r="I192" s="345">
        <f t="shared" si="3"/>
        <v>32</v>
      </c>
      <c r="J192" s="349"/>
      <c r="K192" s="344"/>
      <c r="L192" s="344"/>
      <c r="M192" s="344"/>
      <c r="N192" s="344"/>
      <c r="O192" s="344"/>
      <c r="P192" s="344"/>
      <c r="Q192" s="344"/>
      <c r="R192" s="391"/>
      <c r="S192" s="341"/>
      <c r="T192" s="360"/>
      <c r="U192" s="360"/>
      <c r="V192" s="361"/>
      <c r="W192" s="361"/>
      <c r="X192" s="360"/>
      <c r="Y192" s="360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356"/>
      <c r="BN192" s="356"/>
      <c r="BO192" s="356"/>
      <c r="BP192" s="356"/>
      <c r="BQ192" s="356"/>
      <c r="BR192" s="356"/>
      <c r="BS192" s="356"/>
      <c r="BT192" s="356"/>
      <c r="BU192" s="356"/>
      <c r="BV192" s="356"/>
      <c r="BW192" s="356"/>
      <c r="BX192" s="356"/>
      <c r="BY192" s="356"/>
      <c r="BZ192" s="356"/>
      <c r="CA192" s="356"/>
      <c r="CB192" s="356"/>
      <c r="CC192" s="356"/>
      <c r="CD192" s="356"/>
      <c r="CE192" s="356"/>
      <c r="CF192" s="356"/>
      <c r="CG192" s="356"/>
      <c r="CH192" s="356"/>
      <c r="CI192" s="356"/>
      <c r="CJ192" s="356"/>
      <c r="CK192" s="356"/>
      <c r="CL192" s="356"/>
      <c r="CM192" s="356"/>
      <c r="CN192" s="356"/>
      <c r="CO192" s="356"/>
      <c r="CP192" s="356"/>
      <c r="CQ192" s="356"/>
      <c r="CR192" s="356"/>
      <c r="CS192" s="356"/>
      <c r="CT192" s="356"/>
      <c r="CU192" s="356"/>
      <c r="CV192" s="356"/>
      <c r="CW192" s="356"/>
      <c r="CX192" s="356"/>
      <c r="CY192" s="356"/>
      <c r="CZ192" s="356"/>
      <c r="DA192" s="356"/>
      <c r="DB192" s="356"/>
      <c r="DC192" s="356"/>
      <c r="DD192" s="356"/>
      <c r="DE192" s="356"/>
      <c r="DF192" s="356"/>
      <c r="DG192" s="356"/>
      <c r="DH192" s="356"/>
      <c r="DI192" s="356"/>
      <c r="DJ192" s="356"/>
      <c r="DK192" s="356"/>
      <c r="DL192" s="356"/>
      <c r="DM192" s="356"/>
      <c r="DN192" s="356"/>
      <c r="DO192" s="356"/>
      <c r="DP192" s="356"/>
      <c r="DQ192" s="356"/>
      <c r="DR192" s="356"/>
      <c r="DS192" s="356"/>
      <c r="DT192" s="356"/>
      <c r="DU192" s="356"/>
      <c r="DV192" s="356"/>
      <c r="DW192" s="356"/>
      <c r="DX192" s="356"/>
      <c r="DY192" s="356"/>
      <c r="DZ192" s="356"/>
      <c r="EA192" s="356"/>
      <c r="EB192" s="356"/>
      <c r="EC192" s="356"/>
      <c r="ED192" s="356"/>
      <c r="EE192" s="356"/>
      <c r="EF192" s="356"/>
      <c r="EG192" s="356"/>
      <c r="EH192" s="356"/>
      <c r="EI192" s="356"/>
      <c r="EJ192" s="356"/>
      <c r="EK192" s="356"/>
      <c r="EL192" s="356"/>
      <c r="EM192" s="356"/>
      <c r="EN192" s="356"/>
      <c r="EO192" s="356"/>
      <c r="EP192" s="356"/>
      <c r="EQ192" s="356"/>
      <c r="ER192" s="356"/>
      <c r="ES192" s="356"/>
      <c r="ET192" s="356"/>
      <c r="EU192" s="356"/>
      <c r="EV192" s="356"/>
      <c r="EW192" s="356"/>
      <c r="EX192" s="356"/>
      <c r="EY192" s="356"/>
      <c r="EZ192" s="356"/>
      <c r="FA192" s="356"/>
      <c r="FB192" s="356"/>
      <c r="FC192" s="356"/>
      <c r="FD192" s="356"/>
      <c r="FE192" s="356"/>
      <c r="FF192" s="356"/>
      <c r="FG192" s="356"/>
      <c r="FH192" s="356"/>
      <c r="FI192" s="356"/>
      <c r="FJ192" s="356"/>
      <c r="FK192" s="356"/>
      <c r="FL192" s="356"/>
      <c r="FM192" s="356"/>
      <c r="FN192" s="356"/>
      <c r="FO192" s="356"/>
      <c r="FP192" s="356"/>
      <c r="FQ192" s="356"/>
      <c r="FR192" s="356"/>
      <c r="FS192" s="356"/>
      <c r="FT192" s="356"/>
      <c r="FU192" s="356"/>
      <c r="FV192" s="356"/>
      <c r="FW192" s="356"/>
      <c r="FX192" s="356"/>
      <c r="FY192" s="356"/>
      <c r="FZ192" s="356"/>
      <c r="GA192" s="356"/>
      <c r="GB192" s="356"/>
    </row>
    <row r="193" spans="1:25" s="359" customFormat="1">
      <c r="A193" s="741">
        <v>155</v>
      </c>
      <c r="B193" s="379" t="s">
        <v>239</v>
      </c>
      <c r="C193" s="323" t="s">
        <v>1351</v>
      </c>
      <c r="D193" s="343" t="s">
        <v>485</v>
      </c>
      <c r="E193" s="321">
        <v>0</v>
      </c>
      <c r="F193" s="34">
        <v>0</v>
      </c>
      <c r="G193" s="34">
        <v>51</v>
      </c>
      <c r="H193" s="34">
        <v>40</v>
      </c>
      <c r="I193" s="345">
        <f t="shared" si="3"/>
        <v>91</v>
      </c>
      <c r="J193" s="390"/>
      <c r="K193" s="352"/>
      <c r="L193" s="344"/>
      <c r="M193" s="344"/>
      <c r="N193" s="352"/>
      <c r="O193" s="352"/>
      <c r="P193" s="344">
        <v>1</v>
      </c>
      <c r="Q193" s="344"/>
      <c r="R193" s="391"/>
      <c r="S193" s="341"/>
      <c r="T193" s="360"/>
      <c r="U193" s="360"/>
      <c r="V193" s="361"/>
      <c r="W193" s="361"/>
      <c r="X193" s="360"/>
      <c r="Y193" s="360"/>
    </row>
    <row r="194" spans="1:25" s="339" customFormat="1">
      <c r="A194" s="741">
        <v>156</v>
      </c>
      <c r="B194" s="379" t="s">
        <v>240</v>
      </c>
      <c r="C194" s="323" t="s">
        <v>1351</v>
      </c>
      <c r="D194" s="343" t="s">
        <v>485</v>
      </c>
      <c r="E194" s="321">
        <v>8</v>
      </c>
      <c r="F194" s="34">
        <v>2</v>
      </c>
      <c r="G194" s="34">
        <v>2</v>
      </c>
      <c r="H194" s="34">
        <v>2</v>
      </c>
      <c r="I194" s="345">
        <f t="shared" si="3"/>
        <v>14</v>
      </c>
      <c r="J194" s="346"/>
      <c r="K194" s="346"/>
      <c r="L194" s="346"/>
      <c r="M194" s="346"/>
      <c r="N194" s="346"/>
      <c r="O194" s="346"/>
      <c r="P194" s="346"/>
      <c r="Q194" s="346"/>
      <c r="R194" s="347"/>
      <c r="S194" s="347"/>
      <c r="T194" s="347"/>
      <c r="U194" s="347"/>
      <c r="V194" s="347"/>
      <c r="W194" s="347"/>
      <c r="X194" s="347"/>
      <c r="Y194" s="347"/>
    </row>
    <row r="195" spans="1:25" s="339" customFormat="1">
      <c r="A195" s="741">
        <v>157</v>
      </c>
      <c r="B195" s="379" t="s">
        <v>241</v>
      </c>
      <c r="C195" s="323" t="s">
        <v>1351</v>
      </c>
      <c r="D195" s="343" t="s">
        <v>485</v>
      </c>
      <c r="E195" s="321">
        <v>0</v>
      </c>
      <c r="F195" s="34">
        <v>5</v>
      </c>
      <c r="G195" s="34">
        <v>0</v>
      </c>
      <c r="H195" s="34">
        <v>0</v>
      </c>
      <c r="I195" s="345">
        <f t="shared" si="3"/>
        <v>5</v>
      </c>
      <c r="J195" s="346"/>
      <c r="K195" s="346"/>
      <c r="L195" s="346"/>
      <c r="M195" s="346"/>
      <c r="N195" s="346"/>
      <c r="O195" s="346"/>
      <c r="P195" s="346"/>
      <c r="Q195" s="346"/>
      <c r="R195" s="347"/>
      <c r="S195" s="347"/>
      <c r="T195" s="347"/>
      <c r="U195" s="347"/>
      <c r="V195" s="347"/>
      <c r="W195" s="347"/>
      <c r="X195" s="347"/>
      <c r="Y195" s="347"/>
    </row>
    <row r="196" spans="1:25" s="339" customFormat="1">
      <c r="A196" s="741">
        <v>158</v>
      </c>
      <c r="B196" s="379" t="s">
        <v>242</v>
      </c>
      <c r="C196" s="323" t="s">
        <v>1351</v>
      </c>
      <c r="D196" s="343" t="s">
        <v>485</v>
      </c>
      <c r="E196" s="321"/>
      <c r="F196" s="34"/>
      <c r="G196" s="34"/>
      <c r="H196" s="34"/>
      <c r="I196" s="345"/>
      <c r="J196" s="346"/>
      <c r="K196" s="346"/>
      <c r="L196" s="346"/>
      <c r="M196" s="346"/>
      <c r="N196" s="346"/>
      <c r="O196" s="346"/>
      <c r="P196" s="346"/>
      <c r="Q196" s="346"/>
      <c r="R196" s="347"/>
      <c r="S196" s="347"/>
      <c r="T196" s="347"/>
      <c r="U196" s="347"/>
      <c r="V196" s="347"/>
      <c r="W196" s="347"/>
      <c r="X196" s="347"/>
      <c r="Y196" s="347"/>
    </row>
    <row r="197" spans="1:25" s="339" customFormat="1">
      <c r="A197" s="741">
        <v>159</v>
      </c>
      <c r="B197" s="379" t="s">
        <v>243</v>
      </c>
      <c r="C197" s="323" t="s">
        <v>1351</v>
      </c>
      <c r="D197" s="343" t="s">
        <v>485</v>
      </c>
      <c r="E197" s="321"/>
      <c r="F197" s="34"/>
      <c r="G197" s="34"/>
      <c r="H197" s="34"/>
      <c r="I197" s="345"/>
      <c r="J197" s="346"/>
      <c r="K197" s="346"/>
      <c r="L197" s="346"/>
      <c r="M197" s="346"/>
      <c r="N197" s="346"/>
      <c r="O197" s="346"/>
      <c r="P197" s="346"/>
      <c r="Q197" s="346"/>
      <c r="R197" s="347"/>
      <c r="S197" s="347"/>
      <c r="T197" s="347"/>
      <c r="U197" s="347"/>
      <c r="V197" s="347"/>
      <c r="W197" s="347"/>
      <c r="X197" s="347"/>
      <c r="Y197" s="347"/>
    </row>
    <row r="198" spans="1:25" s="339" customFormat="1">
      <c r="A198" s="741">
        <v>160</v>
      </c>
      <c r="B198" s="379" t="s">
        <v>244</v>
      </c>
      <c r="C198" s="323" t="s">
        <v>1351</v>
      </c>
      <c r="D198" s="343" t="s">
        <v>485</v>
      </c>
      <c r="E198" s="321">
        <v>0</v>
      </c>
      <c r="F198" s="34">
        <v>0</v>
      </c>
      <c r="G198" s="34">
        <v>0</v>
      </c>
      <c r="H198" s="34">
        <v>72</v>
      </c>
      <c r="I198" s="345">
        <f t="shared" si="3"/>
        <v>72</v>
      </c>
      <c r="J198" s="346"/>
      <c r="K198" s="346"/>
      <c r="L198" s="346"/>
      <c r="M198" s="346"/>
      <c r="N198" s="346"/>
      <c r="O198" s="346"/>
      <c r="P198" s="346"/>
      <c r="Q198" s="346"/>
      <c r="R198" s="347"/>
      <c r="S198" s="347"/>
      <c r="T198" s="347"/>
      <c r="U198" s="347"/>
      <c r="V198" s="347"/>
      <c r="W198" s="347"/>
      <c r="X198" s="347"/>
      <c r="Y198" s="347"/>
    </row>
    <row r="199" spans="1:25" s="339" customFormat="1">
      <c r="A199" s="741">
        <v>161</v>
      </c>
      <c r="B199" s="379" t="s">
        <v>245</v>
      </c>
      <c r="C199" s="323" t="s">
        <v>1351</v>
      </c>
      <c r="D199" s="343" t="s">
        <v>485</v>
      </c>
      <c r="E199" s="321">
        <v>0</v>
      </c>
      <c r="F199" s="34">
        <v>0</v>
      </c>
      <c r="G199" s="34">
        <v>0</v>
      </c>
      <c r="H199" s="34">
        <v>77</v>
      </c>
      <c r="I199" s="345">
        <f t="shared" si="3"/>
        <v>77</v>
      </c>
      <c r="J199" s="346"/>
      <c r="K199" s="346"/>
      <c r="L199" s="346"/>
      <c r="M199" s="346"/>
      <c r="N199" s="346"/>
      <c r="O199" s="346"/>
      <c r="P199" s="346"/>
      <c r="Q199" s="346"/>
      <c r="R199" s="347"/>
      <c r="S199" s="347"/>
      <c r="T199" s="347"/>
      <c r="U199" s="347"/>
      <c r="V199" s="347"/>
      <c r="W199" s="347"/>
      <c r="X199" s="347"/>
      <c r="Y199" s="347"/>
    </row>
    <row r="200" spans="1:25" s="339" customFormat="1">
      <c r="A200" s="741">
        <v>162</v>
      </c>
      <c r="B200" s="379" t="s">
        <v>246</v>
      </c>
      <c r="C200" s="323" t="s">
        <v>1351</v>
      </c>
      <c r="D200" s="343" t="s">
        <v>485</v>
      </c>
      <c r="E200" s="321">
        <v>0</v>
      </c>
      <c r="F200" s="34">
        <v>0</v>
      </c>
      <c r="G200" s="34">
        <v>0</v>
      </c>
      <c r="H200" s="34">
        <v>18</v>
      </c>
      <c r="I200" s="345">
        <f t="shared" si="3"/>
        <v>18</v>
      </c>
      <c r="J200" s="346"/>
      <c r="K200" s="346"/>
      <c r="L200" s="346"/>
      <c r="M200" s="346"/>
      <c r="N200" s="346"/>
      <c r="O200" s="346"/>
      <c r="P200" s="346"/>
      <c r="Q200" s="346"/>
      <c r="R200" s="347"/>
      <c r="S200" s="347"/>
      <c r="T200" s="347"/>
      <c r="U200" s="347"/>
      <c r="V200" s="347"/>
      <c r="W200" s="347"/>
      <c r="X200" s="347"/>
      <c r="Y200" s="347"/>
    </row>
    <row r="201" spans="1:25" s="339" customFormat="1">
      <c r="A201" s="741">
        <v>163</v>
      </c>
      <c r="B201" s="379" t="s">
        <v>247</v>
      </c>
      <c r="C201" s="323" t="s">
        <v>1351</v>
      </c>
      <c r="D201" s="343" t="s">
        <v>485</v>
      </c>
      <c r="E201" s="321">
        <v>0</v>
      </c>
      <c r="F201" s="34">
        <v>0</v>
      </c>
      <c r="G201" s="34">
        <v>0</v>
      </c>
      <c r="H201" s="34">
        <v>5</v>
      </c>
      <c r="I201" s="345">
        <f t="shared" si="3"/>
        <v>5</v>
      </c>
      <c r="J201" s="346"/>
      <c r="K201" s="346"/>
      <c r="L201" s="346"/>
      <c r="M201" s="346"/>
      <c r="N201" s="346"/>
      <c r="O201" s="346"/>
      <c r="P201" s="346"/>
      <c r="Q201" s="346"/>
      <c r="R201" s="347"/>
      <c r="S201" s="347"/>
      <c r="T201" s="347"/>
      <c r="U201" s="347"/>
      <c r="V201" s="347"/>
      <c r="W201" s="347"/>
      <c r="X201" s="347"/>
      <c r="Y201" s="347"/>
    </row>
    <row r="202" spans="1:25" s="339" customFormat="1">
      <c r="A202" s="741">
        <v>164</v>
      </c>
      <c r="B202" s="379" t="s">
        <v>248</v>
      </c>
      <c r="C202" s="323" t="s">
        <v>1351</v>
      </c>
      <c r="D202" s="343" t="s">
        <v>485</v>
      </c>
      <c r="E202" s="321">
        <v>0</v>
      </c>
      <c r="F202" s="34">
        <v>0</v>
      </c>
      <c r="G202" s="34">
        <v>0</v>
      </c>
      <c r="H202" s="34">
        <v>3</v>
      </c>
      <c r="I202" s="345">
        <f t="shared" si="3"/>
        <v>3</v>
      </c>
      <c r="J202" s="346"/>
      <c r="K202" s="346"/>
      <c r="L202" s="346"/>
      <c r="M202" s="346"/>
      <c r="N202" s="346"/>
      <c r="O202" s="346"/>
      <c r="P202" s="346"/>
      <c r="Q202" s="346"/>
      <c r="R202" s="347"/>
      <c r="S202" s="347"/>
      <c r="T202" s="347"/>
      <c r="U202" s="347"/>
      <c r="V202" s="347"/>
      <c r="W202" s="347"/>
      <c r="X202" s="347"/>
      <c r="Y202" s="347"/>
    </row>
    <row r="203" spans="1:25" s="339" customFormat="1">
      <c r="A203" s="741">
        <v>165</v>
      </c>
      <c r="B203" s="379" t="s">
        <v>249</v>
      </c>
      <c r="C203" s="323" t="s">
        <v>1351</v>
      </c>
      <c r="D203" s="343" t="s">
        <v>485</v>
      </c>
      <c r="E203" s="321">
        <v>0</v>
      </c>
      <c r="F203" s="34">
        <v>0</v>
      </c>
      <c r="G203" s="34">
        <v>17</v>
      </c>
      <c r="H203" s="34">
        <v>164</v>
      </c>
      <c r="I203" s="345">
        <f t="shared" si="3"/>
        <v>181</v>
      </c>
      <c r="J203" s="346"/>
      <c r="K203" s="346"/>
      <c r="L203" s="346"/>
      <c r="M203" s="346">
        <v>3</v>
      </c>
      <c r="N203" s="346"/>
      <c r="O203" s="346"/>
      <c r="P203" s="346"/>
      <c r="Q203" s="346"/>
      <c r="R203" s="347"/>
      <c r="S203" s="347"/>
      <c r="T203" s="347"/>
      <c r="U203" s="347"/>
      <c r="V203" s="347"/>
      <c r="W203" s="347"/>
      <c r="X203" s="347"/>
      <c r="Y203" s="347"/>
    </row>
    <row r="204" spans="1:25" s="339" customFormat="1">
      <c r="A204" s="741">
        <v>166</v>
      </c>
      <c r="B204" s="379" t="s">
        <v>250</v>
      </c>
      <c r="C204" s="323" t="s">
        <v>1351</v>
      </c>
      <c r="D204" s="343" t="s">
        <v>485</v>
      </c>
      <c r="E204" s="321">
        <v>0</v>
      </c>
      <c r="F204" s="34">
        <v>0</v>
      </c>
      <c r="G204" s="34">
        <v>0</v>
      </c>
      <c r="H204" s="34">
        <v>16</v>
      </c>
      <c r="I204" s="345">
        <f t="shared" si="3"/>
        <v>16</v>
      </c>
      <c r="J204" s="346"/>
      <c r="K204" s="346"/>
      <c r="L204" s="346"/>
      <c r="M204" s="346"/>
      <c r="N204" s="346"/>
      <c r="O204" s="346"/>
      <c r="P204" s="346"/>
      <c r="Q204" s="346">
        <v>3</v>
      </c>
      <c r="R204" s="347"/>
      <c r="S204" s="347"/>
      <c r="T204" s="347"/>
      <c r="U204" s="347"/>
      <c r="V204" s="347"/>
      <c r="W204" s="347"/>
      <c r="X204" s="347"/>
      <c r="Y204" s="347"/>
    </row>
    <row r="205" spans="1:25" s="339" customFormat="1">
      <c r="A205" s="741">
        <v>167</v>
      </c>
      <c r="B205" s="379" t="s">
        <v>251</v>
      </c>
      <c r="C205" s="323" t="s">
        <v>1351</v>
      </c>
      <c r="D205" s="343" t="s">
        <v>485</v>
      </c>
      <c r="E205" s="321">
        <v>0</v>
      </c>
      <c r="F205" s="34">
        <v>0</v>
      </c>
      <c r="G205" s="34">
        <v>22</v>
      </c>
      <c r="H205" s="34">
        <v>176</v>
      </c>
      <c r="I205" s="345">
        <f t="shared" si="3"/>
        <v>198</v>
      </c>
      <c r="J205" s="346"/>
      <c r="K205" s="346"/>
      <c r="L205" s="346"/>
      <c r="M205" s="346"/>
      <c r="N205" s="346"/>
      <c r="O205" s="346"/>
      <c r="P205" s="346"/>
      <c r="Q205" s="346"/>
      <c r="R205" s="347"/>
      <c r="S205" s="347"/>
      <c r="T205" s="347"/>
      <c r="U205" s="347"/>
      <c r="V205" s="347"/>
      <c r="W205" s="347"/>
      <c r="X205" s="347"/>
      <c r="Y205" s="347"/>
    </row>
    <row r="206" spans="1:25" s="339" customFormat="1">
      <c r="A206" s="741">
        <v>168</v>
      </c>
      <c r="B206" s="379" t="s">
        <v>252</v>
      </c>
      <c r="C206" s="323" t="s">
        <v>1351</v>
      </c>
      <c r="D206" s="343" t="s">
        <v>485</v>
      </c>
      <c r="E206" s="321">
        <v>0</v>
      </c>
      <c r="F206" s="34">
        <v>0</v>
      </c>
      <c r="G206" s="34">
        <v>0</v>
      </c>
      <c r="H206" s="34">
        <v>22</v>
      </c>
      <c r="I206" s="345">
        <f t="shared" si="3"/>
        <v>22</v>
      </c>
      <c r="J206" s="346"/>
      <c r="K206" s="346"/>
      <c r="L206" s="346"/>
      <c r="M206" s="346"/>
      <c r="N206" s="346"/>
      <c r="O206" s="346"/>
      <c r="P206" s="346"/>
      <c r="Q206" s="346">
        <v>1</v>
      </c>
      <c r="R206" s="347"/>
      <c r="S206" s="347"/>
      <c r="T206" s="347"/>
      <c r="U206" s="347"/>
      <c r="V206" s="347"/>
      <c r="W206" s="347"/>
      <c r="X206" s="347"/>
      <c r="Y206" s="347"/>
    </row>
    <row r="207" spans="1:25" s="339" customFormat="1">
      <c r="A207" s="741">
        <v>169</v>
      </c>
      <c r="B207" s="379" t="s">
        <v>253</v>
      </c>
      <c r="C207" s="323" t="s">
        <v>1351</v>
      </c>
      <c r="D207" s="343" t="s">
        <v>485</v>
      </c>
      <c r="E207" s="321"/>
      <c r="F207" s="34"/>
      <c r="G207" s="34"/>
      <c r="H207" s="34"/>
      <c r="I207" s="345"/>
      <c r="J207" s="346"/>
      <c r="K207" s="346"/>
      <c r="L207" s="346"/>
      <c r="M207" s="346"/>
      <c r="N207" s="346"/>
      <c r="O207" s="346"/>
      <c r="P207" s="346"/>
      <c r="Q207" s="346"/>
      <c r="R207" s="347"/>
      <c r="S207" s="347"/>
      <c r="T207" s="347"/>
      <c r="U207" s="347"/>
      <c r="V207" s="347"/>
      <c r="W207" s="347"/>
      <c r="X207" s="347"/>
      <c r="Y207" s="347"/>
    </row>
    <row r="208" spans="1:25" s="339" customFormat="1">
      <c r="A208" s="741">
        <v>170</v>
      </c>
      <c r="B208" s="379" t="s">
        <v>254</v>
      </c>
      <c r="C208" s="323" t="s">
        <v>1351</v>
      </c>
      <c r="D208" s="343" t="s">
        <v>485</v>
      </c>
      <c r="E208" s="321"/>
      <c r="F208" s="34"/>
      <c r="G208" s="34"/>
      <c r="H208" s="34"/>
      <c r="I208" s="345"/>
      <c r="J208" s="346"/>
      <c r="K208" s="346"/>
      <c r="L208" s="346"/>
      <c r="M208" s="346"/>
      <c r="N208" s="346"/>
      <c r="O208" s="346"/>
      <c r="P208" s="346"/>
      <c r="Q208" s="346"/>
      <c r="R208" s="347"/>
      <c r="S208" s="347"/>
      <c r="T208" s="347"/>
      <c r="U208" s="347"/>
      <c r="V208" s="347"/>
      <c r="W208" s="347"/>
      <c r="X208" s="347"/>
      <c r="Y208" s="347"/>
    </row>
    <row r="209" spans="1:25" s="339" customFormat="1">
      <c r="A209" s="741">
        <v>171</v>
      </c>
      <c r="B209" s="379" t="s">
        <v>255</v>
      </c>
      <c r="C209" s="323" t="s">
        <v>1351</v>
      </c>
      <c r="D209" s="343" t="s">
        <v>485</v>
      </c>
      <c r="E209" s="321">
        <v>0</v>
      </c>
      <c r="F209" s="34">
        <v>0</v>
      </c>
      <c r="G209" s="34">
        <v>0</v>
      </c>
      <c r="H209" s="34">
        <v>3</v>
      </c>
      <c r="I209" s="345">
        <f>E209+F209+G209+H209</f>
        <v>3</v>
      </c>
      <c r="J209" s="346"/>
      <c r="K209" s="346"/>
      <c r="L209" s="346"/>
      <c r="M209" s="346"/>
      <c r="N209" s="346"/>
      <c r="O209" s="346"/>
      <c r="P209" s="346"/>
      <c r="Q209" s="346"/>
      <c r="R209" s="347"/>
      <c r="S209" s="347"/>
      <c r="T209" s="347"/>
      <c r="U209" s="347"/>
      <c r="V209" s="347"/>
      <c r="W209" s="347"/>
      <c r="X209" s="347"/>
      <c r="Y209" s="347"/>
    </row>
    <row r="210" spans="1:25" s="339" customFormat="1">
      <c r="A210" s="741">
        <v>172</v>
      </c>
      <c r="B210" s="379" t="s">
        <v>256</v>
      </c>
      <c r="C210" s="323" t="s">
        <v>1351</v>
      </c>
      <c r="D210" s="343" t="s">
        <v>485</v>
      </c>
      <c r="E210" s="321">
        <v>0</v>
      </c>
      <c r="F210" s="34">
        <v>0</v>
      </c>
      <c r="G210" s="34">
        <v>1</v>
      </c>
      <c r="H210" s="34">
        <v>2</v>
      </c>
      <c r="I210" s="345">
        <f>E210+F210+G210+H210</f>
        <v>3</v>
      </c>
      <c r="J210" s="346"/>
      <c r="K210" s="346"/>
      <c r="L210" s="346"/>
      <c r="M210" s="346"/>
      <c r="N210" s="346"/>
      <c r="O210" s="346"/>
      <c r="P210" s="346"/>
      <c r="Q210" s="346"/>
      <c r="R210" s="347"/>
      <c r="S210" s="347"/>
      <c r="T210" s="347"/>
      <c r="U210" s="347"/>
      <c r="V210" s="347"/>
      <c r="W210" s="347"/>
      <c r="X210" s="347"/>
      <c r="Y210" s="347"/>
    </row>
    <row r="211" spans="1:25" s="339" customFormat="1">
      <c r="A211" s="741">
        <v>173</v>
      </c>
      <c r="B211" s="379" t="s">
        <v>257</v>
      </c>
      <c r="C211" s="323" t="s">
        <v>1351</v>
      </c>
      <c r="D211" s="343" t="s">
        <v>485</v>
      </c>
      <c r="E211" s="321"/>
      <c r="F211" s="34"/>
      <c r="G211" s="34"/>
      <c r="H211" s="34"/>
      <c r="I211" s="345"/>
      <c r="J211" s="346"/>
      <c r="K211" s="346"/>
      <c r="L211" s="346"/>
      <c r="M211" s="346"/>
      <c r="N211" s="346"/>
      <c r="O211" s="346"/>
      <c r="P211" s="346"/>
      <c r="Q211" s="346"/>
      <c r="R211" s="347"/>
      <c r="S211" s="347"/>
      <c r="T211" s="347"/>
      <c r="U211" s="347"/>
      <c r="V211" s="347"/>
      <c r="W211" s="347"/>
      <c r="X211" s="347"/>
      <c r="Y211" s="347"/>
    </row>
    <row r="212" spans="1:25" s="339" customFormat="1">
      <c r="A212" s="741">
        <v>174</v>
      </c>
      <c r="B212" s="379" t="s">
        <v>258</v>
      </c>
      <c r="C212" s="323" t="s">
        <v>1351</v>
      </c>
      <c r="D212" s="343" t="s">
        <v>485</v>
      </c>
      <c r="E212" s="321">
        <v>0</v>
      </c>
      <c r="F212" s="34">
        <v>0</v>
      </c>
      <c r="G212" s="34">
        <v>8</v>
      </c>
      <c r="H212" s="34">
        <v>67</v>
      </c>
      <c r="I212" s="345">
        <f>E212+F212+G212+H212</f>
        <v>75</v>
      </c>
      <c r="J212" s="346"/>
      <c r="K212" s="346"/>
      <c r="L212" s="346"/>
      <c r="M212" s="346"/>
      <c r="N212" s="346"/>
      <c r="O212" s="346"/>
      <c r="P212" s="346"/>
      <c r="Q212" s="346"/>
      <c r="R212" s="347"/>
      <c r="S212" s="347"/>
      <c r="T212" s="347"/>
      <c r="U212" s="347"/>
      <c r="V212" s="347"/>
      <c r="W212" s="347"/>
      <c r="X212" s="347"/>
      <c r="Y212" s="347"/>
    </row>
    <row r="213" spans="1:25" s="339" customFormat="1">
      <c r="A213" s="741">
        <v>175</v>
      </c>
      <c r="B213" s="379" t="s">
        <v>259</v>
      </c>
      <c r="C213" s="323" t="s">
        <v>1351</v>
      </c>
      <c r="D213" s="343" t="s">
        <v>485</v>
      </c>
      <c r="E213" s="321"/>
      <c r="F213" s="34"/>
      <c r="G213" s="34"/>
      <c r="H213" s="34"/>
      <c r="I213" s="345"/>
      <c r="J213" s="346"/>
      <c r="K213" s="346"/>
      <c r="L213" s="346"/>
      <c r="M213" s="346"/>
      <c r="N213" s="346"/>
      <c r="O213" s="346"/>
      <c r="P213" s="346"/>
      <c r="Q213" s="346"/>
      <c r="R213" s="347"/>
      <c r="S213" s="347"/>
      <c r="T213" s="347"/>
      <c r="U213" s="347"/>
      <c r="V213" s="347"/>
      <c r="W213" s="347"/>
      <c r="X213" s="347"/>
      <c r="Y213" s="347"/>
    </row>
    <row r="214" spans="1:25" s="339" customFormat="1">
      <c r="A214" s="741">
        <v>176</v>
      </c>
      <c r="B214" s="336" t="s">
        <v>1387</v>
      </c>
      <c r="C214" s="337" t="s">
        <v>1351</v>
      </c>
      <c r="D214" s="273" t="s">
        <v>485</v>
      </c>
      <c r="E214" s="321">
        <v>5</v>
      </c>
      <c r="F214" s="34">
        <v>0</v>
      </c>
      <c r="G214" s="34">
        <v>0</v>
      </c>
      <c r="H214" s="34">
        <v>0</v>
      </c>
      <c r="I214" s="345">
        <f>E214+F214+G214+H214</f>
        <v>5</v>
      </c>
      <c r="J214" s="346"/>
      <c r="K214" s="346"/>
      <c r="L214" s="346"/>
      <c r="M214" s="346"/>
      <c r="N214" s="346"/>
      <c r="O214" s="346"/>
      <c r="P214" s="346"/>
      <c r="Q214" s="346"/>
      <c r="R214" s="347"/>
      <c r="S214" s="347"/>
      <c r="T214" s="347"/>
      <c r="U214" s="347"/>
      <c r="V214" s="347"/>
      <c r="W214" s="347"/>
      <c r="X214" s="347"/>
      <c r="Y214" s="347"/>
    </row>
    <row r="215" spans="1:25" s="339" customFormat="1">
      <c r="A215" s="741">
        <v>177</v>
      </c>
      <c r="B215" s="387" t="s">
        <v>260</v>
      </c>
      <c r="C215" s="323" t="s">
        <v>1351</v>
      </c>
      <c r="D215" s="343" t="s">
        <v>482</v>
      </c>
      <c r="E215" s="321">
        <v>0</v>
      </c>
      <c r="F215" s="34">
        <v>0</v>
      </c>
      <c r="G215" s="34">
        <v>0</v>
      </c>
      <c r="H215" s="34">
        <v>0</v>
      </c>
      <c r="I215" s="345">
        <f>E215+F215+G215+H215</f>
        <v>0</v>
      </c>
      <c r="J215" s="346"/>
      <c r="K215" s="346"/>
      <c r="L215" s="346"/>
      <c r="M215" s="346"/>
      <c r="N215" s="346"/>
      <c r="O215" s="346"/>
      <c r="P215" s="346"/>
      <c r="Q215" s="346"/>
      <c r="R215" s="347"/>
      <c r="S215" s="347"/>
      <c r="T215" s="347"/>
      <c r="U215" s="347"/>
      <c r="V215" s="347"/>
      <c r="W215" s="347"/>
      <c r="X215" s="347"/>
      <c r="Y215" s="347"/>
    </row>
    <row r="216" spans="1:25" s="339" customFormat="1">
      <c r="A216" s="741">
        <v>178</v>
      </c>
      <c r="B216" s="387" t="s">
        <v>261</v>
      </c>
      <c r="C216" s="323" t="s">
        <v>1351</v>
      </c>
      <c r="D216" s="343" t="s">
        <v>482</v>
      </c>
      <c r="E216" s="321">
        <v>0</v>
      </c>
      <c r="F216" s="34">
        <v>1</v>
      </c>
      <c r="G216" s="34">
        <v>0</v>
      </c>
      <c r="H216" s="34">
        <v>1</v>
      </c>
      <c r="I216" s="345">
        <f>E216+F216+G216+H216</f>
        <v>2</v>
      </c>
      <c r="J216" s="346"/>
      <c r="K216" s="346"/>
      <c r="L216" s="346"/>
      <c r="M216" s="346"/>
      <c r="N216" s="346"/>
      <c r="O216" s="346"/>
      <c r="P216" s="346"/>
      <c r="Q216" s="346"/>
      <c r="R216" s="347"/>
      <c r="S216" s="347"/>
      <c r="T216" s="347"/>
      <c r="U216" s="347"/>
      <c r="V216" s="347"/>
      <c r="W216" s="347"/>
      <c r="X216" s="347"/>
      <c r="Y216" s="347"/>
    </row>
    <row r="217" spans="1:25" s="339" customFormat="1">
      <c r="A217" s="741">
        <v>179</v>
      </c>
      <c r="B217" s="387" t="s">
        <v>262</v>
      </c>
      <c r="C217" s="323" t="s">
        <v>1371</v>
      </c>
      <c r="D217" s="343" t="s">
        <v>482</v>
      </c>
      <c r="E217" s="321">
        <v>0</v>
      </c>
      <c r="F217" s="34">
        <v>2</v>
      </c>
      <c r="G217" s="34">
        <v>0</v>
      </c>
      <c r="H217" s="34">
        <v>2</v>
      </c>
      <c r="I217" s="345">
        <f>E217+F217+G217+H217</f>
        <v>4</v>
      </c>
      <c r="J217" s="346"/>
      <c r="K217" s="346"/>
      <c r="L217" s="346"/>
      <c r="M217" s="346"/>
      <c r="N217" s="346"/>
      <c r="O217" s="346"/>
      <c r="P217" s="346"/>
      <c r="Q217" s="346"/>
      <c r="R217" s="347"/>
      <c r="S217" s="347"/>
      <c r="T217" s="347"/>
      <c r="U217" s="347"/>
      <c r="V217" s="347"/>
      <c r="W217" s="347"/>
      <c r="X217" s="347"/>
      <c r="Y217" s="347"/>
    </row>
    <row r="218" spans="1:25" s="339" customFormat="1">
      <c r="A218" s="741">
        <v>180</v>
      </c>
      <c r="B218" s="387" t="s">
        <v>263</v>
      </c>
      <c r="C218" s="323" t="s">
        <v>1371</v>
      </c>
      <c r="D218" s="343" t="s">
        <v>482</v>
      </c>
      <c r="E218" s="321"/>
      <c r="F218" s="34"/>
      <c r="G218" s="34"/>
      <c r="H218" s="34"/>
      <c r="I218" s="345"/>
      <c r="J218" s="346"/>
      <c r="K218" s="346"/>
      <c r="L218" s="346"/>
      <c r="M218" s="346"/>
      <c r="N218" s="346"/>
      <c r="O218" s="346"/>
      <c r="P218" s="346"/>
      <c r="Q218" s="346"/>
      <c r="R218" s="347"/>
      <c r="S218" s="347"/>
      <c r="T218" s="347"/>
      <c r="U218" s="347"/>
      <c r="V218" s="347"/>
      <c r="W218" s="347"/>
      <c r="X218" s="347"/>
      <c r="Y218" s="347"/>
    </row>
    <row r="219" spans="1:25" s="339" customFormat="1">
      <c r="A219" s="741">
        <v>181</v>
      </c>
      <c r="B219" s="387" t="s">
        <v>264</v>
      </c>
      <c r="C219" s="323" t="s">
        <v>1371</v>
      </c>
      <c r="D219" s="343" t="s">
        <v>482</v>
      </c>
      <c r="E219" s="321"/>
      <c r="F219" s="34"/>
      <c r="G219" s="34"/>
      <c r="H219" s="34"/>
      <c r="I219" s="345"/>
      <c r="J219" s="346"/>
      <c r="K219" s="346"/>
      <c r="L219" s="346"/>
      <c r="M219" s="346"/>
      <c r="N219" s="346"/>
      <c r="O219" s="346"/>
      <c r="P219" s="346"/>
      <c r="Q219" s="346"/>
      <c r="R219" s="347"/>
      <c r="S219" s="347"/>
      <c r="T219" s="347"/>
      <c r="U219" s="347"/>
      <c r="V219" s="347"/>
      <c r="W219" s="347"/>
      <c r="X219" s="347"/>
      <c r="Y219" s="347"/>
    </row>
    <row r="220" spans="1:25" s="339" customFormat="1">
      <c r="A220" s="741">
        <v>182</v>
      </c>
      <c r="B220" s="387" t="s">
        <v>265</v>
      </c>
      <c r="C220" s="323" t="s">
        <v>1371</v>
      </c>
      <c r="D220" s="343" t="s">
        <v>482</v>
      </c>
      <c r="E220" s="321"/>
      <c r="F220" s="34"/>
      <c r="G220" s="34"/>
      <c r="H220" s="34"/>
      <c r="I220" s="345"/>
      <c r="J220" s="346"/>
      <c r="K220" s="346"/>
      <c r="L220" s="346"/>
      <c r="M220" s="346"/>
      <c r="N220" s="346"/>
      <c r="O220" s="346"/>
      <c r="P220" s="346"/>
      <c r="Q220" s="346"/>
      <c r="R220" s="347"/>
      <c r="S220" s="347"/>
      <c r="T220" s="347"/>
      <c r="U220" s="347"/>
      <c r="V220" s="347"/>
      <c r="W220" s="347"/>
      <c r="X220" s="347"/>
      <c r="Y220" s="347"/>
    </row>
    <row r="221" spans="1:25" s="339" customFormat="1">
      <c r="A221" s="741">
        <v>183</v>
      </c>
      <c r="B221" s="387" t="s">
        <v>266</v>
      </c>
      <c r="C221" s="323" t="s">
        <v>1371</v>
      </c>
      <c r="D221" s="343" t="s">
        <v>482</v>
      </c>
      <c r="E221" s="321"/>
      <c r="F221" s="34"/>
      <c r="G221" s="34"/>
      <c r="H221" s="34"/>
      <c r="I221" s="345"/>
      <c r="J221" s="346"/>
      <c r="K221" s="346"/>
      <c r="L221" s="346"/>
      <c r="M221" s="346"/>
      <c r="N221" s="346"/>
      <c r="O221" s="346"/>
      <c r="P221" s="346"/>
      <c r="Q221" s="346"/>
      <c r="R221" s="347"/>
      <c r="S221" s="347"/>
      <c r="T221" s="347"/>
      <c r="U221" s="347"/>
      <c r="V221" s="347"/>
      <c r="W221" s="347"/>
      <c r="X221" s="347"/>
      <c r="Y221" s="347"/>
    </row>
    <row r="222" spans="1:25" s="339" customFormat="1">
      <c r="A222" s="741">
        <v>184</v>
      </c>
      <c r="B222" s="387" t="s">
        <v>267</v>
      </c>
      <c r="C222" s="323" t="s">
        <v>1371</v>
      </c>
      <c r="D222" s="343" t="s">
        <v>482</v>
      </c>
      <c r="E222" s="321"/>
      <c r="F222" s="34"/>
      <c r="G222" s="34"/>
      <c r="H222" s="34"/>
      <c r="I222" s="345"/>
      <c r="J222" s="346"/>
      <c r="K222" s="346"/>
      <c r="L222" s="346"/>
      <c r="M222" s="346"/>
      <c r="N222" s="346"/>
      <c r="O222" s="346"/>
      <c r="P222" s="346"/>
      <c r="Q222" s="346"/>
      <c r="R222" s="347"/>
      <c r="S222" s="347"/>
      <c r="T222" s="347"/>
      <c r="U222" s="347"/>
      <c r="V222" s="347"/>
      <c r="W222" s="347"/>
      <c r="X222" s="347"/>
      <c r="Y222" s="347"/>
    </row>
    <row r="223" spans="1:25" s="339" customFormat="1">
      <c r="A223" s="741">
        <v>185</v>
      </c>
      <c r="B223" s="387" t="s">
        <v>268</v>
      </c>
      <c r="C223" s="323" t="s">
        <v>1371</v>
      </c>
      <c r="D223" s="343" t="s">
        <v>482</v>
      </c>
      <c r="E223" s="321"/>
      <c r="F223" s="34"/>
      <c r="G223" s="34"/>
      <c r="H223" s="34"/>
      <c r="I223" s="345"/>
      <c r="J223" s="346"/>
      <c r="K223" s="346"/>
      <c r="L223" s="346"/>
      <c r="M223" s="346"/>
      <c r="N223" s="346"/>
      <c r="O223" s="346"/>
      <c r="P223" s="346"/>
      <c r="Q223" s="346"/>
      <c r="R223" s="347"/>
      <c r="S223" s="347"/>
      <c r="T223" s="347"/>
      <c r="U223" s="347"/>
      <c r="V223" s="347"/>
      <c r="W223" s="347"/>
      <c r="X223" s="347"/>
      <c r="Y223" s="347"/>
    </row>
    <row r="224" spans="1:25" s="339" customFormat="1">
      <c r="A224" s="741">
        <v>186</v>
      </c>
      <c r="B224" s="387" t="s">
        <v>269</v>
      </c>
      <c r="C224" s="323" t="s">
        <v>1371</v>
      </c>
      <c r="D224" s="343" t="s">
        <v>482</v>
      </c>
      <c r="E224" s="321"/>
      <c r="F224" s="34"/>
      <c r="G224" s="34"/>
      <c r="H224" s="34"/>
      <c r="I224" s="345"/>
      <c r="J224" s="346"/>
      <c r="K224" s="346"/>
      <c r="L224" s="346"/>
      <c r="M224" s="346"/>
      <c r="N224" s="346"/>
      <c r="O224" s="346"/>
      <c r="P224" s="346"/>
      <c r="Q224" s="346"/>
      <c r="R224" s="347"/>
      <c r="S224" s="347"/>
      <c r="T224" s="347"/>
      <c r="U224" s="347"/>
      <c r="V224" s="347"/>
      <c r="W224" s="347"/>
      <c r="X224" s="347"/>
      <c r="Y224" s="347"/>
    </row>
    <row r="225" spans="1:25" s="339" customFormat="1">
      <c r="A225" s="741">
        <v>187</v>
      </c>
      <c r="B225" s="387" t="s">
        <v>270</v>
      </c>
      <c r="C225" s="323" t="s">
        <v>1371</v>
      </c>
      <c r="D225" s="343" t="s">
        <v>482</v>
      </c>
      <c r="E225" s="321"/>
      <c r="F225" s="34"/>
      <c r="G225" s="34"/>
      <c r="H225" s="34"/>
      <c r="I225" s="345"/>
      <c r="J225" s="346"/>
      <c r="K225" s="346"/>
      <c r="L225" s="346"/>
      <c r="M225" s="346"/>
      <c r="N225" s="346"/>
      <c r="O225" s="346"/>
      <c r="P225" s="346"/>
      <c r="Q225" s="346"/>
      <c r="R225" s="347"/>
      <c r="S225" s="347"/>
      <c r="T225" s="347"/>
      <c r="U225" s="347"/>
      <c r="V225" s="347"/>
      <c r="W225" s="347"/>
      <c r="X225" s="347"/>
      <c r="Y225" s="347"/>
    </row>
    <row r="226" spans="1:25" s="339" customFormat="1">
      <c r="A226" s="741">
        <v>188</v>
      </c>
      <c r="B226" s="387" t="s">
        <v>271</v>
      </c>
      <c r="C226" s="323" t="s">
        <v>1371</v>
      </c>
      <c r="D226" s="343" t="s">
        <v>482</v>
      </c>
      <c r="E226" s="321"/>
      <c r="F226" s="34"/>
      <c r="G226" s="34"/>
      <c r="H226" s="34"/>
      <c r="I226" s="345"/>
      <c r="J226" s="346"/>
      <c r="K226" s="346"/>
      <c r="L226" s="346"/>
      <c r="M226" s="346"/>
      <c r="N226" s="346"/>
      <c r="O226" s="346"/>
      <c r="P226" s="346"/>
      <c r="Q226" s="346"/>
      <c r="R226" s="347"/>
      <c r="S226" s="347"/>
      <c r="T226" s="347"/>
      <c r="U226" s="347"/>
      <c r="V226" s="347"/>
      <c r="W226" s="347"/>
      <c r="X226" s="347"/>
      <c r="Y226" s="347"/>
    </row>
    <row r="227" spans="1:25" s="339" customFormat="1">
      <c r="A227" s="741">
        <v>189</v>
      </c>
      <c r="B227" s="387" t="s">
        <v>272</v>
      </c>
      <c r="C227" s="323" t="s">
        <v>1371</v>
      </c>
      <c r="D227" s="343" t="s">
        <v>482</v>
      </c>
      <c r="E227" s="321"/>
      <c r="F227" s="34"/>
      <c r="G227" s="34"/>
      <c r="H227" s="34"/>
      <c r="I227" s="345"/>
      <c r="J227" s="346"/>
      <c r="K227" s="346"/>
      <c r="L227" s="346"/>
      <c r="M227" s="346"/>
      <c r="N227" s="346"/>
      <c r="O227" s="346"/>
      <c r="P227" s="346"/>
      <c r="Q227" s="346"/>
      <c r="R227" s="347"/>
      <c r="S227" s="347"/>
      <c r="T227" s="347"/>
      <c r="U227" s="347"/>
      <c r="V227" s="347"/>
      <c r="W227" s="347"/>
      <c r="X227" s="347"/>
      <c r="Y227" s="347"/>
    </row>
    <row r="228" spans="1:25" s="339" customFormat="1">
      <c r="A228" s="741">
        <v>190</v>
      </c>
      <c r="B228" s="387" t="s">
        <v>273</v>
      </c>
      <c r="C228" s="323" t="s">
        <v>1371</v>
      </c>
      <c r="D228" s="343" t="s">
        <v>482</v>
      </c>
      <c r="E228" s="321"/>
      <c r="F228" s="34"/>
      <c r="G228" s="34"/>
      <c r="H228" s="34"/>
      <c r="I228" s="345"/>
      <c r="J228" s="346"/>
      <c r="K228" s="346"/>
      <c r="L228" s="346"/>
      <c r="M228" s="346"/>
      <c r="N228" s="346"/>
      <c r="O228" s="346"/>
      <c r="P228" s="346"/>
      <c r="Q228" s="346"/>
      <c r="R228" s="347"/>
      <c r="S228" s="347"/>
      <c r="T228" s="347"/>
      <c r="U228" s="347"/>
      <c r="V228" s="347"/>
      <c r="W228" s="347"/>
      <c r="X228" s="347"/>
      <c r="Y228" s="347"/>
    </row>
    <row r="229" spans="1:25" s="339" customFormat="1">
      <c r="A229" s="741">
        <v>191</v>
      </c>
      <c r="B229" s="387" t="s">
        <v>274</v>
      </c>
      <c r="C229" s="323" t="s">
        <v>1371</v>
      </c>
      <c r="D229" s="343" t="s">
        <v>482</v>
      </c>
      <c r="E229" s="321"/>
      <c r="F229" s="34"/>
      <c r="G229" s="34"/>
      <c r="H229" s="34"/>
      <c r="I229" s="345"/>
      <c r="J229" s="346"/>
      <c r="K229" s="346"/>
      <c r="L229" s="346"/>
      <c r="M229" s="346"/>
      <c r="N229" s="346"/>
      <c r="O229" s="346"/>
      <c r="P229" s="346"/>
      <c r="Q229" s="346"/>
      <c r="R229" s="347"/>
      <c r="S229" s="347"/>
      <c r="T229" s="347"/>
      <c r="U229" s="347"/>
      <c r="V229" s="347"/>
      <c r="W229" s="347"/>
      <c r="X229" s="347"/>
      <c r="Y229" s="347"/>
    </row>
    <row r="230" spans="1:25" s="339" customFormat="1">
      <c r="A230" s="741">
        <v>192</v>
      </c>
      <c r="B230" s="387" t="s">
        <v>275</v>
      </c>
      <c r="C230" s="323" t="s">
        <v>1371</v>
      </c>
      <c r="D230" s="343" t="s">
        <v>482</v>
      </c>
      <c r="E230" s="321"/>
      <c r="F230" s="34"/>
      <c r="G230" s="34"/>
      <c r="H230" s="34"/>
      <c r="I230" s="345"/>
      <c r="J230" s="346"/>
      <c r="K230" s="346"/>
      <c r="L230" s="346"/>
      <c r="M230" s="346"/>
      <c r="N230" s="346"/>
      <c r="O230" s="346"/>
      <c r="P230" s="346"/>
      <c r="Q230" s="346"/>
      <c r="R230" s="347"/>
      <c r="S230" s="347"/>
      <c r="T230" s="347"/>
      <c r="U230" s="347"/>
      <c r="V230" s="347"/>
      <c r="W230" s="347"/>
      <c r="X230" s="347"/>
      <c r="Y230" s="347"/>
    </row>
    <row r="231" spans="1:25" s="339" customFormat="1">
      <c r="A231" s="741">
        <v>193</v>
      </c>
      <c r="B231" s="387" t="s">
        <v>276</v>
      </c>
      <c r="C231" s="323" t="s">
        <v>1371</v>
      </c>
      <c r="D231" s="343" t="s">
        <v>482</v>
      </c>
      <c r="E231" s="321"/>
      <c r="F231" s="34"/>
      <c r="G231" s="34"/>
      <c r="H231" s="34"/>
      <c r="I231" s="345"/>
      <c r="J231" s="346"/>
      <c r="K231" s="346"/>
      <c r="L231" s="346"/>
      <c r="M231" s="346"/>
      <c r="N231" s="346"/>
      <c r="O231" s="346"/>
      <c r="P231" s="346"/>
      <c r="Q231" s="346"/>
      <c r="R231" s="347"/>
      <c r="S231" s="347"/>
      <c r="T231" s="347"/>
      <c r="U231" s="347"/>
      <c r="V231" s="347"/>
      <c r="W231" s="347"/>
      <c r="X231" s="347"/>
      <c r="Y231" s="347"/>
    </row>
    <row r="232" spans="1:25" s="339" customFormat="1">
      <c r="A232" s="741">
        <v>194</v>
      </c>
      <c r="B232" s="387" t="s">
        <v>277</v>
      </c>
      <c r="C232" s="323" t="s">
        <v>1371</v>
      </c>
      <c r="D232" s="343" t="s">
        <v>482</v>
      </c>
      <c r="E232" s="321"/>
      <c r="F232" s="34"/>
      <c r="G232" s="34"/>
      <c r="H232" s="34"/>
      <c r="I232" s="345"/>
      <c r="J232" s="346"/>
      <c r="K232" s="346"/>
      <c r="L232" s="346"/>
      <c r="M232" s="346"/>
      <c r="N232" s="346"/>
      <c r="O232" s="346"/>
      <c r="P232" s="346"/>
      <c r="Q232" s="346"/>
      <c r="R232" s="347"/>
      <c r="S232" s="347"/>
      <c r="T232" s="347"/>
      <c r="U232" s="347"/>
      <c r="V232" s="347"/>
      <c r="W232" s="347"/>
      <c r="X232" s="347"/>
      <c r="Y232" s="347"/>
    </row>
    <row r="233" spans="1:25" s="339" customFormat="1">
      <c r="A233" s="741">
        <v>195</v>
      </c>
      <c r="B233" s="387" t="s">
        <v>278</v>
      </c>
      <c r="C233" s="323" t="s">
        <v>1371</v>
      </c>
      <c r="D233" s="343" t="s">
        <v>482</v>
      </c>
      <c r="E233" s="321"/>
      <c r="F233" s="34"/>
      <c r="G233" s="34"/>
      <c r="H233" s="34"/>
      <c r="I233" s="345"/>
      <c r="J233" s="346"/>
      <c r="K233" s="346"/>
      <c r="L233" s="346"/>
      <c r="M233" s="346"/>
      <c r="N233" s="346"/>
      <c r="O233" s="346"/>
      <c r="P233" s="346"/>
      <c r="Q233" s="346"/>
      <c r="R233" s="347"/>
      <c r="S233" s="347"/>
      <c r="T233" s="347"/>
      <c r="U233" s="347"/>
      <c r="V233" s="347"/>
      <c r="W233" s="347"/>
      <c r="X233" s="347"/>
      <c r="Y233" s="347"/>
    </row>
    <row r="234" spans="1:25" s="339" customFormat="1">
      <c r="A234" s="741">
        <v>196</v>
      </c>
      <c r="B234" s="387" t="s">
        <v>279</v>
      </c>
      <c r="C234" s="323" t="s">
        <v>1371</v>
      </c>
      <c r="D234" s="343" t="s">
        <v>482</v>
      </c>
      <c r="E234" s="321"/>
      <c r="F234" s="34"/>
      <c r="G234" s="34"/>
      <c r="H234" s="34"/>
      <c r="I234" s="345"/>
      <c r="J234" s="346"/>
      <c r="K234" s="346"/>
      <c r="L234" s="346"/>
      <c r="M234" s="346"/>
      <c r="N234" s="346"/>
      <c r="O234" s="346"/>
      <c r="P234" s="346"/>
      <c r="Q234" s="346"/>
      <c r="R234" s="347"/>
      <c r="S234" s="347"/>
      <c r="T234" s="347"/>
      <c r="U234" s="347"/>
      <c r="V234" s="347"/>
      <c r="W234" s="347"/>
      <c r="X234" s="347"/>
      <c r="Y234" s="347"/>
    </row>
    <row r="235" spans="1:25" s="339" customFormat="1">
      <c r="A235" s="741">
        <v>197</v>
      </c>
      <c r="B235" s="387" t="s">
        <v>280</v>
      </c>
      <c r="C235" s="323" t="s">
        <v>1371</v>
      </c>
      <c r="D235" s="343" t="s">
        <v>482</v>
      </c>
      <c r="E235" s="321"/>
      <c r="F235" s="34"/>
      <c r="G235" s="34"/>
      <c r="H235" s="34"/>
      <c r="I235" s="345"/>
      <c r="J235" s="346"/>
      <c r="K235" s="346"/>
      <c r="L235" s="346"/>
      <c r="M235" s="346"/>
      <c r="N235" s="346"/>
      <c r="O235" s="346"/>
      <c r="P235" s="346"/>
      <c r="Q235" s="346"/>
      <c r="R235" s="347"/>
      <c r="S235" s="347"/>
      <c r="T235" s="347"/>
      <c r="U235" s="347"/>
      <c r="V235" s="347"/>
      <c r="W235" s="347"/>
      <c r="X235" s="347"/>
      <c r="Y235" s="347"/>
    </row>
    <row r="236" spans="1:25" s="339" customFormat="1">
      <c r="A236" s="741">
        <v>198</v>
      </c>
      <c r="B236" s="387" t="s">
        <v>281</v>
      </c>
      <c r="C236" s="323" t="s">
        <v>1371</v>
      </c>
      <c r="D236" s="343" t="s">
        <v>482</v>
      </c>
      <c r="E236" s="321"/>
      <c r="F236" s="34"/>
      <c r="G236" s="34"/>
      <c r="H236" s="34"/>
      <c r="I236" s="345"/>
      <c r="J236" s="346"/>
      <c r="K236" s="346"/>
      <c r="L236" s="346"/>
      <c r="M236" s="346"/>
      <c r="N236" s="346"/>
      <c r="O236" s="346"/>
      <c r="P236" s="346"/>
      <c r="Q236" s="346"/>
      <c r="R236" s="347"/>
      <c r="S236" s="347"/>
      <c r="T236" s="347"/>
      <c r="U236" s="347"/>
      <c r="V236" s="347"/>
      <c r="W236" s="347"/>
      <c r="X236" s="347"/>
      <c r="Y236" s="347"/>
    </row>
    <row r="237" spans="1:25" s="339" customFormat="1">
      <c r="A237" s="741">
        <v>199</v>
      </c>
      <c r="B237" s="387" t="s">
        <v>282</v>
      </c>
      <c r="C237" s="323" t="s">
        <v>1371</v>
      </c>
      <c r="D237" s="343" t="s">
        <v>482</v>
      </c>
      <c r="E237" s="321"/>
      <c r="F237" s="34"/>
      <c r="G237" s="34"/>
      <c r="H237" s="34"/>
      <c r="I237" s="345"/>
      <c r="J237" s="346"/>
      <c r="K237" s="346"/>
      <c r="L237" s="346"/>
      <c r="M237" s="346"/>
      <c r="N237" s="346"/>
      <c r="O237" s="346"/>
      <c r="P237" s="346"/>
      <c r="Q237" s="346"/>
      <c r="R237" s="347"/>
      <c r="S237" s="347"/>
      <c r="T237" s="347"/>
      <c r="U237" s="347"/>
      <c r="V237" s="347"/>
      <c r="W237" s="347"/>
      <c r="X237" s="347"/>
      <c r="Y237" s="347"/>
    </row>
    <row r="238" spans="1:25" s="339" customFormat="1">
      <c r="A238" s="741">
        <v>200</v>
      </c>
      <c r="B238" s="387" t="s">
        <v>283</v>
      </c>
      <c r="C238" s="323" t="s">
        <v>1371</v>
      </c>
      <c r="D238" s="343" t="s">
        <v>482</v>
      </c>
      <c r="E238" s="321"/>
      <c r="F238" s="34"/>
      <c r="G238" s="34"/>
      <c r="H238" s="34"/>
      <c r="I238" s="345"/>
      <c r="J238" s="346"/>
      <c r="K238" s="346"/>
      <c r="L238" s="346"/>
      <c r="M238" s="346"/>
      <c r="N238" s="346"/>
      <c r="O238" s="346"/>
      <c r="P238" s="346"/>
      <c r="Q238" s="346"/>
      <c r="R238" s="347"/>
      <c r="S238" s="347"/>
      <c r="T238" s="347"/>
      <c r="U238" s="347"/>
      <c r="V238" s="347"/>
      <c r="W238" s="347"/>
      <c r="X238" s="347"/>
      <c r="Y238" s="347"/>
    </row>
    <row r="239" spans="1:25" s="339" customFormat="1">
      <c r="A239" s="741">
        <v>201</v>
      </c>
      <c r="B239" s="387" t="s">
        <v>284</v>
      </c>
      <c r="C239" s="323" t="s">
        <v>1371</v>
      </c>
      <c r="D239" s="343" t="s">
        <v>482</v>
      </c>
      <c r="E239" s="321"/>
      <c r="F239" s="34"/>
      <c r="G239" s="34"/>
      <c r="H239" s="34"/>
      <c r="I239" s="345"/>
      <c r="J239" s="346"/>
      <c r="K239" s="346"/>
      <c r="L239" s="346"/>
      <c r="M239" s="346"/>
      <c r="N239" s="346"/>
      <c r="O239" s="346"/>
      <c r="P239" s="346"/>
      <c r="Q239" s="346"/>
      <c r="R239" s="347"/>
      <c r="S239" s="347"/>
      <c r="T239" s="347"/>
      <c r="U239" s="347"/>
      <c r="V239" s="347"/>
      <c r="W239" s="347"/>
      <c r="X239" s="347"/>
      <c r="Y239" s="347"/>
    </row>
    <row r="240" spans="1:25" s="339" customFormat="1">
      <c r="A240" s="741">
        <v>202</v>
      </c>
      <c r="B240" s="387" t="s">
        <v>285</v>
      </c>
      <c r="C240" s="323" t="s">
        <v>1371</v>
      </c>
      <c r="D240" s="343" t="s">
        <v>482</v>
      </c>
      <c r="E240" s="321"/>
      <c r="F240" s="34"/>
      <c r="G240" s="34"/>
      <c r="H240" s="34"/>
      <c r="I240" s="345"/>
      <c r="J240" s="346"/>
      <c r="K240" s="346"/>
      <c r="L240" s="346"/>
      <c r="M240" s="346"/>
      <c r="N240" s="346"/>
      <c r="O240" s="346"/>
      <c r="P240" s="346"/>
      <c r="Q240" s="346"/>
      <c r="R240" s="347"/>
      <c r="S240" s="347"/>
      <c r="T240" s="347"/>
      <c r="U240" s="347"/>
      <c r="V240" s="347"/>
      <c r="W240" s="347"/>
      <c r="X240" s="347"/>
      <c r="Y240" s="347"/>
    </row>
    <row r="241" spans="1:25" s="339" customFormat="1">
      <c r="A241" s="741">
        <v>203</v>
      </c>
      <c r="B241" s="387" t="s">
        <v>286</v>
      </c>
      <c r="C241" s="323" t="s">
        <v>1371</v>
      </c>
      <c r="D241" s="343" t="s">
        <v>482</v>
      </c>
      <c r="E241" s="321"/>
      <c r="F241" s="34"/>
      <c r="G241" s="34"/>
      <c r="H241" s="34"/>
      <c r="I241" s="345"/>
      <c r="J241" s="346"/>
      <c r="K241" s="346"/>
      <c r="L241" s="346"/>
      <c r="M241" s="346"/>
      <c r="N241" s="346"/>
      <c r="O241" s="346"/>
      <c r="P241" s="346"/>
      <c r="Q241" s="346"/>
      <c r="R241" s="347"/>
      <c r="S241" s="347"/>
      <c r="T241" s="347"/>
      <c r="U241" s="347"/>
      <c r="V241" s="347"/>
      <c r="W241" s="347"/>
      <c r="X241" s="347"/>
      <c r="Y241" s="347"/>
    </row>
    <row r="242" spans="1:25" s="339" customFormat="1">
      <c r="A242" s="741">
        <v>204</v>
      </c>
      <c r="B242" s="387" t="s">
        <v>287</v>
      </c>
      <c r="C242" s="323" t="s">
        <v>1371</v>
      </c>
      <c r="D242" s="343" t="s">
        <v>482</v>
      </c>
      <c r="E242" s="321"/>
      <c r="F242" s="34"/>
      <c r="G242" s="34"/>
      <c r="H242" s="34"/>
      <c r="I242" s="345"/>
      <c r="J242" s="346"/>
      <c r="K242" s="346"/>
      <c r="L242" s="346"/>
      <c r="M242" s="346"/>
      <c r="N242" s="346"/>
      <c r="O242" s="346"/>
      <c r="P242" s="346"/>
      <c r="Q242" s="346"/>
      <c r="R242" s="347"/>
      <c r="S242" s="347"/>
      <c r="T242" s="347"/>
      <c r="U242" s="347"/>
      <c r="V242" s="347"/>
      <c r="W242" s="347"/>
      <c r="X242" s="347"/>
      <c r="Y242" s="347"/>
    </row>
    <row r="243" spans="1:25" s="339" customFormat="1">
      <c r="A243" s="741">
        <v>205</v>
      </c>
      <c r="B243" s="387" t="s">
        <v>288</v>
      </c>
      <c r="C243" s="323" t="s">
        <v>1371</v>
      </c>
      <c r="D243" s="343" t="s">
        <v>482</v>
      </c>
      <c r="E243" s="321"/>
      <c r="F243" s="34"/>
      <c r="G243" s="34"/>
      <c r="H243" s="34"/>
      <c r="I243" s="345"/>
      <c r="J243" s="346"/>
      <c r="K243" s="346"/>
      <c r="L243" s="346"/>
      <c r="M243" s="346"/>
      <c r="N243" s="346"/>
      <c r="O243" s="346"/>
      <c r="P243" s="346"/>
      <c r="Q243" s="346"/>
      <c r="R243" s="347"/>
      <c r="S243" s="347"/>
      <c r="T243" s="347"/>
      <c r="U243" s="347"/>
      <c r="V243" s="347"/>
      <c r="W243" s="347"/>
      <c r="X243" s="347"/>
      <c r="Y243" s="347"/>
    </row>
    <row r="244" spans="1:25" s="339" customFormat="1">
      <c r="A244" s="741">
        <v>206</v>
      </c>
      <c r="B244" s="387" t="s">
        <v>289</v>
      </c>
      <c r="C244" s="323" t="s">
        <v>1371</v>
      </c>
      <c r="D244" s="343" t="s">
        <v>482</v>
      </c>
      <c r="E244" s="321"/>
      <c r="F244" s="34"/>
      <c r="G244" s="34"/>
      <c r="H244" s="34"/>
      <c r="I244" s="345"/>
      <c r="J244" s="346"/>
      <c r="K244" s="346"/>
      <c r="L244" s="346"/>
      <c r="M244" s="346"/>
      <c r="N244" s="346"/>
      <c r="O244" s="346"/>
      <c r="P244" s="346"/>
      <c r="Q244" s="346"/>
      <c r="R244" s="347"/>
      <c r="S244" s="347"/>
      <c r="T244" s="347"/>
      <c r="U244" s="347"/>
      <c r="V244" s="347"/>
      <c r="W244" s="347"/>
      <c r="X244" s="347"/>
      <c r="Y244" s="347"/>
    </row>
    <row r="245" spans="1:25" s="339" customFormat="1">
      <c r="A245" s="741">
        <v>207</v>
      </c>
      <c r="B245" s="387" t="s">
        <v>290</v>
      </c>
      <c r="C245" s="323" t="s">
        <v>1371</v>
      </c>
      <c r="D245" s="343" t="s">
        <v>482</v>
      </c>
      <c r="E245" s="321"/>
      <c r="F245" s="34"/>
      <c r="G245" s="34"/>
      <c r="H245" s="34"/>
      <c r="I245" s="345"/>
      <c r="J245" s="346"/>
      <c r="K245" s="346"/>
      <c r="L245" s="346"/>
      <c r="M245" s="346"/>
      <c r="N245" s="346"/>
      <c r="O245" s="346"/>
      <c r="P245" s="346"/>
      <c r="Q245" s="346"/>
      <c r="R245" s="347"/>
      <c r="S245" s="347"/>
      <c r="T245" s="347"/>
      <c r="U245" s="347"/>
      <c r="V245" s="347"/>
      <c r="W245" s="347"/>
      <c r="X245" s="347"/>
      <c r="Y245" s="347"/>
    </row>
    <row r="246" spans="1:25" s="339" customFormat="1">
      <c r="A246" s="741">
        <v>208</v>
      </c>
      <c r="B246" s="387" t="s">
        <v>291</v>
      </c>
      <c r="C246" s="323" t="s">
        <v>1371</v>
      </c>
      <c r="D246" s="343" t="s">
        <v>482</v>
      </c>
      <c r="E246" s="321"/>
      <c r="F246" s="34"/>
      <c r="G246" s="34"/>
      <c r="H246" s="34"/>
      <c r="I246" s="345"/>
      <c r="J246" s="346"/>
      <c r="K246" s="346"/>
      <c r="L246" s="346"/>
      <c r="M246" s="346"/>
      <c r="N246" s="346"/>
      <c r="O246" s="346"/>
      <c r="P246" s="346"/>
      <c r="Q246" s="346"/>
      <c r="R246" s="347"/>
      <c r="S246" s="347"/>
      <c r="T246" s="347"/>
      <c r="U246" s="347"/>
      <c r="V246" s="347"/>
      <c r="W246" s="347"/>
      <c r="X246" s="347"/>
      <c r="Y246" s="347"/>
    </row>
    <row r="247" spans="1:25" s="410" customFormat="1">
      <c r="A247" s="741">
        <v>209</v>
      </c>
      <c r="B247" s="387" t="s">
        <v>292</v>
      </c>
      <c r="C247" s="323" t="s">
        <v>1371</v>
      </c>
      <c r="D247" s="343" t="s">
        <v>482</v>
      </c>
      <c r="E247" s="321"/>
      <c r="F247" s="411"/>
      <c r="G247" s="411"/>
      <c r="H247" s="411"/>
      <c r="I247" s="412"/>
      <c r="J247" s="413"/>
      <c r="K247" s="413"/>
      <c r="L247" s="413"/>
      <c r="M247" s="413"/>
      <c r="N247" s="413"/>
      <c r="O247" s="413"/>
      <c r="P247" s="413"/>
      <c r="Q247" s="413"/>
      <c r="R247" s="414"/>
      <c r="S247" s="414"/>
      <c r="T247" s="414"/>
      <c r="U247" s="414"/>
      <c r="V247" s="414"/>
      <c r="W247" s="414"/>
      <c r="X247" s="414"/>
      <c r="Y247" s="414"/>
    </row>
    <row r="248" spans="1:25" s="339" customFormat="1">
      <c r="A248" s="741">
        <v>210</v>
      </c>
      <c r="B248" s="416" t="s">
        <v>1396</v>
      </c>
      <c r="C248" s="417" t="s">
        <v>1351</v>
      </c>
      <c r="D248" s="415" t="s">
        <v>482</v>
      </c>
      <c r="E248" s="321"/>
      <c r="F248" s="34"/>
      <c r="G248" s="34"/>
      <c r="H248" s="34"/>
      <c r="I248" s="345"/>
      <c r="J248" s="346"/>
      <c r="K248" s="346"/>
      <c r="L248" s="346"/>
      <c r="M248" s="346"/>
      <c r="N248" s="346"/>
      <c r="O248" s="346"/>
      <c r="P248" s="346"/>
      <c r="Q248" s="346"/>
      <c r="R248" s="347"/>
      <c r="S248" s="347"/>
      <c r="T248" s="347"/>
      <c r="U248" s="347"/>
      <c r="V248" s="347"/>
      <c r="W248" s="347"/>
      <c r="X248" s="347"/>
      <c r="Y248" s="347"/>
    </row>
    <row r="249" spans="1:25" s="339" customFormat="1">
      <c r="A249" s="741">
        <v>211</v>
      </c>
      <c r="B249" s="378" t="s">
        <v>293</v>
      </c>
      <c r="C249" s="323"/>
      <c r="D249" s="343" t="s">
        <v>1362</v>
      </c>
      <c r="E249" s="321"/>
      <c r="F249" s="34"/>
      <c r="G249" s="34"/>
      <c r="H249" s="34"/>
      <c r="I249" s="345"/>
      <c r="J249" s="346"/>
      <c r="K249" s="346"/>
      <c r="L249" s="346"/>
      <c r="M249" s="346"/>
      <c r="N249" s="346"/>
      <c r="O249" s="346"/>
      <c r="P249" s="346"/>
      <c r="Q249" s="346"/>
      <c r="R249" s="347"/>
      <c r="S249" s="347"/>
      <c r="T249" s="347"/>
      <c r="U249" s="347"/>
      <c r="V249" s="347"/>
      <c r="W249" s="347"/>
      <c r="X249" s="347"/>
      <c r="Y249" s="347"/>
    </row>
    <row r="250" spans="1:25" s="339" customFormat="1">
      <c r="A250" s="741">
        <v>212</v>
      </c>
      <c r="B250" s="378" t="s">
        <v>294</v>
      </c>
      <c r="C250" s="323"/>
      <c r="D250" s="343" t="s">
        <v>1362</v>
      </c>
      <c r="E250" s="321"/>
      <c r="F250" s="34"/>
      <c r="G250" s="34"/>
      <c r="H250" s="34"/>
      <c r="I250" s="345"/>
      <c r="J250" s="346"/>
      <c r="K250" s="346"/>
      <c r="L250" s="346"/>
      <c r="M250" s="346"/>
      <c r="N250" s="346"/>
      <c r="O250" s="346"/>
      <c r="P250" s="346"/>
      <c r="Q250" s="346"/>
      <c r="R250" s="347"/>
      <c r="S250" s="347"/>
      <c r="T250" s="347"/>
      <c r="U250" s="347"/>
      <c r="V250" s="347"/>
      <c r="W250" s="347"/>
      <c r="X250" s="347"/>
      <c r="Y250" s="347"/>
    </row>
    <row r="251" spans="1:25" s="339" customFormat="1">
      <c r="A251" s="741">
        <v>213</v>
      </c>
      <c r="B251" s="378" t="s">
        <v>295</v>
      </c>
      <c r="C251" s="323"/>
      <c r="D251" s="343" t="s">
        <v>1362</v>
      </c>
      <c r="E251" s="321"/>
      <c r="F251" s="34"/>
      <c r="G251" s="34"/>
      <c r="H251" s="34"/>
      <c r="I251" s="345"/>
      <c r="J251" s="346"/>
      <c r="K251" s="346"/>
      <c r="L251" s="346"/>
      <c r="M251" s="346"/>
      <c r="N251" s="346"/>
      <c r="O251" s="346"/>
      <c r="P251" s="346"/>
      <c r="Q251" s="346"/>
      <c r="R251" s="347"/>
      <c r="S251" s="347"/>
      <c r="T251" s="347"/>
      <c r="U251" s="347"/>
      <c r="V251" s="347"/>
      <c r="W251" s="347"/>
      <c r="X251" s="347"/>
      <c r="Y251" s="347"/>
    </row>
    <row r="252" spans="1:25" s="339" customFormat="1">
      <c r="A252" s="741">
        <v>214</v>
      </c>
      <c r="B252" s="378" t="s">
        <v>296</v>
      </c>
      <c r="C252" s="323"/>
      <c r="D252" s="343" t="s">
        <v>1362</v>
      </c>
      <c r="E252" s="321"/>
      <c r="F252" s="34"/>
      <c r="G252" s="34"/>
      <c r="H252" s="34"/>
      <c r="I252" s="345"/>
      <c r="J252" s="346"/>
      <c r="K252" s="346"/>
      <c r="L252" s="346"/>
      <c r="M252" s="346"/>
      <c r="N252" s="346"/>
      <c r="O252" s="346"/>
      <c r="P252" s="346"/>
      <c r="Q252" s="346"/>
      <c r="R252" s="347"/>
      <c r="S252" s="347"/>
      <c r="T252" s="347"/>
      <c r="U252" s="347"/>
      <c r="V252" s="347"/>
      <c r="W252" s="347"/>
      <c r="X252" s="347"/>
      <c r="Y252" s="347"/>
    </row>
    <row r="253" spans="1:25" s="339" customFormat="1">
      <c r="A253" s="741">
        <v>215</v>
      </c>
      <c r="B253" s="385" t="s">
        <v>297</v>
      </c>
      <c r="C253" s="323"/>
      <c r="D253" s="343" t="s">
        <v>1362</v>
      </c>
      <c r="E253" s="321"/>
      <c r="F253" s="34"/>
      <c r="G253" s="34"/>
      <c r="H253" s="34"/>
      <c r="I253" s="345"/>
      <c r="J253" s="346"/>
      <c r="K253" s="346"/>
      <c r="L253" s="346"/>
      <c r="M253" s="346"/>
      <c r="N253" s="346"/>
      <c r="O253" s="346"/>
      <c r="P253" s="346"/>
      <c r="Q253" s="346"/>
      <c r="R253" s="347"/>
      <c r="S253" s="347"/>
      <c r="T253" s="347"/>
      <c r="U253" s="347"/>
      <c r="V253" s="347"/>
      <c r="W253" s="347"/>
      <c r="X253" s="347"/>
      <c r="Y253" s="347"/>
    </row>
    <row r="254" spans="1:25" s="339" customFormat="1">
      <c r="A254" s="741">
        <v>216</v>
      </c>
      <c r="B254" s="428" t="s">
        <v>1439</v>
      </c>
      <c r="C254" s="323"/>
      <c r="D254" s="343" t="s">
        <v>1362</v>
      </c>
      <c r="E254" s="321"/>
      <c r="F254" s="34"/>
      <c r="G254" s="34"/>
      <c r="H254" s="34"/>
      <c r="I254" s="345"/>
      <c r="J254" s="346"/>
      <c r="K254" s="346"/>
      <c r="L254" s="346"/>
      <c r="M254" s="346"/>
      <c r="N254" s="346"/>
      <c r="O254" s="346"/>
      <c r="P254" s="346"/>
      <c r="Q254" s="346"/>
      <c r="R254" s="347"/>
      <c r="S254" s="347"/>
      <c r="T254" s="347"/>
      <c r="U254" s="347"/>
      <c r="V254" s="347"/>
      <c r="W254" s="347"/>
      <c r="X254" s="347"/>
      <c r="Y254" s="347"/>
    </row>
    <row r="255" spans="1:25" s="339" customFormat="1">
      <c r="A255" s="741">
        <v>217</v>
      </c>
      <c r="B255" s="357" t="s">
        <v>1354</v>
      </c>
      <c r="C255" s="323"/>
      <c r="D255" s="343" t="s">
        <v>1372</v>
      </c>
      <c r="E255" s="321">
        <v>0</v>
      </c>
      <c r="F255" s="34">
        <v>0</v>
      </c>
      <c r="G255" s="34">
        <v>6</v>
      </c>
      <c r="H255" s="34">
        <v>0</v>
      </c>
      <c r="I255" s="345">
        <f>E255+F255+G255+H255</f>
        <v>6</v>
      </c>
      <c r="J255" s="346"/>
      <c r="K255" s="346"/>
      <c r="L255" s="346"/>
      <c r="M255" s="346"/>
      <c r="N255" s="346"/>
      <c r="O255" s="346"/>
      <c r="P255" s="346"/>
      <c r="Q255" s="346"/>
      <c r="R255" s="347"/>
      <c r="S255" s="347"/>
      <c r="T255" s="347"/>
      <c r="U255" s="347"/>
      <c r="V255" s="347"/>
      <c r="W255" s="347"/>
      <c r="X255" s="347"/>
      <c r="Y255" s="347"/>
    </row>
    <row r="256" spans="1:25" s="339" customFormat="1">
      <c r="A256" s="741">
        <v>218</v>
      </c>
      <c r="B256" s="357" t="s">
        <v>299</v>
      </c>
      <c r="C256" s="323"/>
      <c r="D256" s="343" t="s">
        <v>1372</v>
      </c>
      <c r="E256" s="321">
        <v>57</v>
      </c>
      <c r="F256" s="34">
        <v>76</v>
      </c>
      <c r="G256" s="34">
        <v>619</v>
      </c>
      <c r="H256" s="34">
        <v>3627</v>
      </c>
      <c r="I256" s="34">
        <f>SUM(I40:I255)</f>
        <v>4178</v>
      </c>
      <c r="J256" s="34">
        <v>0</v>
      </c>
      <c r="K256" s="34">
        <v>0</v>
      </c>
      <c r="L256" s="34">
        <v>2</v>
      </c>
      <c r="M256" s="34">
        <v>6</v>
      </c>
      <c r="N256" s="34">
        <v>0</v>
      </c>
      <c r="O256" s="34">
        <v>0</v>
      </c>
      <c r="P256" s="34">
        <v>3</v>
      </c>
      <c r="Q256" s="34">
        <v>12</v>
      </c>
      <c r="R256" s="34">
        <v>0</v>
      </c>
      <c r="S256" s="34">
        <v>0</v>
      </c>
      <c r="T256" s="34">
        <v>0</v>
      </c>
      <c r="U256" s="34">
        <v>4</v>
      </c>
      <c r="V256" s="34">
        <v>0</v>
      </c>
      <c r="W256" s="34">
        <v>0</v>
      </c>
      <c r="X256" s="34">
        <v>0</v>
      </c>
      <c r="Y256" s="34">
        <v>4</v>
      </c>
    </row>
    <row r="257" spans="1:25" s="339" customFormat="1">
      <c r="A257" s="741">
        <v>219</v>
      </c>
      <c r="B257" s="357" t="s">
        <v>1373</v>
      </c>
      <c r="C257" s="323"/>
      <c r="D257" s="343" t="s">
        <v>1372</v>
      </c>
      <c r="E257" s="320"/>
      <c r="F257" s="48"/>
      <c r="G257" s="48"/>
      <c r="H257" s="48"/>
      <c r="I257" s="344"/>
      <c r="J257" s="344"/>
      <c r="K257" s="344"/>
      <c r="L257" s="344"/>
      <c r="M257" s="344"/>
      <c r="N257" s="344"/>
      <c r="O257" s="344"/>
      <c r="P257" s="344"/>
      <c r="Q257" s="344"/>
      <c r="R257" s="344"/>
      <c r="S257" s="344"/>
      <c r="T257" s="344"/>
      <c r="U257" s="344"/>
      <c r="V257" s="344"/>
      <c r="W257" s="344"/>
      <c r="X257" s="344"/>
      <c r="Y257" s="344"/>
    </row>
    <row r="258" spans="1:25" s="576" customFormat="1">
      <c r="A258" s="741">
        <v>220</v>
      </c>
      <c r="B258" s="357" t="s">
        <v>300</v>
      </c>
      <c r="C258" s="323"/>
      <c r="D258" s="343" t="s">
        <v>1372</v>
      </c>
      <c r="E258" s="320"/>
      <c r="F258" s="48"/>
      <c r="G258" s="48"/>
      <c r="H258" s="48"/>
      <c r="I258" s="579"/>
      <c r="J258" s="579"/>
      <c r="K258" s="579"/>
      <c r="L258" s="579"/>
      <c r="M258" s="579"/>
      <c r="N258" s="579"/>
      <c r="O258" s="579"/>
      <c r="P258" s="579"/>
      <c r="Q258" s="579"/>
      <c r="R258" s="579"/>
      <c r="S258" s="579"/>
      <c r="T258" s="579"/>
      <c r="U258" s="579"/>
      <c r="V258" s="579"/>
      <c r="W258" s="579"/>
      <c r="X258" s="579"/>
      <c r="Y258" s="579"/>
    </row>
    <row r="259" spans="1:25" s="339" customFormat="1">
      <c r="A259" s="741">
        <v>221</v>
      </c>
      <c r="B259" s="364" t="s">
        <v>301</v>
      </c>
      <c r="C259" s="323"/>
      <c r="D259" s="343" t="s">
        <v>1372</v>
      </c>
      <c r="E259" s="321">
        <v>5</v>
      </c>
      <c r="F259" s="34">
        <v>12</v>
      </c>
      <c r="G259" s="34">
        <v>5</v>
      </c>
      <c r="H259" s="34">
        <v>8</v>
      </c>
      <c r="I259" s="345">
        <f t="shared" ref="I259:I268" si="4">E259+F259+G259+H259</f>
        <v>30</v>
      </c>
      <c r="J259" s="346"/>
      <c r="K259" s="346"/>
      <c r="L259" s="346"/>
      <c r="M259" s="346"/>
      <c r="N259" s="346"/>
      <c r="O259" s="346"/>
      <c r="P259" s="346"/>
      <c r="Q259" s="346"/>
      <c r="R259" s="347"/>
      <c r="S259" s="347"/>
      <c r="T259" s="347"/>
      <c r="U259" s="347"/>
      <c r="V259" s="347"/>
      <c r="W259" s="347"/>
      <c r="X259" s="347"/>
      <c r="Y259" s="347"/>
    </row>
    <row r="260" spans="1:25" s="576" customFormat="1">
      <c r="A260" s="741">
        <v>222</v>
      </c>
      <c r="B260" s="590" t="s">
        <v>1520</v>
      </c>
      <c r="C260" s="552"/>
      <c r="D260" s="578" t="s">
        <v>1372</v>
      </c>
      <c r="E260" s="551"/>
      <c r="F260" s="546"/>
      <c r="G260" s="546"/>
      <c r="H260" s="546"/>
      <c r="I260" s="580"/>
      <c r="J260" s="581"/>
      <c r="K260" s="581"/>
      <c r="L260" s="581"/>
      <c r="M260" s="581"/>
      <c r="N260" s="581"/>
      <c r="O260" s="581"/>
      <c r="P260" s="581"/>
      <c r="Q260" s="581"/>
      <c r="R260" s="582"/>
      <c r="S260" s="582"/>
      <c r="T260" s="582"/>
      <c r="U260" s="582"/>
      <c r="V260" s="582"/>
      <c r="W260" s="582"/>
      <c r="X260" s="582"/>
      <c r="Y260" s="582"/>
    </row>
    <row r="261" spans="1:25" s="339" customFormat="1">
      <c r="A261" s="741">
        <v>223</v>
      </c>
      <c r="B261" s="590" t="s">
        <v>1021</v>
      </c>
      <c r="C261" s="552"/>
      <c r="D261" s="578" t="s">
        <v>1372</v>
      </c>
      <c r="E261" s="321">
        <v>1</v>
      </c>
      <c r="F261" s="34">
        <v>2</v>
      </c>
      <c r="G261" s="34">
        <v>1</v>
      </c>
      <c r="H261" s="34">
        <v>1</v>
      </c>
      <c r="I261" s="345">
        <f t="shared" si="4"/>
        <v>5</v>
      </c>
      <c r="J261" s="346"/>
      <c r="K261" s="346"/>
      <c r="L261" s="346"/>
      <c r="M261" s="346"/>
      <c r="N261" s="346"/>
      <c r="O261" s="346"/>
      <c r="P261" s="346"/>
      <c r="Q261" s="346"/>
      <c r="R261" s="347"/>
      <c r="S261" s="347"/>
      <c r="T261" s="347"/>
      <c r="U261" s="347"/>
      <c r="V261" s="347"/>
      <c r="W261" s="347"/>
      <c r="X261" s="347"/>
      <c r="Y261" s="347"/>
    </row>
    <row r="262" spans="1:25" s="339" customFormat="1" ht="12.75">
      <c r="A262" s="741">
        <v>224</v>
      </c>
      <c r="B262" s="389" t="s">
        <v>1431</v>
      </c>
      <c r="C262" s="343" t="s">
        <v>1361</v>
      </c>
      <c r="D262" s="343" t="s">
        <v>1372</v>
      </c>
      <c r="E262" s="321">
        <v>0</v>
      </c>
      <c r="F262" s="34">
        <v>0</v>
      </c>
      <c r="G262" s="34">
        <v>0</v>
      </c>
      <c r="H262" s="34">
        <v>0</v>
      </c>
      <c r="I262" s="345">
        <f t="shared" si="4"/>
        <v>0</v>
      </c>
      <c r="J262" s="346"/>
      <c r="K262" s="346"/>
      <c r="L262" s="346"/>
      <c r="M262" s="346"/>
      <c r="N262" s="346"/>
      <c r="O262" s="346"/>
      <c r="P262" s="346"/>
      <c r="Q262" s="346"/>
      <c r="R262" s="347"/>
      <c r="S262" s="347"/>
      <c r="T262" s="347"/>
      <c r="U262" s="347"/>
      <c r="V262" s="347"/>
      <c r="W262" s="347"/>
      <c r="X262" s="347"/>
      <c r="Y262" s="347"/>
    </row>
    <row r="263" spans="1:25" s="339" customFormat="1" ht="12.75">
      <c r="A263" s="741">
        <v>225</v>
      </c>
      <c r="B263" s="363" t="s">
        <v>1374</v>
      </c>
      <c r="C263" s="343"/>
      <c r="D263" s="343" t="s">
        <v>481</v>
      </c>
      <c r="E263" s="321">
        <v>0</v>
      </c>
      <c r="F263" s="34">
        <v>0</v>
      </c>
      <c r="G263" s="34">
        <v>3</v>
      </c>
      <c r="H263" s="34">
        <v>2</v>
      </c>
      <c r="I263" s="345">
        <f t="shared" si="4"/>
        <v>5</v>
      </c>
      <c r="J263" s="346"/>
      <c r="K263" s="346"/>
      <c r="L263" s="346"/>
      <c r="M263" s="346"/>
      <c r="N263" s="346"/>
      <c r="O263" s="346"/>
      <c r="P263" s="346"/>
      <c r="Q263" s="346"/>
      <c r="R263" s="347"/>
      <c r="S263" s="347"/>
      <c r="T263" s="347"/>
      <c r="U263" s="347"/>
      <c r="V263" s="347"/>
      <c r="W263" s="347"/>
      <c r="X263" s="347"/>
      <c r="Y263" s="347"/>
    </row>
    <row r="264" spans="1:25" s="339" customFormat="1" ht="12.75">
      <c r="A264" s="741">
        <v>226</v>
      </c>
      <c r="B264" s="363" t="s">
        <v>304</v>
      </c>
      <c r="C264" s="343"/>
      <c r="D264" s="343" t="s">
        <v>481</v>
      </c>
      <c r="E264" s="321">
        <v>0</v>
      </c>
      <c r="F264" s="34">
        <v>0</v>
      </c>
      <c r="G264" s="34">
        <v>0</v>
      </c>
      <c r="H264" s="34">
        <v>0</v>
      </c>
      <c r="I264" s="345">
        <f t="shared" si="4"/>
        <v>0</v>
      </c>
      <c r="J264" s="346"/>
      <c r="K264" s="346"/>
      <c r="L264" s="346"/>
      <c r="M264" s="346"/>
      <c r="N264" s="346"/>
      <c r="O264" s="346"/>
      <c r="P264" s="346"/>
      <c r="Q264" s="346"/>
      <c r="R264" s="347"/>
      <c r="S264" s="347"/>
      <c r="T264" s="347"/>
      <c r="U264" s="347"/>
      <c r="V264" s="347"/>
      <c r="W264" s="347"/>
      <c r="X264" s="347"/>
      <c r="Y264" s="347"/>
    </row>
    <row r="265" spans="1:25" s="339" customFormat="1" ht="12.75">
      <c r="A265" s="741">
        <v>227</v>
      </c>
      <c r="B265" s="363" t="s">
        <v>1375</v>
      </c>
      <c r="C265" s="343"/>
      <c r="D265" s="343" t="s">
        <v>481</v>
      </c>
      <c r="E265" s="321"/>
      <c r="F265" s="34"/>
      <c r="G265" s="34"/>
      <c r="H265" s="34"/>
      <c r="I265" s="345"/>
      <c r="J265" s="346"/>
      <c r="K265" s="346"/>
      <c r="L265" s="346"/>
      <c r="M265" s="346"/>
      <c r="N265" s="346"/>
      <c r="O265" s="346"/>
      <c r="P265" s="346"/>
      <c r="Q265" s="346"/>
      <c r="R265" s="347"/>
      <c r="S265" s="347"/>
      <c r="T265" s="347"/>
      <c r="U265" s="347"/>
      <c r="V265" s="347"/>
      <c r="W265" s="347"/>
      <c r="X265" s="347"/>
      <c r="Y265" s="347"/>
    </row>
    <row r="266" spans="1:25" s="339" customFormat="1">
      <c r="A266" s="741">
        <v>228</v>
      </c>
      <c r="B266" s="365" t="s">
        <v>305</v>
      </c>
      <c r="C266" s="323"/>
      <c r="D266" s="343" t="s">
        <v>481</v>
      </c>
      <c r="E266" s="321">
        <v>0</v>
      </c>
      <c r="F266" s="34">
        <v>0</v>
      </c>
      <c r="G266" s="34">
        <v>9</v>
      </c>
      <c r="H266" s="34">
        <v>22</v>
      </c>
      <c r="I266" s="345">
        <f t="shared" si="4"/>
        <v>31</v>
      </c>
      <c r="J266" s="346"/>
      <c r="K266" s="346"/>
      <c r="L266" s="346"/>
      <c r="M266" s="346"/>
      <c r="N266" s="346"/>
      <c r="O266" s="346"/>
      <c r="P266" s="346"/>
      <c r="Q266" s="346"/>
      <c r="R266" s="347"/>
      <c r="S266" s="347"/>
      <c r="T266" s="347"/>
      <c r="U266" s="347"/>
      <c r="V266" s="347"/>
      <c r="W266" s="347"/>
      <c r="X266" s="347"/>
      <c r="Y266" s="347"/>
    </row>
    <row r="267" spans="1:25" s="339" customFormat="1">
      <c r="A267" s="741">
        <v>229</v>
      </c>
      <c r="B267" s="365" t="s">
        <v>306</v>
      </c>
      <c r="C267" s="323"/>
      <c r="D267" s="343" t="s">
        <v>481</v>
      </c>
      <c r="E267" s="321">
        <v>0</v>
      </c>
      <c r="F267" s="34">
        <v>0</v>
      </c>
      <c r="G267" s="34">
        <v>2</v>
      </c>
      <c r="H267" s="34">
        <v>4</v>
      </c>
      <c r="I267" s="345">
        <f t="shared" si="4"/>
        <v>6</v>
      </c>
      <c r="J267" s="346"/>
      <c r="K267" s="346"/>
      <c r="L267" s="346"/>
      <c r="M267" s="346"/>
      <c r="N267" s="346"/>
      <c r="O267" s="346"/>
      <c r="P267" s="346"/>
      <c r="Q267" s="346"/>
      <c r="R267" s="347"/>
      <c r="S267" s="347"/>
      <c r="T267" s="347"/>
      <c r="U267" s="347"/>
      <c r="V267" s="347"/>
      <c r="W267" s="347"/>
      <c r="X267" s="347"/>
      <c r="Y267" s="347"/>
    </row>
    <row r="268" spans="1:25" s="339" customFormat="1">
      <c r="A268" s="741">
        <v>230</v>
      </c>
      <c r="B268" s="389" t="s">
        <v>1422</v>
      </c>
      <c r="C268" s="337"/>
      <c r="D268" s="273" t="s">
        <v>481</v>
      </c>
      <c r="E268" s="321">
        <v>0</v>
      </c>
      <c r="F268" s="34">
        <v>0</v>
      </c>
      <c r="G268" s="34">
        <v>3</v>
      </c>
      <c r="H268" s="34">
        <v>1</v>
      </c>
      <c r="I268" s="345">
        <f t="shared" si="4"/>
        <v>4</v>
      </c>
      <c r="J268" s="346"/>
      <c r="K268" s="346"/>
      <c r="L268" s="346"/>
      <c r="M268" s="346"/>
      <c r="N268" s="346"/>
      <c r="O268" s="346"/>
      <c r="P268" s="346"/>
      <c r="Q268" s="346"/>
      <c r="R268" s="347"/>
      <c r="S268" s="347"/>
      <c r="T268" s="347"/>
      <c r="U268" s="347"/>
      <c r="V268" s="347"/>
      <c r="W268" s="347"/>
      <c r="X268" s="347"/>
      <c r="Y268" s="347"/>
    </row>
    <row r="269" spans="1:25" s="339" customFormat="1">
      <c r="A269" s="741">
        <v>231</v>
      </c>
      <c r="B269" s="379" t="s">
        <v>308</v>
      </c>
      <c r="C269" s="323"/>
      <c r="D269" s="379" t="s">
        <v>1376</v>
      </c>
      <c r="E269" s="321"/>
      <c r="F269" s="34"/>
      <c r="G269" s="34"/>
      <c r="H269" s="34"/>
      <c r="I269" s="345"/>
      <c r="J269" s="346"/>
      <c r="K269" s="346"/>
      <c r="L269" s="346"/>
      <c r="M269" s="346"/>
      <c r="N269" s="346"/>
      <c r="O269" s="346"/>
      <c r="P269" s="346"/>
      <c r="Q269" s="346"/>
      <c r="R269" s="347"/>
      <c r="S269" s="347"/>
      <c r="T269" s="347"/>
      <c r="U269" s="347"/>
      <c r="V269" s="347"/>
      <c r="W269" s="347"/>
      <c r="X269" s="347"/>
      <c r="Y269" s="347"/>
    </row>
    <row r="270" spans="1:25" s="339" customFormat="1" ht="12.75">
      <c r="A270" s="741">
        <v>232</v>
      </c>
      <c r="B270" s="379" t="s">
        <v>309</v>
      </c>
      <c r="C270" s="343"/>
      <c r="D270" s="379" t="s">
        <v>1376</v>
      </c>
      <c r="E270" s="321">
        <v>0</v>
      </c>
      <c r="F270" s="34">
        <v>0</v>
      </c>
      <c r="G270" s="34">
        <v>14</v>
      </c>
      <c r="H270" s="34">
        <v>6</v>
      </c>
      <c r="I270" s="345">
        <f t="shared" ref="I270:I281" si="5">E270+F270+G270+H270</f>
        <v>20</v>
      </c>
      <c r="J270" s="346"/>
      <c r="K270" s="346"/>
      <c r="L270" s="346"/>
      <c r="M270" s="346"/>
      <c r="N270" s="346"/>
      <c r="O270" s="346"/>
      <c r="P270" s="346"/>
      <c r="Q270" s="346"/>
      <c r="R270" s="347"/>
      <c r="S270" s="347"/>
      <c r="T270" s="347"/>
      <c r="U270" s="347"/>
      <c r="V270" s="347"/>
      <c r="W270" s="347"/>
      <c r="X270" s="347"/>
      <c r="Y270" s="347"/>
    </row>
    <row r="271" spans="1:25" s="339" customFormat="1" ht="12.75">
      <c r="A271" s="741">
        <v>233</v>
      </c>
      <c r="B271" s="379" t="s">
        <v>310</v>
      </c>
      <c r="C271" s="343"/>
      <c r="D271" s="379" t="s">
        <v>1376</v>
      </c>
      <c r="E271" s="321">
        <v>3</v>
      </c>
      <c r="F271" s="34">
        <v>3</v>
      </c>
      <c r="G271" s="34">
        <v>1</v>
      </c>
      <c r="H271" s="34">
        <v>2</v>
      </c>
      <c r="I271" s="345">
        <f t="shared" si="5"/>
        <v>9</v>
      </c>
      <c r="J271" s="346"/>
      <c r="K271" s="346"/>
      <c r="L271" s="346"/>
      <c r="M271" s="346"/>
      <c r="N271" s="346"/>
      <c r="O271" s="346"/>
      <c r="P271" s="346"/>
      <c r="Q271" s="346"/>
      <c r="R271" s="347"/>
      <c r="S271" s="347"/>
      <c r="T271" s="347"/>
      <c r="U271" s="347"/>
      <c r="V271" s="347"/>
      <c r="W271" s="347"/>
      <c r="X271" s="347"/>
      <c r="Y271" s="347"/>
    </row>
    <row r="272" spans="1:25" s="339" customFormat="1" ht="12.75">
      <c r="A272" s="741">
        <v>234</v>
      </c>
      <c r="B272" s="380" t="s">
        <v>311</v>
      </c>
      <c r="C272" s="343"/>
      <c r="D272" s="379" t="s">
        <v>1376</v>
      </c>
      <c r="E272" s="321">
        <v>0</v>
      </c>
      <c r="F272" s="34">
        <v>0</v>
      </c>
      <c r="G272" s="34">
        <v>0</v>
      </c>
      <c r="H272" s="34">
        <v>1</v>
      </c>
      <c r="I272" s="345">
        <f t="shared" si="5"/>
        <v>1</v>
      </c>
      <c r="J272" s="346"/>
      <c r="K272" s="346"/>
      <c r="L272" s="346"/>
      <c r="M272" s="346"/>
      <c r="N272" s="346"/>
      <c r="O272" s="346"/>
      <c r="P272" s="346"/>
      <c r="Q272" s="346"/>
      <c r="R272" s="347"/>
      <c r="S272" s="347"/>
      <c r="T272" s="347"/>
      <c r="U272" s="347"/>
      <c r="V272" s="347"/>
      <c r="W272" s="347"/>
      <c r="X272" s="347"/>
      <c r="Y272" s="347"/>
    </row>
    <row r="273" spans="1:184" s="339" customFormat="1">
      <c r="A273" s="741">
        <v>235</v>
      </c>
      <c r="B273" s="380" t="s">
        <v>312</v>
      </c>
      <c r="C273" s="323"/>
      <c r="D273" s="379" t="s">
        <v>1376</v>
      </c>
      <c r="E273" s="321">
        <v>0</v>
      </c>
      <c r="F273" s="34">
        <v>0</v>
      </c>
      <c r="G273" s="34">
        <v>0</v>
      </c>
      <c r="H273" s="34">
        <v>7</v>
      </c>
      <c r="I273" s="345">
        <f t="shared" si="5"/>
        <v>7</v>
      </c>
      <c r="J273" s="346"/>
      <c r="K273" s="346"/>
      <c r="L273" s="346"/>
      <c r="M273" s="346"/>
      <c r="N273" s="346"/>
      <c r="O273" s="346"/>
      <c r="P273" s="346"/>
      <c r="Q273" s="346"/>
      <c r="R273" s="347"/>
      <c r="S273" s="347"/>
      <c r="T273" s="347"/>
      <c r="U273" s="347"/>
      <c r="V273" s="347"/>
      <c r="W273" s="347"/>
      <c r="X273" s="347"/>
      <c r="Y273" s="347"/>
      <c r="GB273" s="339">
        <f>SUM(A273:GA273)</f>
        <v>249</v>
      </c>
    </row>
    <row r="274" spans="1:184" s="339" customFormat="1">
      <c r="A274" s="741">
        <v>236</v>
      </c>
      <c r="B274" s="389" t="s">
        <v>1426</v>
      </c>
      <c r="C274" s="323"/>
      <c r="D274" s="379" t="s">
        <v>1376</v>
      </c>
      <c r="E274" s="321">
        <v>0</v>
      </c>
      <c r="F274" s="34">
        <v>0</v>
      </c>
      <c r="G274" s="34">
        <v>0</v>
      </c>
      <c r="H274" s="34">
        <v>12</v>
      </c>
      <c r="I274" s="345">
        <f t="shared" si="5"/>
        <v>12</v>
      </c>
      <c r="J274" s="346"/>
      <c r="K274" s="346"/>
      <c r="L274" s="346"/>
      <c r="M274" s="346"/>
      <c r="N274" s="346"/>
      <c r="O274" s="346"/>
      <c r="P274" s="346"/>
      <c r="Q274" s="346"/>
      <c r="R274" s="347"/>
      <c r="S274" s="347"/>
      <c r="T274" s="347"/>
      <c r="U274" s="347"/>
      <c r="V274" s="347"/>
      <c r="W274" s="347"/>
      <c r="X274" s="347"/>
      <c r="Y274" s="347"/>
    </row>
    <row r="275" spans="1:184" s="339" customFormat="1">
      <c r="A275" s="741">
        <v>237</v>
      </c>
      <c r="B275" s="387" t="s">
        <v>314</v>
      </c>
      <c r="C275" s="323"/>
      <c r="D275" s="343" t="s">
        <v>482</v>
      </c>
      <c r="E275" s="321">
        <v>0</v>
      </c>
      <c r="F275" s="34">
        <v>0</v>
      </c>
      <c r="G275" s="34">
        <v>12</v>
      </c>
      <c r="H275" s="34">
        <v>4</v>
      </c>
      <c r="I275" s="345">
        <f t="shared" si="5"/>
        <v>16</v>
      </c>
      <c r="J275" s="346"/>
      <c r="K275" s="346"/>
      <c r="L275" s="346"/>
      <c r="M275" s="346"/>
      <c r="N275" s="346"/>
      <c r="O275" s="346"/>
      <c r="P275" s="346"/>
      <c r="Q275" s="346"/>
      <c r="R275" s="347"/>
      <c r="S275" s="347"/>
      <c r="T275" s="347"/>
      <c r="U275" s="347"/>
      <c r="V275" s="347"/>
      <c r="W275" s="347"/>
      <c r="X275" s="347">
        <v>1</v>
      </c>
      <c r="Y275" s="347"/>
    </row>
    <row r="276" spans="1:184" s="339" customFormat="1">
      <c r="A276" s="741">
        <v>238</v>
      </c>
      <c r="B276" s="388" t="s">
        <v>315</v>
      </c>
      <c r="C276" s="323"/>
      <c r="D276" s="343" t="s">
        <v>482</v>
      </c>
      <c r="E276" s="321">
        <v>0</v>
      </c>
      <c r="F276" s="34">
        <v>0</v>
      </c>
      <c r="G276" s="34">
        <v>0</v>
      </c>
      <c r="H276" s="34">
        <v>2</v>
      </c>
      <c r="I276" s="345">
        <f t="shared" si="5"/>
        <v>2</v>
      </c>
      <c r="J276" s="346"/>
      <c r="K276" s="346"/>
      <c r="L276" s="346"/>
      <c r="M276" s="346"/>
      <c r="N276" s="346"/>
      <c r="O276" s="346"/>
      <c r="P276" s="346"/>
      <c r="Q276" s="346"/>
      <c r="R276" s="347"/>
      <c r="S276" s="347"/>
      <c r="T276" s="347"/>
      <c r="U276" s="347"/>
      <c r="V276" s="347"/>
      <c r="W276" s="347"/>
      <c r="X276" s="347"/>
      <c r="Y276" s="347"/>
    </row>
    <row r="277" spans="1:184" s="339" customFormat="1">
      <c r="A277" s="741">
        <v>239</v>
      </c>
      <c r="B277" s="388" t="s">
        <v>316</v>
      </c>
      <c r="C277" s="323"/>
      <c r="D277" s="343" t="s">
        <v>482</v>
      </c>
      <c r="E277" s="321"/>
      <c r="F277" s="34"/>
      <c r="G277" s="34"/>
      <c r="H277" s="34"/>
      <c r="I277" s="345"/>
      <c r="J277" s="346"/>
      <c r="K277" s="346"/>
      <c r="L277" s="346"/>
      <c r="M277" s="346"/>
      <c r="N277" s="346"/>
      <c r="O277" s="346"/>
      <c r="P277" s="346"/>
      <c r="Q277" s="346"/>
      <c r="R277" s="347"/>
      <c r="S277" s="347"/>
      <c r="T277" s="347"/>
      <c r="U277" s="347"/>
      <c r="V277" s="347"/>
      <c r="W277" s="347"/>
      <c r="X277" s="347"/>
      <c r="Y277" s="347"/>
    </row>
    <row r="278" spans="1:184" s="339" customFormat="1">
      <c r="A278" s="741">
        <v>240</v>
      </c>
      <c r="B278" s="389" t="s">
        <v>1428</v>
      </c>
      <c r="C278" s="337"/>
      <c r="D278" s="273" t="s">
        <v>482</v>
      </c>
      <c r="E278" s="321">
        <v>0</v>
      </c>
      <c r="F278" s="34">
        <v>0</v>
      </c>
      <c r="G278" s="34">
        <v>0</v>
      </c>
      <c r="H278" s="34">
        <v>120</v>
      </c>
      <c r="I278" s="345">
        <f t="shared" si="5"/>
        <v>120</v>
      </c>
      <c r="J278" s="346"/>
      <c r="K278" s="346"/>
      <c r="L278" s="346"/>
      <c r="M278" s="346"/>
      <c r="N278" s="346"/>
      <c r="O278" s="346"/>
      <c r="P278" s="346"/>
      <c r="Q278" s="346"/>
      <c r="R278" s="347"/>
      <c r="S278" s="347"/>
      <c r="T278" s="347"/>
      <c r="U278" s="347"/>
      <c r="V278" s="347"/>
      <c r="W278" s="347"/>
      <c r="X278" s="347"/>
      <c r="Y278" s="347"/>
    </row>
    <row r="279" spans="1:184" s="339" customFormat="1">
      <c r="A279" s="741">
        <v>241</v>
      </c>
      <c r="B279" s="387" t="s">
        <v>318</v>
      </c>
      <c r="C279" s="323"/>
      <c r="D279" s="343" t="s">
        <v>482</v>
      </c>
      <c r="E279" s="321">
        <v>0</v>
      </c>
      <c r="F279" s="34">
        <v>0</v>
      </c>
      <c r="G279" s="34">
        <v>0</v>
      </c>
      <c r="H279" s="34">
        <v>4</v>
      </c>
      <c r="I279" s="345">
        <f t="shared" si="5"/>
        <v>4</v>
      </c>
      <c r="J279" s="346"/>
      <c r="K279" s="346"/>
      <c r="L279" s="346"/>
      <c r="M279" s="346"/>
      <c r="N279" s="346"/>
      <c r="O279" s="346"/>
      <c r="P279" s="346"/>
      <c r="Q279" s="346"/>
      <c r="R279" s="347"/>
      <c r="S279" s="347"/>
      <c r="T279" s="347"/>
      <c r="U279" s="347"/>
      <c r="V279" s="347"/>
      <c r="W279" s="347"/>
      <c r="X279" s="347"/>
      <c r="Y279" s="347"/>
    </row>
    <row r="280" spans="1:184" s="339" customFormat="1">
      <c r="A280" s="741">
        <v>242</v>
      </c>
      <c r="B280" s="387" t="s">
        <v>319</v>
      </c>
      <c r="C280" s="323"/>
      <c r="D280" s="343" t="s">
        <v>482</v>
      </c>
      <c r="E280" s="321">
        <v>0</v>
      </c>
      <c r="F280" s="34">
        <v>0</v>
      </c>
      <c r="G280" s="34">
        <v>0</v>
      </c>
      <c r="H280" s="34">
        <v>35</v>
      </c>
      <c r="I280" s="345">
        <f t="shared" si="5"/>
        <v>35</v>
      </c>
      <c r="J280" s="346"/>
      <c r="K280" s="346"/>
      <c r="L280" s="346"/>
      <c r="M280" s="346"/>
      <c r="N280" s="346"/>
      <c r="O280" s="346"/>
      <c r="P280" s="346"/>
      <c r="Q280" s="346"/>
      <c r="R280" s="347"/>
      <c r="S280" s="347"/>
      <c r="T280" s="347"/>
      <c r="U280" s="347"/>
      <c r="V280" s="347"/>
      <c r="W280" s="347"/>
      <c r="X280" s="347"/>
      <c r="Y280" s="347"/>
    </row>
    <row r="281" spans="1:184" s="339" customFormat="1">
      <c r="A281" s="741">
        <v>243</v>
      </c>
      <c r="B281" s="378" t="s">
        <v>320</v>
      </c>
      <c r="C281" s="323"/>
      <c r="D281" s="343" t="s">
        <v>1362</v>
      </c>
      <c r="E281" s="321">
        <v>0</v>
      </c>
      <c r="F281" s="34">
        <v>0</v>
      </c>
      <c r="G281" s="34">
        <v>1</v>
      </c>
      <c r="H281" s="34">
        <v>22</v>
      </c>
      <c r="I281" s="345">
        <f t="shared" si="5"/>
        <v>23</v>
      </c>
      <c r="J281" s="346"/>
      <c r="K281" s="346"/>
      <c r="L281" s="346"/>
      <c r="M281" s="346"/>
      <c r="N281" s="346"/>
      <c r="O281" s="346"/>
      <c r="P281" s="346"/>
      <c r="Q281" s="346"/>
      <c r="R281" s="347"/>
      <c r="S281" s="347"/>
      <c r="T281" s="347"/>
      <c r="U281" s="347"/>
      <c r="V281" s="347"/>
      <c r="W281" s="347"/>
      <c r="X281" s="347"/>
      <c r="Y281" s="347"/>
    </row>
    <row r="282" spans="1:184" s="339" customFormat="1">
      <c r="A282" s="741">
        <v>244</v>
      </c>
      <c r="B282" s="378" t="s">
        <v>321</v>
      </c>
      <c r="C282" s="323"/>
      <c r="D282" s="343" t="s">
        <v>1362</v>
      </c>
      <c r="E282" s="321"/>
      <c r="F282" s="34"/>
      <c r="G282" s="34"/>
      <c r="H282" s="34"/>
      <c r="I282" s="345"/>
      <c r="J282" s="346"/>
      <c r="K282" s="346"/>
      <c r="L282" s="346"/>
      <c r="M282" s="346"/>
      <c r="N282" s="346"/>
      <c r="O282" s="346"/>
      <c r="P282" s="346"/>
      <c r="Q282" s="346"/>
      <c r="R282" s="347"/>
      <c r="S282" s="347"/>
      <c r="T282" s="347"/>
      <c r="U282" s="347"/>
      <c r="V282" s="347"/>
      <c r="W282" s="347"/>
      <c r="X282" s="347"/>
      <c r="Y282" s="347"/>
    </row>
    <row r="283" spans="1:184" s="339" customFormat="1">
      <c r="A283" s="741">
        <v>245</v>
      </c>
      <c r="B283" s="378" t="s">
        <v>322</v>
      </c>
      <c r="C283" s="323"/>
      <c r="D283" s="343" t="s">
        <v>1362</v>
      </c>
      <c r="E283" s="321"/>
      <c r="F283" s="34"/>
      <c r="G283" s="34"/>
      <c r="H283" s="34"/>
      <c r="I283" s="345"/>
      <c r="J283" s="346"/>
      <c r="K283" s="346"/>
      <c r="L283" s="346"/>
      <c r="M283" s="346"/>
      <c r="N283" s="346"/>
      <c r="O283" s="346"/>
      <c r="P283" s="346"/>
      <c r="Q283" s="346"/>
      <c r="R283" s="347"/>
      <c r="S283" s="347"/>
      <c r="T283" s="347"/>
      <c r="U283" s="347"/>
      <c r="V283" s="347"/>
      <c r="W283" s="347"/>
      <c r="X283" s="347"/>
      <c r="Y283" s="347"/>
    </row>
    <row r="284" spans="1:184" s="339" customFormat="1">
      <c r="A284" s="741">
        <v>246</v>
      </c>
      <c r="B284" s="378" t="s">
        <v>323</v>
      </c>
      <c r="C284" s="323"/>
      <c r="D284" s="343" t="s">
        <v>1362</v>
      </c>
      <c r="E284" s="321"/>
      <c r="F284" s="34"/>
      <c r="G284" s="34"/>
      <c r="H284" s="34"/>
      <c r="I284" s="345"/>
      <c r="J284" s="346"/>
      <c r="K284" s="346"/>
      <c r="L284" s="346"/>
      <c r="M284" s="346"/>
      <c r="N284" s="346"/>
      <c r="O284" s="346"/>
      <c r="P284" s="346"/>
      <c r="Q284" s="346"/>
      <c r="R284" s="347"/>
      <c r="S284" s="347"/>
      <c r="T284" s="347"/>
      <c r="U284" s="347"/>
      <c r="V284" s="347"/>
      <c r="W284" s="347"/>
      <c r="X284" s="347"/>
      <c r="Y284" s="347"/>
    </row>
    <row r="285" spans="1:184" s="339" customFormat="1">
      <c r="A285" s="741">
        <v>247</v>
      </c>
      <c r="B285" s="378" t="s">
        <v>324</v>
      </c>
      <c r="C285" s="323"/>
      <c r="D285" s="343" t="s">
        <v>1362</v>
      </c>
      <c r="E285" s="321"/>
      <c r="F285" s="34"/>
      <c r="G285" s="34"/>
      <c r="H285" s="34"/>
      <c r="I285" s="345"/>
      <c r="J285" s="346"/>
      <c r="K285" s="346"/>
      <c r="L285" s="346"/>
      <c r="M285" s="346"/>
      <c r="N285" s="346"/>
      <c r="O285" s="346"/>
      <c r="P285" s="346"/>
      <c r="Q285" s="346"/>
      <c r="R285" s="347"/>
      <c r="S285" s="347"/>
      <c r="T285" s="347"/>
      <c r="U285" s="347"/>
      <c r="V285" s="347"/>
      <c r="W285" s="347"/>
      <c r="X285" s="347"/>
      <c r="Y285" s="347"/>
    </row>
    <row r="286" spans="1:184" s="544" customFormat="1">
      <c r="A286" s="741">
        <v>248</v>
      </c>
      <c r="B286" s="378" t="s">
        <v>325</v>
      </c>
      <c r="C286" s="323"/>
      <c r="D286" s="343" t="s">
        <v>1362</v>
      </c>
      <c r="E286" s="551"/>
      <c r="F286" s="546"/>
      <c r="G286" s="546"/>
      <c r="H286" s="546"/>
      <c r="I286" s="547"/>
      <c r="J286" s="548"/>
      <c r="K286" s="548"/>
      <c r="L286" s="548"/>
      <c r="M286" s="548"/>
      <c r="N286" s="548"/>
      <c r="O286" s="548"/>
      <c r="P286" s="548"/>
      <c r="Q286" s="548"/>
      <c r="R286" s="549"/>
      <c r="S286" s="549"/>
      <c r="T286" s="549"/>
      <c r="U286" s="549"/>
      <c r="V286" s="549"/>
      <c r="W286" s="549"/>
      <c r="X286" s="549"/>
      <c r="Y286" s="549"/>
    </row>
    <row r="287" spans="1:184" s="339" customFormat="1">
      <c r="A287" s="741">
        <v>249</v>
      </c>
      <c r="B287" s="550" t="s">
        <v>1463</v>
      </c>
      <c r="C287" s="552"/>
      <c r="D287" s="545" t="s">
        <v>1362</v>
      </c>
      <c r="E287" s="321">
        <v>0</v>
      </c>
      <c r="F287" s="34">
        <v>0</v>
      </c>
      <c r="G287" s="34">
        <v>0</v>
      </c>
      <c r="H287" s="34">
        <v>5</v>
      </c>
      <c r="I287" s="345">
        <f>E287+F287+G287+H287</f>
        <v>5</v>
      </c>
      <c r="J287" s="346"/>
      <c r="K287" s="346"/>
      <c r="L287" s="346"/>
      <c r="M287" s="346"/>
      <c r="N287" s="346"/>
      <c r="O287" s="346"/>
      <c r="P287" s="346"/>
      <c r="Q287" s="346"/>
      <c r="R287" s="347"/>
      <c r="S287" s="347"/>
      <c r="T287" s="347"/>
      <c r="U287" s="347"/>
      <c r="V287" s="347"/>
      <c r="W287" s="347"/>
      <c r="X287" s="347"/>
      <c r="Y287" s="347"/>
    </row>
    <row r="288" spans="1:184" s="339" customFormat="1">
      <c r="A288" s="741">
        <v>250</v>
      </c>
      <c r="B288" s="378" t="s">
        <v>326</v>
      </c>
      <c r="C288" s="323"/>
      <c r="D288" s="343" t="s">
        <v>1362</v>
      </c>
      <c r="E288" s="321">
        <v>0</v>
      </c>
      <c r="F288" s="34">
        <v>0</v>
      </c>
      <c r="G288" s="34">
        <v>0</v>
      </c>
      <c r="H288" s="34">
        <v>1</v>
      </c>
      <c r="I288" s="345">
        <f>E288+F288+G288+H288</f>
        <v>1</v>
      </c>
      <c r="J288" s="346"/>
      <c r="K288" s="346"/>
      <c r="L288" s="346"/>
      <c r="M288" s="346"/>
      <c r="N288" s="346"/>
      <c r="O288" s="346"/>
      <c r="P288" s="346"/>
      <c r="Q288" s="346"/>
      <c r="R288" s="347"/>
      <c r="S288" s="347"/>
      <c r="T288" s="347"/>
      <c r="U288" s="347"/>
      <c r="V288" s="347"/>
      <c r="W288" s="347"/>
      <c r="X288" s="347"/>
      <c r="Y288" s="347"/>
    </row>
    <row r="289" spans="1:25" s="339" customFormat="1">
      <c r="A289" s="741">
        <v>251</v>
      </c>
      <c r="B289" s="357" t="s">
        <v>1377</v>
      </c>
      <c r="C289" s="323"/>
      <c r="D289" s="343" t="s">
        <v>1372</v>
      </c>
      <c r="E289" s="321"/>
      <c r="F289" s="34"/>
      <c r="G289" s="34"/>
      <c r="H289" s="34"/>
      <c r="I289" s="345"/>
      <c r="J289" s="346"/>
      <c r="K289" s="346"/>
      <c r="L289" s="346"/>
      <c r="M289" s="346"/>
      <c r="N289" s="346"/>
      <c r="O289" s="346"/>
      <c r="P289" s="346"/>
      <c r="Q289" s="346"/>
      <c r="R289" s="347"/>
      <c r="S289" s="347"/>
      <c r="T289" s="347"/>
      <c r="U289" s="347"/>
      <c r="V289" s="347"/>
      <c r="W289" s="347"/>
      <c r="X289" s="347"/>
      <c r="Y289" s="347"/>
    </row>
    <row r="290" spans="1:25" s="339" customFormat="1">
      <c r="A290" s="741">
        <v>252</v>
      </c>
      <c r="B290" s="357" t="s">
        <v>1378</v>
      </c>
      <c r="C290" s="323"/>
      <c r="D290" s="343" t="s">
        <v>1372</v>
      </c>
      <c r="E290" s="321"/>
      <c r="F290" s="34"/>
      <c r="G290" s="34"/>
      <c r="H290" s="34"/>
      <c r="I290" s="345"/>
      <c r="J290" s="346"/>
      <c r="K290" s="346"/>
      <c r="L290" s="346"/>
      <c r="M290" s="346"/>
      <c r="N290" s="346"/>
      <c r="O290" s="346"/>
      <c r="P290" s="346"/>
      <c r="Q290" s="346"/>
      <c r="R290" s="347"/>
      <c r="S290" s="347"/>
      <c r="T290" s="347"/>
      <c r="U290" s="347"/>
      <c r="V290" s="347"/>
      <c r="W290" s="347"/>
      <c r="X290" s="347"/>
      <c r="Y290" s="347"/>
    </row>
    <row r="291" spans="1:25" s="339" customFormat="1">
      <c r="A291" s="741">
        <v>253</v>
      </c>
      <c r="B291" s="357" t="s">
        <v>1379</v>
      </c>
      <c r="C291" s="323"/>
      <c r="D291" s="343" t="s">
        <v>1372</v>
      </c>
      <c r="E291" s="321"/>
      <c r="F291" s="34"/>
      <c r="G291" s="34"/>
      <c r="H291" s="34"/>
      <c r="I291" s="345"/>
      <c r="J291" s="346"/>
      <c r="K291" s="346"/>
      <c r="L291" s="346"/>
      <c r="M291" s="346"/>
      <c r="N291" s="346"/>
      <c r="O291" s="346"/>
      <c r="P291" s="346"/>
      <c r="Q291" s="346"/>
      <c r="R291" s="347"/>
      <c r="S291" s="347"/>
      <c r="T291" s="347"/>
      <c r="U291" s="347"/>
      <c r="V291" s="347"/>
      <c r="W291" s="347"/>
      <c r="X291" s="347"/>
      <c r="Y291" s="347"/>
    </row>
    <row r="292" spans="1:25" s="339" customFormat="1">
      <c r="A292" s="741">
        <v>254</v>
      </c>
      <c r="B292" s="357" t="s">
        <v>1380</v>
      </c>
      <c r="C292" s="323"/>
      <c r="D292" s="343" t="s">
        <v>1372</v>
      </c>
      <c r="E292" s="321"/>
      <c r="F292" s="34"/>
      <c r="G292" s="34"/>
      <c r="H292" s="34"/>
      <c r="I292" s="345"/>
      <c r="J292" s="346"/>
      <c r="K292" s="346"/>
      <c r="L292" s="346"/>
      <c r="M292" s="346"/>
      <c r="N292" s="346"/>
      <c r="O292" s="346"/>
      <c r="P292" s="346"/>
      <c r="Q292" s="346"/>
      <c r="R292" s="347"/>
      <c r="S292" s="347"/>
      <c r="T292" s="347"/>
      <c r="U292" s="347"/>
      <c r="V292" s="347"/>
      <c r="W292" s="347"/>
      <c r="X292" s="347"/>
      <c r="Y292" s="347"/>
    </row>
    <row r="293" spans="1:25" s="339" customFormat="1">
      <c r="A293" s="741">
        <v>255</v>
      </c>
      <c r="B293" s="357" t="s">
        <v>327</v>
      </c>
      <c r="C293" s="323"/>
      <c r="D293" s="343" t="s">
        <v>1372</v>
      </c>
      <c r="E293" s="321"/>
      <c r="F293" s="34"/>
      <c r="G293" s="34"/>
      <c r="H293" s="34"/>
      <c r="I293" s="345"/>
      <c r="J293" s="346"/>
      <c r="K293" s="346"/>
      <c r="L293" s="346"/>
      <c r="M293" s="346"/>
      <c r="N293" s="346"/>
      <c r="O293" s="346"/>
      <c r="P293" s="346"/>
      <c r="Q293" s="346"/>
      <c r="R293" s="347"/>
      <c r="S293" s="347"/>
      <c r="T293" s="347"/>
      <c r="U293" s="347"/>
      <c r="V293" s="347"/>
      <c r="W293" s="347"/>
      <c r="X293" s="347"/>
      <c r="Y293" s="347"/>
    </row>
    <row r="294" spans="1:25" s="339" customFormat="1">
      <c r="A294" s="741">
        <v>256</v>
      </c>
      <c r="B294" s="357" t="s">
        <v>328</v>
      </c>
      <c r="C294" s="323"/>
      <c r="D294" s="343" t="s">
        <v>1372</v>
      </c>
      <c r="E294" s="321"/>
      <c r="F294" s="34"/>
      <c r="G294" s="34"/>
      <c r="H294" s="34"/>
      <c r="I294" s="345"/>
      <c r="J294" s="346"/>
      <c r="K294" s="346"/>
      <c r="L294" s="346"/>
      <c r="M294" s="346"/>
      <c r="N294" s="346"/>
      <c r="O294" s="346"/>
      <c r="P294" s="346"/>
      <c r="Q294" s="346"/>
      <c r="R294" s="347"/>
      <c r="S294" s="347"/>
      <c r="T294" s="347"/>
      <c r="U294" s="347"/>
      <c r="V294" s="347"/>
      <c r="W294" s="347"/>
      <c r="X294" s="347"/>
      <c r="Y294" s="347"/>
    </row>
    <row r="295" spans="1:25" s="339" customFormat="1">
      <c r="A295" s="741">
        <v>257</v>
      </c>
      <c r="B295" s="363" t="s">
        <v>1381</v>
      </c>
      <c r="C295" s="323"/>
      <c r="D295" s="343" t="s">
        <v>481</v>
      </c>
      <c r="E295" s="321"/>
      <c r="F295" s="34"/>
      <c r="G295" s="34"/>
      <c r="H295" s="34"/>
      <c r="I295" s="345"/>
      <c r="J295" s="346"/>
      <c r="K295" s="346"/>
      <c r="L295" s="346"/>
      <c r="M295" s="346"/>
      <c r="N295" s="346"/>
      <c r="O295" s="346"/>
      <c r="P295" s="346"/>
      <c r="Q295" s="346"/>
      <c r="R295" s="347"/>
      <c r="S295" s="347"/>
      <c r="T295" s="347"/>
      <c r="U295" s="347"/>
      <c r="V295" s="347"/>
      <c r="W295" s="347"/>
      <c r="X295" s="347"/>
      <c r="Y295" s="347"/>
    </row>
    <row r="296" spans="1:25" s="339" customFormat="1">
      <c r="A296" s="741">
        <v>258</v>
      </c>
      <c r="B296" s="363" t="s">
        <v>1382</v>
      </c>
      <c r="C296" s="323"/>
      <c r="D296" s="343" t="s">
        <v>481</v>
      </c>
      <c r="E296" s="321"/>
      <c r="F296" s="34"/>
      <c r="G296" s="34"/>
      <c r="H296" s="34"/>
      <c r="I296" s="345"/>
      <c r="J296" s="346"/>
      <c r="K296" s="346"/>
      <c r="L296" s="346"/>
      <c r="M296" s="346"/>
      <c r="N296" s="346"/>
      <c r="O296" s="346"/>
      <c r="P296" s="346"/>
      <c r="Q296" s="346"/>
      <c r="R296" s="347"/>
      <c r="S296" s="347"/>
      <c r="T296" s="347"/>
      <c r="U296" s="347"/>
      <c r="V296" s="347"/>
      <c r="W296" s="347"/>
      <c r="X296" s="347"/>
      <c r="Y296" s="347"/>
    </row>
    <row r="297" spans="1:25" s="339" customFormat="1">
      <c r="A297" s="741">
        <v>259</v>
      </c>
      <c r="B297" s="363" t="s">
        <v>1355</v>
      </c>
      <c r="C297" s="323"/>
      <c r="D297" s="343" t="s">
        <v>481</v>
      </c>
      <c r="E297" s="321"/>
      <c r="F297" s="34"/>
      <c r="G297" s="34"/>
      <c r="H297" s="34"/>
      <c r="I297" s="345"/>
      <c r="J297" s="346"/>
      <c r="K297" s="346"/>
      <c r="L297" s="346"/>
      <c r="M297" s="346"/>
      <c r="N297" s="346"/>
      <c r="O297" s="346"/>
      <c r="P297" s="346"/>
      <c r="Q297" s="346"/>
      <c r="R297" s="347"/>
      <c r="S297" s="347"/>
      <c r="T297" s="347"/>
      <c r="U297" s="347"/>
      <c r="V297" s="347"/>
      <c r="W297" s="347"/>
      <c r="X297" s="347"/>
      <c r="Y297" s="347"/>
    </row>
    <row r="298" spans="1:25" s="339" customFormat="1">
      <c r="A298" s="741">
        <v>260</v>
      </c>
      <c r="B298" s="363" t="s">
        <v>329</v>
      </c>
      <c r="C298" s="323"/>
      <c r="D298" s="343" t="s">
        <v>481</v>
      </c>
      <c r="E298" s="321"/>
      <c r="F298" s="34"/>
      <c r="G298" s="34"/>
      <c r="H298" s="34"/>
      <c r="I298" s="345"/>
      <c r="J298" s="346"/>
      <c r="K298" s="346"/>
      <c r="L298" s="346"/>
      <c r="M298" s="346"/>
      <c r="N298" s="346"/>
      <c r="O298" s="346"/>
      <c r="P298" s="346"/>
      <c r="Q298" s="346"/>
      <c r="R298" s="347"/>
      <c r="S298" s="347"/>
      <c r="T298" s="347"/>
      <c r="U298" s="347"/>
      <c r="V298" s="347"/>
      <c r="W298" s="347"/>
      <c r="X298" s="347"/>
      <c r="Y298" s="347"/>
    </row>
    <row r="299" spans="1:25" s="429" customFormat="1" ht="12.75">
      <c r="A299" s="741">
        <v>261</v>
      </c>
      <c r="B299" s="363" t="s">
        <v>330</v>
      </c>
      <c r="C299" s="343"/>
      <c r="D299" s="343" t="s">
        <v>481</v>
      </c>
      <c r="E299" s="321"/>
      <c r="F299" s="411"/>
      <c r="G299" s="411"/>
      <c r="H299" s="411"/>
      <c r="I299" s="431"/>
      <c r="J299" s="432"/>
      <c r="K299" s="432"/>
      <c r="L299" s="432"/>
      <c r="M299" s="432"/>
      <c r="N299" s="432"/>
      <c r="O299" s="432"/>
      <c r="P299" s="432"/>
      <c r="Q299" s="432"/>
      <c r="R299" s="433"/>
      <c r="S299" s="433"/>
      <c r="T299" s="433"/>
      <c r="U299" s="433"/>
      <c r="V299" s="433"/>
      <c r="W299" s="433"/>
      <c r="X299" s="433"/>
      <c r="Y299" s="433"/>
    </row>
    <row r="300" spans="1:25" s="339" customFormat="1" ht="12.75">
      <c r="A300" s="741">
        <v>262</v>
      </c>
      <c r="B300" s="273" t="s">
        <v>1400</v>
      </c>
      <c r="C300" s="273"/>
      <c r="D300" s="430" t="s">
        <v>485</v>
      </c>
      <c r="E300" s="321">
        <v>0</v>
      </c>
      <c r="F300" s="34">
        <v>0</v>
      </c>
      <c r="G300" s="34">
        <v>3</v>
      </c>
      <c r="H300" s="34">
        <v>1</v>
      </c>
      <c r="I300" s="345">
        <f>E300+F300+G300+H300</f>
        <v>4</v>
      </c>
      <c r="J300" s="346"/>
      <c r="K300" s="346"/>
      <c r="L300" s="346"/>
      <c r="M300" s="346"/>
      <c r="N300" s="346"/>
      <c r="O300" s="346"/>
      <c r="P300" s="346"/>
      <c r="Q300" s="346"/>
      <c r="R300" s="347"/>
      <c r="S300" s="347"/>
      <c r="T300" s="347"/>
      <c r="U300" s="347"/>
      <c r="V300" s="347"/>
      <c r="W300" s="347"/>
      <c r="X300" s="347"/>
      <c r="Y300" s="347"/>
    </row>
    <row r="301" spans="1:25" s="339" customFormat="1" ht="12.75">
      <c r="A301" s="741">
        <v>263</v>
      </c>
      <c r="B301" s="379" t="s">
        <v>331</v>
      </c>
      <c r="C301" s="343"/>
      <c r="D301" s="343" t="s">
        <v>485</v>
      </c>
      <c r="E301" s="321">
        <v>0</v>
      </c>
      <c r="F301" s="34">
        <v>0</v>
      </c>
      <c r="G301" s="34">
        <v>0</v>
      </c>
      <c r="H301" s="34">
        <v>29</v>
      </c>
      <c r="I301" s="345">
        <f>E301+F301+G301+H301</f>
        <v>29</v>
      </c>
      <c r="J301" s="346"/>
      <c r="K301" s="346"/>
      <c r="L301" s="346"/>
      <c r="M301" s="346"/>
      <c r="N301" s="346"/>
      <c r="O301" s="346"/>
      <c r="P301" s="346"/>
      <c r="Q301" s="346">
        <v>1</v>
      </c>
      <c r="R301" s="347"/>
      <c r="S301" s="347"/>
      <c r="T301" s="347"/>
      <c r="U301" s="347"/>
      <c r="V301" s="347"/>
      <c r="W301" s="347"/>
      <c r="X301" s="347"/>
      <c r="Y301" s="347"/>
    </row>
    <row r="302" spans="1:25" s="339" customFormat="1" ht="12.75">
      <c r="A302" s="741">
        <v>264</v>
      </c>
      <c r="B302" s="379" t="s">
        <v>1356</v>
      </c>
      <c r="C302" s="343"/>
      <c r="D302" s="343" t="s">
        <v>485</v>
      </c>
      <c r="E302" s="321">
        <v>0</v>
      </c>
      <c r="F302" s="34">
        <v>0</v>
      </c>
      <c r="G302" s="34">
        <v>0</v>
      </c>
      <c r="H302" s="34">
        <v>3</v>
      </c>
      <c r="I302" s="345">
        <f>E302+F302+G302+H302</f>
        <v>3</v>
      </c>
      <c r="J302" s="346"/>
      <c r="K302" s="346"/>
      <c r="L302" s="346"/>
      <c r="M302" s="346"/>
      <c r="N302" s="346"/>
      <c r="O302" s="346"/>
      <c r="P302" s="346"/>
      <c r="Q302" s="346"/>
      <c r="R302" s="347"/>
      <c r="S302" s="347"/>
      <c r="T302" s="347"/>
      <c r="U302" s="347"/>
      <c r="V302" s="347"/>
      <c r="W302" s="347"/>
      <c r="X302" s="347"/>
      <c r="Y302" s="347"/>
    </row>
    <row r="303" spans="1:25" s="339" customFormat="1" ht="12.75">
      <c r="A303" s="741">
        <v>265</v>
      </c>
      <c r="B303" s="379" t="s">
        <v>332</v>
      </c>
      <c r="C303" s="343" t="s">
        <v>1361</v>
      </c>
      <c r="D303" s="343" t="s">
        <v>485</v>
      </c>
      <c r="E303" s="321">
        <v>0</v>
      </c>
      <c r="F303" s="34">
        <v>0</v>
      </c>
      <c r="G303" s="34">
        <v>0</v>
      </c>
      <c r="H303" s="34">
        <v>1</v>
      </c>
      <c r="I303" s="345">
        <f>E303+F303+G303+H303</f>
        <v>1</v>
      </c>
      <c r="J303" s="346"/>
      <c r="K303" s="346"/>
      <c r="L303" s="346"/>
      <c r="M303" s="346"/>
      <c r="N303" s="346"/>
      <c r="O303" s="346"/>
      <c r="P303" s="346"/>
      <c r="Q303" s="346"/>
      <c r="R303" s="347"/>
      <c r="S303" s="347"/>
      <c r="T303" s="347"/>
      <c r="U303" s="347"/>
      <c r="V303" s="347"/>
      <c r="W303" s="347"/>
      <c r="X303" s="347"/>
      <c r="Y303" s="347"/>
    </row>
    <row r="304" spans="1:25" s="339" customFormat="1" ht="12.75">
      <c r="A304" s="741">
        <v>266</v>
      </c>
      <c r="B304" s="379" t="s">
        <v>1383</v>
      </c>
      <c r="C304" s="343" t="s">
        <v>1361</v>
      </c>
      <c r="D304" s="343" t="s">
        <v>485</v>
      </c>
      <c r="E304" s="321">
        <v>0</v>
      </c>
      <c r="F304" s="34">
        <v>0</v>
      </c>
      <c r="G304" s="34">
        <v>0</v>
      </c>
      <c r="H304" s="34">
        <v>36</v>
      </c>
      <c r="I304" s="345">
        <f>E304+F304+G304+H304</f>
        <v>36</v>
      </c>
      <c r="J304" s="346"/>
      <c r="K304" s="346"/>
      <c r="L304" s="346"/>
      <c r="M304" s="346"/>
      <c r="N304" s="346"/>
      <c r="O304" s="346"/>
      <c r="P304" s="346"/>
      <c r="Q304" s="346"/>
      <c r="R304" s="347"/>
      <c r="S304" s="347"/>
      <c r="T304" s="347"/>
      <c r="U304" s="347"/>
      <c r="V304" s="347"/>
      <c r="W304" s="347"/>
      <c r="X304" s="347"/>
      <c r="Y304" s="347"/>
    </row>
    <row r="305" spans="1:184" s="339" customFormat="1" ht="12.75">
      <c r="A305" s="741">
        <v>267</v>
      </c>
      <c r="B305" s="543" t="s">
        <v>1472</v>
      </c>
      <c r="C305" s="543"/>
      <c r="D305" s="543" t="s">
        <v>482</v>
      </c>
      <c r="E305" s="321"/>
      <c r="F305" s="34"/>
      <c r="G305" s="34"/>
      <c r="H305" s="34"/>
      <c r="I305" s="345"/>
      <c r="J305" s="346"/>
      <c r="K305" s="346"/>
      <c r="L305" s="346"/>
      <c r="M305" s="346"/>
      <c r="N305" s="346"/>
      <c r="O305" s="346"/>
      <c r="P305" s="346"/>
      <c r="Q305" s="346"/>
      <c r="R305" s="347"/>
      <c r="S305" s="347"/>
      <c r="T305" s="347"/>
      <c r="U305" s="347"/>
      <c r="V305" s="347"/>
      <c r="W305" s="347"/>
      <c r="X305" s="347"/>
      <c r="Y305" s="347"/>
    </row>
    <row r="306" spans="1:184" s="339" customFormat="1" ht="12.75">
      <c r="A306" s="741">
        <v>268</v>
      </c>
      <c r="B306" s="387" t="s">
        <v>333</v>
      </c>
      <c r="C306" s="343"/>
      <c r="D306" s="343" t="s">
        <v>482</v>
      </c>
      <c r="E306" s="321">
        <v>0</v>
      </c>
      <c r="F306" s="34">
        <v>0</v>
      </c>
      <c r="G306" s="34">
        <v>0</v>
      </c>
      <c r="H306" s="34">
        <v>135</v>
      </c>
      <c r="I306" s="345">
        <f>E306+F306+G306+H306</f>
        <v>135</v>
      </c>
      <c r="J306" s="346"/>
      <c r="K306" s="346"/>
      <c r="L306" s="346"/>
      <c r="M306" s="346"/>
      <c r="N306" s="346"/>
      <c r="O306" s="346"/>
      <c r="P306" s="346"/>
      <c r="Q306" s="346">
        <v>3</v>
      </c>
      <c r="R306" s="347"/>
      <c r="S306" s="347"/>
      <c r="T306" s="347"/>
      <c r="U306" s="347"/>
      <c r="V306" s="347"/>
      <c r="W306" s="347"/>
      <c r="X306" s="347"/>
      <c r="Y306" s="347"/>
    </row>
    <row r="307" spans="1:184" s="339" customFormat="1" ht="12.75">
      <c r="A307" s="741">
        <v>269</v>
      </c>
      <c r="B307" s="387" t="s">
        <v>334</v>
      </c>
      <c r="C307" s="343" t="s">
        <v>1361</v>
      </c>
      <c r="D307" s="343" t="s">
        <v>482</v>
      </c>
      <c r="E307" s="321">
        <v>0</v>
      </c>
      <c r="F307" s="34">
        <v>0</v>
      </c>
      <c r="G307" s="34">
        <v>0</v>
      </c>
      <c r="H307" s="34">
        <v>9</v>
      </c>
      <c r="I307" s="345">
        <f>E307+F307+G307+H307</f>
        <v>9</v>
      </c>
      <c r="J307" s="346"/>
      <c r="K307" s="346"/>
      <c r="L307" s="346"/>
      <c r="M307" s="346"/>
      <c r="N307" s="346"/>
      <c r="O307" s="346"/>
      <c r="P307" s="346"/>
      <c r="Q307" s="346"/>
      <c r="R307" s="347"/>
      <c r="S307" s="347"/>
      <c r="T307" s="347"/>
      <c r="U307" s="347"/>
      <c r="V307" s="347"/>
      <c r="W307" s="347"/>
      <c r="X307" s="347"/>
      <c r="Y307" s="347"/>
    </row>
    <row r="308" spans="1:184" s="339" customFormat="1" ht="12.75">
      <c r="A308" s="741">
        <v>270</v>
      </c>
      <c r="B308" s="387" t="s">
        <v>335</v>
      </c>
      <c r="C308" s="343"/>
      <c r="D308" s="343" t="s">
        <v>482</v>
      </c>
      <c r="E308" s="321">
        <v>0</v>
      </c>
      <c r="F308" s="34">
        <v>0</v>
      </c>
      <c r="G308" s="34">
        <v>0</v>
      </c>
      <c r="H308" s="34">
        <v>39</v>
      </c>
      <c r="I308" s="345">
        <f>E308+F308+G308+H308</f>
        <v>39</v>
      </c>
      <c r="J308" s="346"/>
      <c r="K308" s="346"/>
      <c r="L308" s="346"/>
      <c r="M308" s="346"/>
      <c r="N308" s="346"/>
      <c r="O308" s="346"/>
      <c r="P308" s="346"/>
      <c r="Q308" s="346"/>
      <c r="R308" s="347"/>
      <c r="S308" s="347"/>
      <c r="T308" s="347"/>
      <c r="U308" s="347"/>
      <c r="V308" s="347"/>
      <c r="W308" s="347"/>
      <c r="X308" s="347"/>
      <c r="Y308" s="347"/>
    </row>
    <row r="309" spans="1:184" s="339" customFormat="1" ht="12.75">
      <c r="A309" s="741">
        <v>271</v>
      </c>
      <c r="B309" s="381" t="s">
        <v>336</v>
      </c>
      <c r="C309" s="343"/>
      <c r="D309" s="343" t="s">
        <v>1349</v>
      </c>
      <c r="E309" s="321"/>
      <c r="F309" s="34"/>
      <c r="G309" s="34"/>
      <c r="H309" s="34"/>
      <c r="I309" s="345"/>
      <c r="J309" s="346"/>
      <c r="K309" s="346"/>
      <c r="L309" s="346"/>
      <c r="M309" s="346"/>
      <c r="N309" s="346"/>
      <c r="O309" s="346"/>
      <c r="P309" s="346"/>
      <c r="Q309" s="346"/>
      <c r="R309" s="347"/>
      <c r="S309" s="347"/>
      <c r="T309" s="347"/>
      <c r="U309" s="347"/>
      <c r="V309" s="347"/>
      <c r="W309" s="347"/>
      <c r="X309" s="347"/>
      <c r="Y309" s="347"/>
    </row>
    <row r="310" spans="1:184" s="339" customFormat="1" ht="12.75">
      <c r="A310" s="741">
        <v>272</v>
      </c>
      <c r="B310" s="381" t="s">
        <v>337</v>
      </c>
      <c r="C310" s="343"/>
      <c r="D310" s="343" t="s">
        <v>1349</v>
      </c>
      <c r="E310" s="321"/>
      <c r="F310" s="34"/>
      <c r="G310" s="34"/>
      <c r="H310" s="34"/>
      <c r="I310" s="345"/>
      <c r="J310" s="346"/>
      <c r="K310" s="346"/>
      <c r="L310" s="346"/>
      <c r="M310" s="346"/>
      <c r="N310" s="346"/>
      <c r="O310" s="346"/>
      <c r="P310" s="346"/>
      <c r="Q310" s="346"/>
      <c r="R310" s="347"/>
      <c r="S310" s="347"/>
      <c r="T310" s="347"/>
      <c r="U310" s="347"/>
      <c r="V310" s="347"/>
      <c r="W310" s="347"/>
      <c r="X310" s="347"/>
      <c r="Y310" s="347"/>
    </row>
    <row r="311" spans="1:184" s="339" customFormat="1" ht="13.5" thickBot="1">
      <c r="A311" s="741">
        <v>273</v>
      </c>
      <c r="B311" s="381"/>
      <c r="C311" s="343" t="s">
        <v>1361</v>
      </c>
      <c r="D311" s="343"/>
      <c r="E311" s="321"/>
      <c r="F311" s="34"/>
      <c r="G311" s="34"/>
      <c r="H311" s="34"/>
      <c r="I311" s="345"/>
      <c r="J311" s="346"/>
      <c r="K311" s="346"/>
      <c r="L311" s="346"/>
      <c r="M311" s="346"/>
      <c r="N311" s="346"/>
      <c r="O311" s="346"/>
      <c r="P311" s="346"/>
      <c r="Q311" s="346"/>
      <c r="R311" s="347"/>
      <c r="S311" s="347"/>
      <c r="T311" s="347"/>
      <c r="U311" s="347"/>
      <c r="V311" s="347"/>
      <c r="W311" s="347"/>
      <c r="X311" s="347"/>
      <c r="Y311" s="347"/>
    </row>
    <row r="312" spans="1:184" s="339" customFormat="1" ht="13.5" thickBot="1">
      <c r="A312" s="741">
        <v>274</v>
      </c>
      <c r="B312" s="384" t="s">
        <v>338</v>
      </c>
      <c r="C312" s="343" t="s">
        <v>1361</v>
      </c>
      <c r="D312" s="343"/>
      <c r="E312" s="321"/>
      <c r="F312" s="34"/>
      <c r="G312" s="34"/>
      <c r="H312" s="34"/>
      <c r="I312" s="345"/>
      <c r="J312" s="346"/>
      <c r="K312" s="346"/>
      <c r="L312" s="346"/>
      <c r="M312" s="346"/>
      <c r="N312" s="346"/>
      <c r="O312" s="346"/>
      <c r="P312" s="346"/>
      <c r="Q312" s="346"/>
      <c r="R312" s="347"/>
      <c r="S312" s="347"/>
      <c r="T312" s="347"/>
      <c r="U312" s="347"/>
      <c r="V312" s="347"/>
      <c r="W312" s="347"/>
      <c r="X312" s="347"/>
      <c r="Y312" s="347"/>
    </row>
    <row r="313" spans="1:184" s="339" customFormat="1" ht="12.75">
      <c r="A313" s="741">
        <v>275</v>
      </c>
      <c r="B313" s="377" t="s">
        <v>340</v>
      </c>
      <c r="C313" s="343"/>
      <c r="D313" s="343"/>
      <c r="E313" s="321"/>
      <c r="F313" s="34"/>
      <c r="G313" s="34"/>
      <c r="H313" s="34"/>
      <c r="I313" s="345"/>
      <c r="J313" s="346"/>
      <c r="K313" s="346"/>
      <c r="L313" s="346"/>
      <c r="M313" s="346"/>
      <c r="N313" s="346"/>
      <c r="O313" s="346"/>
      <c r="P313" s="346"/>
      <c r="Q313" s="346"/>
      <c r="R313" s="347"/>
      <c r="S313" s="347"/>
      <c r="T313" s="347"/>
      <c r="U313" s="347"/>
      <c r="V313" s="347"/>
      <c r="W313" s="347"/>
      <c r="X313" s="347"/>
      <c r="Y313" s="347"/>
    </row>
    <row r="314" spans="1:184" s="339" customFormat="1" ht="12.75">
      <c r="A314" s="741">
        <v>276</v>
      </c>
      <c r="B314" s="378" t="s">
        <v>341</v>
      </c>
      <c r="C314" s="343"/>
      <c r="D314" s="343" t="s">
        <v>478</v>
      </c>
      <c r="E314" s="321"/>
      <c r="F314" s="34"/>
      <c r="G314" s="34"/>
      <c r="H314" s="34"/>
      <c r="I314" s="345"/>
      <c r="J314" s="346"/>
      <c r="K314" s="346"/>
      <c r="L314" s="346"/>
      <c r="M314" s="346"/>
      <c r="N314" s="346"/>
      <c r="O314" s="346"/>
      <c r="P314" s="346"/>
      <c r="Q314" s="346"/>
      <c r="R314" s="347"/>
      <c r="S314" s="347"/>
      <c r="T314" s="347"/>
      <c r="U314" s="347"/>
      <c r="V314" s="347"/>
      <c r="W314" s="347"/>
      <c r="X314" s="347"/>
      <c r="Y314" s="347"/>
    </row>
    <row r="315" spans="1:184" s="339" customFormat="1" ht="12.75">
      <c r="A315" s="741">
        <v>277</v>
      </c>
      <c r="B315" s="357" t="s">
        <v>1384</v>
      </c>
      <c r="C315" s="343" t="s">
        <v>1361</v>
      </c>
      <c r="D315" s="343" t="s">
        <v>480</v>
      </c>
      <c r="E315" s="320"/>
      <c r="F315" s="48"/>
      <c r="G315" s="48"/>
      <c r="H315" s="48"/>
      <c r="I315" s="344"/>
      <c r="J315" s="346"/>
      <c r="K315" s="346"/>
      <c r="L315" s="346"/>
      <c r="M315" s="346"/>
      <c r="N315" s="346"/>
      <c r="O315" s="346"/>
      <c r="P315" s="346"/>
      <c r="Q315" s="346"/>
      <c r="R315" s="346"/>
      <c r="S315" s="346"/>
      <c r="T315" s="346"/>
      <c r="U315" s="346"/>
      <c r="V315" s="346"/>
      <c r="W315" s="346"/>
      <c r="X315" s="346"/>
      <c r="Y315" s="346"/>
    </row>
    <row r="316" spans="1:184" s="339" customFormat="1" ht="12.75">
      <c r="A316" s="741">
        <v>278</v>
      </c>
      <c r="B316" s="363" t="s">
        <v>1385</v>
      </c>
      <c r="C316" s="343" t="s">
        <v>1361</v>
      </c>
      <c r="D316" s="343" t="s">
        <v>481</v>
      </c>
      <c r="E316" s="321">
        <v>0</v>
      </c>
      <c r="F316" s="34">
        <v>0</v>
      </c>
      <c r="G316" s="34">
        <v>0</v>
      </c>
      <c r="H316" s="34">
        <v>3</v>
      </c>
      <c r="I316" s="345">
        <f t="shared" ref="I316:I322" si="6">E316+F316+G316+H316</f>
        <v>3</v>
      </c>
      <c r="J316" s="346"/>
      <c r="K316" s="346"/>
      <c r="L316" s="346"/>
      <c r="M316" s="346"/>
      <c r="N316" s="346"/>
      <c r="O316" s="346"/>
      <c r="P316" s="346"/>
      <c r="Q316" s="346"/>
      <c r="R316" s="347"/>
      <c r="S316" s="347"/>
      <c r="T316" s="347"/>
      <c r="U316" s="347"/>
      <c r="V316" s="347"/>
      <c r="W316" s="347"/>
      <c r="X316" s="347"/>
      <c r="Y316" s="347"/>
    </row>
    <row r="317" spans="1:184" s="339" customFormat="1" ht="12.75">
      <c r="A317" s="741">
        <v>279</v>
      </c>
      <c r="B317" s="379" t="s">
        <v>342</v>
      </c>
      <c r="C317" s="343" t="s">
        <v>1361</v>
      </c>
      <c r="D317" s="343" t="s">
        <v>485</v>
      </c>
      <c r="E317" s="321">
        <v>0</v>
      </c>
      <c r="F317" s="34">
        <v>0</v>
      </c>
      <c r="G317" s="34">
        <v>0</v>
      </c>
      <c r="H317" s="34">
        <v>1</v>
      </c>
      <c r="I317" s="345">
        <f t="shared" si="6"/>
        <v>1</v>
      </c>
      <c r="J317" s="346"/>
      <c r="K317" s="346"/>
      <c r="L317" s="346"/>
      <c r="M317" s="346"/>
      <c r="N317" s="346"/>
      <c r="O317" s="346"/>
      <c r="P317" s="346"/>
      <c r="Q317" s="346"/>
      <c r="R317" s="347"/>
      <c r="S317" s="347"/>
      <c r="T317" s="347"/>
      <c r="U317" s="347"/>
      <c r="V317" s="347"/>
      <c r="W317" s="347"/>
      <c r="X317" s="347"/>
      <c r="Y317" s="347"/>
      <c r="GB317" s="339">
        <f>SUM(A317:GA317)</f>
        <v>281</v>
      </c>
    </row>
    <row r="318" spans="1:184" s="339" customFormat="1" ht="12.75">
      <c r="A318" s="741">
        <v>280</v>
      </c>
      <c r="B318" s="387" t="s">
        <v>343</v>
      </c>
      <c r="C318" s="343" t="s">
        <v>1361</v>
      </c>
      <c r="D318" s="343" t="s">
        <v>482</v>
      </c>
      <c r="E318" s="321">
        <v>0</v>
      </c>
      <c r="F318" s="34">
        <v>0</v>
      </c>
      <c r="G318" s="34">
        <v>0</v>
      </c>
      <c r="H318" s="34">
        <v>3</v>
      </c>
      <c r="I318" s="345">
        <f t="shared" si="6"/>
        <v>3</v>
      </c>
      <c r="J318" s="346"/>
      <c r="K318" s="346"/>
      <c r="L318" s="346"/>
      <c r="M318" s="346">
        <v>1</v>
      </c>
      <c r="N318" s="346"/>
      <c r="O318" s="346"/>
      <c r="P318" s="346"/>
      <c r="Q318" s="346"/>
      <c r="R318" s="347"/>
      <c r="S318" s="347"/>
      <c r="T318" s="347"/>
      <c r="U318" s="347"/>
      <c r="V318" s="347"/>
      <c r="W318" s="347"/>
      <c r="X318" s="347"/>
      <c r="Y318" s="347"/>
    </row>
    <row r="319" spans="1:184" s="339" customFormat="1" ht="12.75">
      <c r="A319" s="741">
        <v>281</v>
      </c>
      <c r="B319" s="381" t="s">
        <v>344</v>
      </c>
      <c r="C319" s="343"/>
      <c r="D319" s="343" t="s">
        <v>1349</v>
      </c>
      <c r="E319" s="321">
        <v>0</v>
      </c>
      <c r="F319" s="34">
        <v>0</v>
      </c>
      <c r="G319" s="34">
        <v>0</v>
      </c>
      <c r="H319" s="34">
        <v>2</v>
      </c>
      <c r="I319" s="345">
        <f t="shared" si="6"/>
        <v>2</v>
      </c>
      <c r="J319" s="346"/>
      <c r="K319" s="346"/>
      <c r="L319" s="346"/>
      <c r="M319" s="346"/>
      <c r="N319" s="346"/>
      <c r="O319" s="346"/>
      <c r="P319" s="346"/>
      <c r="Q319" s="346"/>
      <c r="R319" s="347"/>
      <c r="S319" s="347"/>
      <c r="T319" s="347"/>
      <c r="U319" s="347"/>
      <c r="V319" s="347"/>
      <c r="W319" s="347"/>
      <c r="X319" s="347"/>
      <c r="Y319" s="347"/>
    </row>
    <row r="320" spans="1:184" s="339" customFormat="1" ht="12.75">
      <c r="A320" s="741">
        <v>282</v>
      </c>
      <c r="B320" s="381" t="s">
        <v>345</v>
      </c>
      <c r="C320" s="288"/>
      <c r="D320" s="343" t="s">
        <v>1349</v>
      </c>
      <c r="E320" s="321">
        <v>0</v>
      </c>
      <c r="F320" s="34">
        <v>0</v>
      </c>
      <c r="G320" s="34">
        <v>0</v>
      </c>
      <c r="H320" s="34">
        <v>42</v>
      </c>
      <c r="I320" s="345">
        <f t="shared" si="6"/>
        <v>42</v>
      </c>
      <c r="J320" s="346"/>
      <c r="K320" s="346"/>
      <c r="L320" s="346"/>
      <c r="M320" s="346"/>
      <c r="N320" s="346"/>
      <c r="O320" s="346"/>
      <c r="P320" s="346"/>
      <c r="Q320" s="346"/>
      <c r="R320" s="347"/>
      <c r="S320" s="347"/>
      <c r="T320" s="347"/>
      <c r="U320" s="347"/>
      <c r="V320" s="347"/>
      <c r="W320" s="347"/>
      <c r="X320" s="347"/>
      <c r="Y320" s="347"/>
    </row>
    <row r="321" spans="1:25" s="339" customFormat="1" ht="12.75">
      <c r="A321" s="741">
        <v>283</v>
      </c>
      <c r="B321" s="474" t="s">
        <v>346</v>
      </c>
      <c r="C321" s="343"/>
      <c r="D321" s="511" t="s">
        <v>478</v>
      </c>
      <c r="E321" s="321">
        <v>0</v>
      </c>
      <c r="F321" s="34">
        <v>0</v>
      </c>
      <c r="G321" s="34">
        <v>0</v>
      </c>
      <c r="H321" s="34">
        <v>38</v>
      </c>
      <c r="I321" s="345">
        <f t="shared" si="6"/>
        <v>38</v>
      </c>
      <c r="J321" s="346"/>
      <c r="K321" s="346"/>
      <c r="L321" s="346"/>
      <c r="M321" s="346"/>
      <c r="N321" s="346"/>
      <c r="O321" s="346"/>
      <c r="P321" s="346"/>
      <c r="Q321" s="346"/>
      <c r="R321" s="347"/>
      <c r="S321" s="347"/>
      <c r="T321" s="347"/>
      <c r="U321" s="347"/>
      <c r="V321" s="347"/>
      <c r="W321" s="347"/>
      <c r="X321" s="347"/>
      <c r="Y321" s="347"/>
    </row>
    <row r="322" spans="1:25" s="339" customFormat="1" ht="12.75">
      <c r="A322" s="741">
        <v>284</v>
      </c>
      <c r="B322" s="474" t="s">
        <v>347</v>
      </c>
      <c r="C322" s="343"/>
      <c r="D322" s="475" t="s">
        <v>478</v>
      </c>
      <c r="E322" s="321">
        <v>0</v>
      </c>
      <c r="F322" s="34">
        <v>0</v>
      </c>
      <c r="G322" s="34">
        <v>0</v>
      </c>
      <c r="H322" s="34">
        <v>0</v>
      </c>
      <c r="I322" s="345">
        <f t="shared" si="6"/>
        <v>0</v>
      </c>
      <c r="J322" s="346"/>
      <c r="K322" s="346"/>
      <c r="L322" s="346"/>
      <c r="M322" s="346"/>
      <c r="N322" s="346"/>
      <c r="O322" s="346"/>
      <c r="P322" s="346"/>
      <c r="Q322" s="346"/>
      <c r="R322" s="347"/>
      <c r="S322" s="347"/>
      <c r="T322" s="347"/>
      <c r="U322" s="347"/>
      <c r="V322" s="347"/>
      <c r="W322" s="347"/>
      <c r="X322" s="347"/>
      <c r="Y322" s="347"/>
    </row>
    <row r="323" spans="1:25" s="491" customFormat="1" ht="12.75">
      <c r="A323" s="741">
        <v>285</v>
      </c>
      <c r="B323" s="474" t="s">
        <v>348</v>
      </c>
      <c r="C323" s="288"/>
      <c r="D323" s="475" t="s">
        <v>478</v>
      </c>
      <c r="E323" s="439"/>
      <c r="F323" s="435"/>
      <c r="G323" s="435"/>
      <c r="H323" s="435"/>
      <c r="I323" s="493"/>
      <c r="J323" s="494"/>
      <c r="K323" s="494"/>
      <c r="L323" s="494"/>
      <c r="M323" s="494"/>
      <c r="N323" s="494"/>
      <c r="O323" s="494"/>
      <c r="P323" s="494"/>
      <c r="Q323" s="494"/>
      <c r="R323" s="495"/>
      <c r="S323" s="495"/>
      <c r="T323" s="495"/>
      <c r="U323" s="495"/>
      <c r="V323" s="495"/>
      <c r="W323" s="495"/>
      <c r="X323" s="495"/>
      <c r="Y323" s="495"/>
    </row>
    <row r="324" spans="1:25" s="476" customFormat="1" ht="12.75">
      <c r="A324" s="741">
        <v>286</v>
      </c>
      <c r="B324" s="474" t="s">
        <v>349</v>
      </c>
      <c r="C324" s="343"/>
      <c r="D324" s="475" t="s">
        <v>478</v>
      </c>
      <c r="E324" s="439"/>
      <c r="F324" s="435"/>
      <c r="G324" s="435"/>
      <c r="H324" s="435"/>
      <c r="I324" s="477"/>
      <c r="J324" s="478"/>
      <c r="K324" s="478"/>
      <c r="L324" s="478"/>
      <c r="M324" s="478"/>
      <c r="N324" s="478"/>
      <c r="O324" s="478"/>
      <c r="P324" s="478"/>
      <c r="Q324" s="478"/>
      <c r="R324" s="479"/>
      <c r="S324" s="479"/>
      <c r="T324" s="479"/>
      <c r="U324" s="479"/>
      <c r="V324" s="479"/>
      <c r="W324" s="479"/>
      <c r="X324" s="479"/>
      <c r="Y324" s="479"/>
    </row>
    <row r="325" spans="1:25" s="536" customFormat="1" ht="12.75">
      <c r="A325" s="741">
        <v>287</v>
      </c>
      <c r="B325" s="475" t="s">
        <v>1030</v>
      </c>
      <c r="C325" s="492"/>
      <c r="D325" s="475" t="s">
        <v>478</v>
      </c>
      <c r="E325" s="542"/>
      <c r="F325" s="537"/>
      <c r="G325" s="537"/>
      <c r="H325" s="537"/>
      <c r="I325" s="538"/>
      <c r="J325" s="539"/>
      <c r="K325" s="539"/>
      <c r="L325" s="539"/>
      <c r="M325" s="539"/>
      <c r="N325" s="539"/>
      <c r="O325" s="539"/>
      <c r="P325" s="539"/>
      <c r="Q325" s="539"/>
      <c r="R325" s="540"/>
      <c r="S325" s="540"/>
      <c r="T325" s="540"/>
      <c r="U325" s="540"/>
      <c r="V325" s="540"/>
      <c r="W325" s="540"/>
      <c r="X325" s="540"/>
      <c r="Y325" s="540"/>
    </row>
    <row r="326" spans="1:25" s="468" customFormat="1" ht="12.75">
      <c r="A326" s="741">
        <v>288</v>
      </c>
      <c r="B326" s="480" t="s">
        <v>1424</v>
      </c>
      <c r="C326" s="480"/>
      <c r="D326" s="480" t="s">
        <v>480</v>
      </c>
      <c r="E326" s="439"/>
      <c r="F326" s="435"/>
      <c r="G326" s="435"/>
      <c r="H326" s="435"/>
      <c r="I326" s="469"/>
      <c r="J326" s="470"/>
      <c r="K326" s="470"/>
      <c r="L326" s="470"/>
      <c r="M326" s="470"/>
      <c r="N326" s="470"/>
      <c r="O326" s="470"/>
      <c r="P326" s="470"/>
      <c r="Q326" s="470"/>
      <c r="R326" s="471"/>
      <c r="S326" s="471"/>
      <c r="T326" s="471"/>
      <c r="U326" s="471"/>
      <c r="V326" s="471"/>
      <c r="W326" s="471"/>
      <c r="X326" s="471"/>
      <c r="Y326" s="471"/>
    </row>
    <row r="327" spans="1:25" s="339" customFormat="1" ht="12.75">
      <c r="A327" s="741">
        <v>289</v>
      </c>
      <c r="B327" s="543" t="s">
        <v>1460</v>
      </c>
      <c r="C327" s="541"/>
      <c r="D327" s="543" t="s">
        <v>480</v>
      </c>
      <c r="E327" s="321"/>
      <c r="F327" s="34"/>
      <c r="G327" s="34"/>
      <c r="H327" s="34"/>
      <c r="I327" s="345"/>
      <c r="J327" s="346"/>
      <c r="K327" s="346"/>
      <c r="L327" s="346"/>
      <c r="M327" s="346"/>
      <c r="N327" s="346"/>
      <c r="O327" s="346"/>
      <c r="P327" s="346"/>
      <c r="Q327" s="346"/>
      <c r="R327" s="347"/>
      <c r="S327" s="347"/>
      <c r="T327" s="347"/>
      <c r="U327" s="347"/>
      <c r="V327" s="347"/>
      <c r="W327" s="347"/>
      <c r="X327" s="347"/>
      <c r="Y327" s="347"/>
    </row>
    <row r="328" spans="1:25" s="339" customFormat="1" ht="12.75">
      <c r="A328" s="741">
        <v>290</v>
      </c>
      <c r="B328" s="472" t="s">
        <v>1423</v>
      </c>
      <c r="C328" s="472"/>
      <c r="D328" s="472" t="s">
        <v>480</v>
      </c>
      <c r="E328" s="321">
        <v>0</v>
      </c>
      <c r="F328" s="34">
        <v>0</v>
      </c>
      <c r="G328" s="34">
        <v>0</v>
      </c>
      <c r="H328" s="34">
        <v>4</v>
      </c>
      <c r="I328" s="345">
        <f>E328+F328+G328+H328</f>
        <v>4</v>
      </c>
      <c r="J328" s="346"/>
      <c r="K328" s="346"/>
      <c r="L328" s="346"/>
      <c r="M328" s="346"/>
      <c r="N328" s="346"/>
      <c r="O328" s="346"/>
      <c r="P328" s="346"/>
      <c r="Q328" s="346"/>
      <c r="R328" s="347"/>
      <c r="S328" s="347"/>
      <c r="T328" s="347"/>
      <c r="U328" s="347"/>
      <c r="V328" s="347"/>
      <c r="W328" s="347"/>
      <c r="X328" s="347"/>
      <c r="Y328" s="347"/>
    </row>
    <row r="329" spans="1:25" s="339" customFormat="1" ht="12.75">
      <c r="A329" s="741">
        <v>291</v>
      </c>
      <c r="B329" s="363" t="s">
        <v>350</v>
      </c>
      <c r="C329" s="343"/>
      <c r="D329" s="343" t="s">
        <v>481</v>
      </c>
      <c r="E329" s="321"/>
      <c r="F329" s="34"/>
      <c r="G329" s="34"/>
      <c r="H329" s="34"/>
      <c r="I329" s="345"/>
      <c r="J329" s="346"/>
      <c r="K329" s="346"/>
      <c r="L329" s="346"/>
      <c r="M329" s="346"/>
      <c r="N329" s="346"/>
      <c r="O329" s="346"/>
      <c r="P329" s="346"/>
      <c r="Q329" s="346"/>
      <c r="R329" s="347"/>
      <c r="S329" s="347"/>
      <c r="T329" s="347"/>
      <c r="U329" s="347"/>
      <c r="V329" s="347"/>
      <c r="W329" s="347"/>
      <c r="X329" s="347"/>
      <c r="Y329" s="347"/>
    </row>
    <row r="330" spans="1:25" s="339" customFormat="1" ht="12.75">
      <c r="A330" s="741">
        <v>292</v>
      </c>
      <c r="B330" s="363" t="s">
        <v>351</v>
      </c>
      <c r="C330" s="288"/>
      <c r="D330" s="343" t="s">
        <v>481</v>
      </c>
      <c r="E330" s="321"/>
      <c r="F330" s="34"/>
      <c r="G330" s="34"/>
      <c r="H330" s="34"/>
      <c r="I330" s="345"/>
      <c r="J330" s="346"/>
      <c r="K330" s="346"/>
      <c r="L330" s="346"/>
      <c r="M330" s="346"/>
      <c r="N330" s="346"/>
      <c r="O330" s="346"/>
      <c r="P330" s="346"/>
      <c r="Q330" s="346"/>
      <c r="R330" s="347"/>
      <c r="S330" s="347"/>
      <c r="T330" s="347"/>
      <c r="U330" s="347"/>
      <c r="V330" s="347"/>
      <c r="W330" s="347"/>
      <c r="X330" s="347"/>
      <c r="Y330" s="347"/>
    </row>
    <row r="331" spans="1:25" s="339" customFormat="1" ht="12.75">
      <c r="A331" s="741">
        <v>293</v>
      </c>
      <c r="B331" s="363" t="s">
        <v>352</v>
      </c>
      <c r="C331" s="343"/>
      <c r="D331" s="343" t="s">
        <v>481</v>
      </c>
      <c r="E331" s="321"/>
      <c r="F331" s="34"/>
      <c r="G331" s="34"/>
      <c r="H331" s="34"/>
      <c r="I331" s="345"/>
      <c r="J331" s="346"/>
      <c r="K331" s="346"/>
      <c r="L331" s="346"/>
      <c r="M331" s="346"/>
      <c r="N331" s="346"/>
      <c r="O331" s="346"/>
      <c r="P331" s="346"/>
      <c r="Q331" s="346"/>
      <c r="R331" s="347"/>
      <c r="S331" s="347"/>
      <c r="T331" s="347"/>
      <c r="U331" s="347"/>
      <c r="V331" s="347"/>
      <c r="W331" s="347"/>
      <c r="X331" s="347"/>
      <c r="Y331" s="347"/>
    </row>
    <row r="332" spans="1:25" s="339" customFormat="1" ht="12.75">
      <c r="A332" s="741">
        <v>294</v>
      </c>
      <c r="B332" s="363" t="s">
        <v>353</v>
      </c>
      <c r="C332" s="343"/>
      <c r="D332" s="343" t="s">
        <v>481</v>
      </c>
      <c r="E332" s="321"/>
      <c r="F332" s="34"/>
      <c r="G332" s="34"/>
      <c r="H332" s="34"/>
      <c r="I332" s="345"/>
      <c r="J332" s="346"/>
      <c r="K332" s="346"/>
      <c r="L332" s="346"/>
      <c r="M332" s="346"/>
      <c r="N332" s="346"/>
      <c r="O332" s="346"/>
      <c r="P332" s="346"/>
      <c r="Q332" s="346"/>
      <c r="R332" s="347"/>
      <c r="S332" s="347"/>
      <c r="T332" s="347"/>
      <c r="U332" s="347"/>
      <c r="V332" s="347"/>
      <c r="W332" s="347"/>
      <c r="X332" s="347"/>
      <c r="Y332" s="347"/>
    </row>
    <row r="333" spans="1:25" s="339" customFormat="1" ht="12.75">
      <c r="A333" s="741">
        <v>295</v>
      </c>
      <c r="B333" s="379" t="s">
        <v>354</v>
      </c>
      <c r="C333" s="343" t="s">
        <v>1361</v>
      </c>
      <c r="D333" s="343" t="s">
        <v>485</v>
      </c>
      <c r="E333" s="321">
        <v>0</v>
      </c>
      <c r="F333" s="34">
        <v>0</v>
      </c>
      <c r="G333" s="34">
        <v>0</v>
      </c>
      <c r="H333" s="34">
        <v>2</v>
      </c>
      <c r="I333" s="345">
        <f>E333+F333+G333+H333</f>
        <v>2</v>
      </c>
      <c r="J333" s="346"/>
      <c r="K333" s="346"/>
      <c r="L333" s="346"/>
      <c r="M333" s="346"/>
      <c r="N333" s="346"/>
      <c r="O333" s="346"/>
      <c r="P333" s="346"/>
      <c r="Q333" s="346"/>
      <c r="R333" s="347"/>
      <c r="S333" s="347"/>
      <c r="T333" s="347"/>
      <c r="U333" s="347"/>
      <c r="V333" s="347"/>
      <c r="W333" s="347"/>
      <c r="X333" s="347"/>
      <c r="Y333" s="347"/>
    </row>
    <row r="334" spans="1:25" s="451" customFormat="1" ht="12.75">
      <c r="A334" s="741">
        <v>296</v>
      </c>
      <c r="B334" s="379" t="s">
        <v>355</v>
      </c>
      <c r="C334" s="343"/>
      <c r="D334" s="343" t="s">
        <v>485</v>
      </c>
      <c r="E334" s="439"/>
      <c r="F334" s="435"/>
      <c r="G334" s="435"/>
      <c r="H334" s="435"/>
      <c r="I334" s="452"/>
      <c r="J334" s="453"/>
      <c r="K334" s="453"/>
      <c r="L334" s="453"/>
      <c r="M334" s="453"/>
      <c r="N334" s="453"/>
      <c r="O334" s="453"/>
      <c r="P334" s="453"/>
      <c r="Q334" s="453"/>
      <c r="R334" s="454"/>
      <c r="S334" s="454"/>
      <c r="T334" s="454"/>
      <c r="U334" s="454"/>
      <c r="V334" s="454"/>
      <c r="W334" s="454"/>
      <c r="X334" s="454"/>
      <c r="Y334" s="454"/>
    </row>
    <row r="335" spans="1:25" s="339" customFormat="1" ht="12.75">
      <c r="A335" s="741">
        <v>297</v>
      </c>
      <c r="B335" s="475" t="s">
        <v>1430</v>
      </c>
      <c r="C335" s="475"/>
      <c r="D335" s="475" t="s">
        <v>485</v>
      </c>
      <c r="E335" s="321">
        <v>0</v>
      </c>
      <c r="F335" s="34">
        <v>0</v>
      </c>
      <c r="G335" s="34">
        <v>0</v>
      </c>
      <c r="H335" s="34">
        <v>2</v>
      </c>
      <c r="I335" s="345">
        <f>E335+F335+G335+H335</f>
        <v>2</v>
      </c>
      <c r="J335" s="346"/>
      <c r="K335" s="346"/>
      <c r="L335" s="346"/>
      <c r="M335" s="346"/>
      <c r="N335" s="346"/>
      <c r="O335" s="346"/>
      <c r="P335" s="346"/>
      <c r="Q335" s="346"/>
      <c r="R335" s="347"/>
      <c r="S335" s="347"/>
      <c r="T335" s="347"/>
      <c r="U335" s="347"/>
      <c r="V335" s="347"/>
      <c r="W335" s="347"/>
      <c r="X335" s="347"/>
      <c r="Y335" s="347"/>
    </row>
    <row r="336" spans="1:25" s="339" customFormat="1" ht="12.75">
      <c r="A336" s="741">
        <v>298</v>
      </c>
      <c r="B336" s="273" t="s">
        <v>1120</v>
      </c>
      <c r="C336" s="273"/>
      <c r="D336" s="273" t="s">
        <v>485</v>
      </c>
      <c r="E336" s="321">
        <v>0</v>
      </c>
      <c r="F336" s="34">
        <v>0</v>
      </c>
      <c r="G336" s="34">
        <v>0</v>
      </c>
      <c r="H336" s="34">
        <v>1</v>
      </c>
      <c r="I336" s="345">
        <f>E336+F336+G336+H336</f>
        <v>1</v>
      </c>
      <c r="J336" s="346"/>
      <c r="K336" s="346"/>
      <c r="L336" s="346"/>
      <c r="M336" s="346"/>
      <c r="N336" s="346"/>
      <c r="O336" s="346"/>
      <c r="P336" s="346"/>
      <c r="Q336" s="346"/>
      <c r="R336" s="347"/>
      <c r="S336" s="347"/>
      <c r="T336" s="347"/>
      <c r="U336" s="347"/>
      <c r="V336" s="347"/>
      <c r="W336" s="347"/>
      <c r="X336" s="347"/>
      <c r="Y336" s="347"/>
    </row>
    <row r="337" spans="1:25" s="339" customFormat="1" ht="12.75">
      <c r="A337" s="741">
        <v>299</v>
      </c>
      <c r="B337" s="379" t="s">
        <v>357</v>
      </c>
      <c r="C337" s="351"/>
      <c r="D337" s="343" t="s">
        <v>485</v>
      </c>
      <c r="E337" s="321">
        <v>0</v>
      </c>
      <c r="F337" s="34">
        <v>0</v>
      </c>
      <c r="G337" s="34">
        <v>0</v>
      </c>
      <c r="H337" s="34">
        <v>1</v>
      </c>
      <c r="I337" s="345">
        <f>E337+F337+G337+H337</f>
        <v>1</v>
      </c>
      <c r="J337" s="346"/>
      <c r="K337" s="346"/>
      <c r="L337" s="346"/>
      <c r="M337" s="346"/>
      <c r="N337" s="346"/>
      <c r="O337" s="346"/>
      <c r="P337" s="346"/>
      <c r="Q337" s="346"/>
      <c r="R337" s="347"/>
      <c r="S337" s="347"/>
      <c r="T337" s="347"/>
      <c r="U337" s="347"/>
      <c r="V337" s="347"/>
      <c r="W337" s="347"/>
      <c r="X337" s="347"/>
      <c r="Y337" s="347"/>
    </row>
    <row r="338" spans="1:25" s="441" customFormat="1" ht="12.75">
      <c r="A338" s="741">
        <v>300</v>
      </c>
      <c r="B338" s="387" t="s">
        <v>358</v>
      </c>
      <c r="C338" s="343" t="s">
        <v>1361</v>
      </c>
      <c r="D338" s="343" t="s">
        <v>482</v>
      </c>
      <c r="E338" s="439"/>
      <c r="F338" s="435"/>
      <c r="G338" s="435"/>
      <c r="H338" s="435"/>
      <c r="I338" s="442"/>
      <c r="J338" s="443"/>
      <c r="K338" s="443"/>
      <c r="L338" s="443"/>
      <c r="M338" s="443"/>
      <c r="N338" s="443"/>
      <c r="O338" s="443"/>
      <c r="P338" s="443"/>
      <c r="Q338" s="443"/>
      <c r="R338" s="444"/>
      <c r="S338" s="444"/>
      <c r="T338" s="444"/>
      <c r="U338" s="444"/>
      <c r="V338" s="444"/>
      <c r="W338" s="444"/>
      <c r="X338" s="444"/>
      <c r="Y338" s="444"/>
    </row>
    <row r="339" spans="1:25" s="339" customFormat="1" ht="12.75">
      <c r="A339" s="741">
        <v>301</v>
      </c>
      <c r="B339" s="387" t="s">
        <v>359</v>
      </c>
      <c r="C339" s="343"/>
      <c r="D339" s="343" t="s">
        <v>482</v>
      </c>
      <c r="E339" s="321"/>
      <c r="F339" s="34"/>
      <c r="G339" s="34"/>
      <c r="H339" s="34"/>
      <c r="I339" s="345"/>
      <c r="J339" s="346"/>
      <c r="K339" s="346"/>
      <c r="L339" s="346"/>
      <c r="M339" s="346"/>
      <c r="N339" s="346"/>
      <c r="O339" s="346"/>
      <c r="P339" s="346"/>
      <c r="Q339" s="346"/>
      <c r="R339" s="347"/>
      <c r="S339" s="347"/>
      <c r="T339" s="347"/>
      <c r="U339" s="347">
        <v>1</v>
      </c>
      <c r="V339" s="347"/>
      <c r="W339" s="347"/>
      <c r="X339" s="347"/>
      <c r="Y339" s="347"/>
    </row>
    <row r="340" spans="1:25" s="424" customFormat="1" ht="12.75">
      <c r="A340" s="741">
        <v>302</v>
      </c>
      <c r="B340" s="511" t="s">
        <v>1437</v>
      </c>
      <c r="C340" s="273"/>
      <c r="D340" s="273" t="s">
        <v>482</v>
      </c>
      <c r="E340" s="321"/>
      <c r="F340" s="411"/>
      <c r="G340" s="411"/>
      <c r="H340" s="411"/>
      <c r="I340" s="425"/>
      <c r="J340" s="426"/>
      <c r="K340" s="426"/>
      <c r="L340" s="426"/>
      <c r="M340" s="426"/>
      <c r="N340" s="426"/>
      <c r="O340" s="426"/>
      <c r="P340" s="426"/>
      <c r="Q340" s="426"/>
      <c r="R340" s="427"/>
      <c r="S340" s="427"/>
      <c r="T340" s="427"/>
      <c r="U340" s="427"/>
      <c r="V340" s="427"/>
      <c r="W340" s="427"/>
      <c r="X340" s="427"/>
      <c r="Y340" s="427"/>
    </row>
    <row r="341" spans="1:25" s="339" customFormat="1" ht="12.75">
      <c r="A341" s="741">
        <v>303</v>
      </c>
      <c r="B341" s="387" t="s">
        <v>360</v>
      </c>
      <c r="C341" s="343"/>
      <c r="D341" s="343" t="s">
        <v>482</v>
      </c>
      <c r="E341" s="321">
        <v>1</v>
      </c>
      <c r="F341" s="34">
        <v>7</v>
      </c>
      <c r="G341" s="34">
        <v>1</v>
      </c>
      <c r="H341" s="34">
        <v>6</v>
      </c>
      <c r="I341" s="345">
        <f>E341+F341+G341+H341</f>
        <v>15</v>
      </c>
      <c r="J341" s="346"/>
      <c r="K341" s="346"/>
      <c r="L341" s="346"/>
      <c r="M341" s="346"/>
      <c r="N341" s="346"/>
      <c r="O341" s="346"/>
      <c r="P341" s="346"/>
      <c r="Q341" s="346"/>
      <c r="R341" s="347"/>
      <c r="S341" s="347"/>
      <c r="T341" s="347"/>
      <c r="U341" s="347"/>
      <c r="V341" s="347"/>
      <c r="W341" s="347"/>
      <c r="X341" s="347"/>
      <c r="Y341" s="347"/>
    </row>
    <row r="342" spans="1:25" s="339" customFormat="1" ht="12.75">
      <c r="A342" s="741">
        <v>304</v>
      </c>
      <c r="B342" s="511" t="s">
        <v>1436</v>
      </c>
      <c r="C342" s="273"/>
      <c r="D342" s="273" t="s">
        <v>482</v>
      </c>
      <c r="E342" s="321">
        <v>0</v>
      </c>
      <c r="F342" s="34">
        <v>1</v>
      </c>
      <c r="G342" s="34">
        <v>0</v>
      </c>
      <c r="H342" s="34">
        <v>2</v>
      </c>
      <c r="I342" s="345">
        <f>E342+F342+G342+H342</f>
        <v>3</v>
      </c>
      <c r="J342" s="346"/>
      <c r="K342" s="346"/>
      <c r="L342" s="346"/>
      <c r="M342" s="346"/>
      <c r="N342" s="346"/>
      <c r="O342" s="346"/>
      <c r="P342" s="346"/>
      <c r="Q342" s="346"/>
      <c r="R342" s="347"/>
      <c r="S342" s="347"/>
      <c r="T342" s="347"/>
      <c r="U342" s="347"/>
      <c r="V342" s="347"/>
      <c r="W342" s="347"/>
      <c r="X342" s="347"/>
      <c r="Y342" s="347"/>
    </row>
    <row r="343" spans="1:25" s="339" customFormat="1" ht="12.75">
      <c r="A343" s="741">
        <v>305</v>
      </c>
      <c r="B343" s="378" t="s">
        <v>361</v>
      </c>
      <c r="C343" s="343"/>
      <c r="D343" s="343" t="s">
        <v>478</v>
      </c>
      <c r="E343" s="321"/>
      <c r="F343" s="34"/>
      <c r="G343" s="34"/>
      <c r="H343" s="34"/>
      <c r="I343" s="345"/>
      <c r="J343" s="346"/>
      <c r="K343" s="346"/>
      <c r="L343" s="346"/>
      <c r="M343" s="346"/>
      <c r="N343" s="346"/>
      <c r="O343" s="346"/>
      <c r="P343" s="346"/>
      <c r="Q343" s="346"/>
      <c r="R343" s="347"/>
      <c r="S343" s="347"/>
      <c r="T343" s="347"/>
      <c r="U343" s="347"/>
      <c r="V343" s="347"/>
      <c r="W343" s="347"/>
      <c r="X343" s="347"/>
      <c r="Y343" s="347"/>
    </row>
    <row r="344" spans="1:25" s="339" customFormat="1" ht="12.75">
      <c r="A344" s="741">
        <v>306</v>
      </c>
      <c r="B344" s="343" t="s">
        <v>362</v>
      </c>
      <c r="C344" s="343"/>
      <c r="D344" s="343" t="s">
        <v>1349</v>
      </c>
      <c r="E344" s="321">
        <v>0</v>
      </c>
      <c r="F344" s="34">
        <v>0</v>
      </c>
      <c r="G344" s="34">
        <v>0</v>
      </c>
      <c r="H344" s="34">
        <v>2</v>
      </c>
      <c r="I344" s="345">
        <f>E344+F344+G344+H344</f>
        <v>2</v>
      </c>
      <c r="J344" s="346"/>
      <c r="K344" s="346"/>
      <c r="L344" s="346"/>
      <c r="M344" s="346"/>
      <c r="N344" s="346"/>
      <c r="O344" s="346"/>
      <c r="P344" s="346"/>
      <c r="Q344" s="346"/>
      <c r="R344" s="347"/>
      <c r="S344" s="347"/>
      <c r="T344" s="347"/>
      <c r="U344" s="347"/>
      <c r="V344" s="347"/>
      <c r="W344" s="347"/>
      <c r="X344" s="347"/>
      <c r="Y344" s="347"/>
    </row>
    <row r="345" spans="1:25" s="339" customFormat="1" ht="13.5" thickBot="1">
      <c r="A345" s="741">
        <v>307</v>
      </c>
      <c r="B345" s="343" t="s">
        <v>363</v>
      </c>
      <c r="C345" s="343" t="s">
        <v>1361</v>
      </c>
      <c r="D345" s="343" t="s">
        <v>1349</v>
      </c>
      <c r="E345" s="321">
        <v>0</v>
      </c>
      <c r="F345" s="34">
        <v>0</v>
      </c>
      <c r="G345" s="34">
        <v>0</v>
      </c>
      <c r="H345" s="34">
        <v>5</v>
      </c>
      <c r="I345" s="345">
        <f>E345+F345+G345+H345</f>
        <v>5</v>
      </c>
      <c r="J345" s="346"/>
      <c r="K345" s="346"/>
      <c r="L345" s="346"/>
      <c r="M345" s="346"/>
      <c r="N345" s="346"/>
      <c r="O345" s="346"/>
      <c r="P345" s="346"/>
      <c r="Q345" s="346"/>
      <c r="R345" s="347"/>
      <c r="S345" s="347"/>
      <c r="T345" s="347"/>
      <c r="U345" s="347"/>
      <c r="V345" s="347"/>
      <c r="W345" s="347"/>
      <c r="X345" s="347"/>
      <c r="Y345" s="347"/>
    </row>
    <row r="346" spans="1:25" s="339" customFormat="1" ht="13.5" thickBot="1">
      <c r="A346" s="741">
        <v>308</v>
      </c>
      <c r="B346" s="343" t="s">
        <v>364</v>
      </c>
      <c r="C346" s="343" t="s">
        <v>1361</v>
      </c>
      <c r="D346" s="343" t="s">
        <v>478</v>
      </c>
      <c r="E346" s="321">
        <v>10</v>
      </c>
      <c r="F346" s="34">
        <v>25</v>
      </c>
      <c r="G346" s="34">
        <v>87</v>
      </c>
      <c r="H346" s="34">
        <v>630</v>
      </c>
      <c r="I346" s="34">
        <f>SUM(I259:I345)</f>
        <v>716</v>
      </c>
      <c r="J346" s="366">
        <v>0</v>
      </c>
      <c r="K346" s="366">
        <v>0</v>
      </c>
      <c r="L346" s="366">
        <v>0</v>
      </c>
      <c r="M346" s="366">
        <v>1</v>
      </c>
      <c r="N346" s="366">
        <v>0</v>
      </c>
      <c r="O346" s="366">
        <v>0</v>
      </c>
      <c r="P346" s="366">
        <v>0</v>
      </c>
      <c r="Q346" s="366">
        <v>4</v>
      </c>
      <c r="R346" s="366">
        <v>0</v>
      </c>
      <c r="S346" s="366">
        <v>0</v>
      </c>
      <c r="T346" s="366">
        <v>0</v>
      </c>
      <c r="U346" s="366">
        <v>1</v>
      </c>
      <c r="V346" s="366">
        <v>0</v>
      </c>
      <c r="W346" s="366">
        <v>0</v>
      </c>
      <c r="X346" s="366">
        <v>1</v>
      </c>
      <c r="Y346" s="366">
        <v>0</v>
      </c>
    </row>
    <row r="347" spans="1:25" s="339" customFormat="1" ht="12.75">
      <c r="A347" s="741">
        <v>309</v>
      </c>
      <c r="B347" s="378" t="s">
        <v>365</v>
      </c>
      <c r="C347" s="343"/>
      <c r="D347" s="343" t="s">
        <v>478</v>
      </c>
      <c r="E347" s="325"/>
      <c r="F347" s="325"/>
      <c r="G347" s="325"/>
      <c r="H347" s="325"/>
      <c r="I347" s="325"/>
      <c r="J347" s="310"/>
      <c r="K347" s="310"/>
      <c r="L347" s="310"/>
      <c r="M347" s="310"/>
      <c r="N347" s="310"/>
      <c r="O347" s="310"/>
      <c r="P347" s="310"/>
      <c r="Q347" s="310"/>
      <c r="R347" s="310"/>
      <c r="S347" s="310"/>
      <c r="T347" s="310"/>
      <c r="U347" s="310"/>
      <c r="V347" s="310"/>
      <c r="W347" s="310"/>
      <c r="X347" s="310"/>
      <c r="Y347" s="310"/>
    </row>
    <row r="348" spans="1:25" s="339" customFormat="1" ht="13.5" thickBot="1">
      <c r="A348" s="741">
        <v>310</v>
      </c>
      <c r="B348" s="378" t="s">
        <v>366</v>
      </c>
      <c r="C348" s="343"/>
      <c r="D348" s="343" t="s">
        <v>478</v>
      </c>
      <c r="E348" s="321"/>
      <c r="F348" s="34"/>
      <c r="G348" s="34"/>
      <c r="H348" s="34"/>
      <c r="I348" s="345"/>
      <c r="J348" s="367"/>
      <c r="K348" s="367"/>
      <c r="L348" s="367"/>
      <c r="M348" s="367"/>
      <c r="N348" s="367"/>
      <c r="O348" s="367"/>
      <c r="P348" s="367"/>
      <c r="Q348" s="367"/>
      <c r="R348" s="311"/>
      <c r="S348" s="311"/>
      <c r="T348" s="311"/>
      <c r="U348" s="311"/>
      <c r="V348" s="311"/>
      <c r="W348" s="311"/>
      <c r="X348" s="311"/>
      <c r="Y348" s="311"/>
    </row>
    <row r="349" spans="1:25" s="339" customFormat="1" ht="12.75">
      <c r="A349" s="741">
        <v>311</v>
      </c>
      <c r="B349" s="378" t="s">
        <v>367</v>
      </c>
      <c r="C349" s="343" t="s">
        <v>1361</v>
      </c>
      <c r="D349" s="343" t="s">
        <v>478</v>
      </c>
      <c r="E349" s="368"/>
      <c r="F349" s="368"/>
      <c r="G349" s="368"/>
      <c r="H349" s="368"/>
      <c r="I349" s="368"/>
      <c r="J349" s="368"/>
      <c r="K349" s="368"/>
      <c r="L349" s="368"/>
      <c r="M349" s="368"/>
      <c r="N349" s="368"/>
      <c r="O349" s="368"/>
      <c r="P349" s="368"/>
      <c r="Q349" s="368"/>
      <c r="R349" s="368"/>
      <c r="S349" s="368"/>
      <c r="T349" s="368"/>
      <c r="U349" s="368"/>
      <c r="V349" s="368"/>
      <c r="W349" s="368"/>
      <c r="X349" s="368"/>
      <c r="Y349" s="368"/>
    </row>
    <row r="350" spans="1:25" s="339" customFormat="1" ht="12.75">
      <c r="A350" s="741">
        <v>312</v>
      </c>
      <c r="B350" s="378" t="s">
        <v>368</v>
      </c>
      <c r="C350" s="343" t="s">
        <v>1361</v>
      </c>
      <c r="D350" s="343" t="s">
        <v>478</v>
      </c>
      <c r="E350" s="369"/>
      <c r="F350" s="369"/>
      <c r="G350" s="369"/>
      <c r="H350" s="369"/>
      <c r="I350" s="369"/>
      <c r="J350" s="369"/>
      <c r="K350" s="369"/>
      <c r="L350" s="369"/>
      <c r="M350" s="369"/>
      <c r="N350" s="369"/>
      <c r="O350" s="369"/>
      <c r="P350" s="369"/>
      <c r="Q350" s="369"/>
      <c r="R350" s="369"/>
      <c r="S350" s="369"/>
      <c r="T350" s="369"/>
      <c r="U350" s="369"/>
      <c r="V350" s="369"/>
      <c r="W350" s="369"/>
      <c r="X350" s="369"/>
      <c r="Y350" s="369"/>
    </row>
    <row r="351" spans="1:25" s="339" customFormat="1" ht="12.75">
      <c r="A351" s="741">
        <v>313</v>
      </c>
      <c r="B351" s="543" t="s">
        <v>1518</v>
      </c>
      <c r="C351" s="343" t="s">
        <v>1361</v>
      </c>
      <c r="D351" s="343" t="s">
        <v>478</v>
      </c>
      <c r="E351" s="312"/>
      <c r="F351" s="367"/>
      <c r="G351" s="367"/>
      <c r="H351" s="367"/>
      <c r="I351" s="367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</row>
    <row r="352" spans="1:25" s="339" customFormat="1" ht="12.75">
      <c r="A352" s="741">
        <v>314</v>
      </c>
      <c r="B352" s="378" t="s">
        <v>370</v>
      </c>
      <c r="C352" s="343" t="s">
        <v>1361</v>
      </c>
      <c r="D352" s="343" t="s">
        <v>478</v>
      </c>
      <c r="E352" s="312"/>
      <c r="F352" s="367"/>
      <c r="G352" s="367"/>
      <c r="H352" s="367"/>
      <c r="I352" s="367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</row>
    <row r="353" spans="1:25" s="455" customFormat="1" ht="12.75">
      <c r="A353" s="741">
        <v>315</v>
      </c>
      <c r="B353" s="378" t="s">
        <v>371</v>
      </c>
      <c r="C353" s="343" t="s">
        <v>1361</v>
      </c>
      <c r="D353" s="343" t="s">
        <v>478</v>
      </c>
      <c r="E353" s="312"/>
      <c r="F353" s="457"/>
      <c r="G353" s="457"/>
      <c r="H353" s="457"/>
      <c r="I353" s="457"/>
      <c r="J353" s="456"/>
      <c r="K353" s="456"/>
      <c r="L353" s="456"/>
      <c r="M353" s="456"/>
      <c r="N353" s="456"/>
      <c r="O353" s="456"/>
      <c r="P353" s="456"/>
      <c r="Q353" s="456"/>
      <c r="R353" s="456"/>
      <c r="S353" s="456"/>
      <c r="T353" s="456"/>
      <c r="U353" s="456"/>
      <c r="V353" s="456"/>
      <c r="W353" s="456"/>
      <c r="X353" s="456"/>
      <c r="Y353" s="456"/>
    </row>
    <row r="354" spans="1:25" s="339" customFormat="1" ht="12.75">
      <c r="A354" s="741">
        <v>316</v>
      </c>
      <c r="B354" s="378" t="s">
        <v>372</v>
      </c>
      <c r="C354" s="343" t="s">
        <v>1361</v>
      </c>
      <c r="D354" s="343" t="s">
        <v>478</v>
      </c>
      <c r="E354" s="312"/>
      <c r="F354" s="367"/>
      <c r="G354" s="367"/>
      <c r="H354" s="367"/>
      <c r="I354" s="367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</row>
    <row r="355" spans="1:25" s="707" customFormat="1" ht="12.75">
      <c r="A355" s="741">
        <v>317</v>
      </c>
      <c r="B355" s="543" t="s">
        <v>1569</v>
      </c>
      <c r="C355" s="728" t="s">
        <v>1361</v>
      </c>
      <c r="D355" s="728" t="s">
        <v>478</v>
      </c>
      <c r="E355" s="312"/>
      <c r="F355" s="778"/>
      <c r="G355" s="778"/>
      <c r="H355" s="778"/>
      <c r="I355" s="778"/>
      <c r="J355" s="750"/>
      <c r="K355" s="750"/>
      <c r="L355" s="750"/>
      <c r="M355" s="750"/>
      <c r="N355" s="750"/>
      <c r="O355" s="750"/>
      <c r="P355" s="750"/>
      <c r="Q355" s="750"/>
      <c r="R355" s="750"/>
      <c r="S355" s="750"/>
      <c r="T355" s="750"/>
      <c r="U355" s="750"/>
      <c r="V355" s="750"/>
      <c r="W355" s="750"/>
      <c r="X355" s="750"/>
      <c r="Y355" s="750"/>
    </row>
    <row r="356" spans="1:25" s="576" customFormat="1" ht="12.75">
      <c r="A356" s="741">
        <v>318</v>
      </c>
      <c r="B356" s="593" t="s">
        <v>904</v>
      </c>
      <c r="C356" s="578"/>
      <c r="D356" s="578" t="s">
        <v>478</v>
      </c>
      <c r="E356" s="312"/>
      <c r="F356" s="591"/>
      <c r="G356" s="591"/>
      <c r="H356" s="591"/>
      <c r="I356" s="591"/>
      <c r="J356" s="585"/>
      <c r="K356" s="585"/>
      <c r="L356" s="585"/>
      <c r="M356" s="585"/>
      <c r="N356" s="585"/>
      <c r="O356" s="585"/>
      <c r="P356" s="585"/>
      <c r="Q356" s="585"/>
      <c r="R356" s="585"/>
      <c r="S356" s="585"/>
      <c r="T356" s="585"/>
      <c r="U356" s="585"/>
      <c r="V356" s="585"/>
      <c r="W356" s="585"/>
      <c r="X356" s="585"/>
      <c r="Y356" s="585"/>
    </row>
    <row r="357" spans="1:25" s="339" customFormat="1" ht="12.75">
      <c r="A357" s="741">
        <v>319</v>
      </c>
      <c r="B357" s="273" t="s">
        <v>1421</v>
      </c>
      <c r="C357" s="273" t="s">
        <v>1361</v>
      </c>
      <c r="D357" s="273" t="s">
        <v>478</v>
      </c>
      <c r="E357" s="312"/>
      <c r="F357" s="367"/>
      <c r="G357" s="367"/>
      <c r="H357" s="367"/>
      <c r="I357" s="367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</row>
    <row r="358" spans="1:25" s="445" customFormat="1" ht="12.75">
      <c r="A358" s="741">
        <v>320</v>
      </c>
      <c r="B358" s="378" t="s">
        <v>373</v>
      </c>
      <c r="C358" s="343" t="s">
        <v>1361</v>
      </c>
      <c r="D358" s="343" t="s">
        <v>478</v>
      </c>
      <c r="E358" s="312"/>
      <c r="F358" s="448"/>
      <c r="G358" s="448"/>
      <c r="H358" s="448"/>
      <c r="I358" s="448"/>
      <c r="J358" s="447"/>
      <c r="K358" s="447"/>
      <c r="L358" s="447"/>
      <c r="M358" s="447"/>
      <c r="N358" s="447"/>
      <c r="O358" s="447"/>
      <c r="P358" s="447"/>
      <c r="Q358" s="447"/>
      <c r="R358" s="447"/>
      <c r="S358" s="447"/>
      <c r="T358" s="447"/>
      <c r="U358" s="447"/>
      <c r="V358" s="447"/>
      <c r="W358" s="447"/>
      <c r="X358" s="447"/>
      <c r="Y358" s="447"/>
    </row>
    <row r="359" spans="1:25" s="445" customFormat="1" ht="12.75">
      <c r="A359" s="741">
        <v>321</v>
      </c>
      <c r="B359" s="378" t="s">
        <v>374</v>
      </c>
      <c r="C359" s="446" t="s">
        <v>1361</v>
      </c>
      <c r="D359" s="446" t="s">
        <v>478</v>
      </c>
      <c r="E359" s="312"/>
      <c r="F359" s="448"/>
      <c r="G359" s="448"/>
      <c r="H359" s="448"/>
      <c r="I359" s="448"/>
      <c r="J359" s="447"/>
      <c r="K359" s="447"/>
      <c r="L359" s="447"/>
      <c r="M359" s="447"/>
      <c r="N359" s="447"/>
      <c r="O359" s="447"/>
      <c r="P359" s="447"/>
      <c r="Q359" s="447"/>
      <c r="R359" s="447"/>
      <c r="S359" s="447"/>
      <c r="T359" s="447"/>
      <c r="U359" s="447"/>
      <c r="V359" s="447"/>
      <c r="W359" s="447"/>
      <c r="X359" s="447"/>
      <c r="Y359" s="447"/>
    </row>
    <row r="360" spans="1:25" s="445" customFormat="1" ht="12.75">
      <c r="A360" s="741">
        <v>322</v>
      </c>
      <c r="B360" s="273" t="s">
        <v>909</v>
      </c>
      <c r="C360" s="273" t="s">
        <v>1361</v>
      </c>
      <c r="D360" s="273" t="s">
        <v>478</v>
      </c>
      <c r="E360" s="312"/>
      <c r="F360" s="448"/>
      <c r="G360" s="448"/>
      <c r="H360" s="448"/>
      <c r="I360" s="448"/>
      <c r="J360" s="447"/>
      <c r="K360" s="447"/>
      <c r="L360" s="447"/>
      <c r="M360" s="447"/>
      <c r="N360" s="447"/>
      <c r="O360" s="447"/>
      <c r="P360" s="447"/>
      <c r="Q360" s="447"/>
      <c r="R360" s="447"/>
      <c r="S360" s="447"/>
      <c r="T360" s="447"/>
      <c r="U360" s="447"/>
      <c r="V360" s="447"/>
      <c r="W360" s="447"/>
      <c r="X360" s="447"/>
      <c r="Y360" s="447"/>
    </row>
    <row r="361" spans="1:25" s="339" customFormat="1" ht="12.75">
      <c r="A361" s="741">
        <v>323</v>
      </c>
      <c r="B361" s="273" t="s">
        <v>911</v>
      </c>
      <c r="C361" s="273" t="s">
        <v>1361</v>
      </c>
      <c r="D361" s="273" t="s">
        <v>478</v>
      </c>
      <c r="E361" s="312"/>
      <c r="F361" s="367"/>
      <c r="G361" s="367"/>
      <c r="H361" s="367"/>
      <c r="I361" s="367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</row>
    <row r="362" spans="1:25" s="339" customFormat="1" ht="12.75">
      <c r="A362" s="741">
        <v>324</v>
      </c>
      <c r="B362" s="273" t="s">
        <v>915</v>
      </c>
      <c r="C362" s="273" t="s">
        <v>1361</v>
      </c>
      <c r="D362" s="273" t="s">
        <v>478</v>
      </c>
      <c r="E362" s="312"/>
      <c r="F362" s="367"/>
      <c r="G362" s="367"/>
      <c r="H362" s="367"/>
      <c r="I362" s="367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</row>
    <row r="363" spans="1:25" s="339" customFormat="1" ht="12.75">
      <c r="A363" s="741">
        <v>325</v>
      </c>
      <c r="B363" s="378" t="s">
        <v>375</v>
      </c>
      <c r="C363" s="343"/>
      <c r="D363" s="343" t="s">
        <v>478</v>
      </c>
      <c r="E363" s="312"/>
      <c r="F363" s="367"/>
      <c r="G363" s="367"/>
      <c r="H363" s="367"/>
      <c r="I363" s="367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</row>
    <row r="364" spans="1:25" s="339" customFormat="1" ht="12.75">
      <c r="A364" s="741">
        <v>326</v>
      </c>
      <c r="B364" s="273" t="s">
        <v>1417</v>
      </c>
      <c r="C364" s="273"/>
      <c r="D364" s="273" t="s">
        <v>478</v>
      </c>
      <c r="E364" s="321"/>
      <c r="F364" s="34"/>
      <c r="G364" s="34"/>
      <c r="H364" s="34"/>
      <c r="I364" s="345"/>
      <c r="J364" s="367"/>
      <c r="K364" s="367"/>
      <c r="L364" s="367"/>
      <c r="M364" s="367"/>
      <c r="N364" s="367"/>
      <c r="O364" s="367"/>
      <c r="P364" s="367"/>
      <c r="Q364" s="367"/>
      <c r="R364" s="311"/>
      <c r="S364" s="311"/>
      <c r="T364" s="311"/>
      <c r="U364" s="311"/>
      <c r="V364" s="311"/>
      <c r="W364" s="311"/>
      <c r="X364" s="311"/>
      <c r="Y364" s="311"/>
    </row>
    <row r="365" spans="1:25" s="339" customFormat="1" ht="12.75">
      <c r="A365" s="741">
        <v>327</v>
      </c>
      <c r="B365" s="273" t="s">
        <v>1394</v>
      </c>
      <c r="C365" s="273"/>
      <c r="D365" s="273" t="s">
        <v>478</v>
      </c>
      <c r="E365" s="313"/>
      <c r="F365" s="313"/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  <c r="T365" s="313"/>
      <c r="U365" s="313"/>
      <c r="V365" s="313"/>
      <c r="W365" s="313"/>
      <c r="X365" s="313"/>
      <c r="Y365" s="313"/>
    </row>
    <row r="366" spans="1:25" s="339" customFormat="1" ht="12.75">
      <c r="A366" s="741">
        <v>328</v>
      </c>
      <c r="B366" s="357" t="s">
        <v>376</v>
      </c>
      <c r="C366" s="343"/>
      <c r="D366" s="343" t="s">
        <v>480</v>
      </c>
      <c r="E366" s="313"/>
      <c r="F366" s="313"/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  <c r="T366" s="313"/>
      <c r="U366" s="313"/>
      <c r="V366" s="313"/>
      <c r="W366" s="313"/>
      <c r="X366" s="313"/>
      <c r="Y366" s="313"/>
    </row>
    <row r="367" spans="1:25" s="339" customFormat="1" ht="12.75">
      <c r="A367" s="741">
        <v>329</v>
      </c>
      <c r="B367" s="386" t="s">
        <v>377</v>
      </c>
      <c r="C367" s="343"/>
      <c r="D367" s="343" t="s">
        <v>480</v>
      </c>
      <c r="E367" s="313"/>
      <c r="F367" s="313"/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  <c r="T367" s="313"/>
      <c r="U367" s="313"/>
      <c r="V367" s="313"/>
      <c r="W367" s="313"/>
      <c r="X367" s="313"/>
      <c r="Y367" s="313"/>
    </row>
    <row r="368" spans="1:25" s="339" customFormat="1" ht="12.75">
      <c r="A368" s="741">
        <v>330</v>
      </c>
      <c r="B368" s="357" t="s">
        <v>378</v>
      </c>
      <c r="C368" s="343"/>
      <c r="D368" s="343" t="s">
        <v>480</v>
      </c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  <c r="W368" s="313"/>
      <c r="X368" s="313"/>
      <c r="Y368" s="313"/>
    </row>
    <row r="369" spans="1:25" s="339" customFormat="1" ht="12.75">
      <c r="A369" s="741">
        <v>331</v>
      </c>
      <c r="B369" s="357" t="s">
        <v>380</v>
      </c>
      <c r="C369" s="343"/>
      <c r="D369" s="343" t="s">
        <v>480</v>
      </c>
      <c r="E369" s="313"/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</row>
    <row r="370" spans="1:25" s="339" customFormat="1" ht="12.75">
      <c r="A370" s="741">
        <v>332</v>
      </c>
      <c r="B370" s="357" t="s">
        <v>381</v>
      </c>
      <c r="C370" s="343"/>
      <c r="D370" s="343" t="s">
        <v>480</v>
      </c>
      <c r="E370" s="313"/>
      <c r="F370" s="313"/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  <c r="T370" s="313"/>
      <c r="U370" s="313"/>
      <c r="V370" s="313"/>
      <c r="W370" s="313"/>
      <c r="X370" s="313"/>
      <c r="Y370" s="313"/>
    </row>
    <row r="371" spans="1:25" s="339" customFormat="1" ht="12.75">
      <c r="A371" s="741">
        <v>333</v>
      </c>
      <c r="B371" s="357" t="s">
        <v>382</v>
      </c>
      <c r="C371" s="343"/>
      <c r="D371" s="343" t="s">
        <v>480</v>
      </c>
      <c r="E371" s="313"/>
      <c r="F371" s="313"/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  <c r="T371" s="313"/>
      <c r="U371" s="313"/>
      <c r="V371" s="313"/>
      <c r="W371" s="313"/>
      <c r="X371" s="313"/>
      <c r="Y371" s="313"/>
    </row>
    <row r="372" spans="1:25" s="339" customFormat="1" ht="12.75">
      <c r="A372" s="741">
        <v>334</v>
      </c>
      <c r="B372" s="357" t="s">
        <v>383</v>
      </c>
      <c r="C372" s="343"/>
      <c r="D372" s="343" t="s">
        <v>480</v>
      </c>
      <c r="E372" s="313"/>
      <c r="F372" s="313"/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  <c r="T372" s="313"/>
      <c r="U372" s="313"/>
      <c r="V372" s="313"/>
      <c r="W372" s="313"/>
      <c r="X372" s="313"/>
      <c r="Y372" s="313"/>
    </row>
    <row r="373" spans="1:25" s="339" customFormat="1" ht="12.75">
      <c r="A373" s="741">
        <v>335</v>
      </c>
      <c r="B373" s="357" t="s">
        <v>384</v>
      </c>
      <c r="C373" s="343" t="s">
        <v>1361</v>
      </c>
      <c r="D373" s="343" t="s">
        <v>480</v>
      </c>
      <c r="E373" s="325"/>
      <c r="F373" s="325"/>
      <c r="G373" s="325"/>
      <c r="H373" s="325"/>
      <c r="I373" s="325"/>
      <c r="J373" s="314"/>
      <c r="K373" s="314"/>
      <c r="L373" s="314"/>
      <c r="M373" s="314"/>
      <c r="N373" s="314"/>
      <c r="O373" s="314"/>
      <c r="P373" s="314"/>
      <c r="Q373" s="314"/>
      <c r="R373" s="314"/>
      <c r="S373" s="314"/>
      <c r="T373" s="314"/>
      <c r="U373" s="314"/>
      <c r="V373" s="314"/>
      <c r="W373" s="314"/>
      <c r="X373" s="314"/>
      <c r="Y373" s="314"/>
    </row>
    <row r="374" spans="1:25" s="339" customFormat="1" ht="13.5" thickBot="1">
      <c r="A374" s="741">
        <v>336</v>
      </c>
      <c r="B374" s="357" t="s">
        <v>385</v>
      </c>
      <c r="C374" s="343"/>
      <c r="D374" s="343" t="s">
        <v>480</v>
      </c>
      <c r="E374" s="370"/>
      <c r="F374" s="370"/>
      <c r="G374" s="370"/>
      <c r="H374" s="370"/>
      <c r="I374" s="370"/>
      <c r="J374" s="370"/>
      <c r="K374" s="370"/>
      <c r="L374" s="370"/>
      <c r="M374" s="370"/>
      <c r="N374" s="370"/>
      <c r="O374" s="370"/>
      <c r="P374" s="370"/>
      <c r="Q374" s="370"/>
      <c r="R374" s="370"/>
      <c r="S374" s="370"/>
      <c r="T374" s="370"/>
      <c r="U374" s="370"/>
      <c r="V374" s="370"/>
      <c r="W374" s="370"/>
      <c r="X374" s="370"/>
      <c r="Y374" s="370"/>
    </row>
    <row r="375" spans="1:25" s="707" customFormat="1" ht="14.25" thickTop="1" thickBot="1">
      <c r="A375" s="908">
        <v>337</v>
      </c>
      <c r="B375" s="543" t="s">
        <v>1577</v>
      </c>
      <c r="C375" s="543"/>
      <c r="D375" s="543" t="s">
        <v>480</v>
      </c>
      <c r="E375" s="832"/>
      <c r="F375" s="832"/>
      <c r="G375" s="832"/>
      <c r="H375" s="832"/>
      <c r="I375" s="832"/>
      <c r="J375" s="704"/>
      <c r="K375" s="704"/>
      <c r="L375" s="704"/>
      <c r="M375" s="704"/>
      <c r="N375" s="704"/>
      <c r="O375" s="704"/>
      <c r="P375" s="704"/>
      <c r="Q375" s="704"/>
      <c r="R375" s="704"/>
      <c r="S375" s="704"/>
      <c r="T375" s="704"/>
      <c r="U375" s="704"/>
      <c r="V375" s="704"/>
      <c r="W375" s="704"/>
      <c r="X375" s="704"/>
      <c r="Y375" s="704"/>
    </row>
    <row r="376" spans="1:25" s="576" customFormat="1" ht="14.25" thickTop="1" thickBot="1">
      <c r="A376" s="741">
        <v>338</v>
      </c>
      <c r="B376" s="587" t="s">
        <v>1524</v>
      </c>
      <c r="C376" s="578"/>
      <c r="D376" s="578" t="s">
        <v>480</v>
      </c>
      <c r="E376" s="592"/>
      <c r="F376" s="592"/>
      <c r="G376" s="592"/>
      <c r="H376" s="592"/>
      <c r="I376" s="592"/>
      <c r="J376" s="704"/>
      <c r="K376" s="704"/>
      <c r="L376" s="704"/>
      <c r="M376" s="704"/>
      <c r="N376" s="704"/>
      <c r="O376" s="704"/>
      <c r="P376" s="704"/>
      <c r="Q376" s="704"/>
      <c r="R376" s="704"/>
      <c r="S376" s="704"/>
      <c r="T376" s="704"/>
      <c r="U376" s="704"/>
      <c r="V376" s="704"/>
      <c r="W376" s="704"/>
      <c r="X376" s="704"/>
      <c r="Y376" s="704"/>
    </row>
    <row r="377" spans="1:25" s="339" customFormat="1" ht="14.25" thickTop="1" thickBot="1">
      <c r="A377" s="741">
        <v>339</v>
      </c>
      <c r="B377" s="357" t="s">
        <v>386</v>
      </c>
      <c r="C377" s="343"/>
      <c r="D377" s="343" t="s">
        <v>480</v>
      </c>
      <c r="E377" s="326">
        <v>89</v>
      </c>
      <c r="F377" s="152">
        <v>133</v>
      </c>
      <c r="G377" s="152">
        <v>713</v>
      </c>
      <c r="H377" s="152">
        <v>4270</v>
      </c>
      <c r="I377" s="152">
        <f>I346+I256+I38</f>
        <v>4968</v>
      </c>
      <c r="J377" s="371">
        <v>0</v>
      </c>
      <c r="K377" s="371">
        <v>0</v>
      </c>
      <c r="L377" s="371">
        <v>2</v>
      </c>
      <c r="M377" s="371">
        <v>7</v>
      </c>
      <c r="N377" s="371">
        <v>0</v>
      </c>
      <c r="O377" s="371">
        <v>0</v>
      </c>
      <c r="P377" s="371">
        <v>3</v>
      </c>
      <c r="Q377" s="371">
        <v>16</v>
      </c>
      <c r="R377" s="371">
        <v>0</v>
      </c>
      <c r="S377" s="371">
        <v>0</v>
      </c>
      <c r="T377" s="371">
        <v>0</v>
      </c>
      <c r="U377" s="371">
        <v>5</v>
      </c>
      <c r="V377" s="371">
        <v>0</v>
      </c>
      <c r="W377" s="371">
        <v>0</v>
      </c>
      <c r="X377" s="371">
        <v>1</v>
      </c>
      <c r="Y377" s="371">
        <v>4</v>
      </c>
    </row>
    <row r="378" spans="1:25" s="339" customFormat="1" ht="12.75">
      <c r="A378" s="741">
        <v>340</v>
      </c>
      <c r="B378" s="357" t="s">
        <v>387</v>
      </c>
      <c r="C378" s="343" t="s">
        <v>1361</v>
      </c>
      <c r="D378" s="343" t="s">
        <v>480</v>
      </c>
      <c r="E378" s="327"/>
      <c r="F378" s="328"/>
      <c r="G378" s="328"/>
      <c r="H378" s="328"/>
      <c r="I378" s="328"/>
      <c r="J378" s="315"/>
      <c r="K378" s="315"/>
      <c r="L378" s="315"/>
      <c r="M378" s="315"/>
      <c r="N378" s="315"/>
      <c r="O378" s="315"/>
      <c r="P378" s="315"/>
      <c r="Q378" s="315"/>
      <c r="R378" s="315"/>
      <c r="S378" s="315"/>
      <c r="T378" s="315"/>
      <c r="U378" s="315"/>
      <c r="V378" s="315"/>
      <c r="W378" s="315"/>
      <c r="X378" s="315"/>
      <c r="Y378" s="315"/>
    </row>
    <row r="379" spans="1:25" s="445" customFormat="1" ht="12.75">
      <c r="A379" s="741">
        <v>341</v>
      </c>
      <c r="B379" s="357" t="s">
        <v>388</v>
      </c>
      <c r="C379" s="343" t="s">
        <v>1361</v>
      </c>
      <c r="D379" s="343" t="s">
        <v>480</v>
      </c>
      <c r="E379" s="327"/>
      <c r="F379" s="328"/>
      <c r="G379" s="328"/>
      <c r="H379" s="328"/>
      <c r="I379" s="328"/>
      <c r="J379" s="450"/>
      <c r="K379" s="450"/>
      <c r="L379" s="450"/>
      <c r="M379" s="450"/>
      <c r="N379" s="450"/>
      <c r="O379" s="450"/>
      <c r="P379" s="450"/>
      <c r="Q379" s="450"/>
      <c r="R379" s="450"/>
      <c r="S379" s="450"/>
      <c r="T379" s="450"/>
      <c r="U379" s="450"/>
      <c r="V379" s="450"/>
      <c r="W379" s="450"/>
      <c r="X379" s="450"/>
      <c r="Y379" s="450"/>
    </row>
    <row r="380" spans="1:25" s="445" customFormat="1" ht="12.75">
      <c r="A380" s="741">
        <v>342</v>
      </c>
      <c r="B380" s="357" t="s">
        <v>389</v>
      </c>
      <c r="C380" s="343" t="s">
        <v>1361</v>
      </c>
      <c r="D380" s="343" t="s">
        <v>480</v>
      </c>
      <c r="E380" s="327"/>
      <c r="F380" s="328"/>
      <c r="G380" s="328"/>
      <c r="H380" s="328"/>
      <c r="I380" s="328"/>
      <c r="J380" s="450"/>
      <c r="K380" s="450"/>
      <c r="L380" s="450"/>
      <c r="M380" s="450"/>
      <c r="N380" s="450"/>
      <c r="O380" s="450"/>
      <c r="P380" s="450"/>
      <c r="Q380" s="450"/>
      <c r="R380" s="450"/>
      <c r="S380" s="450"/>
      <c r="T380" s="450"/>
      <c r="U380" s="450"/>
      <c r="V380" s="450"/>
      <c r="W380" s="450"/>
      <c r="X380" s="450"/>
      <c r="Y380" s="450"/>
    </row>
    <row r="381" spans="1:25" s="445" customFormat="1" ht="12.75">
      <c r="A381" s="741">
        <v>343</v>
      </c>
      <c r="B381" s="273" t="s">
        <v>1403</v>
      </c>
      <c r="C381" s="273" t="s">
        <v>1361</v>
      </c>
      <c r="D381" s="273" t="s">
        <v>480</v>
      </c>
      <c r="E381" s="327"/>
      <c r="F381" s="328"/>
      <c r="G381" s="328"/>
      <c r="H381" s="328"/>
      <c r="I381" s="328"/>
      <c r="J381" s="450"/>
      <c r="K381" s="450"/>
      <c r="L381" s="450"/>
      <c r="M381" s="450"/>
      <c r="N381" s="450"/>
      <c r="O381" s="450"/>
      <c r="P381" s="450"/>
      <c r="Q381" s="450"/>
      <c r="R381" s="450"/>
      <c r="S381" s="450"/>
      <c r="T381" s="450"/>
      <c r="U381" s="450"/>
      <c r="V381" s="450"/>
      <c r="W381" s="450"/>
      <c r="X381" s="450"/>
      <c r="Y381" s="450"/>
    </row>
    <row r="382" spans="1:25" s="339" customFormat="1" ht="12.75">
      <c r="A382" s="741">
        <v>344</v>
      </c>
      <c r="B382" s="273" t="s">
        <v>1404</v>
      </c>
      <c r="C382" s="273" t="s">
        <v>1416</v>
      </c>
      <c r="D382" s="273" t="s">
        <v>480</v>
      </c>
      <c r="E382" s="327"/>
      <c r="F382" s="328"/>
      <c r="G382" s="328"/>
      <c r="H382" s="328"/>
      <c r="I382" s="328"/>
      <c r="J382" s="315"/>
      <c r="K382" s="315"/>
      <c r="L382" s="315"/>
      <c r="M382" s="315"/>
      <c r="N382" s="315"/>
      <c r="O382" s="315"/>
      <c r="P382" s="315"/>
      <c r="Q382" s="315"/>
      <c r="R382" s="315"/>
      <c r="S382" s="315"/>
      <c r="T382" s="315"/>
      <c r="U382" s="315"/>
      <c r="V382" s="315"/>
      <c r="W382" s="315"/>
      <c r="X382" s="315"/>
      <c r="Y382" s="315"/>
    </row>
    <row r="383" spans="1:25" s="339" customFormat="1" ht="13.5" thickBot="1">
      <c r="A383" s="741">
        <v>345</v>
      </c>
      <c r="B383" s="273" t="s">
        <v>1405</v>
      </c>
      <c r="C383" s="273" t="s">
        <v>1416</v>
      </c>
      <c r="D383" s="273" t="s">
        <v>480</v>
      </c>
      <c r="E383" s="316"/>
      <c r="F383" s="342"/>
      <c r="G383" s="342"/>
      <c r="H383" s="342"/>
      <c r="I383" s="342"/>
      <c r="J383" s="372"/>
      <c r="K383" s="372"/>
      <c r="L383" s="372"/>
      <c r="M383" s="372"/>
      <c r="N383" s="372"/>
      <c r="O383" s="372"/>
      <c r="P383" s="372"/>
      <c r="Q383" s="372"/>
      <c r="R383" s="372"/>
      <c r="S383" s="372"/>
      <c r="T383" s="372"/>
      <c r="U383" s="372"/>
      <c r="V383" s="372"/>
      <c r="W383" s="372"/>
      <c r="X383" s="372"/>
      <c r="Y383" s="372"/>
    </row>
    <row r="384" spans="1:25" s="339" customFormat="1" ht="13.5" thickTop="1">
      <c r="A384" s="741">
        <v>346</v>
      </c>
      <c r="B384" s="357" t="s">
        <v>390</v>
      </c>
      <c r="C384" s="343"/>
      <c r="D384" s="343" t="s">
        <v>480</v>
      </c>
      <c r="E384" s="340"/>
      <c r="F384" s="340"/>
      <c r="G384" s="340"/>
      <c r="H384" s="340"/>
      <c r="I384" s="340"/>
      <c r="J384" s="340"/>
      <c r="K384" s="340"/>
      <c r="L384" s="340"/>
      <c r="M384" s="340"/>
      <c r="N384" s="340"/>
      <c r="O384" s="340"/>
      <c r="P384" s="340"/>
      <c r="Q384" s="340"/>
      <c r="R384" s="340"/>
      <c r="S384" s="340"/>
      <c r="T384" s="340"/>
      <c r="U384" s="340"/>
      <c r="V384" s="340"/>
      <c r="W384" s="340"/>
      <c r="X384" s="340"/>
      <c r="Y384" s="340"/>
    </row>
    <row r="385" spans="1:25" s="339" customFormat="1" ht="12.75">
      <c r="A385" s="741">
        <v>347</v>
      </c>
      <c r="B385" s="357" t="s">
        <v>391</v>
      </c>
      <c r="C385" s="343" t="s">
        <v>1361</v>
      </c>
      <c r="D385" s="343" t="s">
        <v>480</v>
      </c>
      <c r="E385" s="373"/>
      <c r="F385" s="373"/>
      <c r="G385" s="373"/>
      <c r="H385" s="373"/>
      <c r="I385" s="373"/>
      <c r="J385" s="373"/>
      <c r="K385" s="373"/>
      <c r="L385" s="373"/>
      <c r="M385" s="373"/>
      <c r="N385" s="374"/>
      <c r="O385" s="356"/>
      <c r="P385" s="356"/>
      <c r="Q385" s="356"/>
      <c r="R385" s="356"/>
      <c r="S385" s="356"/>
      <c r="T385" s="356"/>
      <c r="U385" s="356"/>
      <c r="V385" s="356"/>
      <c r="W385" s="356"/>
      <c r="X385" s="356"/>
      <c r="Y385" s="356"/>
    </row>
    <row r="386" spans="1:25" s="339" customFormat="1" ht="12.75">
      <c r="A386" s="741">
        <v>348</v>
      </c>
      <c r="B386" s="357" t="s">
        <v>392</v>
      </c>
      <c r="C386" s="343" t="s">
        <v>1361</v>
      </c>
      <c r="D386" s="343" t="s">
        <v>480</v>
      </c>
    </row>
    <row r="387" spans="1:25" s="339" customFormat="1">
      <c r="A387" s="741">
        <v>349</v>
      </c>
      <c r="B387" s="475" t="s">
        <v>1427</v>
      </c>
      <c r="C387" s="475" t="s">
        <v>1361</v>
      </c>
      <c r="D387" s="475" t="s">
        <v>480</v>
      </c>
      <c r="E387" s="375"/>
      <c r="F387" s="375"/>
      <c r="G387" s="375"/>
      <c r="H387" s="329"/>
      <c r="I387" s="329"/>
      <c r="J387" s="186"/>
      <c r="K387" s="187" t="s">
        <v>28</v>
      </c>
      <c r="L387" s="187"/>
      <c r="M387" s="187"/>
      <c r="N387" s="187"/>
      <c r="O387" s="373"/>
      <c r="P387" s="373"/>
    </row>
    <row r="388" spans="1:25" s="339" customFormat="1" ht="12.75">
      <c r="A388" s="741">
        <v>350</v>
      </c>
      <c r="B388" s="273" t="s">
        <v>1418</v>
      </c>
      <c r="C388" s="273" t="s">
        <v>1361</v>
      </c>
      <c r="D388" s="273" t="s">
        <v>480</v>
      </c>
    </row>
    <row r="389" spans="1:25" s="339" customFormat="1" ht="12.75">
      <c r="A389" s="741">
        <v>351</v>
      </c>
      <c r="B389" s="357" t="s">
        <v>396</v>
      </c>
      <c r="C389" s="343" t="s">
        <v>1361</v>
      </c>
      <c r="D389" s="343" t="s">
        <v>480</v>
      </c>
    </row>
    <row r="390" spans="1:25" s="445" customFormat="1" ht="12.75">
      <c r="A390" s="741">
        <v>352</v>
      </c>
      <c r="B390" s="363" t="s">
        <v>397</v>
      </c>
      <c r="C390" s="343" t="s">
        <v>1361</v>
      </c>
      <c r="D390" s="343" t="s">
        <v>481</v>
      </c>
    </row>
    <row r="391" spans="1:25" s="445" customFormat="1" ht="12.75">
      <c r="A391" s="741">
        <v>353</v>
      </c>
      <c r="B391" s="273" t="s">
        <v>1389</v>
      </c>
      <c r="C391" s="273" t="s">
        <v>1361</v>
      </c>
      <c r="D391" s="273" t="s">
        <v>481</v>
      </c>
    </row>
    <row r="392" spans="1:25" s="445" customFormat="1" ht="12.75">
      <c r="A392" s="741">
        <v>354</v>
      </c>
      <c r="B392" s="273" t="s">
        <v>1407</v>
      </c>
      <c r="C392" s="273" t="s">
        <v>1416</v>
      </c>
      <c r="D392" s="273" t="s">
        <v>481</v>
      </c>
    </row>
    <row r="393" spans="1:25" s="331" customFormat="1">
      <c r="A393" s="741">
        <v>355</v>
      </c>
      <c r="B393" s="273" t="s">
        <v>1408</v>
      </c>
      <c r="C393" s="273" t="s">
        <v>1416</v>
      </c>
      <c r="D393" s="273" t="s">
        <v>481</v>
      </c>
      <c r="E393" s="330"/>
      <c r="F393" s="330"/>
      <c r="G393" s="330"/>
      <c r="H393" s="330"/>
      <c r="I393" s="330"/>
    </row>
    <row r="394" spans="1:25" s="331" customFormat="1">
      <c r="A394" s="741">
        <v>356</v>
      </c>
      <c r="B394" s="273" t="s">
        <v>1409</v>
      </c>
      <c r="C394" s="273" t="s">
        <v>1416</v>
      </c>
      <c r="D394" s="273" t="s">
        <v>481</v>
      </c>
      <c r="E394" s="330"/>
      <c r="F394" s="330"/>
      <c r="G394" s="330"/>
      <c r="H394" s="330"/>
      <c r="I394" s="330"/>
    </row>
    <row r="395" spans="1:25" s="339" customFormat="1" ht="12.75">
      <c r="A395" s="741">
        <v>357</v>
      </c>
      <c r="B395" s="363" t="s">
        <v>398</v>
      </c>
      <c r="C395" s="343" t="s">
        <v>1361</v>
      </c>
      <c r="D395" s="343" t="s">
        <v>481</v>
      </c>
      <c r="E395" s="356"/>
      <c r="F395" s="356"/>
      <c r="G395" s="356"/>
      <c r="H395" s="356"/>
      <c r="I395" s="356"/>
      <c r="J395" s="356"/>
      <c r="K395" s="356"/>
      <c r="L395" s="356"/>
      <c r="M395" s="356"/>
      <c r="N395" s="356"/>
      <c r="O395" s="356"/>
      <c r="P395" s="356"/>
      <c r="Q395" s="356"/>
      <c r="R395" s="356"/>
      <c r="S395" s="356"/>
      <c r="T395" s="356"/>
      <c r="U395" s="356"/>
      <c r="V395" s="356"/>
      <c r="W395" s="356"/>
      <c r="X395" s="356"/>
      <c r="Y395" s="356"/>
    </row>
    <row r="396" spans="1:25" s="339" customFormat="1" ht="12.75">
      <c r="A396" s="741">
        <v>358</v>
      </c>
      <c r="B396" s="363" t="s">
        <v>399</v>
      </c>
      <c r="C396" s="343" t="s">
        <v>1361</v>
      </c>
      <c r="D396" s="343" t="s">
        <v>481</v>
      </c>
      <c r="E396" s="356"/>
      <c r="F396" s="356"/>
      <c r="G396" s="356"/>
      <c r="H396" s="356"/>
      <c r="I396" s="356"/>
      <c r="J396" s="356"/>
      <c r="K396" s="356"/>
      <c r="L396" s="356"/>
      <c r="M396" s="356"/>
      <c r="N396" s="356"/>
      <c r="O396" s="356"/>
      <c r="P396" s="356"/>
      <c r="Q396" s="356"/>
      <c r="R396" s="356"/>
      <c r="S396" s="356"/>
      <c r="T396" s="356"/>
      <c r="U396" s="356"/>
      <c r="V396" s="356"/>
      <c r="W396" s="356"/>
      <c r="X396" s="356"/>
      <c r="Y396" s="356"/>
    </row>
    <row r="397" spans="1:25" s="339" customFormat="1" ht="12.75">
      <c r="A397" s="741">
        <v>359</v>
      </c>
      <c r="B397" s="363" t="s">
        <v>400</v>
      </c>
      <c r="C397" s="343" t="s">
        <v>1361</v>
      </c>
      <c r="D397" s="343" t="s">
        <v>481</v>
      </c>
      <c r="E397" s="356"/>
      <c r="F397" s="356"/>
      <c r="G397" s="356"/>
      <c r="H397" s="356"/>
      <c r="I397" s="356"/>
      <c r="J397" s="356"/>
      <c r="K397" s="356"/>
      <c r="L397" s="356"/>
      <c r="M397" s="356"/>
      <c r="N397" s="356"/>
      <c r="O397" s="356"/>
      <c r="P397" s="356"/>
      <c r="Q397" s="356"/>
      <c r="R397" s="356"/>
      <c r="S397" s="356"/>
      <c r="T397" s="356"/>
      <c r="U397" s="356"/>
      <c r="V397" s="356"/>
      <c r="W397" s="356"/>
      <c r="X397" s="356"/>
      <c r="Y397" s="356"/>
    </row>
    <row r="398" spans="1:25" s="339" customFormat="1" ht="12.75">
      <c r="A398" s="741">
        <v>360</v>
      </c>
      <c r="B398" s="363" t="s">
        <v>402</v>
      </c>
      <c r="C398" s="343" t="s">
        <v>1361</v>
      </c>
      <c r="D398" s="343" t="s">
        <v>481</v>
      </c>
    </row>
    <row r="399" spans="1:25" s="331" customFormat="1">
      <c r="A399" s="741">
        <v>361</v>
      </c>
      <c r="B399" s="363" t="s">
        <v>403</v>
      </c>
      <c r="C399" s="343" t="s">
        <v>1361</v>
      </c>
      <c r="D399" s="343" t="s">
        <v>481</v>
      </c>
      <c r="E399" s="330"/>
      <c r="F399" s="330"/>
      <c r="G399" s="330"/>
      <c r="H399" s="330"/>
      <c r="I399" s="330"/>
    </row>
    <row r="400" spans="1:25" s="331" customFormat="1">
      <c r="A400" s="741">
        <v>362</v>
      </c>
      <c r="B400" s="363" t="s">
        <v>404</v>
      </c>
      <c r="C400" s="343" t="s">
        <v>1361</v>
      </c>
      <c r="D400" s="343" t="s">
        <v>481</v>
      </c>
      <c r="E400" s="330"/>
      <c r="F400" s="330"/>
      <c r="G400" s="330"/>
      <c r="H400" s="330"/>
      <c r="I400" s="330"/>
    </row>
    <row r="401" spans="1:9" s="331" customFormat="1">
      <c r="A401" s="741">
        <v>363</v>
      </c>
      <c r="B401" s="363" t="s">
        <v>405</v>
      </c>
      <c r="C401" s="343" t="s">
        <v>1361</v>
      </c>
      <c r="D401" s="343" t="s">
        <v>481</v>
      </c>
      <c r="E401" s="330"/>
      <c r="F401" s="330"/>
      <c r="G401" s="330"/>
      <c r="H401" s="330"/>
      <c r="I401" s="330"/>
    </row>
    <row r="402" spans="1:9" s="331" customFormat="1">
      <c r="A402" s="741">
        <v>364</v>
      </c>
      <c r="B402" s="363" t="s">
        <v>406</v>
      </c>
      <c r="C402" s="343" t="s">
        <v>1361</v>
      </c>
      <c r="D402" s="343" t="s">
        <v>481</v>
      </c>
      <c r="E402" s="330"/>
      <c r="F402" s="330"/>
      <c r="G402" s="330"/>
      <c r="H402" s="330"/>
      <c r="I402" s="330"/>
    </row>
    <row r="403" spans="1:9" s="331" customFormat="1">
      <c r="A403" s="741">
        <v>365</v>
      </c>
      <c r="B403" s="363" t="s">
        <v>407</v>
      </c>
      <c r="C403" s="317" t="s">
        <v>1361</v>
      </c>
      <c r="D403" s="343" t="s">
        <v>481</v>
      </c>
      <c r="E403" s="330"/>
      <c r="F403" s="330"/>
      <c r="G403" s="330"/>
      <c r="H403" s="330"/>
      <c r="I403" s="330"/>
    </row>
    <row r="404" spans="1:9" s="331" customFormat="1">
      <c r="A404" s="741">
        <v>366</v>
      </c>
      <c r="B404" s="363" t="s">
        <v>408</v>
      </c>
      <c r="C404" s="317" t="s">
        <v>1361</v>
      </c>
      <c r="D404" s="343" t="s">
        <v>481</v>
      </c>
      <c r="E404" s="330"/>
      <c r="F404" s="330"/>
      <c r="G404" s="330"/>
      <c r="H404" s="330"/>
      <c r="I404" s="330"/>
    </row>
    <row r="405" spans="1:9" s="331" customFormat="1">
      <c r="A405" s="741">
        <v>367</v>
      </c>
      <c r="B405" s="363" t="s">
        <v>409</v>
      </c>
      <c r="C405" s="317" t="s">
        <v>1361</v>
      </c>
      <c r="D405" s="343" t="s">
        <v>481</v>
      </c>
      <c r="E405" s="330"/>
      <c r="F405" s="330"/>
      <c r="G405" s="330"/>
      <c r="H405" s="330"/>
      <c r="I405" s="330"/>
    </row>
    <row r="406" spans="1:9" s="331" customFormat="1">
      <c r="A406" s="741">
        <v>368</v>
      </c>
      <c r="B406" s="273" t="s">
        <v>1085</v>
      </c>
      <c r="C406" s="338" t="s">
        <v>1361</v>
      </c>
      <c r="D406" s="273" t="s">
        <v>481</v>
      </c>
      <c r="E406" s="330"/>
      <c r="F406" s="330"/>
      <c r="G406" s="330"/>
      <c r="H406" s="330"/>
      <c r="I406" s="330"/>
    </row>
    <row r="407" spans="1:9" s="331" customFormat="1">
      <c r="A407" s="741">
        <v>369</v>
      </c>
      <c r="B407" s="543" t="s">
        <v>1525</v>
      </c>
      <c r="C407" s="338"/>
      <c r="D407" s="543" t="s">
        <v>481</v>
      </c>
      <c r="E407" s="330"/>
      <c r="F407" s="330"/>
      <c r="G407" s="330"/>
      <c r="H407" s="330"/>
      <c r="I407" s="330"/>
    </row>
    <row r="408" spans="1:9" s="331" customFormat="1">
      <c r="A408" s="741">
        <v>370</v>
      </c>
      <c r="B408" s="363" t="s">
        <v>410</v>
      </c>
      <c r="C408" s="317"/>
      <c r="D408" s="343" t="s">
        <v>481</v>
      </c>
      <c r="E408" s="330"/>
      <c r="F408" s="330"/>
      <c r="G408" s="330"/>
      <c r="H408" s="330"/>
      <c r="I408" s="330"/>
    </row>
    <row r="409" spans="1:9" s="331" customFormat="1">
      <c r="A409" s="741">
        <v>371</v>
      </c>
      <c r="B409" s="363" t="s">
        <v>411</v>
      </c>
      <c r="C409" s="317" t="s">
        <v>1361</v>
      </c>
      <c r="D409" s="343" t="s">
        <v>481</v>
      </c>
      <c r="E409" s="330"/>
      <c r="F409" s="330"/>
      <c r="G409" s="330"/>
      <c r="H409" s="330"/>
      <c r="I409" s="330"/>
    </row>
    <row r="410" spans="1:9">
      <c r="A410" s="741">
        <v>372</v>
      </c>
      <c r="B410" s="379" t="s">
        <v>412</v>
      </c>
      <c r="C410" s="343" t="s">
        <v>1361</v>
      </c>
      <c r="D410" s="343" t="s">
        <v>485</v>
      </c>
    </row>
    <row r="411" spans="1:9">
      <c r="A411" s="741">
        <v>373</v>
      </c>
      <c r="B411" s="273" t="s">
        <v>1419</v>
      </c>
      <c r="C411" s="273" t="s">
        <v>1361</v>
      </c>
      <c r="D411" s="273" t="s">
        <v>485</v>
      </c>
    </row>
    <row r="412" spans="1:9">
      <c r="A412" s="741">
        <v>374</v>
      </c>
      <c r="B412" s="379" t="s">
        <v>413</v>
      </c>
      <c r="C412" s="343"/>
      <c r="D412" s="343" t="s">
        <v>485</v>
      </c>
    </row>
    <row r="413" spans="1:9">
      <c r="A413" s="741">
        <v>375</v>
      </c>
      <c r="B413" s="379" t="s">
        <v>414</v>
      </c>
      <c r="C413" s="343" t="s">
        <v>1361</v>
      </c>
      <c r="D413" s="343" t="s">
        <v>485</v>
      </c>
    </row>
    <row r="414" spans="1:9" s="331" customFormat="1">
      <c r="A414" s="741">
        <v>376</v>
      </c>
      <c r="B414" s="379" t="s">
        <v>415</v>
      </c>
      <c r="C414" s="343"/>
      <c r="D414" s="343" t="s">
        <v>485</v>
      </c>
      <c r="E414" s="330"/>
      <c r="F414" s="330"/>
      <c r="G414" s="330"/>
      <c r="H414" s="330"/>
      <c r="I414" s="330"/>
    </row>
    <row r="415" spans="1:9" s="331" customFormat="1">
      <c r="A415" s="741">
        <v>377</v>
      </c>
      <c r="B415" s="379" t="s">
        <v>416</v>
      </c>
      <c r="C415" s="317"/>
      <c r="D415" s="343" t="s">
        <v>485</v>
      </c>
      <c r="E415" s="330"/>
      <c r="F415" s="330"/>
      <c r="G415" s="330"/>
      <c r="H415" s="330"/>
      <c r="I415" s="330"/>
    </row>
    <row r="416" spans="1:9" s="331" customFormat="1">
      <c r="A416" s="741">
        <v>378</v>
      </c>
      <c r="B416" s="379" t="s">
        <v>417</v>
      </c>
      <c r="C416" s="343" t="s">
        <v>1361</v>
      </c>
      <c r="D416" s="343" t="s">
        <v>485</v>
      </c>
      <c r="E416" s="330"/>
      <c r="F416" s="330"/>
      <c r="G416" s="330"/>
      <c r="H416" s="330"/>
      <c r="I416" s="330"/>
    </row>
    <row r="417" spans="1:13" s="331" customFormat="1">
      <c r="A417" s="741">
        <v>379</v>
      </c>
      <c r="B417" s="703" t="s">
        <v>1567</v>
      </c>
      <c r="C417" s="543"/>
      <c r="D417" s="543" t="s">
        <v>485</v>
      </c>
      <c r="E417" s="330"/>
      <c r="F417" s="330"/>
      <c r="G417" s="330"/>
      <c r="H417" s="330"/>
      <c r="I417" s="330"/>
    </row>
    <row r="418" spans="1:13" s="331" customFormat="1">
      <c r="A418" s="741">
        <v>380</v>
      </c>
      <c r="B418" s="379" t="s">
        <v>418</v>
      </c>
      <c r="C418" s="343" t="s">
        <v>1361</v>
      </c>
      <c r="D418" s="343" t="s">
        <v>485</v>
      </c>
      <c r="E418" s="330"/>
      <c r="F418" s="330"/>
      <c r="G418" s="330"/>
      <c r="H418" s="330"/>
      <c r="I418" s="330"/>
    </row>
    <row r="419" spans="1:13" s="331" customFormat="1">
      <c r="A419" s="741">
        <v>381</v>
      </c>
      <c r="B419" s="705" t="s">
        <v>1526</v>
      </c>
      <c r="C419" s="578"/>
      <c r="D419" s="578" t="s">
        <v>485</v>
      </c>
      <c r="E419" s="330"/>
      <c r="F419" s="330"/>
      <c r="G419" s="330"/>
      <c r="H419" s="330"/>
      <c r="I419" s="330"/>
    </row>
    <row r="420" spans="1:13" s="331" customFormat="1">
      <c r="A420" s="741">
        <v>382</v>
      </c>
      <c r="B420" s="273" t="s">
        <v>1391</v>
      </c>
      <c r="C420" s="273" t="s">
        <v>1361</v>
      </c>
      <c r="D420" s="273" t="s">
        <v>485</v>
      </c>
      <c r="E420" s="330"/>
      <c r="F420" s="330"/>
      <c r="G420" s="330"/>
      <c r="H420" s="330"/>
      <c r="I420" s="330"/>
    </row>
    <row r="421" spans="1:13" s="331" customFormat="1">
      <c r="A421" s="741">
        <v>383</v>
      </c>
      <c r="B421" s="273" t="s">
        <v>1410</v>
      </c>
      <c r="C421" s="273" t="s">
        <v>1361</v>
      </c>
      <c r="D421" s="273" t="s">
        <v>485</v>
      </c>
      <c r="E421" s="330"/>
      <c r="F421" s="330"/>
      <c r="G421" s="330"/>
      <c r="H421" s="330"/>
      <c r="I421" s="330"/>
    </row>
    <row r="422" spans="1:13" s="339" customFormat="1" ht="12.75">
      <c r="A422" s="741">
        <v>384</v>
      </c>
      <c r="B422" s="273" t="s">
        <v>1411</v>
      </c>
      <c r="C422" s="273" t="s">
        <v>1361</v>
      </c>
      <c r="D422" s="273" t="s">
        <v>485</v>
      </c>
    </row>
    <row r="423" spans="1:13" s="331" customFormat="1">
      <c r="A423" s="741">
        <v>385</v>
      </c>
      <c r="B423" s="273" t="s">
        <v>1412</v>
      </c>
      <c r="C423" s="273" t="s">
        <v>1361</v>
      </c>
      <c r="D423" s="273" t="s">
        <v>485</v>
      </c>
      <c r="E423" s="330"/>
      <c r="F423" s="330"/>
      <c r="G423" s="330"/>
      <c r="H423" s="330"/>
      <c r="I423" s="330"/>
    </row>
    <row r="424" spans="1:13" s="331" customFormat="1">
      <c r="A424" s="741">
        <v>386</v>
      </c>
      <c r="B424" s="379" t="s">
        <v>419</v>
      </c>
      <c r="C424" s="343" t="s">
        <v>1361</v>
      </c>
      <c r="D424" s="343" t="s">
        <v>485</v>
      </c>
      <c r="E424" s="330"/>
      <c r="F424" s="330"/>
      <c r="G424" s="330"/>
      <c r="H424" s="330"/>
      <c r="I424" s="330"/>
    </row>
    <row r="425" spans="1:13" s="331" customFormat="1">
      <c r="A425" s="741">
        <v>387</v>
      </c>
      <c r="B425" s="379" t="s">
        <v>420</v>
      </c>
      <c r="C425" s="343" t="s">
        <v>1361</v>
      </c>
      <c r="D425" s="343" t="s">
        <v>485</v>
      </c>
      <c r="E425" s="330"/>
      <c r="F425" s="330"/>
      <c r="G425" s="330"/>
      <c r="H425" s="330"/>
      <c r="I425" s="330"/>
    </row>
    <row r="426" spans="1:13" s="331" customFormat="1">
      <c r="A426" s="741">
        <v>388</v>
      </c>
      <c r="B426" s="379" t="s">
        <v>421</v>
      </c>
      <c r="C426" s="343" t="s">
        <v>1361</v>
      </c>
      <c r="D426" s="343" t="s">
        <v>485</v>
      </c>
      <c r="E426" s="330"/>
      <c r="F426" s="330"/>
      <c r="G426" s="330"/>
      <c r="H426" s="330"/>
      <c r="I426" s="330"/>
    </row>
    <row r="427" spans="1:13" s="331" customFormat="1">
      <c r="A427" s="741">
        <v>389</v>
      </c>
      <c r="B427" s="379" t="s">
        <v>422</v>
      </c>
      <c r="C427" s="343" t="s">
        <v>1361</v>
      </c>
      <c r="D427" s="343" t="s">
        <v>485</v>
      </c>
      <c r="E427" s="330"/>
      <c r="F427" s="330"/>
      <c r="G427" s="330"/>
      <c r="H427" s="330"/>
      <c r="I427" s="330"/>
    </row>
    <row r="428" spans="1:13" s="331" customFormat="1">
      <c r="A428" s="741">
        <v>390</v>
      </c>
      <c r="B428" s="379" t="s">
        <v>423</v>
      </c>
      <c r="C428" s="343" t="s">
        <v>1361</v>
      </c>
      <c r="D428" s="343" t="s">
        <v>485</v>
      </c>
      <c r="E428" s="330"/>
      <c r="F428" s="330"/>
      <c r="G428" s="330"/>
      <c r="H428" s="330"/>
      <c r="I428" s="330"/>
      <c r="M428" s="334"/>
    </row>
    <row r="429" spans="1:13" s="331" customFormat="1">
      <c r="A429" s="741">
        <v>391</v>
      </c>
      <c r="B429" s="379" t="s">
        <v>424</v>
      </c>
      <c r="C429" s="343" t="s">
        <v>1361</v>
      </c>
      <c r="D429" s="343" t="s">
        <v>485</v>
      </c>
      <c r="E429" s="330"/>
      <c r="F429" s="330"/>
      <c r="G429" s="330"/>
      <c r="H429" s="330"/>
      <c r="I429" s="330"/>
    </row>
    <row r="430" spans="1:13">
      <c r="A430" s="741">
        <v>392</v>
      </c>
      <c r="B430" s="379" t="s">
        <v>425</v>
      </c>
      <c r="C430" s="343" t="s">
        <v>1361</v>
      </c>
      <c r="D430" s="343" t="s">
        <v>485</v>
      </c>
    </row>
    <row r="431" spans="1:13">
      <c r="A431" s="741">
        <v>393</v>
      </c>
      <c r="B431" s="387" t="s">
        <v>426</v>
      </c>
      <c r="C431" s="343" t="s">
        <v>1361</v>
      </c>
      <c r="D431" s="343" t="s">
        <v>482</v>
      </c>
    </row>
    <row r="432" spans="1:13">
      <c r="A432" s="741">
        <v>394</v>
      </c>
      <c r="B432" s="387" t="s">
        <v>427</v>
      </c>
      <c r="C432" s="343" t="s">
        <v>1361</v>
      </c>
      <c r="D432" s="343" t="s">
        <v>482</v>
      </c>
    </row>
    <row r="433" spans="1:9">
      <c r="A433" s="741">
        <v>395</v>
      </c>
      <c r="B433" s="387" t="s">
        <v>428</v>
      </c>
      <c r="C433" s="343"/>
      <c r="D433" s="343" t="s">
        <v>482</v>
      </c>
    </row>
    <row r="434" spans="1:9">
      <c r="A434" s="741">
        <v>396</v>
      </c>
      <c r="B434" s="387" t="s">
        <v>429</v>
      </c>
      <c r="C434" s="343"/>
      <c r="D434" s="343" t="s">
        <v>482</v>
      </c>
    </row>
    <row r="435" spans="1:9">
      <c r="A435" s="741">
        <v>397</v>
      </c>
      <c r="B435" s="387" t="s">
        <v>430</v>
      </c>
      <c r="C435" s="343"/>
      <c r="D435" s="343" t="s">
        <v>482</v>
      </c>
    </row>
    <row r="436" spans="1:9">
      <c r="A436" s="741">
        <v>398</v>
      </c>
      <c r="B436" s="387" t="s">
        <v>431</v>
      </c>
      <c r="C436" s="343"/>
      <c r="D436" s="343" t="s">
        <v>482</v>
      </c>
    </row>
    <row r="437" spans="1:9">
      <c r="A437" s="741">
        <v>399</v>
      </c>
      <c r="B437" s="594" t="s">
        <v>1527</v>
      </c>
      <c r="C437" s="578"/>
      <c r="D437" s="578" t="s">
        <v>482</v>
      </c>
    </row>
    <row r="438" spans="1:9">
      <c r="A438" s="741">
        <v>400</v>
      </c>
      <c r="B438" s="387" t="s">
        <v>432</v>
      </c>
      <c r="C438" s="343"/>
      <c r="D438" s="343" t="s">
        <v>482</v>
      </c>
      <c r="E438" s="333"/>
      <c r="F438" s="333"/>
      <c r="G438" s="333"/>
      <c r="H438" s="333"/>
      <c r="I438" s="333"/>
    </row>
    <row r="439" spans="1:9">
      <c r="A439" s="741">
        <v>401</v>
      </c>
      <c r="B439" s="387" t="s">
        <v>433</v>
      </c>
      <c r="C439" s="343"/>
      <c r="D439" s="343" t="s">
        <v>482</v>
      </c>
      <c r="E439" s="333"/>
      <c r="F439" s="333"/>
      <c r="G439" s="333"/>
      <c r="H439" s="333"/>
      <c r="I439" s="333"/>
    </row>
    <row r="440" spans="1:9">
      <c r="A440" s="741">
        <v>402</v>
      </c>
      <c r="B440" s="387" t="s">
        <v>434</v>
      </c>
      <c r="C440" s="343"/>
      <c r="D440" s="343" t="s">
        <v>482</v>
      </c>
      <c r="E440" s="333"/>
      <c r="F440" s="333"/>
      <c r="G440" s="333"/>
      <c r="H440" s="333"/>
      <c r="I440" s="333"/>
    </row>
    <row r="441" spans="1:9">
      <c r="A441" s="741">
        <v>403</v>
      </c>
      <c r="B441" s="387" t="s">
        <v>1357</v>
      </c>
      <c r="C441" s="343"/>
      <c r="D441" s="343" t="s">
        <v>482</v>
      </c>
      <c r="E441" s="333"/>
      <c r="F441" s="333"/>
      <c r="G441" s="333"/>
      <c r="H441" s="333"/>
      <c r="I441" s="333"/>
    </row>
    <row r="442" spans="1:9">
      <c r="A442" s="741">
        <v>404</v>
      </c>
      <c r="B442" s="387" t="s">
        <v>1358</v>
      </c>
      <c r="C442" s="343"/>
      <c r="D442" s="343" t="s">
        <v>482</v>
      </c>
      <c r="E442" s="333"/>
      <c r="F442" s="333"/>
      <c r="G442" s="333"/>
      <c r="H442" s="333"/>
      <c r="I442" s="333"/>
    </row>
    <row r="443" spans="1:9">
      <c r="A443" s="741">
        <v>405</v>
      </c>
      <c r="B443" s="387" t="s">
        <v>435</v>
      </c>
      <c r="C443" s="343" t="s">
        <v>1361</v>
      </c>
      <c r="D443" s="343" t="s">
        <v>482</v>
      </c>
      <c r="E443" s="333"/>
      <c r="F443" s="333"/>
      <c r="G443" s="333"/>
      <c r="H443" s="333"/>
      <c r="I443" s="333"/>
    </row>
    <row r="444" spans="1:9">
      <c r="A444" s="741">
        <v>406</v>
      </c>
      <c r="B444" s="387" t="s">
        <v>436</v>
      </c>
      <c r="C444" s="343" t="s">
        <v>1361</v>
      </c>
      <c r="D444" s="343" t="s">
        <v>482</v>
      </c>
      <c r="E444" s="333"/>
      <c r="F444" s="333"/>
      <c r="G444" s="333"/>
      <c r="H444" s="333"/>
      <c r="I444" s="333"/>
    </row>
    <row r="445" spans="1:9">
      <c r="A445" s="741">
        <v>407</v>
      </c>
      <c r="B445" s="449" t="s">
        <v>1413</v>
      </c>
      <c r="C445" s="446" t="s">
        <v>1361</v>
      </c>
      <c r="D445" s="446" t="s">
        <v>482</v>
      </c>
      <c r="E445" s="333"/>
      <c r="F445" s="333"/>
      <c r="G445" s="333"/>
      <c r="H445" s="333"/>
      <c r="I445" s="333"/>
    </row>
    <row r="446" spans="1:9">
      <c r="A446" s="741">
        <v>408</v>
      </c>
      <c r="B446" s="273" t="s">
        <v>1420</v>
      </c>
      <c r="C446" s="273" t="s">
        <v>1361</v>
      </c>
      <c r="D446" s="273" t="s">
        <v>482</v>
      </c>
      <c r="E446" s="333"/>
      <c r="F446" s="333"/>
      <c r="G446" s="333"/>
      <c r="H446" s="333"/>
      <c r="I446" s="333"/>
    </row>
    <row r="447" spans="1:9">
      <c r="A447" s="741">
        <v>409</v>
      </c>
      <c r="B447" s="273" t="s">
        <v>1392</v>
      </c>
      <c r="C447" s="273" t="s">
        <v>1361</v>
      </c>
      <c r="D447" s="273" t="s">
        <v>482</v>
      </c>
      <c r="E447" s="333"/>
      <c r="F447" s="333"/>
      <c r="G447" s="333"/>
      <c r="H447" s="333"/>
      <c r="I447" s="333"/>
    </row>
    <row r="448" spans="1:9">
      <c r="A448" s="741">
        <v>410</v>
      </c>
      <c r="B448" s="273" t="s">
        <v>1414</v>
      </c>
      <c r="C448" s="273" t="s">
        <v>1361</v>
      </c>
      <c r="D448" s="273" t="s">
        <v>482</v>
      </c>
      <c r="E448" s="333"/>
      <c r="F448" s="333"/>
      <c r="G448" s="333"/>
      <c r="H448" s="333"/>
      <c r="I448" s="333"/>
    </row>
    <row r="449" spans="1:9">
      <c r="A449" s="741">
        <v>411</v>
      </c>
      <c r="B449" s="273" t="s">
        <v>1415</v>
      </c>
      <c r="C449" s="273" t="s">
        <v>1361</v>
      </c>
      <c r="D449" s="273" t="s">
        <v>482</v>
      </c>
      <c r="E449" s="333"/>
      <c r="F449" s="333"/>
      <c r="G449" s="333"/>
      <c r="H449" s="333"/>
      <c r="I449" s="333"/>
    </row>
    <row r="450" spans="1:9">
      <c r="A450" s="741">
        <v>412</v>
      </c>
      <c r="B450" s="409" t="s">
        <v>1395</v>
      </c>
      <c r="C450" s="578" t="s">
        <v>1361</v>
      </c>
      <c r="D450" s="578" t="s">
        <v>482</v>
      </c>
      <c r="E450" s="333"/>
      <c r="F450" s="333"/>
      <c r="G450" s="333"/>
      <c r="H450" s="333"/>
      <c r="I450" s="333"/>
    </row>
    <row r="451" spans="1:9">
      <c r="A451" s="741">
        <v>413</v>
      </c>
      <c r="B451" s="409" t="s">
        <v>1473</v>
      </c>
      <c r="C451" s="578" t="s">
        <v>1361</v>
      </c>
      <c r="D451" s="578" t="s">
        <v>478</v>
      </c>
      <c r="E451" s="333"/>
      <c r="F451" s="333"/>
      <c r="G451" s="333"/>
      <c r="H451" s="333"/>
      <c r="I451" s="333"/>
    </row>
    <row r="452" spans="1:9">
      <c r="A452" s="741">
        <v>414</v>
      </c>
      <c r="B452" s="616" t="s">
        <v>1477</v>
      </c>
      <c r="C452" s="543" t="s">
        <v>1361</v>
      </c>
      <c r="D452" s="543" t="s">
        <v>482</v>
      </c>
      <c r="E452" s="333"/>
      <c r="F452" s="333"/>
      <c r="G452" s="333"/>
      <c r="H452" s="333"/>
      <c r="I452" s="333"/>
    </row>
    <row r="453" spans="1:9">
      <c r="A453" s="741">
        <v>415</v>
      </c>
      <c r="B453" s="616" t="s">
        <v>1478</v>
      </c>
      <c r="C453" s="543" t="s">
        <v>1361</v>
      </c>
      <c r="D453" s="543" t="s">
        <v>482</v>
      </c>
      <c r="E453" s="333"/>
      <c r="F453" s="333"/>
      <c r="G453" s="333"/>
      <c r="H453" s="333"/>
      <c r="I453" s="333"/>
    </row>
    <row r="454" spans="1:9">
      <c r="A454" s="741">
        <v>416</v>
      </c>
      <c r="B454" s="616" t="s">
        <v>1479</v>
      </c>
      <c r="C454" s="543" t="s">
        <v>1361</v>
      </c>
      <c r="D454" s="543" t="s">
        <v>482</v>
      </c>
      <c r="E454" s="333"/>
      <c r="F454" s="333"/>
      <c r="G454" s="333"/>
      <c r="H454" s="333"/>
      <c r="I454" s="333"/>
    </row>
    <row r="455" spans="1:9">
      <c r="A455" s="741">
        <v>417</v>
      </c>
      <c r="B455" s="616" t="s">
        <v>1521</v>
      </c>
      <c r="C455" s="543" t="s">
        <v>1361</v>
      </c>
      <c r="D455" s="543" t="s">
        <v>482</v>
      </c>
      <c r="E455" s="333"/>
      <c r="F455" s="333"/>
      <c r="G455" s="333"/>
      <c r="H455" s="333"/>
      <c r="I455" s="333"/>
    </row>
    <row r="456" spans="1:9">
      <c r="A456" s="331"/>
      <c r="B456" s="334"/>
      <c r="C456" s="334"/>
      <c r="D456" s="334"/>
      <c r="E456" s="333"/>
      <c r="F456" s="333"/>
      <c r="G456" s="333"/>
      <c r="H456" s="333"/>
      <c r="I456" s="333"/>
    </row>
    <row r="457" spans="1:9">
      <c r="A457" s="331"/>
      <c r="B457" s="334"/>
      <c r="C457" s="334"/>
      <c r="D457" s="334"/>
      <c r="E457" s="333"/>
      <c r="F457" s="333"/>
      <c r="G457" s="333"/>
      <c r="H457" s="333"/>
      <c r="I457" s="333"/>
    </row>
    <row r="458" spans="1:9">
      <c r="A458" s="331"/>
      <c r="B458" s="334"/>
      <c r="C458" s="334"/>
      <c r="D458" s="334"/>
      <c r="E458" s="333"/>
      <c r="F458" s="333"/>
      <c r="G458" s="333"/>
      <c r="H458" s="333"/>
      <c r="I458" s="333"/>
    </row>
    <row r="459" spans="1:9">
      <c r="A459" s="331"/>
      <c r="B459" s="334"/>
      <c r="C459" s="334"/>
      <c r="D459" s="334"/>
      <c r="E459" s="333"/>
      <c r="F459" s="333"/>
      <c r="G459" s="333"/>
      <c r="H459" s="333"/>
      <c r="I459" s="333"/>
    </row>
    <row r="460" spans="1:9">
      <c r="A460" s="331"/>
      <c r="B460" s="334"/>
      <c r="C460" s="334"/>
      <c r="D460" s="334"/>
      <c r="E460" s="333"/>
      <c r="F460" s="333"/>
      <c r="G460" s="333"/>
      <c r="H460" s="333"/>
      <c r="I460" s="333"/>
    </row>
    <row r="461" spans="1:9">
      <c r="A461" s="331"/>
      <c r="B461" s="334"/>
      <c r="C461" s="334"/>
      <c r="D461" s="334"/>
      <c r="E461" s="333"/>
      <c r="F461" s="333"/>
      <c r="G461" s="333"/>
      <c r="H461" s="333"/>
      <c r="I461" s="333"/>
    </row>
    <row r="462" spans="1:9">
      <c r="A462" s="331"/>
      <c r="B462" s="334"/>
      <c r="C462" s="334"/>
      <c r="D462" s="334"/>
      <c r="E462" s="333"/>
      <c r="F462" s="333"/>
      <c r="G462" s="333"/>
      <c r="H462" s="333"/>
      <c r="I462" s="333"/>
    </row>
    <row r="463" spans="1:9">
      <c r="A463" s="331"/>
      <c r="B463" s="334"/>
      <c r="C463" s="334"/>
      <c r="D463" s="334"/>
    </row>
    <row r="464" spans="1:9">
      <c r="A464" s="331"/>
      <c r="B464" s="334"/>
      <c r="C464" s="334"/>
      <c r="D464" s="334"/>
    </row>
    <row r="465" spans="2:4">
      <c r="B465" s="334"/>
      <c r="C465" s="334"/>
      <c r="D465" s="334"/>
    </row>
  </sheetData>
  <autoFilter ref="A1:XFC452">
    <filterColumn colId="4" showButton="0"/>
    <filterColumn colId="5" showButton="0"/>
    <filterColumn colId="6" showButton="0"/>
  </autoFilter>
  <mergeCells count="1">
    <mergeCell ref="E1:H1"/>
  </mergeCells>
  <phoneticPr fontId="173" type="noConversion"/>
  <conditionalFormatting sqref="I203:L208 N203:Y208 Q104:Q109 M106:M109 M104 J110:Y113 U158 U114:U144 U147:U156 V114:Y202 U160:U202 R114:T202 I193:Q202 N103:P109 J103:L109 R103:Y109 I209:Y222 E99:H222 J99:Y102 E79:Y98 I99:I192 E223:Y350 E364:Y382 E2:Y74">
    <cfRule type="cellIs" dxfId="10" priority="3" stopIfTrue="1" operator="equal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C00000"/>
  </sheetPr>
  <dimension ref="A1:Z393"/>
  <sheetViews>
    <sheetView tabSelected="1" zoomScaleNormal="100" workbookViewId="0">
      <pane xSplit="1" ySplit="2" topLeftCell="B3" activePane="bottomRight" state="frozen"/>
      <selection activeCell="AX318" sqref="AX318"/>
      <selection pane="topRight" activeCell="AX318" sqref="AX318"/>
      <selection pane="bottomLeft" activeCell="AX318" sqref="AX318"/>
      <selection pane="bottomRight" activeCell="F193" sqref="F193:F217"/>
    </sheetView>
  </sheetViews>
  <sheetFormatPr defaultColWidth="9" defaultRowHeight="15.75"/>
  <cols>
    <col min="1" max="1" width="37.5" style="305" customWidth="1"/>
    <col min="2" max="2" width="5.75" style="401" customWidth="1"/>
    <col min="3" max="3" width="8.25" style="305" bestFit="1" customWidth="1"/>
    <col min="4" max="4" width="11" style="305" bestFit="1" customWidth="1"/>
    <col min="5" max="5" width="6.75" style="305" customWidth="1"/>
    <col min="6" max="6" width="9" style="305" customWidth="1"/>
    <col min="7" max="8" width="6.875" style="305" customWidth="1"/>
    <col min="9" max="9" width="12.75" style="305" customWidth="1"/>
    <col min="10" max="10" width="10.75" style="305" customWidth="1"/>
    <col min="11" max="11" width="11.125" style="305" customWidth="1"/>
    <col min="12" max="12" width="11.5" style="305" customWidth="1"/>
    <col min="13" max="15" width="14" style="305" customWidth="1"/>
    <col min="16" max="16" width="8.5" style="305" customWidth="1"/>
    <col min="17" max="17" width="4.75" style="305" customWidth="1"/>
    <col min="18" max="18" width="7.75" style="305" bestFit="1" customWidth="1"/>
    <col min="19" max="21" width="7.75" style="305" customWidth="1"/>
    <col min="22" max="25" width="11.375" style="305" customWidth="1"/>
    <col min="26" max="16384" width="9" style="305"/>
  </cols>
  <sheetData>
    <row r="1" spans="1:26" ht="21">
      <c r="A1" s="402" t="s">
        <v>710</v>
      </c>
      <c r="B1" s="403">
        <f>COUNTIF(B2:B433,"NO")</f>
        <v>0</v>
      </c>
      <c r="C1" s="399" t="s">
        <v>711</v>
      </c>
      <c r="D1" s="399" t="s">
        <v>712</v>
      </c>
      <c r="E1" s="692" t="s">
        <v>1503</v>
      </c>
      <c r="F1" s="602"/>
      <c r="G1" s="603"/>
      <c r="H1" s="604" t="str">
        <f>IF((SUMIFS(F3:F340,A3:A340,"&lt;&gt;*total*")-SUMIFS(F3:F340,A3:A340,"*QC*GU*")&lt;&gt;'TP Summary'!S24),"ERROR","OK")</f>
        <v>OK</v>
      </c>
      <c r="I1" s="399"/>
      <c r="J1" s="305">
        <v>36</v>
      </c>
      <c r="M1" s="305">
        <v>40</v>
      </c>
      <c r="P1" s="305">
        <v>16</v>
      </c>
      <c r="S1" s="305">
        <v>20</v>
      </c>
      <c r="V1" s="401">
        <v>20</v>
      </c>
    </row>
    <row r="2" spans="1:26">
      <c r="A2" s="404" t="s">
        <v>3</v>
      </c>
      <c r="B2" s="405" t="s">
        <v>713</v>
      </c>
      <c r="C2" s="406" t="s">
        <v>714</v>
      </c>
      <c r="D2" s="406" t="s">
        <v>715</v>
      </c>
      <c r="E2" s="406" t="s">
        <v>712</v>
      </c>
      <c r="F2" s="400" t="s">
        <v>5</v>
      </c>
      <c r="G2" s="400" t="s">
        <v>716</v>
      </c>
      <c r="H2" s="400" t="s">
        <v>717</v>
      </c>
      <c r="I2" s="404"/>
      <c r="J2" s="407" t="s">
        <v>718</v>
      </c>
      <c r="K2" s="407" t="s">
        <v>719</v>
      </c>
      <c r="L2" s="407" t="s">
        <v>720</v>
      </c>
      <c r="M2" s="407" t="s">
        <v>721</v>
      </c>
      <c r="N2" s="407" t="s">
        <v>722</v>
      </c>
      <c r="O2" s="407" t="s">
        <v>723</v>
      </c>
      <c r="P2" s="407" t="s">
        <v>724</v>
      </c>
      <c r="Q2" s="407" t="s">
        <v>725</v>
      </c>
      <c r="R2" s="407" t="s">
        <v>726</v>
      </c>
      <c r="S2" s="407" t="s">
        <v>727</v>
      </c>
      <c r="T2" s="407" t="s">
        <v>728</v>
      </c>
      <c r="U2" s="407" t="s">
        <v>729</v>
      </c>
      <c r="V2" s="407" t="s">
        <v>482</v>
      </c>
      <c r="W2" s="407" t="s">
        <v>730</v>
      </c>
      <c r="X2" s="407" t="s">
        <v>731</v>
      </c>
      <c r="Y2" s="408"/>
    </row>
    <row r="3" spans="1:26" ht="15.75" customHeight="1">
      <c r="A3" s="243" t="str">
        <f>GLD!B22</f>
        <v>Finance(Accounting/Cashier)</v>
      </c>
      <c r="B3" s="418" t="str">
        <f>IF(OR(A3=0,LEFT(A3,2)="Mr",LEFT(A3,2)="Ms",LEFT(A3,3)="Sub",LEFT(A3,5)="Grand",RIGHT(A3,3)="by,"),"",IF(ISERROR(MATCH(A3,'Dept (不許動)'!$S:$S,0)),"NO",""))</f>
        <v/>
      </c>
      <c r="C3" s="243" t="str">
        <f>IF(A3=0,"",IF(ISNA(VLOOKUP(A3,'Dept (不許動)'!$S:$V,2,0)),"",VLOOKUP(A3,'Dept (不許動)'!$S:$V,2,0)))</f>
        <v>IDL</v>
      </c>
      <c r="D3" s="243" t="str">
        <f>IF(A3=0,"",IF(ISNA(VLOOKUP(A3,'Dept (不許動)'!$S:$V,3,0)),"",VLOOKUP(A3,'Dept (不許動)'!$S:$V,3,0)))</f>
        <v>IDL others</v>
      </c>
      <c r="E3" s="243">
        <f>IF(A3=0,"",IF(ISNA(VLOOKUP(A3,'Dept (不許動)'!$S:$V,4,0)),"",VLOOKUP(A3,'Dept (不許動)'!$S:$V,4,0)))</f>
        <v>0</v>
      </c>
      <c r="F3" s="244">
        <f>GLD!$BC22</f>
        <v>6</v>
      </c>
      <c r="G3" s="244">
        <f>GLD!$AT22</f>
        <v>0</v>
      </c>
      <c r="H3" s="244">
        <f>GLD!$AV22</f>
        <v>0</v>
      </c>
      <c r="I3" s="243" t="str">
        <f>IF($D3="Embordiary","GLD6",IF(ISNA(VLOOKUP(A3,'GLD分攤(Chad)'!$B$2:$E$572,3,0)),"",(VLOOKUP(A3,'GLD分攤(Chad)'!$B$9:$E$572,3,0))))</f>
        <v>GLD1+2+3+5+6</v>
      </c>
      <c r="J3" s="245">
        <f>IF(E3="HL",0,IF($I3="GLD1+2+3+5+6",$F3*$J$1/SUM($J$1:$V$1),IF($I3="GLD1+2+3",$F3*$J$1/SUM($J$1:$P$1),IF($I3="GLD1+2",$F3*$J$1/SUM($J$1:$M$1),IF($I3="GLD1",$F3,0)))))</f>
        <v>1.6363636363636365</v>
      </c>
      <c r="K3" s="245">
        <f>IF(E3="HL",IF($I3="GLD1+2+3+5+6",$F3*$J$1/SUM($J$1:$V$1),IF($I3="GLD1+2+3",$F3*$J$1/SUM($J$1:$P$1),IF($I3="GLD1+2",$F3*$J$1/SUM($J$1:$M$1),IF($I3="GLD1",$F3,0)))),0)</f>
        <v>0</v>
      </c>
      <c r="L3" s="245">
        <f t="shared" ref="L3:L23" si="0">IF($I3="GLD1+2+3+5+6",SUM($G3:$H3)*$J$1/SUM($J$1:$V$1),IF($I3="GLD1+2+3",SUM($G3:$H3)*$J$1/SUM($J$1:$P$1),IF($I3="GLD1+2+3",SUM($G3:$H3)*$J$1/SUM($J$1:$P$1),IF($I3="GLD1+2",SUM($G3:$H3)*$J$1/SUM($J$1:$M$1),IF($I3="GLD1",SUM($G3:$H3),0)))))</f>
        <v>0</v>
      </c>
      <c r="M3" s="245">
        <f>IF(E3="HL",0,IF($I3="GLD1+2+3+5+6",$F3*$M$1/SUM($J$1:$V$1),IF($I3="GLD1+2+3",$F3*$M$1/SUM($J$1:$P$1),IF($I3="GLD1+2",$F3*$M$1/SUM($J$1:$M$1),IF($I3="GLD2",$F3,0)))))</f>
        <v>1.8181818181818181</v>
      </c>
      <c r="N3" s="245">
        <f>IF(E3="HL",IF($I3="GLD1+2+3+5+6",$F3*$M$1/SUM($J$1:$V$1),IF($I3="GLD1+2+3",$F3*$M$1/SUM($J$1:$P$1),IF($I3="GLD1+2",$F3*$M$1/SUM($J$1:$M$1),IF($I3="GLD2",$F3,0)))),0)</f>
        <v>0</v>
      </c>
      <c r="O3" s="245">
        <f t="shared" ref="O3:O66" si="1">IF($I3="GLD1+2+3+5+6",SUM($G3:$H3)*$M$1/SUM($J$1:$V$1),IF($I3="GLD1+2+3",SUM($G3:$H3)*$M$1/SUM($J$1:$P$1),IF($I3="GLD1+2+3",SUM($G3:$H3)*$M$1/SUM($J$1:$P$1),IF($I3="GLD1+2",SUM($G3:$H3)*$M$1/SUM($J$1:$M$1),IF($I3="GLD2",SUM($G3:$H3),0)))))</f>
        <v>0</v>
      </c>
      <c r="P3" s="245">
        <f>IF(E3="HL",0,IF($I3="GLD1+2+3+5+6",$F3*$P$1/SUM($J$1:$V$1),IF($I3="GLD3+5",$F3*$P$1/SUM($P$1:$S$1),IF($I3="GLD1+2",0,IF($I3="GLD3",$F3,0)))))</f>
        <v>0.72727272727272729</v>
      </c>
      <c r="Q3" s="245">
        <f>IF(E3="HL",IF($I3="GLD1+2+3+5+6",$F3*$P$1/SUM($J$1:$V$1),IF($I3="GLD3+5",$F3*$P$1/SUM($P$1:$S$1),IF($I3="GLD1+2",0,IF($I3="GLD3",$F3,0)))),0)</f>
        <v>0</v>
      </c>
      <c r="R3" s="245">
        <f>IF($I3="GLD1+2+3+5+6",SUM($G3:$H3)*$P$1/SUM($J$1:$V$1),IF($I3="GLD3+5",SUM($G3:$H3)*$P$1/SUM($P$1:$S$1),IF($I3="GLD1+2",0,IF($I3="GLD3",SUM($G3:$H3),0))))</f>
        <v>0</v>
      </c>
      <c r="S3" s="245">
        <f>IF(E3="HL",0,IF($I3="GLD1+2+3+5+6",$F3*$S$1/SUM($J$1:$V$1),IF($I3="GLD3+5",$F3*$S$1/SUM($P$1:$S$1),IF($I3="GLD5",$F3,0))))</f>
        <v>0.90909090909090906</v>
      </c>
      <c r="T3" s="245">
        <f>IF(E3="HL",IF($I3="GLD1+2+3+5+6",$F3*$S$1/SUM($J$1:$V$1),IF($I3="GLD3+5",$F3*$S$1/SUM($P$1:$S$1),IF($I3="GLD5",$F3,0))),0)</f>
        <v>0</v>
      </c>
      <c r="U3" s="245">
        <f>IF($I3="GLD1+2+3+5+6",SUM($G3:$H3)*$S$1/SUM($J$1:$V$1),IF($I3="GLD3+5",SUM($G3:$H3)*$S$1/SUM($P$1:$S$1),IF($I3="GLD5",SUM($G3:$H3),0)))</f>
        <v>0</v>
      </c>
      <c r="V3" s="245">
        <f>IF(E3="HL",0,IF($I3="GLD1+2+3+5+6",$F3*$V$1/SUM($J$1:$V$1),IF($I3="GLD6",$F3,0)))</f>
        <v>0.90909090909090906</v>
      </c>
      <c r="W3" s="245">
        <f>IF(E3="HL",IF($I3="GLD1+2+3+5+6",$F3*$V$1/SUM($J$1:$V$1),IF($I3="GLD6",$F3,0)),0)</f>
        <v>0</v>
      </c>
      <c r="X3" s="245">
        <f t="shared" ref="X3:X66" si="2">IF($I3="GLD1+2+3+5+6",SUM($G3:$H3)*$V$1/SUM($J$1:$V$1),IF($I3="GLD6",SUM($G3:$H3),0))</f>
        <v>0</v>
      </c>
      <c r="Y3" s="246">
        <f>IF(E3="HL",F3-(K3+N3+Q3+T3+W3),F3-(J3+M3+P3+S3+V3))</f>
        <v>0</v>
      </c>
      <c r="Z3" s="305" t="str">
        <f t="shared" ref="Z3:Z34" si="3">IF(ABS(SUM(J3:X3)-(F3+G3+H3))&gt;=1,"check","")</f>
        <v/>
      </c>
    </row>
    <row r="4" spans="1:26" ht="15.75" customHeight="1">
      <c r="A4" s="243" t="str">
        <f>GLD!B23</f>
        <v>General Affair</v>
      </c>
      <c r="B4" s="418" t="str">
        <f>IF(OR(A4=0,LEFT(A4,2)="Mr",LEFT(A4,2)="Ms",LEFT(A4,3)="Sub",LEFT(A4,5)="Grand",RIGHT(A4,3)="by,"),"",IF(ISERROR(MATCH(A4,'Dept (不許動)'!$S:$S,0)),"NO",""))</f>
        <v/>
      </c>
      <c r="C4" s="243" t="str">
        <f>IF(A4=0,"",IF(ISNA(VLOOKUP(A4,'Dept (不許動)'!$S:$V,2,0)),"",VLOOKUP(A4,'Dept (不許動)'!$S:$V,2,0)))</f>
        <v>IDL</v>
      </c>
      <c r="D4" s="243" t="str">
        <f>IF(A4=0,"",IF(ISNA(VLOOKUP(A4,'Dept (不許動)'!$S:$V,3,0)),"",VLOOKUP(A4,'Dept (不許動)'!$S:$V,3,0)))</f>
        <v>IDL others</v>
      </c>
      <c r="E4" s="243">
        <f>IF(A4=0,"",IF(ISNA(VLOOKUP(A4,'Dept (不許動)'!$S:$V,4,0)),"",VLOOKUP(A4,'Dept (不許動)'!$S:$V,4,0)))</f>
        <v>0</v>
      </c>
      <c r="F4" s="244">
        <f>GLD!$BC23</f>
        <v>9</v>
      </c>
      <c r="G4" s="244">
        <f>GLD!$AT23</f>
        <v>0</v>
      </c>
      <c r="H4" s="244">
        <f>GLD!$AV23</f>
        <v>0</v>
      </c>
      <c r="I4" s="243" t="str">
        <f>IF($D4="Embordiary","GLD6",IF(ISNA(VLOOKUP(A4,'GLD分攤(Chad)'!$B$2:$E$572,3,0)),"",(VLOOKUP(A4,'GLD分攤(Chad)'!$B$9:$E$572,3,0))))</f>
        <v>GLD1+2+3+5+6</v>
      </c>
      <c r="J4" s="245">
        <f t="shared" ref="J4:J23" si="4">IF(E4="HL",0,IF($I4="GLD1+2+3+5+6",$F4*$J$1/SUM($J$1:$V$1),IF($I4="GLD1+2+3",$F4*$J$1/SUM($J$1:$P$1),IF($I4="GLD1+2",$F4*$J$1/SUM($J$1:$M$1),IF($I4="GLD1",$F4,0)))))</f>
        <v>2.4545454545454546</v>
      </c>
      <c r="K4" s="245">
        <f t="shared" ref="K4:K23" si="5">IF(E4="HL",IF($I4="GLD1+2+3+5+6",$F4*$J$1/SUM($J$1:$V$1),IF($I4="GLD1+2+3",$F4*$J$1/SUM($J$1:$P$1),IF($I4="GLD1+2",$F4*$J$1/SUM($J$1:$M$1),IF($I4="GLD1",$F4,0)))),0)</f>
        <v>0</v>
      </c>
      <c r="L4" s="245">
        <f t="shared" si="0"/>
        <v>0</v>
      </c>
      <c r="M4" s="245">
        <f t="shared" ref="M4:M23" si="6">IF(E4="HL",0,IF($I4="GLD1+2+3+5+6",$F4*$M$1/SUM($J$1:$V$1),IF($I4="GLD1+2+3",$F4*$M$1/SUM($J$1:$P$1),IF($I4="GLD1+2",$F4*$M$1/SUM($J$1:$M$1),IF($I4="GLD2",$F4,0)))))</f>
        <v>2.7272727272727271</v>
      </c>
      <c r="N4" s="245">
        <f t="shared" ref="N4:N23" si="7">IF(E4="HL",IF($I4="GLD1+2+3+5+6",$F4*$M$1/SUM($J$1:$V$1),IF($I4="GLD1+2+3",$F4*$M$1/SUM($J$1:$P$1),IF($I4="GLD1+2",$F4*$M$1/SUM($J$1:$M$1),IF($I4="GLD2",$F4,0)))),0)</f>
        <v>0</v>
      </c>
      <c r="O4" s="245">
        <f t="shared" si="1"/>
        <v>0</v>
      </c>
      <c r="P4" s="245">
        <f t="shared" ref="P4:P23" si="8">IF(E4="HL",0,IF($I4="GLD1+2+3+5+6",$F4*$P$1/SUM($J$1:$V$1),IF($I4="GLD3+5",$F4*$P$1/SUM($P$1:$S$1),IF($I4="GLD1+2",0,IF($I4="GLD3",$F4,0)))))</f>
        <v>1.0909090909090908</v>
      </c>
      <c r="Q4" s="245">
        <f t="shared" ref="Q4:Q23" si="9">IF(E4="HL",IF($I4="GLD1+2+3+5+6",$F4*$P$1/SUM($J$1:$V$1),IF($I4="GLD3+5",$F4*$P$1/SUM($P$1:$S$1),IF($I4="GLD1+2",0,IF($I4="GLD3",$F4,0)))),0)</f>
        <v>0</v>
      </c>
      <c r="R4" s="245">
        <f t="shared" ref="R4:R23" si="10">IF($I4="GLD1+2+3+5+6",SUM($G4:$H4)*$P$1/SUM($J$1:$V$1),IF($I4="GLD3+5",SUM($G4:$H4)*$P$1/SUM($P$1:$S$1),IF($I4="GLD1+2",0,IF($I4="GLD3",SUM($G4:$H4),0))))</f>
        <v>0</v>
      </c>
      <c r="S4" s="245">
        <f t="shared" ref="S4:S23" si="11">IF(E4="HL",0,IF($I4="GLD1+2+3+5+6",$F4*$S$1/SUM($J$1:$V$1),IF($I4="GLD3+5",$F4*$S$1/SUM($P$1:$S$1),IF($I4="GLD5",$F4,0))))</f>
        <v>1.3636363636363635</v>
      </c>
      <c r="T4" s="245">
        <f t="shared" ref="T4:T23" si="12">IF(E4="HL",IF($I4="GLD1+2+3+5+6",$F4*$S$1/SUM($J$1:$V$1),IF($I4="GLD3+5",$F4*$S$1/SUM($P$1:$S$1),IF($I4="GLD5",$F4,0))),0)</f>
        <v>0</v>
      </c>
      <c r="U4" s="245">
        <f t="shared" ref="U4:U23" si="13">IF($I4="GLD1+2+3+5+6",SUM($G4:$H4)*$S$1/SUM($J$1:$V$1),IF($I4="GLD3+5",SUM($G4:$H4)*$S$1/SUM($P$1:$S$1),IF($I4="GLD5",SUM($G4:$H4),0)))</f>
        <v>0</v>
      </c>
      <c r="V4" s="245">
        <f t="shared" ref="V4:V23" si="14">IF(E4="HL",0,IF($I4="GLD1+2+3+5+6",$F4*$V$1/SUM($J$1:$V$1),IF($I4="GLD6",$F4,0)))</f>
        <v>1.3636363636363635</v>
      </c>
      <c r="W4" s="245">
        <f t="shared" ref="W4:W23" si="15">IF(E4="HL",IF($I4="GLD1+2+3+5+6",$F4*$V$1/SUM($J$1:$V$1),IF($I4="GLD6",$F4,0)),0)</f>
        <v>0</v>
      </c>
      <c r="X4" s="245">
        <f t="shared" si="2"/>
        <v>0</v>
      </c>
      <c r="Y4" s="246">
        <f t="shared" ref="Y4:Y22" si="16">IF(E4="HL",F4-(K4+N4+Q4+T4+W4),F4-(J4+M4+P4+S4+V4))</f>
        <v>0</v>
      </c>
      <c r="Z4" s="305" t="str">
        <f t="shared" si="3"/>
        <v/>
      </c>
    </row>
    <row r="5" spans="1:26" ht="15.75" customHeight="1">
      <c r="A5" s="243" t="str">
        <f>GLD!B24</f>
        <v>Cleaning Cervice</v>
      </c>
      <c r="B5" s="418" t="str">
        <f>IF(OR(A5=0,LEFT(A5,2)="Mr",LEFT(A5,2)="Ms",LEFT(A5,3)="Sub",LEFT(A5,5)="Grand",RIGHT(A5,3)="by,"),"",IF(ISERROR(MATCH(A5,'Dept (不許動)'!$S:$S,0)),"NO",""))</f>
        <v/>
      </c>
      <c r="C5" s="243" t="str">
        <f>IF(A5=0,"",IF(ISNA(VLOOKUP(A5,'Dept (不許動)'!$S:$V,2,0)),"",VLOOKUP(A5,'Dept (不許動)'!$S:$V,2,0)))</f>
        <v>IDL</v>
      </c>
      <c r="D5" s="243" t="str">
        <f>IF(A5=0,"",IF(ISNA(VLOOKUP(A5,'Dept (不許動)'!$S:$V,3,0)),"",VLOOKUP(A5,'Dept (不許動)'!$S:$V,3,0)))</f>
        <v>IDL others</v>
      </c>
      <c r="E5" s="243">
        <f>IF(A5=0,"",IF(ISNA(VLOOKUP(A5,'Dept (不許動)'!$S:$V,4,0)),"",VLOOKUP(A5,'Dept (不許動)'!$S:$V,4,0)))</f>
        <v>0</v>
      </c>
      <c r="F5" s="244">
        <f>GLD!$BC24</f>
        <v>8</v>
      </c>
      <c r="G5" s="244">
        <f>GLD!$AT24</f>
        <v>0</v>
      </c>
      <c r="H5" s="244">
        <f>GLD!$AV24</f>
        <v>0</v>
      </c>
      <c r="I5" s="243" t="str">
        <f>IF($D5="Embordiary","GLD6",IF(ISNA(VLOOKUP(A5,'GLD分攤(Chad)'!$B$2:$E$572,3,0)),"",(VLOOKUP(A5,'GLD分攤(Chad)'!$B$9:$E$572,3,0))))</f>
        <v>GLD1</v>
      </c>
      <c r="J5" s="245">
        <f t="shared" si="4"/>
        <v>8</v>
      </c>
      <c r="K5" s="245">
        <f t="shared" si="5"/>
        <v>0</v>
      </c>
      <c r="L5" s="245">
        <f t="shared" si="0"/>
        <v>0</v>
      </c>
      <c r="M5" s="245">
        <f t="shared" si="6"/>
        <v>0</v>
      </c>
      <c r="N5" s="245">
        <f t="shared" si="7"/>
        <v>0</v>
      </c>
      <c r="O5" s="245">
        <f t="shared" si="1"/>
        <v>0</v>
      </c>
      <c r="P5" s="245">
        <f t="shared" si="8"/>
        <v>0</v>
      </c>
      <c r="Q5" s="245">
        <f t="shared" si="9"/>
        <v>0</v>
      </c>
      <c r="R5" s="245">
        <f t="shared" si="10"/>
        <v>0</v>
      </c>
      <c r="S5" s="245">
        <f t="shared" si="11"/>
        <v>0</v>
      </c>
      <c r="T5" s="245">
        <f t="shared" si="12"/>
        <v>0</v>
      </c>
      <c r="U5" s="245">
        <f t="shared" si="13"/>
        <v>0</v>
      </c>
      <c r="V5" s="245">
        <f t="shared" si="14"/>
        <v>0</v>
      </c>
      <c r="W5" s="245">
        <f t="shared" si="15"/>
        <v>0</v>
      </c>
      <c r="X5" s="245">
        <f t="shared" si="2"/>
        <v>0</v>
      </c>
      <c r="Y5" s="246">
        <f t="shared" si="16"/>
        <v>0</v>
      </c>
      <c r="Z5" s="305" t="str">
        <f t="shared" si="3"/>
        <v/>
      </c>
    </row>
    <row r="6" spans="1:26" ht="15.75" customHeight="1">
      <c r="A6" s="243" t="str">
        <f>GLD!B25</f>
        <v>Cleaning Cervice - 2</v>
      </c>
      <c r="B6" s="418" t="str">
        <f>IF(OR(A6=0,LEFT(A6,2)="Mr",LEFT(A6,2)="Ms",LEFT(A6,3)="Sub",LEFT(A6,5)="Grand",RIGHT(A6,3)="by,"),"",IF(ISERROR(MATCH(A6,'Dept (不許動)'!$S:$S,0)),"NO",""))</f>
        <v/>
      </c>
      <c r="C6" s="243" t="str">
        <f>IF(A6=0,"",IF(ISNA(VLOOKUP(A6,'Dept (不許動)'!$S:$V,2,0)),"",VLOOKUP(A6,'Dept (不許動)'!$S:$V,2,0)))</f>
        <v>IDL</v>
      </c>
      <c r="D6" s="243" t="str">
        <f>IF(A6=0,"",IF(ISNA(VLOOKUP(A6,'Dept (不許動)'!$S:$V,3,0)),"",VLOOKUP(A6,'Dept (不許動)'!$S:$V,3,0)))</f>
        <v>IDL others</v>
      </c>
      <c r="E6" s="243">
        <f>IF(A6=0,"",IF(ISNA(VLOOKUP(A6,'Dept (不許動)'!$S:$V,4,0)),"",VLOOKUP(A6,'Dept (不許動)'!$S:$V,4,0)))</f>
        <v>0</v>
      </c>
      <c r="F6" s="244">
        <f>GLD!$BC25</f>
        <v>5</v>
      </c>
      <c r="G6" s="244">
        <f>GLD!$AT25</f>
        <v>0</v>
      </c>
      <c r="H6" s="244">
        <f>GLD!$AV25</f>
        <v>0</v>
      </c>
      <c r="I6" s="243" t="str">
        <f>IF($D6="Embordiary","GLD6",IF(ISNA(VLOOKUP(A6,'GLD分攤(Chad)'!$B$2:$E$572,3,0)),"",(VLOOKUP(A6,'GLD分攤(Chad)'!$B$9:$E$572,3,0))))</f>
        <v>GLD2</v>
      </c>
      <c r="J6" s="245">
        <f t="shared" si="4"/>
        <v>0</v>
      </c>
      <c r="K6" s="245">
        <f t="shared" si="5"/>
        <v>0</v>
      </c>
      <c r="L6" s="245">
        <f t="shared" si="0"/>
        <v>0</v>
      </c>
      <c r="M6" s="245">
        <f t="shared" si="6"/>
        <v>5</v>
      </c>
      <c r="N6" s="245">
        <f t="shared" si="7"/>
        <v>0</v>
      </c>
      <c r="O6" s="245">
        <f t="shared" si="1"/>
        <v>0</v>
      </c>
      <c r="P6" s="245">
        <f t="shared" si="8"/>
        <v>0</v>
      </c>
      <c r="Q6" s="245">
        <f t="shared" si="9"/>
        <v>0</v>
      </c>
      <c r="R6" s="245">
        <f t="shared" si="10"/>
        <v>0</v>
      </c>
      <c r="S6" s="245">
        <f t="shared" si="11"/>
        <v>0</v>
      </c>
      <c r="T6" s="245">
        <f t="shared" si="12"/>
        <v>0</v>
      </c>
      <c r="U6" s="245">
        <f t="shared" si="13"/>
        <v>0</v>
      </c>
      <c r="V6" s="245">
        <f t="shared" si="14"/>
        <v>0</v>
      </c>
      <c r="W6" s="245">
        <f t="shared" si="15"/>
        <v>0</v>
      </c>
      <c r="X6" s="245">
        <f t="shared" si="2"/>
        <v>0</v>
      </c>
      <c r="Y6" s="246">
        <f t="shared" si="16"/>
        <v>0</v>
      </c>
      <c r="Z6" s="305" t="str">
        <f t="shared" si="3"/>
        <v/>
      </c>
    </row>
    <row r="7" spans="1:26" ht="15.75" customHeight="1">
      <c r="A7" s="243" t="str">
        <f>GLD!B26</f>
        <v>Cleaning Cervice - 3</v>
      </c>
      <c r="B7" s="418" t="str">
        <f>IF(OR(A7=0,LEFT(A7,2)="Mr",LEFT(A7,2)="Ms",LEFT(A7,3)="Sub",LEFT(A7,5)="Grand",RIGHT(A7,3)="by,"),"",IF(ISERROR(MATCH(A7,'Dept (不許動)'!$S:$S,0)),"NO",""))</f>
        <v/>
      </c>
      <c r="C7" s="243" t="str">
        <f>IF(A7=0,"",IF(ISNA(VLOOKUP(A7,'Dept (不許動)'!$S:$V,2,0)),"",VLOOKUP(A7,'Dept (不許動)'!$S:$V,2,0)))</f>
        <v>IDL</v>
      </c>
      <c r="D7" s="243" t="str">
        <f>IF(A7=0,"",IF(ISNA(VLOOKUP(A7,'Dept (不許動)'!$S:$V,3,0)),"",VLOOKUP(A7,'Dept (不許動)'!$S:$V,3,0)))</f>
        <v>IDL others</v>
      </c>
      <c r="E7" s="243">
        <f>IF(A7=0,"",IF(ISNA(VLOOKUP(A7,'Dept (不許動)'!$S:$V,4,0)),"",VLOOKUP(A7,'Dept (不許動)'!$S:$V,4,0)))</f>
        <v>0</v>
      </c>
      <c r="F7" s="244">
        <f>GLD!$BC26</f>
        <v>4</v>
      </c>
      <c r="G7" s="244">
        <f>GLD!$AT26</f>
        <v>0</v>
      </c>
      <c r="H7" s="244">
        <f>GLD!$AV26</f>
        <v>0</v>
      </c>
      <c r="I7" s="243" t="str">
        <f>IF($D7="Embordiary","GLD6",IF(ISNA(VLOOKUP(A7,'GLD分攤(Chad)'!$B$2:$E$572,3,0)),"",(VLOOKUP(A7,'GLD分攤(Chad)'!$B$9:$E$572,3,0))))</f>
        <v>GLD3</v>
      </c>
      <c r="J7" s="245">
        <f t="shared" si="4"/>
        <v>0</v>
      </c>
      <c r="K7" s="245">
        <f t="shared" si="5"/>
        <v>0</v>
      </c>
      <c r="L7" s="245">
        <f t="shared" si="0"/>
        <v>0</v>
      </c>
      <c r="M7" s="245">
        <f t="shared" si="6"/>
        <v>0</v>
      </c>
      <c r="N7" s="245">
        <f t="shared" si="7"/>
        <v>0</v>
      </c>
      <c r="O7" s="245">
        <f t="shared" si="1"/>
        <v>0</v>
      </c>
      <c r="P7" s="245">
        <f t="shared" si="8"/>
        <v>4</v>
      </c>
      <c r="Q7" s="245">
        <f t="shared" si="9"/>
        <v>0</v>
      </c>
      <c r="R7" s="245">
        <f t="shared" si="10"/>
        <v>0</v>
      </c>
      <c r="S7" s="245">
        <f t="shared" si="11"/>
        <v>0</v>
      </c>
      <c r="T7" s="245">
        <f t="shared" si="12"/>
        <v>0</v>
      </c>
      <c r="U7" s="245">
        <f t="shared" si="13"/>
        <v>0</v>
      </c>
      <c r="V7" s="245">
        <f t="shared" si="14"/>
        <v>0</v>
      </c>
      <c r="W7" s="245">
        <f t="shared" si="15"/>
        <v>0</v>
      </c>
      <c r="X7" s="245">
        <f t="shared" si="2"/>
        <v>0</v>
      </c>
      <c r="Y7" s="246">
        <f t="shared" si="16"/>
        <v>0</v>
      </c>
      <c r="Z7" s="305" t="str">
        <f t="shared" si="3"/>
        <v/>
      </c>
    </row>
    <row r="8" spans="1:26" ht="15.75" customHeight="1">
      <c r="A8" s="243" t="str">
        <f>GLD!B27</f>
        <v>Cleaning Cervice - 5</v>
      </c>
      <c r="B8" s="418" t="str">
        <f>IF(OR(A8=0,LEFT(A8,2)="Mr",LEFT(A8,2)="Ms",LEFT(A8,3)="Sub",LEFT(A8,5)="Grand",RIGHT(A8,3)="by,"),"",IF(ISERROR(MATCH(A8,'Dept (不許動)'!$S:$S,0)),"NO",""))</f>
        <v/>
      </c>
      <c r="C8" s="243" t="str">
        <f>IF(A8=0,"",IF(ISNA(VLOOKUP(A8,'Dept (不許動)'!$S:$V,2,0)),"",VLOOKUP(A8,'Dept (不許動)'!$S:$V,2,0)))</f>
        <v>IDL</v>
      </c>
      <c r="D8" s="243" t="str">
        <f>IF(A8=0,"",IF(ISNA(VLOOKUP(A8,'Dept (不許動)'!$S:$V,3,0)),"",VLOOKUP(A8,'Dept (不許動)'!$S:$V,3,0)))</f>
        <v>IDL others</v>
      </c>
      <c r="E8" s="243">
        <f>IF(A8=0,"",IF(ISNA(VLOOKUP(A8,'Dept (不許動)'!$S:$V,4,0)),"",VLOOKUP(A8,'Dept (不許動)'!$S:$V,4,0)))</f>
        <v>0</v>
      </c>
      <c r="F8" s="244">
        <f>GLD!$BC27</f>
        <v>6</v>
      </c>
      <c r="G8" s="244">
        <f>GLD!$AT27</f>
        <v>0</v>
      </c>
      <c r="H8" s="244">
        <f>GLD!$AV27</f>
        <v>0</v>
      </c>
      <c r="I8" s="243" t="str">
        <f>IF($D8="Embordiary","GLD6",IF(ISNA(VLOOKUP(A8,'GLD分攤(Chad)'!$B$2:$E$572,3,0)),"",(VLOOKUP(A8,'GLD分攤(Chad)'!$B$9:$E$572,3,0))))</f>
        <v>GLD5</v>
      </c>
      <c r="J8" s="245">
        <f t="shared" si="4"/>
        <v>0</v>
      </c>
      <c r="K8" s="245">
        <f t="shared" si="5"/>
        <v>0</v>
      </c>
      <c r="L8" s="245">
        <f t="shared" si="0"/>
        <v>0</v>
      </c>
      <c r="M8" s="245">
        <f t="shared" si="6"/>
        <v>0</v>
      </c>
      <c r="N8" s="245">
        <f t="shared" si="7"/>
        <v>0</v>
      </c>
      <c r="O8" s="245">
        <f t="shared" si="1"/>
        <v>0</v>
      </c>
      <c r="P8" s="245">
        <f t="shared" si="8"/>
        <v>0</v>
      </c>
      <c r="Q8" s="245">
        <f t="shared" si="9"/>
        <v>0</v>
      </c>
      <c r="R8" s="245">
        <f t="shared" si="10"/>
        <v>0</v>
      </c>
      <c r="S8" s="245">
        <f t="shared" si="11"/>
        <v>6</v>
      </c>
      <c r="T8" s="245">
        <f t="shared" si="12"/>
        <v>0</v>
      </c>
      <c r="U8" s="245">
        <f t="shared" si="13"/>
        <v>0</v>
      </c>
      <c r="V8" s="245">
        <f t="shared" si="14"/>
        <v>0</v>
      </c>
      <c r="W8" s="245">
        <f t="shared" si="15"/>
        <v>0</v>
      </c>
      <c r="X8" s="245">
        <f t="shared" si="2"/>
        <v>0</v>
      </c>
      <c r="Y8" s="246">
        <f t="shared" si="16"/>
        <v>0</v>
      </c>
      <c r="Z8" s="305" t="str">
        <f t="shared" si="3"/>
        <v/>
      </c>
    </row>
    <row r="9" spans="1:26" ht="15.75" customHeight="1">
      <c r="A9" s="243" t="str">
        <f>GLD!B28</f>
        <v>Cleaning Cervice - 6</v>
      </c>
      <c r="B9" s="418" t="str">
        <f>IF(OR(A9=0,LEFT(A9,2)="Mr",LEFT(A9,2)="Ms",LEFT(A9,3)="Sub",LEFT(A9,5)="Grand",RIGHT(A9,3)="by,"),"",IF(ISERROR(MATCH(A9,'Dept (不許動)'!$S:$S,0)),"NO",""))</f>
        <v/>
      </c>
      <c r="C9" s="243" t="str">
        <f>IF(A9=0,"",IF(ISNA(VLOOKUP(A9,'Dept (不許動)'!$S:$V,2,0)),"",VLOOKUP(A9,'Dept (不許動)'!$S:$V,2,0)))</f>
        <v>IDL</v>
      </c>
      <c r="D9" s="243" t="str">
        <f>IF(A9=0,"",IF(ISNA(VLOOKUP(A9,'Dept (不許動)'!$S:$V,3,0)),"",VLOOKUP(A9,'Dept (不許動)'!$S:$V,3,0)))</f>
        <v>IDL others</v>
      </c>
      <c r="E9" s="243">
        <f>IF(A9=0,"",IF(ISNA(VLOOKUP(A9,'Dept (不許動)'!$S:$V,4,0)),"",VLOOKUP(A9,'Dept (不許動)'!$S:$V,4,0)))</f>
        <v>0</v>
      </c>
      <c r="F9" s="244">
        <f>GLD!$BC28</f>
        <v>4</v>
      </c>
      <c r="G9" s="244">
        <f>GLD!$AT28</f>
        <v>0</v>
      </c>
      <c r="H9" s="244">
        <f>GLD!$AV28</f>
        <v>0</v>
      </c>
      <c r="I9" s="243" t="str">
        <f>IF($D9="Embordiary","GLD6",IF(ISNA(VLOOKUP(A9,'GLD分攤(Chad)'!$B$2:$E$572,3,0)),"",(VLOOKUP(A9,'GLD分攤(Chad)'!$B$9:$E$572,3,0))))</f>
        <v>GLD6</v>
      </c>
      <c r="J9" s="245">
        <f t="shared" si="4"/>
        <v>0</v>
      </c>
      <c r="K9" s="245">
        <f t="shared" si="5"/>
        <v>0</v>
      </c>
      <c r="L9" s="245">
        <f t="shared" si="0"/>
        <v>0</v>
      </c>
      <c r="M9" s="245">
        <f t="shared" si="6"/>
        <v>0</v>
      </c>
      <c r="N9" s="245">
        <f t="shared" si="7"/>
        <v>0</v>
      </c>
      <c r="O9" s="245">
        <f t="shared" si="1"/>
        <v>0</v>
      </c>
      <c r="P9" s="245">
        <f t="shared" si="8"/>
        <v>0</v>
      </c>
      <c r="Q9" s="245">
        <f t="shared" si="9"/>
        <v>0</v>
      </c>
      <c r="R9" s="245">
        <f t="shared" si="10"/>
        <v>0</v>
      </c>
      <c r="S9" s="245">
        <f t="shared" si="11"/>
        <v>0</v>
      </c>
      <c r="T9" s="245">
        <f t="shared" si="12"/>
        <v>0</v>
      </c>
      <c r="U9" s="245">
        <f t="shared" si="13"/>
        <v>0</v>
      </c>
      <c r="V9" s="245">
        <f t="shared" si="14"/>
        <v>4</v>
      </c>
      <c r="W9" s="245">
        <f t="shared" si="15"/>
        <v>0</v>
      </c>
      <c r="X9" s="245">
        <f t="shared" si="2"/>
        <v>0</v>
      </c>
      <c r="Y9" s="246">
        <f t="shared" si="16"/>
        <v>0</v>
      </c>
      <c r="Z9" s="305" t="str">
        <f t="shared" si="3"/>
        <v/>
      </c>
    </row>
    <row r="10" spans="1:26" ht="15.75" customHeight="1">
      <c r="A10" s="243" t="str">
        <f>GLD!B29</f>
        <v>HRD(Personnel/Payroll)</v>
      </c>
      <c r="B10" s="418" t="str">
        <f>IF(OR(A10=0,LEFT(A10,2)="Mr",LEFT(A10,2)="Ms",LEFT(A10,3)="Sub",LEFT(A10,5)="Grand",RIGHT(A10,3)="by,"),"",IF(ISERROR(MATCH(A10,'Dept (不許動)'!$S:$S,0)),"NO",""))</f>
        <v/>
      </c>
      <c r="C10" s="243" t="str">
        <f>IF(A10=0,"",IF(ISNA(VLOOKUP(A10,'Dept (不許動)'!$S:$V,2,0)),"",VLOOKUP(A10,'Dept (不許動)'!$S:$V,2,0)))</f>
        <v>IDL</v>
      </c>
      <c r="D10" s="243" t="str">
        <f>IF(A10=0,"",IF(ISNA(VLOOKUP(A10,'Dept (不許動)'!$S:$V,3,0)),"",VLOOKUP(A10,'Dept (不許動)'!$S:$V,3,0)))</f>
        <v>IDL others</v>
      </c>
      <c r="E10" s="243">
        <f>IF(A10=0,"",IF(ISNA(VLOOKUP(A10,'Dept (不許動)'!$S:$V,4,0)),"",VLOOKUP(A10,'Dept (不許動)'!$S:$V,4,0)))</f>
        <v>0</v>
      </c>
      <c r="F10" s="244">
        <f>GLD!$BC29</f>
        <v>11</v>
      </c>
      <c r="G10" s="244">
        <f>GLD!$AT29</f>
        <v>0</v>
      </c>
      <c r="H10" s="244">
        <f>GLD!$AV29</f>
        <v>0</v>
      </c>
      <c r="I10" s="243" t="str">
        <f>IF($D10="Embordiary","GLD6",IF(ISNA(VLOOKUP(A10,'GLD分攤(Chad)'!$B$2:$E$572,3,0)),"",(VLOOKUP(A10,'GLD分攤(Chad)'!$B$9:$E$572,3,0))))</f>
        <v>GLD1+2+3+5+6</v>
      </c>
      <c r="J10" s="245">
        <f t="shared" si="4"/>
        <v>3</v>
      </c>
      <c r="K10" s="245">
        <f t="shared" si="5"/>
        <v>0</v>
      </c>
      <c r="L10" s="245">
        <f t="shared" si="0"/>
        <v>0</v>
      </c>
      <c r="M10" s="245">
        <f t="shared" si="6"/>
        <v>3.3333333333333335</v>
      </c>
      <c r="N10" s="245">
        <f t="shared" si="7"/>
        <v>0</v>
      </c>
      <c r="O10" s="245">
        <f t="shared" si="1"/>
        <v>0</v>
      </c>
      <c r="P10" s="245">
        <f t="shared" si="8"/>
        <v>1.3333333333333333</v>
      </c>
      <c r="Q10" s="245">
        <f t="shared" si="9"/>
        <v>0</v>
      </c>
      <c r="R10" s="245">
        <f t="shared" si="10"/>
        <v>0</v>
      </c>
      <c r="S10" s="245">
        <f t="shared" si="11"/>
        <v>1.6666666666666667</v>
      </c>
      <c r="T10" s="245">
        <f t="shared" si="12"/>
        <v>0</v>
      </c>
      <c r="U10" s="245">
        <f t="shared" si="13"/>
        <v>0</v>
      </c>
      <c r="V10" s="245">
        <f t="shared" si="14"/>
        <v>1.6666666666666667</v>
      </c>
      <c r="W10" s="245">
        <f t="shared" si="15"/>
        <v>0</v>
      </c>
      <c r="X10" s="245">
        <f t="shared" si="2"/>
        <v>0</v>
      </c>
      <c r="Y10" s="246">
        <f t="shared" si="16"/>
        <v>0</v>
      </c>
      <c r="Z10" s="305" t="str">
        <f t="shared" si="3"/>
        <v/>
      </c>
    </row>
    <row r="11" spans="1:26" ht="15.75" customHeight="1">
      <c r="A11" s="243" t="str">
        <f>GLD!B30</f>
        <v>Compliant (HO)</v>
      </c>
      <c r="B11" s="418" t="str">
        <f>IF(OR(A11=0,LEFT(A11,2)="Mr",LEFT(A11,2)="Ms",LEFT(A11,3)="Sub",LEFT(A11,5)="Grand",RIGHT(A11,3)="by,"),"",IF(ISERROR(MATCH(A11,'Dept (不許動)'!$S:$S,0)),"NO",""))</f>
        <v/>
      </c>
      <c r="C11" s="243" t="str">
        <f>IF(A11=0,"",IF(ISNA(VLOOKUP(A11,'Dept (不許動)'!$S:$V,2,0)),"",VLOOKUP(A11,'Dept (不許動)'!$S:$V,2,0)))</f>
        <v>IDL</v>
      </c>
      <c r="D11" s="243" t="str">
        <f>IF(A11=0,"",IF(ISNA(VLOOKUP(A11,'Dept (不許動)'!$S:$V,3,0)),"",VLOOKUP(A11,'Dept (不許動)'!$S:$V,3,0)))</f>
        <v>IDL others</v>
      </c>
      <c r="E11" s="243">
        <f>IF(A11=0,"",IF(ISNA(VLOOKUP(A11,'Dept (不許動)'!$S:$V,4,0)),"",VLOOKUP(A11,'Dept (不許動)'!$S:$V,4,0)))</f>
        <v>0</v>
      </c>
      <c r="F11" s="244">
        <f>GLD!$BC30</f>
        <v>4</v>
      </c>
      <c r="G11" s="244">
        <f>GLD!$AT30</f>
        <v>0</v>
      </c>
      <c r="H11" s="244">
        <f>GLD!$AV30</f>
        <v>0</v>
      </c>
      <c r="I11" s="243" t="str">
        <f>IF($D11="Embordiary","GLD6",IF(ISNA(VLOOKUP(A11,'GLD分攤(Chad)'!$B$2:$E$572,3,0)),"",(VLOOKUP(A11,'GLD分攤(Chad)'!$B$9:$E$572,3,0))))</f>
        <v>GLD1+2+3+5+6</v>
      </c>
      <c r="J11" s="245">
        <f t="shared" si="4"/>
        <v>1.0909090909090908</v>
      </c>
      <c r="K11" s="245">
        <f t="shared" si="5"/>
        <v>0</v>
      </c>
      <c r="L11" s="245">
        <f t="shared" si="0"/>
        <v>0</v>
      </c>
      <c r="M11" s="245">
        <f t="shared" si="6"/>
        <v>1.2121212121212122</v>
      </c>
      <c r="N11" s="245">
        <f t="shared" si="7"/>
        <v>0</v>
      </c>
      <c r="O11" s="245">
        <f t="shared" si="1"/>
        <v>0</v>
      </c>
      <c r="P11" s="245">
        <f t="shared" si="8"/>
        <v>0.48484848484848486</v>
      </c>
      <c r="Q11" s="245">
        <f t="shared" si="9"/>
        <v>0</v>
      </c>
      <c r="R11" s="245">
        <f t="shared" si="10"/>
        <v>0</v>
      </c>
      <c r="S11" s="245">
        <f t="shared" si="11"/>
        <v>0.60606060606060608</v>
      </c>
      <c r="T11" s="245">
        <f t="shared" si="12"/>
        <v>0</v>
      </c>
      <c r="U11" s="245">
        <f t="shared" si="13"/>
        <v>0</v>
      </c>
      <c r="V11" s="245">
        <f t="shared" si="14"/>
        <v>0.60606060606060608</v>
      </c>
      <c r="W11" s="245">
        <f t="shared" si="15"/>
        <v>0</v>
      </c>
      <c r="X11" s="245">
        <f t="shared" si="2"/>
        <v>0</v>
      </c>
      <c r="Y11" s="246">
        <f t="shared" si="16"/>
        <v>4.4408920985006262E-16</v>
      </c>
      <c r="Z11" s="305" t="str">
        <f t="shared" si="3"/>
        <v/>
      </c>
    </row>
    <row r="12" spans="1:26" ht="15.75" customHeight="1">
      <c r="A12" s="243" t="str">
        <f>GLD!B31</f>
        <v>EDP (HO)</v>
      </c>
      <c r="B12" s="418" t="str">
        <f>IF(OR(A12=0,LEFT(A12,2)="Mr",LEFT(A12,2)="Ms",LEFT(A12,3)="Sub",LEFT(A12,5)="Grand",RIGHT(A12,3)="by,"),"",IF(ISERROR(MATCH(A12,'Dept (不許動)'!$S:$S,0)),"NO",""))</f>
        <v/>
      </c>
      <c r="C12" s="243" t="str">
        <f>IF(A12=0,"",IF(ISNA(VLOOKUP(A12,'Dept (不許動)'!$S:$V,2,0)),"",VLOOKUP(A12,'Dept (不許動)'!$S:$V,2,0)))</f>
        <v>IDL</v>
      </c>
      <c r="D12" s="243" t="str">
        <f>IF(A12=0,"",IF(ISNA(VLOOKUP(A12,'Dept (不許動)'!$S:$V,3,0)),"",VLOOKUP(A12,'Dept (不許動)'!$S:$V,3,0)))</f>
        <v>IDL others</v>
      </c>
      <c r="E12" s="243">
        <f>IF(A12=0,"",IF(ISNA(VLOOKUP(A12,'Dept (不許動)'!$S:$V,4,0)),"",VLOOKUP(A12,'Dept (不許動)'!$S:$V,4,0)))</f>
        <v>0</v>
      </c>
      <c r="F12" s="244">
        <f>GLD!$BC31</f>
        <v>3</v>
      </c>
      <c r="G12" s="244">
        <f>GLD!$AT31</f>
        <v>0</v>
      </c>
      <c r="H12" s="244">
        <f>GLD!$AV31</f>
        <v>0</v>
      </c>
      <c r="I12" s="243" t="str">
        <f>IF($D12="Embordiary","GLD6",IF(ISNA(VLOOKUP(A12,'GLD分攤(Chad)'!$B$2:$E$572,3,0)),"",(VLOOKUP(A12,'GLD分攤(Chad)'!$B$9:$E$572,3,0))))</f>
        <v>GLD1+2+3+5+6</v>
      </c>
      <c r="J12" s="245">
        <f t="shared" si="4"/>
        <v>0.81818181818181823</v>
      </c>
      <c r="K12" s="245">
        <f t="shared" si="5"/>
        <v>0</v>
      </c>
      <c r="L12" s="245">
        <f t="shared" si="0"/>
        <v>0</v>
      </c>
      <c r="M12" s="245">
        <f t="shared" si="6"/>
        <v>0.90909090909090906</v>
      </c>
      <c r="N12" s="245">
        <f t="shared" si="7"/>
        <v>0</v>
      </c>
      <c r="O12" s="245">
        <f t="shared" si="1"/>
        <v>0</v>
      </c>
      <c r="P12" s="245">
        <f t="shared" si="8"/>
        <v>0.36363636363636365</v>
      </c>
      <c r="Q12" s="245">
        <f t="shared" si="9"/>
        <v>0</v>
      </c>
      <c r="R12" s="245">
        <f t="shared" si="10"/>
        <v>0</v>
      </c>
      <c r="S12" s="245">
        <f t="shared" si="11"/>
        <v>0.45454545454545453</v>
      </c>
      <c r="T12" s="245">
        <f t="shared" si="12"/>
        <v>0</v>
      </c>
      <c r="U12" s="245">
        <f t="shared" si="13"/>
        <v>0</v>
      </c>
      <c r="V12" s="245">
        <f t="shared" si="14"/>
        <v>0.45454545454545453</v>
      </c>
      <c r="W12" s="245">
        <f t="shared" si="15"/>
        <v>0</v>
      </c>
      <c r="X12" s="245">
        <f t="shared" si="2"/>
        <v>0</v>
      </c>
      <c r="Y12" s="246">
        <f t="shared" si="16"/>
        <v>0</v>
      </c>
      <c r="Z12" s="305" t="str">
        <f t="shared" si="3"/>
        <v/>
      </c>
    </row>
    <row r="13" spans="1:26" ht="15.75" customHeight="1">
      <c r="A13" s="243" t="str">
        <f>GLD!B32</f>
        <v>Barcode (HO)</v>
      </c>
      <c r="B13" s="418" t="str">
        <f>IF(OR(A13=0,LEFT(A13,2)="Mr",LEFT(A13,2)="Ms",LEFT(A13,3)="Sub",LEFT(A13,5)="Grand",RIGHT(A13,3)="by,"),"",IF(ISERROR(MATCH(A13,'Dept (不許動)'!$S:$S,0)),"NO",""))</f>
        <v/>
      </c>
      <c r="C13" s="243" t="str">
        <f>IF(A13=0,"",IF(ISNA(VLOOKUP(A13,'Dept (不許動)'!$S:$V,2,0)),"",VLOOKUP(A13,'Dept (不許動)'!$S:$V,2,0)))</f>
        <v>IDL</v>
      </c>
      <c r="D13" s="243" t="str">
        <f>IF(A13=0,"",IF(ISNA(VLOOKUP(A13,'Dept (不許動)'!$S:$V,3,0)),"",VLOOKUP(A13,'Dept (不許動)'!$S:$V,3,0)))</f>
        <v>IDL others</v>
      </c>
      <c r="E13" s="243">
        <f>IF(A13=0,"",IF(ISNA(VLOOKUP(A13,'Dept (不許動)'!$S:$V,4,0)),"",VLOOKUP(A13,'Dept (不許動)'!$S:$V,4,0)))</f>
        <v>0</v>
      </c>
      <c r="F13" s="244">
        <f>GLD!$BC32</f>
        <v>4</v>
      </c>
      <c r="G13" s="244">
        <f>GLD!$AT32</f>
        <v>1</v>
      </c>
      <c r="H13" s="244">
        <f>GLD!$AV32</f>
        <v>0</v>
      </c>
      <c r="I13" s="243" t="str">
        <f>IF($D13="Embordiary","GLD6",IF(ISNA(VLOOKUP(A13,'GLD分攤(Chad)'!$B$2:$E$572,3,0)),"",(VLOOKUP(A13,'GLD分攤(Chad)'!$B$9:$E$572,3,0))))</f>
        <v>GLD1+2+3+5+6</v>
      </c>
      <c r="J13" s="245">
        <f t="shared" si="4"/>
        <v>1.0909090909090908</v>
      </c>
      <c r="K13" s="245">
        <f t="shared" si="5"/>
        <v>0</v>
      </c>
      <c r="L13" s="245">
        <f t="shared" si="0"/>
        <v>0.27272727272727271</v>
      </c>
      <c r="M13" s="245">
        <f t="shared" si="6"/>
        <v>1.2121212121212122</v>
      </c>
      <c r="N13" s="245">
        <f t="shared" si="7"/>
        <v>0</v>
      </c>
      <c r="O13" s="245">
        <f t="shared" si="1"/>
        <v>0.30303030303030304</v>
      </c>
      <c r="P13" s="245">
        <f t="shared" si="8"/>
        <v>0.48484848484848486</v>
      </c>
      <c r="Q13" s="245">
        <f t="shared" si="9"/>
        <v>0</v>
      </c>
      <c r="R13" s="245">
        <f t="shared" si="10"/>
        <v>0.12121212121212122</v>
      </c>
      <c r="S13" s="245">
        <f t="shared" si="11"/>
        <v>0.60606060606060608</v>
      </c>
      <c r="T13" s="245">
        <f t="shared" si="12"/>
        <v>0</v>
      </c>
      <c r="U13" s="245">
        <f t="shared" si="13"/>
        <v>0.15151515151515152</v>
      </c>
      <c r="V13" s="245">
        <f t="shared" si="14"/>
        <v>0.60606060606060608</v>
      </c>
      <c r="W13" s="245">
        <f t="shared" si="15"/>
        <v>0</v>
      </c>
      <c r="X13" s="245">
        <f t="shared" si="2"/>
        <v>0.15151515151515152</v>
      </c>
      <c r="Y13" s="246">
        <f t="shared" si="16"/>
        <v>4.4408920985006262E-16</v>
      </c>
      <c r="Z13" s="305" t="str">
        <f t="shared" si="3"/>
        <v/>
      </c>
    </row>
    <row r="14" spans="1:26" ht="15.75" customHeight="1">
      <c r="A14" s="243" t="str">
        <f>GLD!B33</f>
        <v>Internal Auditor (HO)</v>
      </c>
      <c r="B14" s="418" t="str">
        <f>IF(OR(A14=0,LEFT(A14,2)="Mr",LEFT(A14,2)="Ms",LEFT(A14,3)="Sub",LEFT(A14,5)="Grand",RIGHT(A14,3)="by,"),"",IF(ISERROR(MATCH(A14,'Dept (不許動)'!$S:$S,0)),"NO",""))</f>
        <v/>
      </c>
      <c r="C14" s="243" t="str">
        <f>IF(A14=0,"",IF(ISNA(VLOOKUP(A14,'Dept (不許動)'!$S:$V,2,0)),"",VLOOKUP(A14,'Dept (不許動)'!$S:$V,2,0)))</f>
        <v>IDL</v>
      </c>
      <c r="D14" s="243" t="str">
        <f>IF(A14=0,"",IF(ISNA(VLOOKUP(A14,'Dept (不許動)'!$S:$V,3,0)),"",VLOOKUP(A14,'Dept (不許動)'!$S:$V,3,0)))</f>
        <v>IDL others</v>
      </c>
      <c r="E14" s="243">
        <f>IF(A14=0,"",IF(ISNA(VLOOKUP(A14,'Dept (不許動)'!$S:$V,4,0)),"",VLOOKUP(A14,'Dept (不許動)'!$S:$V,4,0)))</f>
        <v>0</v>
      </c>
      <c r="F14" s="244">
        <f>GLD!$BC33</f>
        <v>7</v>
      </c>
      <c r="G14" s="244">
        <f>GLD!$AT33</f>
        <v>0</v>
      </c>
      <c r="H14" s="244">
        <f>GLD!$AV33</f>
        <v>0</v>
      </c>
      <c r="I14" s="243" t="str">
        <f>IF($D14="Embordiary","GLD6",IF(ISNA(VLOOKUP(A14,'GLD分攤(Chad)'!$B$2:$E$572,3,0)),"",(VLOOKUP(A14,'GLD分攤(Chad)'!$B$9:$E$572,3,0))))</f>
        <v>GLD1+2+3+5+6</v>
      </c>
      <c r="J14" s="245">
        <f t="shared" si="4"/>
        <v>1.9090909090909092</v>
      </c>
      <c r="K14" s="245">
        <f t="shared" si="5"/>
        <v>0</v>
      </c>
      <c r="L14" s="245">
        <f t="shared" si="0"/>
        <v>0</v>
      </c>
      <c r="M14" s="245">
        <f t="shared" si="6"/>
        <v>2.1212121212121211</v>
      </c>
      <c r="N14" s="245">
        <f t="shared" si="7"/>
        <v>0</v>
      </c>
      <c r="O14" s="245">
        <f t="shared" si="1"/>
        <v>0</v>
      </c>
      <c r="P14" s="245">
        <f t="shared" si="8"/>
        <v>0.84848484848484851</v>
      </c>
      <c r="Q14" s="245">
        <f t="shared" si="9"/>
        <v>0</v>
      </c>
      <c r="R14" s="245">
        <f t="shared" si="10"/>
        <v>0</v>
      </c>
      <c r="S14" s="245">
        <f t="shared" si="11"/>
        <v>1.0606060606060606</v>
      </c>
      <c r="T14" s="245">
        <f t="shared" si="12"/>
        <v>0</v>
      </c>
      <c r="U14" s="245">
        <f t="shared" si="13"/>
        <v>0</v>
      </c>
      <c r="V14" s="245">
        <f t="shared" si="14"/>
        <v>1.0606060606060606</v>
      </c>
      <c r="W14" s="245">
        <f t="shared" si="15"/>
        <v>0</v>
      </c>
      <c r="X14" s="245">
        <f t="shared" si="2"/>
        <v>0</v>
      </c>
      <c r="Y14" s="246">
        <f t="shared" si="16"/>
        <v>0</v>
      </c>
      <c r="Z14" s="305" t="str">
        <f t="shared" si="3"/>
        <v/>
      </c>
    </row>
    <row r="15" spans="1:26" ht="15.75" customHeight="1">
      <c r="A15" s="243" t="str">
        <f>GLD!B34</f>
        <v>QA Team (HO)</v>
      </c>
      <c r="B15" s="418" t="str">
        <f>IF(OR(A15=0,LEFT(A15,2)="Mr",LEFT(A15,2)="Ms",LEFT(A15,3)="Sub",LEFT(A15,5)="Grand",RIGHT(A15,3)="by,"),"",IF(ISERROR(MATCH(A15,'Dept (不許動)'!$S:$S,0)),"NO",""))</f>
        <v/>
      </c>
      <c r="C15" s="243" t="str">
        <f>IF(A15=0,"",IF(ISNA(VLOOKUP(A15,'Dept (不許動)'!$S:$V,2,0)),"",VLOOKUP(A15,'Dept (不許動)'!$S:$V,2,0)))</f>
        <v>IDL</v>
      </c>
      <c r="D15" s="243" t="str">
        <f>IF(A15=0,"",IF(ISNA(VLOOKUP(A15,'Dept (不許動)'!$S:$V,3,0)),"",VLOOKUP(A15,'Dept (不許動)'!$S:$V,3,0)))</f>
        <v>IDL others</v>
      </c>
      <c r="E15" s="243">
        <f>IF(A15=0,"",IF(ISNA(VLOOKUP(A15,'Dept (不許動)'!$S:$V,4,0)),"",VLOOKUP(A15,'Dept (不許動)'!$S:$V,4,0)))</f>
        <v>0</v>
      </c>
      <c r="F15" s="244">
        <f>GLD!$BC34</f>
        <v>21</v>
      </c>
      <c r="G15" s="244">
        <f>GLD!$AT34</f>
        <v>0</v>
      </c>
      <c r="H15" s="244">
        <f>GLD!$AV34</f>
        <v>0</v>
      </c>
      <c r="I15" s="243" t="str">
        <f>IF($D15="Embordiary","GLD6",IF(ISNA(VLOOKUP(A15,'GLD分攤(Chad)'!$B$2:$E$572,3,0)),"",(VLOOKUP(A15,'GLD分攤(Chad)'!$B$9:$E$572,3,0))))</f>
        <v>GLD1+2+3+5+6</v>
      </c>
      <c r="J15" s="245">
        <f t="shared" si="4"/>
        <v>5.7272727272727275</v>
      </c>
      <c r="K15" s="245">
        <f t="shared" si="5"/>
        <v>0</v>
      </c>
      <c r="L15" s="245">
        <f t="shared" si="0"/>
        <v>0</v>
      </c>
      <c r="M15" s="245">
        <f t="shared" si="6"/>
        <v>6.3636363636363633</v>
      </c>
      <c r="N15" s="245">
        <f t="shared" si="7"/>
        <v>0</v>
      </c>
      <c r="O15" s="245">
        <f t="shared" si="1"/>
        <v>0</v>
      </c>
      <c r="P15" s="245">
        <f t="shared" si="8"/>
        <v>2.5454545454545454</v>
      </c>
      <c r="Q15" s="245">
        <f t="shared" si="9"/>
        <v>0</v>
      </c>
      <c r="R15" s="245">
        <f t="shared" si="10"/>
        <v>0</v>
      </c>
      <c r="S15" s="245">
        <f t="shared" si="11"/>
        <v>3.1818181818181817</v>
      </c>
      <c r="T15" s="245">
        <f t="shared" si="12"/>
        <v>0</v>
      </c>
      <c r="U15" s="245">
        <f t="shared" si="13"/>
        <v>0</v>
      </c>
      <c r="V15" s="245">
        <f t="shared" si="14"/>
        <v>3.1818181818181817</v>
      </c>
      <c r="W15" s="245">
        <f t="shared" si="15"/>
        <v>0</v>
      </c>
      <c r="X15" s="245">
        <f t="shared" si="2"/>
        <v>0</v>
      </c>
      <c r="Y15" s="246">
        <f t="shared" si="16"/>
        <v>0</v>
      </c>
      <c r="Z15" s="305" t="str">
        <f t="shared" si="3"/>
        <v/>
      </c>
    </row>
    <row r="16" spans="1:26" ht="15.75" customHeight="1">
      <c r="A16" s="243" t="str">
        <f>GLD!B35</f>
        <v>Purchasing</v>
      </c>
      <c r="B16" s="418" t="str">
        <f>IF(OR(A16=0,LEFT(A16,2)="Mr",LEFT(A16,2)="Ms",LEFT(A16,3)="Sub",LEFT(A16,5)="Grand",RIGHT(A16,3)="by,"),"",IF(ISERROR(MATCH(A16,'Dept (不許動)'!$S:$S,0)),"NO",""))</f>
        <v/>
      </c>
      <c r="C16" s="243" t="str">
        <f>IF(A16=0,"",IF(ISNA(VLOOKUP(A16,'Dept (不許動)'!$S:$V,2,0)),"",VLOOKUP(A16,'Dept (不許動)'!$S:$V,2,0)))</f>
        <v>IDL</v>
      </c>
      <c r="D16" s="243" t="str">
        <f>IF(A16=0,"",IF(ISNA(VLOOKUP(A16,'Dept (不許動)'!$S:$V,3,0)),"",VLOOKUP(A16,'Dept (不許動)'!$S:$V,3,0)))</f>
        <v>IDL others</v>
      </c>
      <c r="E16" s="243">
        <f>IF(A16=0,"",IF(ISNA(VLOOKUP(A16,'Dept (不許動)'!$S:$V,4,0)),"",VLOOKUP(A16,'Dept (不許動)'!$S:$V,4,0)))</f>
        <v>0</v>
      </c>
      <c r="F16" s="244">
        <f>GLD!$BC35</f>
        <v>1</v>
      </c>
      <c r="G16" s="244">
        <f>GLD!$AT35</f>
        <v>0</v>
      </c>
      <c r="H16" s="244">
        <f>GLD!$AV35</f>
        <v>0</v>
      </c>
      <c r="I16" s="243" t="str">
        <f>IF($D16="Embordiary","GLD6",IF(ISNA(VLOOKUP(A16,'GLD分攤(Chad)'!$B$2:$E$572,3,0)),"",(VLOOKUP(A16,'GLD分攤(Chad)'!$B$9:$E$572,3,0))))</f>
        <v>GLD1+2+3+5+6</v>
      </c>
      <c r="J16" s="245">
        <f t="shared" si="4"/>
        <v>0.27272727272727271</v>
      </c>
      <c r="K16" s="245">
        <f t="shared" si="5"/>
        <v>0</v>
      </c>
      <c r="L16" s="245">
        <f t="shared" si="0"/>
        <v>0</v>
      </c>
      <c r="M16" s="245">
        <f t="shared" si="6"/>
        <v>0.30303030303030304</v>
      </c>
      <c r="N16" s="245">
        <f t="shared" si="7"/>
        <v>0</v>
      </c>
      <c r="O16" s="245">
        <f t="shared" si="1"/>
        <v>0</v>
      </c>
      <c r="P16" s="245">
        <f t="shared" si="8"/>
        <v>0.12121212121212122</v>
      </c>
      <c r="Q16" s="245">
        <f t="shared" si="9"/>
        <v>0</v>
      </c>
      <c r="R16" s="245">
        <f t="shared" si="10"/>
        <v>0</v>
      </c>
      <c r="S16" s="245">
        <f t="shared" si="11"/>
        <v>0.15151515151515152</v>
      </c>
      <c r="T16" s="245">
        <f t="shared" si="12"/>
        <v>0</v>
      </c>
      <c r="U16" s="245">
        <f t="shared" si="13"/>
        <v>0</v>
      </c>
      <c r="V16" s="245">
        <f t="shared" si="14"/>
        <v>0.15151515151515152</v>
      </c>
      <c r="W16" s="245">
        <f t="shared" si="15"/>
        <v>0</v>
      </c>
      <c r="X16" s="245">
        <f t="shared" si="2"/>
        <v>0</v>
      </c>
      <c r="Y16" s="246">
        <f t="shared" si="16"/>
        <v>1.1102230246251565E-16</v>
      </c>
      <c r="Z16" s="305" t="str">
        <f t="shared" si="3"/>
        <v/>
      </c>
    </row>
    <row r="17" spans="1:26" ht="15.75" customHeight="1">
      <c r="A17" s="243" t="str">
        <f>GLD!B36</f>
        <v>Driver</v>
      </c>
      <c r="B17" s="418" t="str">
        <f>IF(OR(A17=0,LEFT(A17,2)="Mr",LEFT(A17,2)="Ms",LEFT(A17,3)="Sub",LEFT(A17,5)="Grand",RIGHT(A17,3)="by,"),"",IF(ISERROR(MATCH(A17,'Dept (不許動)'!$S:$S,0)),"NO",""))</f>
        <v/>
      </c>
      <c r="C17" s="243" t="str">
        <f>IF(A17=0,"",IF(ISNA(VLOOKUP(A17,'Dept (不許動)'!$S:$V,2,0)),"",VLOOKUP(A17,'Dept (不許動)'!$S:$V,2,0)))</f>
        <v>IDL</v>
      </c>
      <c r="D17" s="243" t="str">
        <f>IF(A17=0,"",IF(ISNA(VLOOKUP(A17,'Dept (不許動)'!$S:$V,3,0)),"",VLOOKUP(A17,'Dept (不許動)'!$S:$V,3,0)))</f>
        <v>IDL others</v>
      </c>
      <c r="E17" s="243">
        <f>IF(A17=0,"",IF(ISNA(VLOOKUP(A17,'Dept (不許動)'!$S:$V,4,0)),"",VLOOKUP(A17,'Dept (不許動)'!$S:$V,4,0)))</f>
        <v>0</v>
      </c>
      <c r="F17" s="244">
        <f>GLD!$BC36</f>
        <v>4</v>
      </c>
      <c r="G17" s="244">
        <f>GLD!$AT36</f>
        <v>0</v>
      </c>
      <c r="H17" s="244">
        <f>GLD!$AV36</f>
        <v>0</v>
      </c>
      <c r="I17" s="243" t="str">
        <f>IF($D17="Embordiary","GLD6",IF(ISNA(VLOOKUP(A17,'GLD分攤(Chad)'!$B$2:$E$572,3,0)),"",(VLOOKUP(A17,'GLD分攤(Chad)'!$B$9:$E$572,3,0))))</f>
        <v>GLD1+2+3+5+6</v>
      </c>
      <c r="J17" s="245">
        <f t="shared" si="4"/>
        <v>1.0909090909090908</v>
      </c>
      <c r="K17" s="245">
        <f t="shared" si="5"/>
        <v>0</v>
      </c>
      <c r="L17" s="245">
        <f t="shared" si="0"/>
        <v>0</v>
      </c>
      <c r="M17" s="245">
        <f t="shared" si="6"/>
        <v>1.2121212121212122</v>
      </c>
      <c r="N17" s="245">
        <f t="shared" si="7"/>
        <v>0</v>
      </c>
      <c r="O17" s="245">
        <f t="shared" si="1"/>
        <v>0</v>
      </c>
      <c r="P17" s="245">
        <f t="shared" si="8"/>
        <v>0.48484848484848486</v>
      </c>
      <c r="Q17" s="245">
        <f t="shared" si="9"/>
        <v>0</v>
      </c>
      <c r="R17" s="245">
        <f t="shared" si="10"/>
        <v>0</v>
      </c>
      <c r="S17" s="245">
        <f t="shared" si="11"/>
        <v>0.60606060606060608</v>
      </c>
      <c r="T17" s="245">
        <f t="shared" si="12"/>
        <v>0</v>
      </c>
      <c r="U17" s="245">
        <f t="shared" si="13"/>
        <v>0</v>
      </c>
      <c r="V17" s="245">
        <f t="shared" si="14"/>
        <v>0.60606060606060608</v>
      </c>
      <c r="W17" s="245">
        <f t="shared" si="15"/>
        <v>0</v>
      </c>
      <c r="X17" s="245">
        <f t="shared" si="2"/>
        <v>0</v>
      </c>
      <c r="Y17" s="246">
        <f t="shared" si="16"/>
        <v>4.4408920985006262E-16</v>
      </c>
      <c r="Z17" s="305" t="str">
        <f t="shared" si="3"/>
        <v/>
      </c>
    </row>
    <row r="18" spans="1:26" ht="15.75" customHeight="1">
      <c r="A18" s="243" t="str">
        <f>GLD!B37</f>
        <v>Policlinic(Nurse)</v>
      </c>
      <c r="B18" s="418" t="str">
        <f>IF(OR(A18=0,LEFT(A18,2)="Mr",LEFT(A18,2)="Ms",LEFT(A18,3)="Sub",LEFT(A18,5)="Grand",RIGHT(A18,3)="by,"),"",IF(ISERROR(MATCH(A18,'Dept (不許動)'!$S:$S,0)),"NO",""))</f>
        <v/>
      </c>
      <c r="C18" s="243" t="str">
        <f>IF(A18=0,"",IF(ISNA(VLOOKUP(A18,'Dept (不許動)'!$S:$V,2,0)),"",VLOOKUP(A18,'Dept (不許動)'!$S:$V,2,0)))</f>
        <v>IDL</v>
      </c>
      <c r="D18" s="243" t="str">
        <f>IF(A18=0,"",IF(ISNA(VLOOKUP(A18,'Dept (不許動)'!$S:$V,3,0)),"",VLOOKUP(A18,'Dept (不許動)'!$S:$V,3,0)))</f>
        <v>IDL others</v>
      </c>
      <c r="E18" s="243">
        <f>IF(A18=0,"",IF(ISNA(VLOOKUP(A18,'Dept (不許動)'!$S:$V,4,0)),"",VLOOKUP(A18,'Dept (不許動)'!$S:$V,4,0)))</f>
        <v>0</v>
      </c>
      <c r="F18" s="244">
        <f>GLD!$BC37</f>
        <v>1</v>
      </c>
      <c r="G18" s="244">
        <f>GLD!$AT37</f>
        <v>0</v>
      </c>
      <c r="H18" s="244">
        <f>GLD!$AV37</f>
        <v>0</v>
      </c>
      <c r="I18" s="243" t="str">
        <f>IF($D18="Embordiary","GLD6",IF(ISNA(VLOOKUP(A18,'GLD分攤(Chad)'!$B$2:$E$572,3,0)),"",(VLOOKUP(A18,'GLD分攤(Chad)'!$B$9:$E$572,3,0))))</f>
        <v>GLD1+2+3+5+6</v>
      </c>
      <c r="J18" s="245">
        <f t="shared" si="4"/>
        <v>0.27272727272727271</v>
      </c>
      <c r="K18" s="245">
        <f t="shared" si="5"/>
        <v>0</v>
      </c>
      <c r="L18" s="245">
        <f t="shared" si="0"/>
        <v>0</v>
      </c>
      <c r="M18" s="245">
        <f t="shared" si="6"/>
        <v>0.30303030303030304</v>
      </c>
      <c r="N18" s="245">
        <f t="shared" si="7"/>
        <v>0</v>
      </c>
      <c r="O18" s="245">
        <f t="shared" si="1"/>
        <v>0</v>
      </c>
      <c r="P18" s="245">
        <f t="shared" si="8"/>
        <v>0.12121212121212122</v>
      </c>
      <c r="Q18" s="245">
        <f t="shared" si="9"/>
        <v>0</v>
      </c>
      <c r="R18" s="245">
        <f t="shared" si="10"/>
        <v>0</v>
      </c>
      <c r="S18" s="245">
        <f t="shared" si="11"/>
        <v>0.15151515151515152</v>
      </c>
      <c r="T18" s="245">
        <f t="shared" si="12"/>
        <v>0</v>
      </c>
      <c r="U18" s="245">
        <f t="shared" si="13"/>
        <v>0</v>
      </c>
      <c r="V18" s="245">
        <f t="shared" si="14"/>
        <v>0.15151515151515152</v>
      </c>
      <c r="W18" s="245">
        <f t="shared" si="15"/>
        <v>0</v>
      </c>
      <c r="X18" s="245">
        <f t="shared" si="2"/>
        <v>0</v>
      </c>
      <c r="Y18" s="246">
        <f t="shared" si="16"/>
        <v>1.1102230246251565E-16</v>
      </c>
      <c r="Z18" s="305" t="str">
        <f t="shared" si="3"/>
        <v/>
      </c>
    </row>
    <row r="19" spans="1:26" ht="15.75" customHeight="1">
      <c r="A19" s="243">
        <f>GLD!B38</f>
        <v>0</v>
      </c>
      <c r="B19" s="418" t="str">
        <f>IF(OR(A19=0,LEFT(A19,2)="Mr",LEFT(A19,2)="Ms",LEFT(A19,3)="Sub",LEFT(A19,5)="Grand",RIGHT(A19,3)="by,"),"",IF(ISERROR(MATCH(A19,'Dept (不許動)'!$S:$S,0)),"NO",""))</f>
        <v/>
      </c>
      <c r="C19" s="243" t="str">
        <f>IF(A19=0,"",IF(ISNA(VLOOKUP(A19,'Dept (不許動)'!$S:$V,2,0)),"",VLOOKUP(A19,'Dept (不許動)'!$S:$V,2,0)))</f>
        <v/>
      </c>
      <c r="D19" s="243" t="str">
        <f>IF(A19=0,"",IF(ISNA(VLOOKUP(A19,'Dept (不許動)'!$S:$V,3,0)),"",VLOOKUP(A19,'Dept (不許動)'!$S:$V,3,0)))</f>
        <v/>
      </c>
      <c r="E19" s="243" t="str">
        <f>IF(A19=0,"",IF(ISNA(VLOOKUP(A19,'Dept (不許動)'!$S:$V,4,0)),"",VLOOKUP(A19,'Dept (不許動)'!$S:$V,4,0)))</f>
        <v/>
      </c>
      <c r="F19" s="244">
        <f>GLD!$BC38</f>
        <v>0</v>
      </c>
      <c r="G19" s="244">
        <f>GLD!$AT38</f>
        <v>0</v>
      </c>
      <c r="H19" s="244">
        <f>GLD!$AV38</f>
        <v>0</v>
      </c>
      <c r="I19" s="243" t="str">
        <f>IF($D19="Embordiary","GLD6",IF(ISNA(VLOOKUP(A19,'GLD分攤(Chad)'!$B$2:$E$572,3,0)),"",(VLOOKUP(A19,'GLD分攤(Chad)'!$B$9:$E$572,3,0))))</f>
        <v/>
      </c>
      <c r="J19" s="245">
        <f t="shared" si="4"/>
        <v>0</v>
      </c>
      <c r="K19" s="245">
        <f t="shared" si="5"/>
        <v>0</v>
      </c>
      <c r="L19" s="245">
        <f t="shared" si="0"/>
        <v>0</v>
      </c>
      <c r="M19" s="245">
        <f t="shared" si="6"/>
        <v>0</v>
      </c>
      <c r="N19" s="245">
        <f t="shared" si="7"/>
        <v>0</v>
      </c>
      <c r="O19" s="245">
        <f t="shared" si="1"/>
        <v>0</v>
      </c>
      <c r="P19" s="245">
        <f t="shared" si="8"/>
        <v>0</v>
      </c>
      <c r="Q19" s="245">
        <f t="shared" si="9"/>
        <v>0</v>
      </c>
      <c r="R19" s="245">
        <f t="shared" si="10"/>
        <v>0</v>
      </c>
      <c r="S19" s="245">
        <f t="shared" si="11"/>
        <v>0</v>
      </c>
      <c r="T19" s="245">
        <f t="shared" si="12"/>
        <v>0</v>
      </c>
      <c r="U19" s="245">
        <f t="shared" si="13"/>
        <v>0</v>
      </c>
      <c r="V19" s="245">
        <f t="shared" si="14"/>
        <v>0</v>
      </c>
      <c r="W19" s="245">
        <f t="shared" si="15"/>
        <v>0</v>
      </c>
      <c r="X19" s="245">
        <f t="shared" si="2"/>
        <v>0</v>
      </c>
      <c r="Y19" s="246">
        <f t="shared" si="16"/>
        <v>0</v>
      </c>
      <c r="Z19" s="305" t="str">
        <f t="shared" si="3"/>
        <v/>
      </c>
    </row>
    <row r="20" spans="1:26" ht="15.75" customHeight="1">
      <c r="A20" s="243">
        <f>GLD!B39</f>
        <v>0</v>
      </c>
      <c r="B20" s="418" t="str">
        <f>IF(OR(A20=0,LEFT(A20,2)="Mr",LEFT(A20,2)="Ms",LEFT(A20,3)="Sub",LEFT(A20,5)="Grand",RIGHT(A20,3)="by,"),"",IF(ISERROR(MATCH(A20,'Dept (不許動)'!$S:$S,0)),"NO",""))</f>
        <v/>
      </c>
      <c r="C20" s="243" t="str">
        <f>IF(A20=0,"",IF(ISNA(VLOOKUP(A20,'Dept (不許動)'!$S:$V,2,0)),"",VLOOKUP(A20,'Dept (不許動)'!$S:$V,2,0)))</f>
        <v/>
      </c>
      <c r="D20" s="243" t="str">
        <f>IF(A20=0,"",IF(ISNA(VLOOKUP(A20,'Dept (不許動)'!$S:$V,3,0)),"",VLOOKUP(A20,'Dept (不許動)'!$S:$V,3,0)))</f>
        <v/>
      </c>
      <c r="E20" s="243" t="str">
        <f>IF(A20=0,"",IF(ISNA(VLOOKUP(A20,'Dept (不許動)'!$S:$V,4,0)),"",VLOOKUP(A20,'Dept (不許動)'!$S:$V,4,0)))</f>
        <v/>
      </c>
      <c r="F20" s="244">
        <f>GLD!$BC39</f>
        <v>0</v>
      </c>
      <c r="G20" s="244">
        <f>GLD!$AT39</f>
        <v>0</v>
      </c>
      <c r="H20" s="244">
        <f>GLD!$AV39</f>
        <v>0</v>
      </c>
      <c r="I20" s="243" t="str">
        <f>IF($D20="Embordiary","GLD6",IF(ISNA(VLOOKUP(A20,'GLD分攤(Chad)'!$B$2:$E$572,3,0)),"",(VLOOKUP(A20,'GLD分攤(Chad)'!$B$9:$E$572,3,0))))</f>
        <v/>
      </c>
      <c r="J20" s="245">
        <f t="shared" si="4"/>
        <v>0</v>
      </c>
      <c r="K20" s="245">
        <f t="shared" si="5"/>
        <v>0</v>
      </c>
      <c r="L20" s="245">
        <f t="shared" si="0"/>
        <v>0</v>
      </c>
      <c r="M20" s="245">
        <f t="shared" si="6"/>
        <v>0</v>
      </c>
      <c r="N20" s="245">
        <f t="shared" si="7"/>
        <v>0</v>
      </c>
      <c r="O20" s="245">
        <f t="shared" si="1"/>
        <v>0</v>
      </c>
      <c r="P20" s="245">
        <f t="shared" si="8"/>
        <v>0</v>
      </c>
      <c r="Q20" s="245">
        <f t="shared" si="9"/>
        <v>0</v>
      </c>
      <c r="R20" s="245">
        <f t="shared" si="10"/>
        <v>0</v>
      </c>
      <c r="S20" s="245">
        <f t="shared" si="11"/>
        <v>0</v>
      </c>
      <c r="T20" s="245">
        <f t="shared" si="12"/>
        <v>0</v>
      </c>
      <c r="U20" s="245">
        <f t="shared" si="13"/>
        <v>0</v>
      </c>
      <c r="V20" s="245">
        <f t="shared" si="14"/>
        <v>0</v>
      </c>
      <c r="W20" s="245">
        <f t="shared" si="15"/>
        <v>0</v>
      </c>
      <c r="X20" s="245">
        <f t="shared" si="2"/>
        <v>0</v>
      </c>
      <c r="Y20" s="246">
        <f t="shared" si="16"/>
        <v>0</v>
      </c>
      <c r="Z20" s="305" t="str">
        <f t="shared" si="3"/>
        <v/>
      </c>
    </row>
    <row r="21" spans="1:26" ht="15.75" customHeight="1">
      <c r="A21" s="243" t="str">
        <f>GLD!B40</f>
        <v>Sub-total I</v>
      </c>
      <c r="B21" s="418" t="str">
        <f>IF(OR(A21=0,LEFT(A21,2)="Mr",LEFT(A21,2)="Ms",LEFT(A21,3)="Sub",LEFT(A21,5)="Grand",RIGHT(A21,3)="by,"),"",IF(ISERROR(MATCH(A21,'Dept (不許動)'!$S:$S,0)),"NO",""))</f>
        <v/>
      </c>
      <c r="C21" s="243" t="str">
        <f>IF(A21=0,"",IF(ISNA(VLOOKUP(A21,'Dept (不許動)'!$S:$V,2,0)),"",VLOOKUP(A21,'Dept (不許動)'!$S:$V,2,0)))</f>
        <v/>
      </c>
      <c r="D21" s="243" t="str">
        <f>IF(A21=0,"",IF(ISNA(VLOOKUP(A21,'Dept (不許動)'!$S:$V,3,0)),"",VLOOKUP(A21,'Dept (不許動)'!$S:$V,3,0)))</f>
        <v/>
      </c>
      <c r="E21" s="243" t="str">
        <f>IF(A21=0,"",IF(ISNA(VLOOKUP(A21,'Dept (不許動)'!$S:$V,4,0)),"",VLOOKUP(A21,'Dept (不許動)'!$S:$V,4,0)))</f>
        <v/>
      </c>
      <c r="F21" s="244">
        <f>GLD!$BC40</f>
        <v>134</v>
      </c>
      <c r="G21" s="244">
        <f>GLD!$AT40</f>
        <v>1</v>
      </c>
      <c r="H21" s="244">
        <f>GLD!$AV40</f>
        <v>0</v>
      </c>
      <c r="I21" s="243">
        <f>IF($D21="Embordiary","GLD6",IF(ISNA(VLOOKUP(A21,'GLD分攤(Chad)'!$B$2:$E$572,3,0)),"",(VLOOKUP(A21,'GLD分攤(Chad)'!$B$9:$E$572,3,0))))</f>
        <v>0</v>
      </c>
      <c r="J21" s="245">
        <f t="shared" si="4"/>
        <v>0</v>
      </c>
      <c r="K21" s="245">
        <f t="shared" si="5"/>
        <v>0</v>
      </c>
      <c r="L21" s="245">
        <f t="shared" si="0"/>
        <v>0</v>
      </c>
      <c r="M21" s="245">
        <f t="shared" si="6"/>
        <v>0</v>
      </c>
      <c r="N21" s="245">
        <f t="shared" si="7"/>
        <v>0</v>
      </c>
      <c r="O21" s="245">
        <f t="shared" si="1"/>
        <v>0</v>
      </c>
      <c r="P21" s="245">
        <f t="shared" si="8"/>
        <v>0</v>
      </c>
      <c r="Q21" s="245">
        <f t="shared" si="9"/>
        <v>0</v>
      </c>
      <c r="R21" s="245">
        <f t="shared" si="10"/>
        <v>0</v>
      </c>
      <c r="S21" s="245">
        <f t="shared" si="11"/>
        <v>0</v>
      </c>
      <c r="T21" s="245">
        <f t="shared" si="12"/>
        <v>0</v>
      </c>
      <c r="U21" s="245">
        <f t="shared" si="13"/>
        <v>0</v>
      </c>
      <c r="V21" s="245">
        <f t="shared" si="14"/>
        <v>0</v>
      </c>
      <c r="W21" s="245">
        <f t="shared" si="15"/>
        <v>0</v>
      </c>
      <c r="X21" s="245">
        <f t="shared" si="2"/>
        <v>0</v>
      </c>
      <c r="Y21" s="246">
        <f t="shared" si="16"/>
        <v>134</v>
      </c>
      <c r="Z21" s="305" t="str">
        <f>IF(ABS(SUM(J21:X21)-(F21+G21+H21))&gt;=1,"check","")</f>
        <v>check</v>
      </c>
    </row>
    <row r="22" spans="1:26" ht="15.75" customHeight="1">
      <c r="A22" s="243" t="str">
        <f>GLD!B41</f>
        <v>Manufacturing</v>
      </c>
      <c r="B22" s="418" t="str">
        <f>IF(OR(A22=0,LEFT(A22,2)="Mr",LEFT(A22,2)="Ms",LEFT(A22,3)="Sub",LEFT(A22,5)="Grand",RIGHT(A22,3)="by,"),"",IF(ISERROR(MATCH(A22,'Dept (不許動)'!$S:$S,0)),"NO",""))</f>
        <v/>
      </c>
      <c r="C22" s="243">
        <f>IF(A22=0,"",IF(ISNA(VLOOKUP(A22,'Dept (不許動)'!$S:$V,2,0)),"",VLOOKUP(A22,'Dept (不許動)'!$S:$V,2,0)))</f>
        <v>0</v>
      </c>
      <c r="D22" s="243">
        <f>IF(A22=0,"",IF(ISNA(VLOOKUP(A22,'Dept (不許動)'!$S:$V,3,0)),"",VLOOKUP(A22,'Dept (不許動)'!$S:$V,3,0)))</f>
        <v>0</v>
      </c>
      <c r="E22" s="243">
        <f>IF(A22=0,"",IF(ISNA(VLOOKUP(A22,'Dept (不許動)'!$S:$V,4,0)),"",VLOOKUP(A22,'Dept (不許動)'!$S:$V,4,0)))</f>
        <v>0</v>
      </c>
      <c r="F22" s="244">
        <f>GLD!$BC41</f>
        <v>0</v>
      </c>
      <c r="G22" s="244">
        <f>GLD!$AT41</f>
        <v>0</v>
      </c>
      <c r="H22" s="244">
        <f>GLD!$AV41</f>
        <v>0</v>
      </c>
      <c r="I22" s="243">
        <f>IF($D22="Embordiary","GLD6",IF(ISNA(VLOOKUP(A22,'GLD分攤(Chad)'!$B$2:$E$572,3,0)),"",(VLOOKUP(A22,'GLD分攤(Chad)'!$B$9:$E$572,3,0))))</f>
        <v>0</v>
      </c>
      <c r="J22" s="245">
        <f t="shared" si="4"/>
        <v>0</v>
      </c>
      <c r="K22" s="245">
        <f t="shared" si="5"/>
        <v>0</v>
      </c>
      <c r="L22" s="245">
        <f t="shared" si="0"/>
        <v>0</v>
      </c>
      <c r="M22" s="245">
        <f t="shared" si="6"/>
        <v>0</v>
      </c>
      <c r="N22" s="245">
        <f t="shared" si="7"/>
        <v>0</v>
      </c>
      <c r="O22" s="245">
        <f t="shared" si="1"/>
        <v>0</v>
      </c>
      <c r="P22" s="245">
        <f t="shared" si="8"/>
        <v>0</v>
      </c>
      <c r="Q22" s="245">
        <f t="shared" si="9"/>
        <v>0</v>
      </c>
      <c r="R22" s="245">
        <f t="shared" si="10"/>
        <v>0</v>
      </c>
      <c r="S22" s="245">
        <f t="shared" si="11"/>
        <v>0</v>
      </c>
      <c r="T22" s="245">
        <f t="shared" si="12"/>
        <v>0</v>
      </c>
      <c r="U22" s="245">
        <f t="shared" si="13"/>
        <v>0</v>
      </c>
      <c r="V22" s="245">
        <f t="shared" si="14"/>
        <v>0</v>
      </c>
      <c r="W22" s="245">
        <f t="shared" si="15"/>
        <v>0</v>
      </c>
      <c r="X22" s="245">
        <f t="shared" si="2"/>
        <v>0</v>
      </c>
      <c r="Y22" s="246">
        <f t="shared" si="16"/>
        <v>0</v>
      </c>
      <c r="Z22" s="305" t="str">
        <f t="shared" si="3"/>
        <v/>
      </c>
    </row>
    <row r="23" spans="1:26" ht="15.75" customHeight="1">
      <c r="A23" s="243" t="str">
        <f>GLD!B42</f>
        <v>Pattern/POLA/Sample</v>
      </c>
      <c r="B23" s="418" t="str">
        <f>IF(OR(A23=0,LEFT(A23,2)="Mr",LEFT(A23,2)="Ms",LEFT(A23,3)="Sub",LEFT(A23,5)="Grand",RIGHT(A23,3)="by,"),"",IF(ISERROR(MATCH(A23,'Dept (不許動)'!$S:$S,0)),"NO",""))</f>
        <v/>
      </c>
      <c r="C23" s="243" t="str">
        <f>IF(A23=0,"",IF(ISNA(VLOOKUP(A23,'Dept (不許動)'!$S:$V,2,0)),"",VLOOKUP(A23,'Dept (不許動)'!$S:$V,2,0)))</f>
        <v>IDL</v>
      </c>
      <c r="D23" s="243" t="str">
        <f>IF(A23=0,"",IF(ISNA(VLOOKUP(A23,'Dept (不許動)'!$S:$V,3,0)),"",VLOOKUP(A23,'Dept (不許動)'!$S:$V,3,0)))</f>
        <v>Sample room</v>
      </c>
      <c r="E23" s="243">
        <f>IF(A23=0,"",IF(ISNA(VLOOKUP(A23,'Dept (不許動)'!$S:$V,4,0)),"",VLOOKUP(A23,'Dept (不許動)'!$S:$V,4,0)))</f>
        <v>0</v>
      </c>
      <c r="F23" s="244">
        <f>GLD!$BC42</f>
        <v>72</v>
      </c>
      <c r="G23" s="244">
        <f>GLD!$AT42</f>
        <v>1</v>
      </c>
      <c r="H23" s="244">
        <f>GLD!$AV42</f>
        <v>0</v>
      </c>
      <c r="I23" s="243" t="str">
        <f>IF($D23="Embordiary","GLD6",IF(ISNA(VLOOKUP(A23,'GLD分攤(Chad)'!$B$2:$E$572,3,0)),"",(VLOOKUP(A23,'GLD分攤(Chad)'!$B$9:$E$572,3,0))))</f>
        <v>GLD1+2+3+5+6</v>
      </c>
      <c r="J23" s="245">
        <f t="shared" si="4"/>
        <v>19.636363636363637</v>
      </c>
      <c r="K23" s="245">
        <f t="shared" si="5"/>
        <v>0</v>
      </c>
      <c r="L23" s="245">
        <f t="shared" si="0"/>
        <v>0.27272727272727271</v>
      </c>
      <c r="M23" s="245">
        <f t="shared" si="6"/>
        <v>21.818181818181817</v>
      </c>
      <c r="N23" s="245">
        <f t="shared" si="7"/>
        <v>0</v>
      </c>
      <c r="O23" s="245">
        <f t="shared" si="1"/>
        <v>0.30303030303030304</v>
      </c>
      <c r="P23" s="245">
        <f t="shared" si="8"/>
        <v>8.7272727272727266</v>
      </c>
      <c r="Q23" s="245">
        <f t="shared" si="9"/>
        <v>0</v>
      </c>
      <c r="R23" s="245">
        <f t="shared" si="10"/>
        <v>0.12121212121212122</v>
      </c>
      <c r="S23" s="245">
        <f t="shared" si="11"/>
        <v>10.909090909090908</v>
      </c>
      <c r="T23" s="245">
        <f t="shared" si="12"/>
        <v>0</v>
      </c>
      <c r="U23" s="245">
        <f t="shared" si="13"/>
        <v>0.15151515151515152</v>
      </c>
      <c r="V23" s="245">
        <f t="shared" si="14"/>
        <v>10.909090909090908</v>
      </c>
      <c r="W23" s="245">
        <f t="shared" si="15"/>
        <v>0</v>
      </c>
      <c r="X23" s="245">
        <f t="shared" si="2"/>
        <v>0.15151515151515152</v>
      </c>
      <c r="Y23" s="246">
        <f>IF(E23="HL",F23-(K23+N23+Q23+T23+W23),F23-(J23+M23+P23+S23+V23))</f>
        <v>0</v>
      </c>
      <c r="Z23" s="305" t="str">
        <f t="shared" si="3"/>
        <v/>
      </c>
    </row>
    <row r="24" spans="1:26" ht="15.75" customHeight="1">
      <c r="A24" s="243" t="str">
        <f>GLD!B43</f>
        <v>Cutting/piping</v>
      </c>
      <c r="B24" s="418" t="str">
        <f>IF(OR(A24=0,LEFT(A24,2)="Mr",LEFT(A24,2)="Ms",LEFT(A24,3)="Sub",LEFT(A24,5)="Grand",RIGHT(A24,3)="by,"),"",IF(ISERROR(MATCH(A24,'Dept (不許動)'!$S:$S,0)),"NO",""))</f>
        <v/>
      </c>
      <c r="C24" s="243" t="str">
        <f>IF(A24=0,"",IF(ISNA(VLOOKUP(A24,'Dept (不許動)'!$S:$V,2,0)),"",VLOOKUP(A24,'Dept (不許動)'!$S:$V,2,0)))</f>
        <v>DL</v>
      </c>
      <c r="D24" s="243" t="str">
        <f>IF(A24=0,"",IF(ISNA(VLOOKUP(A24,'Dept (不許動)'!$S:$V,3,0)),"",VLOOKUP(A24,'Dept (不許動)'!$S:$V,3,0)))</f>
        <v>Cutting</v>
      </c>
      <c r="E24" s="243">
        <f>IF(A24=0,"",IF(ISNA(VLOOKUP(A24,'Dept (不許動)'!$S:$V,4,0)),"",VLOOKUP(A24,'Dept (不許動)'!$S:$V,4,0)))</f>
        <v>0</v>
      </c>
      <c r="F24" s="244">
        <f>GLD!$BC43</f>
        <v>4</v>
      </c>
      <c r="G24" s="244">
        <f>GLD!$AT43</f>
        <v>0</v>
      </c>
      <c r="H24" s="244">
        <f>GLD!$AV43</f>
        <v>0</v>
      </c>
      <c r="I24" s="243" t="str">
        <f>IF($D24="Embordiary","GLD6",IF(ISNA(VLOOKUP(A24,'GLD分攤(Chad)'!$B$2:$E$572,3,0)),"",(VLOOKUP(A24,'GLD分攤(Chad)'!$B$9:$E$572,3,0))))</f>
        <v>GLD1</v>
      </c>
      <c r="J24" s="245">
        <f>IF(E24="HL",0,IF($I24="GLD1+2+3+5+6",$F24*$J$1/SUM($J$1:$V$1),IF($I24="GLD1+2+3",$F24*$J$1/SUM($J$1:$P$1),IF($I24="GLD1+2",$F24*$J$1/SUM($J$1:$M$1),IF($I24="GLD1",$F24,0)))))</f>
        <v>4</v>
      </c>
      <c r="K24" s="245">
        <f t="shared" ref="K24:K25" si="17">IF(E24="HL",IF($I24="GLD1+2+3+5+6",$F24*$J$1/SUM($J$1:$V$1),IF($I24="GLD1+2+3",$F24*$J$1/SUM($J$1:$P$1),IF($I24="GLD1+2",$F24*$J$1/SUM($J$1:$M$1),IF($I24="GLD1",$F24,0)))),0)</f>
        <v>0</v>
      </c>
      <c r="L24" s="245">
        <f t="shared" ref="L24:L25" si="18">IF($I24="GLD1+2+3+5+6",SUM($G24:$H24)*$J$1/SUM($J$1:$V$1),IF($I24="GLD1+2+3",SUM($G24:$H24)*$J$1/SUM($J$1:$P$1),IF($I24="GLD1+2+3",SUM($G24:$H24)*$J$1/SUM($J$1:$P$1),IF($I24="GLD1+2",SUM($G24:$H24)*$J$1/SUM($J$1:$M$1),IF($I24="GLD1",SUM($G24:$H24),0)))))</f>
        <v>0</v>
      </c>
      <c r="M24" s="245">
        <f t="shared" ref="M24" si="19">IF(E24="HL",0,IF($I24="GLD1+2+3+5+6",$F24*$M$1/SUM($J$1:$V$1),IF($I24="GLD1+2+3",$F24*$M$1/SUM($J$1:$P$1),IF($I24="GLD1+2",$F24*$M$1/SUM($J$1:$M$1),IF($I24="GLD2",$F24,0)))))</f>
        <v>0</v>
      </c>
      <c r="N24" s="245">
        <f t="shared" ref="N24:N25" si="20">IF(E24="HL",IF($I24="GLD1+2+3+5+6",$F24*$M$1/SUM($J$1:$V$1),IF($I24="GLD1+2+3",$F24*$M$1/SUM($J$1:$P$1),IF($I24="GLD1+2",$F24*$M$1/SUM($J$1:$M$1),IF($I24="GLD2",$F24,0)))),0)</f>
        <v>0</v>
      </c>
      <c r="O24" s="245">
        <f t="shared" si="1"/>
        <v>0</v>
      </c>
      <c r="P24" s="245">
        <f t="shared" ref="P24:P29" si="21">IF(E24="HL",0,IF($I24="GLD1+2+3+5+6",$F24*$P$1/SUM($J$1:$V$1),IF($I24="GLD3+5",$F24*$P$1/SUM($P$1:$S$1),IF($I24="GLD1+2",0,IF($I24="GLD3",$F24,0)))))</f>
        <v>0</v>
      </c>
      <c r="Q24" s="245">
        <f t="shared" ref="Q24:Q29" si="22">IF(E24="HL",IF($I24="GLD1+2+3+5+6",$F24*$P$1/SUM($J$1:$V$1),IF($I24="GLD3+5",$F24*$P$1/SUM($P$1:$S$1),IF($I24="GLD1+2",0,IF($I24="GLD3",$F24,0)))),0)</f>
        <v>0</v>
      </c>
      <c r="R24" s="245">
        <f t="shared" ref="R24:R67" si="23">IF($I24="GLD1+2+3+5+6",SUM($G24:$H24)*$P$1/SUM($J$1:$V$1),IF($I24="GLD3+5",SUM($G24:$H24)*$P$1/SUM($P$1:$S$1),IF($I24="GLD1+2",0,IF($I24="GLD3",SUM($G24:$H24),0))))</f>
        <v>0</v>
      </c>
      <c r="S24" s="245">
        <f t="shared" ref="S24:S29" si="24">IF(E24="HL",0,IF($I24="GLD1+2+3+5+6",$F24*$S$1/SUM($J$1:$V$1),IF($I24="GLD3+5",$F24*$S$1/SUM($P$1:$S$1),IF($I24="GLD5",$F24,0))))</f>
        <v>0</v>
      </c>
      <c r="T24" s="245">
        <f t="shared" ref="T24:T29" si="25">IF(E24="HL",IF($I24="GLD1+2+3+5+6",$F24*$S$1/SUM($J$1:$V$1),IF($I24="GLD3+5",$F24*$S$1/SUM($P$1:$S$1),IF($I24="GLD5",$F24,0))),0)</f>
        <v>0</v>
      </c>
      <c r="U24" s="245">
        <f t="shared" ref="U24:U67" si="26">IF($I24="GLD1+2+3+5+6",SUM($G24:$H24)*$S$1/SUM($J$1:$V$1),IF($I24="GLD3+5",SUM($G24:$H24)*$S$1/SUM($P$1:$S$1),IF($I24="GLD5",SUM($G24:$H24),0)))</f>
        <v>0</v>
      </c>
      <c r="V24" s="245">
        <f t="shared" ref="V24:V25" si="27">IF(E24="HL",0,IF($I24="GLD1+2+3+5+6",$F24*$V$1/SUM($J$1:$V$1),IF($I24="GLD6",$F24,0)))</f>
        <v>0</v>
      </c>
      <c r="W24" s="245">
        <f t="shared" ref="W24:W25" si="28">IF(E24="HL",IF($I24="GLD1+2+3+5+6",$F24*$V$1/SUM($J$1:$V$1),IF($I24="GLD6",$F24,0)),0)</f>
        <v>0</v>
      </c>
      <c r="X24" s="245">
        <f t="shared" si="2"/>
        <v>0</v>
      </c>
      <c r="Y24" s="246">
        <f t="shared" ref="Y24:Y87" si="29">IF(E24="HL",F24-(K24+N24+Q24+T24+W24),F24-(J24+M24+P24+S24+V24))</f>
        <v>0</v>
      </c>
      <c r="Z24" s="305" t="str">
        <f t="shared" si="3"/>
        <v/>
      </c>
    </row>
    <row r="25" spans="1:26" ht="15.75" customHeight="1">
      <c r="A25" s="243" t="str">
        <f>GLD!B44</f>
        <v>Cutting/piping 2</v>
      </c>
      <c r="B25" s="418" t="str">
        <f>IF(OR(A25=0,LEFT(A25,2)="Mr",LEFT(A25,2)="Ms",LEFT(A25,3)="Sub",LEFT(A25,5)="Grand",RIGHT(A25,3)="by,"),"",IF(ISERROR(MATCH(A25,'Dept (不許動)'!$S:$S,0)),"NO",""))</f>
        <v/>
      </c>
      <c r="C25" s="243" t="str">
        <f>IF(A25=0,"",IF(ISNA(VLOOKUP(A25,'Dept (不許動)'!$S:$V,2,0)),"",VLOOKUP(A25,'Dept (不許動)'!$S:$V,2,0)))</f>
        <v>DL</v>
      </c>
      <c r="D25" s="243" t="str">
        <f>IF(A25=0,"",IF(ISNA(VLOOKUP(A25,'Dept (不許動)'!$S:$V,3,0)),"",VLOOKUP(A25,'Dept (不許動)'!$S:$V,3,0)))</f>
        <v>Cutting</v>
      </c>
      <c r="E25" s="243">
        <f>IF(A25=0,"",IF(ISNA(VLOOKUP(A25,'Dept (不許動)'!$S:$V,4,0)),"",VLOOKUP(A25,'Dept (不許動)'!$S:$V,4,0)))</f>
        <v>0</v>
      </c>
      <c r="F25" s="244">
        <f>GLD!$BC44</f>
        <v>4</v>
      </c>
      <c r="G25" s="244">
        <f>GLD!$AT44</f>
        <v>0</v>
      </c>
      <c r="H25" s="244">
        <f>GLD!$AV44</f>
        <v>0</v>
      </c>
      <c r="I25" s="243" t="str">
        <f>IF($D25="Embordiary","GLD6",IF(ISNA(VLOOKUP(A25,'GLD分攤(Chad)'!$B$2:$E$572,3,0)),"",(VLOOKUP(A25,'GLD分攤(Chad)'!$B$9:$E$572,3,0))))</f>
        <v>GLD2</v>
      </c>
      <c r="J25" s="245">
        <f>IF(E25="HL",0,IF($I25="GLD1+2+3+5+6",$F25*$J$1/SUM($J$1:$V$1),IF($I25="GLD1+2+3",$F25*$J$1/SUM($J$1:$P$1),IF($I25="GLD1+2",$F25*$J$1/SUM($J$1:$M$1),IF($I25="GLD1",$F25,0)))))</f>
        <v>0</v>
      </c>
      <c r="K25" s="245">
        <f t="shared" si="17"/>
        <v>0</v>
      </c>
      <c r="L25" s="245">
        <f t="shared" si="18"/>
        <v>0</v>
      </c>
      <c r="M25" s="245">
        <f>IF(E25="HL",0,IF($I25="GLD1+2+3+5+6",$F25*$M$1/SUM($J$1:$V$1),IF($I25="GLD1+2+3",$F25*$M$1/SUM($J$1:$P$1),IF($I25="GLD1+2",$F25*$M$1/SUM($J$1:$M$1),IF($I25="GLD2",$F25,0)))))</f>
        <v>4</v>
      </c>
      <c r="N25" s="245">
        <f t="shared" si="20"/>
        <v>0</v>
      </c>
      <c r="O25" s="245">
        <f t="shared" si="1"/>
        <v>0</v>
      </c>
      <c r="P25" s="245">
        <f t="shared" si="21"/>
        <v>0</v>
      </c>
      <c r="Q25" s="245">
        <f t="shared" si="22"/>
        <v>0</v>
      </c>
      <c r="R25" s="245">
        <f t="shared" si="23"/>
        <v>0</v>
      </c>
      <c r="S25" s="245">
        <f t="shared" si="24"/>
        <v>0</v>
      </c>
      <c r="T25" s="245">
        <f t="shared" si="25"/>
        <v>0</v>
      </c>
      <c r="U25" s="245">
        <f t="shared" si="26"/>
        <v>0</v>
      </c>
      <c r="V25" s="245">
        <f t="shared" si="27"/>
        <v>0</v>
      </c>
      <c r="W25" s="245">
        <f t="shared" si="28"/>
        <v>0</v>
      </c>
      <c r="X25" s="245">
        <f t="shared" si="2"/>
        <v>0</v>
      </c>
      <c r="Y25" s="246">
        <f t="shared" si="29"/>
        <v>0</v>
      </c>
      <c r="Z25" s="305" t="str">
        <f t="shared" si="3"/>
        <v/>
      </c>
    </row>
    <row r="26" spans="1:26" ht="15.75" customHeight="1">
      <c r="A26" s="243" t="str">
        <f>GLD!B45</f>
        <v>Cutting/piping (Staff) 2</v>
      </c>
      <c r="B26" s="418" t="str">
        <f>IF(OR(A26=0,LEFT(A26,2)="Mr",LEFT(A26,2)="Ms",LEFT(A26,3)="Sub",LEFT(A26,5)="Grand",RIGHT(A26,3)="by,"),"",IF(ISERROR(MATCH(A26,'Dept (不許動)'!$S:$S,0)),"NO",""))</f>
        <v/>
      </c>
      <c r="C26" s="243" t="str">
        <f>IF(A26=0,"",IF(ISNA(VLOOKUP(A26,'Dept (不許動)'!$S:$V,2,0)),"",VLOOKUP(A26,'Dept (不許動)'!$S:$V,2,0)))</f>
        <v>IDL</v>
      </c>
      <c r="D26" s="243" t="str">
        <f>IF(A26=0,"",IF(ISNA(VLOOKUP(A26,'Dept (不許動)'!$S:$V,3,0)),"",VLOOKUP(A26,'Dept (不許動)'!$S:$V,3,0)))</f>
        <v>IDL Cutting</v>
      </c>
      <c r="E26" s="243">
        <f>IF(A26=0,"",IF(ISNA(VLOOKUP(A26,'Dept (不許動)'!$S:$V,4,0)),"",VLOOKUP(A26,'Dept (不許動)'!$S:$V,4,0)))</f>
        <v>0</v>
      </c>
      <c r="F26" s="244">
        <f>GLD!$BC45</f>
        <v>1</v>
      </c>
      <c r="G26" s="244">
        <f>GLD!$AT45</f>
        <v>0</v>
      </c>
      <c r="H26" s="244">
        <f>GLD!$AV45</f>
        <v>0</v>
      </c>
      <c r="I26" s="243" t="str">
        <f>IF($D26="Embordiary","GLD6",IF(ISNA(VLOOKUP(A26,'GLD分攤(Chad)'!$B$2:$E$572,3,0)),"",(VLOOKUP(A26,'GLD分攤(Chad)'!$B$9:$E$572,3,0))))</f>
        <v>GLD2</v>
      </c>
      <c r="J26" s="614">
        <f>IF(E26="HL",0,IF($I26="GLD1+2+3+5+6",$F26*$J$1/SUM($J$1:$V$1),IF($I26="GLD1+2+3",$F26*$J$1/SUM($J$1:$P$1),IF($I26="GLD1+2",$F26*$J$1/SUM($J$1:$M$1),IF($I26="GLD1+2+6",$F26*$J$1/SUM($J$1:$M$1,$V$1),IF($I26="GLD1",$F26,0))))))</f>
        <v>0</v>
      </c>
      <c r="K26" s="614">
        <f>IF(E26="HL",IF($I26="GLD1+2+3+5+6",$F26*$J$1/SUM($J$1:$V$1),IF($I26="GLD1+2+3",$F26*$J$1/SUM($J$1:$P$1),IF($I26="GLD1+2",$F26*$J$1/SUM($J$1:$M$1),IF($I26="GLD1+2+6",$F26*$J$1/SUM($J$1:$M$1,$V$1),IF($I26="GLD1",$F26,0))))),0)</f>
        <v>0</v>
      </c>
      <c r="L26" s="245">
        <f>IF($I26="GLD1+2+3+5+6",SUM($G26:$H26)*$J$1/SUM($J$1:$V$1),IF($I26="GLD1+2+3",SUM($G26:$H26)*$J$1/SUM($J$1:$P$1),IF($I26="GLD1+2+3",SUM($G26:$H26)*$J$1/SUM($J$1:$P$1),IF($I26="GLD1+2",SUM($G26:$H26)*$J$1/SUM($J$1:$M$1),IF($I26="GLD1",SUM($G26:$H26),0)))))</f>
        <v>0</v>
      </c>
      <c r="M26" s="614">
        <f>IF(E26="HL",0,IF($I26="GLD1+2+3+5+6",$F26*$M$1/SUM($J$1:$V$1),IF($I26="GLD1+2+3",$F26*$M$1/SUM($J$1:$P$1),IF($I26="GLD1+2",$F26*$M$1/SUM($J$1:$M$1),IF($I26="GLD1+2+6",$F26*$M$1/SUM($J$1:$M$1,$V$1),IF($I26="GLD2",$F26,0))))))</f>
        <v>1</v>
      </c>
      <c r="N26" s="614">
        <f>IF(E26="HL",IF($I26="GLD1+2+3+5+6",$F26*$M$1/SUM($J$1:$V$1),IF($I26="GLD1+2+3",$F26*$M$1/SUM($J$1:$P$1),IF($I26="GLD1+2",$F26*$M$1/SUM($J$1:$M$1),IF($I26="GLD1+2+6",$F26*$M$1/SUM($J$1:$M$1,$V$1),IF($I26="GLD2",$F26,0))))),0)</f>
        <v>0</v>
      </c>
      <c r="O26" s="245">
        <f t="shared" si="1"/>
        <v>0</v>
      </c>
      <c r="P26" s="245">
        <f t="shared" si="21"/>
        <v>0</v>
      </c>
      <c r="Q26" s="245">
        <f t="shared" si="22"/>
        <v>0</v>
      </c>
      <c r="R26" s="245">
        <f t="shared" si="23"/>
        <v>0</v>
      </c>
      <c r="S26" s="245">
        <f t="shared" si="24"/>
        <v>0</v>
      </c>
      <c r="T26" s="245">
        <f t="shared" si="25"/>
        <v>0</v>
      </c>
      <c r="U26" s="245">
        <f t="shared" si="26"/>
        <v>0</v>
      </c>
      <c r="V26" s="614">
        <f>IF(E26="HL",0,IF($I26="GLD1+2+3+5+6",$F26*$S$1/SUM($J$1:$V$1),IF($I26="GLD1+2+6",$F26*$V$1/SUM($J$1:$M$1,$V$1),IF($I26="GLD6",$F26,0))))</f>
        <v>0</v>
      </c>
      <c r="W26" s="245">
        <f>IF(E26="HL",IF($I26="GLD1+2+3+5+6",$F26*$V$1/SUM($J$1:$V$1),IF($I26="GLD6",$F26,0)),0)</f>
        <v>0</v>
      </c>
      <c r="X26" s="245">
        <f t="shared" si="2"/>
        <v>0</v>
      </c>
      <c r="Y26" s="246">
        <f t="shared" si="29"/>
        <v>0</v>
      </c>
      <c r="Z26" s="305" t="str">
        <f t="shared" si="3"/>
        <v/>
      </c>
    </row>
    <row r="27" spans="1:26" ht="15.75" customHeight="1">
      <c r="A27" s="243" t="str">
        <f>GLD!B46</f>
        <v>Cutting/piping 3</v>
      </c>
      <c r="B27" s="418" t="str">
        <f>IF(OR(A27=0,LEFT(A27,2)="Mr",LEFT(A27,2)="Ms",LEFT(A27,3)="Sub",LEFT(A27,5)="Grand",RIGHT(A27,3)="by,"),"",IF(ISERROR(MATCH(A27,'Dept (不許動)'!$S:$S,0)),"NO",""))</f>
        <v/>
      </c>
      <c r="C27" s="243" t="str">
        <f>IF(A27=0,"",IF(ISNA(VLOOKUP(A27,'Dept (不許動)'!$S:$V,2,0)),"",VLOOKUP(A27,'Dept (不許動)'!$S:$V,2,0)))</f>
        <v>DL</v>
      </c>
      <c r="D27" s="243" t="str">
        <f>IF(A27=0,"",IF(ISNA(VLOOKUP(A27,'Dept (不許動)'!$S:$V,3,0)),"",VLOOKUP(A27,'Dept (不許動)'!$S:$V,3,0)))</f>
        <v>Cutting</v>
      </c>
      <c r="E27" s="243">
        <f>IF(A27=0,"",IF(ISNA(VLOOKUP(A27,'Dept (不許動)'!$S:$V,4,0)),"",VLOOKUP(A27,'Dept (不許動)'!$S:$V,4,0)))</f>
        <v>0</v>
      </c>
      <c r="F27" s="244">
        <f>GLD!$BC46</f>
        <v>8</v>
      </c>
      <c r="G27" s="244">
        <f>GLD!$AT46</f>
        <v>0</v>
      </c>
      <c r="H27" s="244">
        <f>GLD!$AV46</f>
        <v>0</v>
      </c>
      <c r="I27" s="243" t="str">
        <f>IF($D27="Embordiary","GLD6",IF(ISNA(VLOOKUP(A27,'GLD分攤(Chad)'!$B$2:$E$572,3,0)),"",(VLOOKUP(A27,'GLD分攤(Chad)'!$B$9:$E$572,3,0))))</f>
        <v>GLD3+5</v>
      </c>
      <c r="J27" s="245">
        <f>IF(E27="HL",0,IF($I27="GLD1+2+3+5+6",$F27*$J$1/SUM($J$1:$V$1),IF($I27="GLD1+2+3",$F27*$J$1/SUM($J$1:$P$1),IF($I27="GLD1+2",$F27*$J$1/SUM($J$1:$M$1),IF($I27="GLD1",$F27,0)))))</f>
        <v>0</v>
      </c>
      <c r="K27" s="245">
        <f t="shared" ref="K27:K29" si="30">IF(E27="HL",IF($I27="GLD1+2+3+5+6",$F27*$J$1/SUM($J$1:$V$1),IF($I27="GLD1+2+3",$F27*$J$1/SUM($J$1:$P$1),IF($I27="GLD1+2",$F27*$J$1/SUM($J$1:$M$1),IF($I27="GLD1",$F27,0)))),0)</f>
        <v>0</v>
      </c>
      <c r="L27" s="245">
        <f t="shared" ref="L27:L90" si="31">IF($I27="GLD1+2+3+5+6",SUM($G27:$H27)*$J$1/SUM($J$1:$V$1),IF($I27="GLD1+2+3",SUM($G27:$H27)*$J$1/SUM($J$1:$P$1),IF($I27="GLD1+2+3",SUM($G27:$H27)*$J$1/SUM($J$1:$P$1),IF($I27="GLD1+2",SUM($G27:$H27)*$J$1/SUM($J$1:$M$1),IF($I27="GLD1",SUM($G27:$H27),0)))))</f>
        <v>0</v>
      </c>
      <c r="M27" s="245">
        <f t="shared" ref="M27:M29" si="32">IF(E27="HL",0,IF($I27="GLD1+2+3+5+6",$F27*$M$1/SUM($J$1:$V$1),IF($I27="GLD1+2+3",$F27*$M$1/SUM($J$1:$P$1),IF($I27="GLD1+2",$F27*$M$1/SUM($J$1:$M$1),IF($I27="GLD2",$F27,0)))))</f>
        <v>0</v>
      </c>
      <c r="N27" s="245">
        <f t="shared" ref="N27:N29" si="33">IF(E27="HL",IF($I27="GLD1+2+3+5+6",$F27*$M$1/SUM($J$1:$V$1),IF($I27="GLD1+2+3",$F27*$M$1/SUM($J$1:$P$1),IF($I27="GLD1+2",$F27*$M$1/SUM($J$1:$M$1),IF($I27="GLD2",$F27,0)))),0)</f>
        <v>0</v>
      </c>
      <c r="O27" s="245">
        <f t="shared" si="1"/>
        <v>0</v>
      </c>
      <c r="P27" s="245">
        <f t="shared" si="21"/>
        <v>3.5555555555555554</v>
      </c>
      <c r="Q27" s="245">
        <f t="shared" si="22"/>
        <v>0</v>
      </c>
      <c r="R27" s="245">
        <f t="shared" si="23"/>
        <v>0</v>
      </c>
      <c r="S27" s="245">
        <f t="shared" si="24"/>
        <v>4.4444444444444446</v>
      </c>
      <c r="T27" s="245">
        <f t="shared" si="25"/>
        <v>0</v>
      </c>
      <c r="U27" s="245">
        <f t="shared" si="26"/>
        <v>0</v>
      </c>
      <c r="V27" s="245">
        <f t="shared" ref="V27:V29" si="34">IF(E27="HL",0,IF($I27="GLD1+2+3+5+6",$F27*$V$1/SUM($J$1:$V$1),IF($I27="GLD6",$F27,0)))</f>
        <v>0</v>
      </c>
      <c r="W27" s="245">
        <f t="shared" ref="W27:W29" si="35">IF(E27="HL",IF($I27="GLD1+2+3+5+6",$F27*$V$1/SUM($J$1:$V$1),IF($I27="GLD6",$F27,0)),0)</f>
        <v>0</v>
      </c>
      <c r="X27" s="245">
        <f t="shared" si="2"/>
        <v>0</v>
      </c>
      <c r="Y27" s="246">
        <f t="shared" si="29"/>
        <v>0</v>
      </c>
      <c r="Z27" s="305" t="str">
        <f t="shared" si="3"/>
        <v/>
      </c>
    </row>
    <row r="28" spans="1:26" ht="15.75" customHeight="1">
      <c r="A28" s="243" t="str">
        <f>GLD!B47</f>
        <v>Cutting/piping 3 (Staff)</v>
      </c>
      <c r="B28" s="418" t="str">
        <f>IF(OR(A28=0,LEFT(A28,2)="Mr",LEFT(A28,2)="Ms",LEFT(A28,3)="Sub",LEFT(A28,5)="Grand",RIGHT(A28,3)="by,"),"",IF(ISERROR(MATCH(A28,'Dept (不許動)'!$S:$S,0)),"NO",""))</f>
        <v/>
      </c>
      <c r="C28" s="243" t="str">
        <f>IF(A28=0,"",IF(ISNA(VLOOKUP(A28,'Dept (不許動)'!$S:$V,2,0)),"",VLOOKUP(A28,'Dept (不許動)'!$S:$V,2,0)))</f>
        <v>IDL</v>
      </c>
      <c r="D28" s="243" t="str">
        <f>IF(A28=0,"",IF(ISNA(VLOOKUP(A28,'Dept (不許動)'!$S:$V,3,0)),"",VLOOKUP(A28,'Dept (不許動)'!$S:$V,3,0)))</f>
        <v>IDL Cutting</v>
      </c>
      <c r="E28" s="243">
        <f>IF(A28=0,"",IF(ISNA(VLOOKUP(A28,'Dept (不許動)'!$S:$V,4,0)),"",VLOOKUP(A28,'Dept (不許動)'!$S:$V,4,0)))</f>
        <v>0</v>
      </c>
      <c r="F28" s="244">
        <f>GLD!$BC47</f>
        <v>1</v>
      </c>
      <c r="G28" s="244">
        <f>GLD!$AT47</f>
        <v>0</v>
      </c>
      <c r="H28" s="244">
        <f>GLD!$AV47</f>
        <v>0</v>
      </c>
      <c r="I28" s="243" t="str">
        <f>IF($D28="Embordiary","GLD6",IF(ISNA(VLOOKUP(A28,'GLD分攤(Chad)'!$B$2:$E$572,3,0)),"",(VLOOKUP(A28,'GLD分攤(Chad)'!$B$9:$E$572,3,0))))</f>
        <v>GLD3</v>
      </c>
      <c r="J28" s="245">
        <f t="shared" ref="J28:J29" si="36">IF(E28="HL",0,IF($I28="GLD1+2+3+5+6",$F28*$J$1/SUM($J$1:$V$1),IF($I28="GLD1+2+3",$F28*$J$1/SUM($J$1:$P$1),IF($I28="GLD1+2",$F28*$J$1/SUM($J$1:$M$1),IF($I28="GLD1",$F28,0)))))</f>
        <v>0</v>
      </c>
      <c r="K28" s="245">
        <f t="shared" si="30"/>
        <v>0</v>
      </c>
      <c r="L28" s="245">
        <f t="shared" si="31"/>
        <v>0</v>
      </c>
      <c r="M28" s="245">
        <f t="shared" si="32"/>
        <v>0</v>
      </c>
      <c r="N28" s="245">
        <f t="shared" si="33"/>
        <v>0</v>
      </c>
      <c r="O28" s="245">
        <f t="shared" si="1"/>
        <v>0</v>
      </c>
      <c r="P28" s="245">
        <f t="shared" si="21"/>
        <v>1</v>
      </c>
      <c r="Q28" s="245">
        <f t="shared" si="22"/>
        <v>0</v>
      </c>
      <c r="R28" s="245">
        <f t="shared" si="23"/>
        <v>0</v>
      </c>
      <c r="S28" s="245">
        <f t="shared" si="24"/>
        <v>0</v>
      </c>
      <c r="T28" s="245">
        <f t="shared" si="25"/>
        <v>0</v>
      </c>
      <c r="U28" s="245">
        <f t="shared" si="26"/>
        <v>0</v>
      </c>
      <c r="V28" s="245">
        <f t="shared" si="34"/>
        <v>0</v>
      </c>
      <c r="W28" s="245">
        <f t="shared" si="35"/>
        <v>0</v>
      </c>
      <c r="X28" s="245">
        <f t="shared" si="2"/>
        <v>0</v>
      </c>
      <c r="Y28" s="246">
        <f t="shared" si="29"/>
        <v>0</v>
      </c>
      <c r="Z28" s="305" t="str">
        <f t="shared" si="3"/>
        <v/>
      </c>
    </row>
    <row r="29" spans="1:26" ht="15.75" customHeight="1">
      <c r="A29" s="243" t="str">
        <f>GLD!B48</f>
        <v>Cutting/piping 6</v>
      </c>
      <c r="B29" s="418" t="str">
        <f>IF(OR(A29=0,LEFT(A29,2)="Mr",LEFT(A29,2)="Ms",LEFT(A29,3)="Sub",LEFT(A29,5)="Grand",RIGHT(A29,3)="by,"),"",IF(ISERROR(MATCH(A29,'Dept (不許動)'!$S:$S,0)),"NO",""))</f>
        <v/>
      </c>
      <c r="C29" s="243" t="str">
        <f>IF(A29=0,"",IF(ISNA(VLOOKUP(A29,'Dept (不許動)'!$S:$V,2,0)),"",VLOOKUP(A29,'Dept (不許動)'!$S:$V,2,0)))</f>
        <v>DL</v>
      </c>
      <c r="D29" s="243" t="str">
        <f>IF(A29=0,"",IF(ISNA(VLOOKUP(A29,'Dept (不許動)'!$S:$V,3,0)),"",VLOOKUP(A29,'Dept (不許動)'!$S:$V,3,0)))</f>
        <v>Cutting</v>
      </c>
      <c r="E29" s="243">
        <f>IF(A29=0,"",IF(ISNA(VLOOKUP(A29,'Dept (不許動)'!$S:$V,4,0)),"",VLOOKUP(A29,'Dept (不許動)'!$S:$V,4,0)))</f>
        <v>0</v>
      </c>
      <c r="F29" s="244">
        <f>GLD!$BC48</f>
        <v>4</v>
      </c>
      <c r="G29" s="244">
        <f>GLD!$AT48</f>
        <v>0</v>
      </c>
      <c r="H29" s="244">
        <f>GLD!$AV48</f>
        <v>0</v>
      </c>
      <c r="I29" s="243" t="str">
        <f>IF($D29="Embordiary","GLD6",IF(ISNA(VLOOKUP(A29,'GLD分攤(Chad)'!$B$2:$E$572,3,0)),"",(VLOOKUP(A29,'GLD分攤(Chad)'!$B$9:$E$572,3,0))))</f>
        <v>GLD6</v>
      </c>
      <c r="J29" s="245">
        <f t="shared" si="36"/>
        <v>0</v>
      </c>
      <c r="K29" s="245">
        <f t="shared" si="30"/>
        <v>0</v>
      </c>
      <c r="L29" s="245">
        <f t="shared" si="31"/>
        <v>0</v>
      </c>
      <c r="M29" s="245">
        <f t="shared" si="32"/>
        <v>0</v>
      </c>
      <c r="N29" s="245">
        <f t="shared" si="33"/>
        <v>0</v>
      </c>
      <c r="O29" s="245">
        <f t="shared" si="1"/>
        <v>0</v>
      </c>
      <c r="P29" s="245">
        <f t="shared" si="21"/>
        <v>0</v>
      </c>
      <c r="Q29" s="245">
        <f t="shared" si="22"/>
        <v>0</v>
      </c>
      <c r="R29" s="245">
        <f t="shared" si="23"/>
        <v>0</v>
      </c>
      <c r="S29" s="245">
        <f t="shared" si="24"/>
        <v>0</v>
      </c>
      <c r="T29" s="245">
        <f t="shared" si="25"/>
        <v>0</v>
      </c>
      <c r="U29" s="245">
        <f t="shared" si="26"/>
        <v>0</v>
      </c>
      <c r="V29" s="245">
        <f t="shared" si="34"/>
        <v>4</v>
      </c>
      <c r="W29" s="245">
        <f t="shared" si="35"/>
        <v>0</v>
      </c>
      <c r="X29" s="245">
        <f t="shared" si="2"/>
        <v>0</v>
      </c>
      <c r="Y29" s="246">
        <f t="shared" si="29"/>
        <v>0</v>
      </c>
      <c r="Z29" s="305" t="str">
        <f t="shared" si="3"/>
        <v/>
      </c>
    </row>
    <row r="30" spans="1:26" ht="15.75" customHeight="1">
      <c r="A30" s="243" t="str">
        <f>GLD!B49</f>
        <v>Cutting</v>
      </c>
      <c r="B30" s="418" t="str">
        <f>IF(OR(A30=0,LEFT(A30,2)="Mr",LEFT(A30,2)="Ms",LEFT(A30,3)="Sub",LEFT(A30,5)="Grand",RIGHT(A30,3)="by,"),"",IF(ISERROR(MATCH(A30,'Dept (不許動)'!$S:$S,0)),"NO",""))</f>
        <v/>
      </c>
      <c r="C30" s="243" t="str">
        <f>IF(A30=0,"",IF(ISNA(VLOOKUP(A30,'Dept (不許動)'!$S:$V,2,0)),"",VLOOKUP(A30,'Dept (不許動)'!$S:$V,2,0)))</f>
        <v>DL</v>
      </c>
      <c r="D30" s="243" t="str">
        <f>IF(A30=0,"",IF(ISNA(VLOOKUP(A30,'Dept (不許動)'!$S:$V,3,0)),"",VLOOKUP(A30,'Dept (不許動)'!$S:$V,3,0)))</f>
        <v>Cutting</v>
      </c>
      <c r="E30" s="243">
        <f>IF(A30=0,"",IF(ISNA(VLOOKUP(A30,'Dept (不許動)'!$S:$V,4,0)),"",VLOOKUP(A30,'Dept (不許動)'!$S:$V,4,0)))</f>
        <v>0</v>
      </c>
      <c r="F30" s="244">
        <f>GLD!$BC49</f>
        <v>141</v>
      </c>
      <c r="G30" s="244">
        <f>GLD!$AT49</f>
        <v>0</v>
      </c>
      <c r="H30" s="244">
        <f>GLD!$AV49</f>
        <v>1</v>
      </c>
      <c r="I30" s="243" t="str">
        <f>IF($D30="Embordiary","GLD6",IF(ISNA(VLOOKUP(A30,'GLD分攤(Chad)'!$B$2:$E$572,3,0)),"",(VLOOKUP(A30,'GLD分攤(Chad)'!$B$9:$E$572,3,0))))</f>
        <v>GLD1</v>
      </c>
      <c r="J30" s="245">
        <f t="shared" ref="J30:J93" si="37">IF(E30="HL",0,IF($I30="GLD1+2+3+5+6",$F30*$J$1/SUM($J$1:$V$1),IF($I30="GLD1+2+3",$F30*$J$1/SUM($J$1:$P$1),IF($I30="GLD1+2",$F30*$J$1/SUM($J$1:$M$1),IF($I30="GLD1",$F30,0)))))</f>
        <v>141</v>
      </c>
      <c r="K30" s="245">
        <f t="shared" ref="K30:K93" si="38">IF(E30="HL",IF($I30="GLD1+2+3+5+6",$F30*$J$1/SUM($J$1:$V$1),IF($I30="GLD1+2+3",$F30*$J$1/SUM($J$1:$P$1),IF($I30="GLD1+2",$F30*$J$1/SUM($J$1:$M$1),IF($I30="GLD1",$F30,0)))),0)</f>
        <v>0</v>
      </c>
      <c r="L30" s="245">
        <f t="shared" si="31"/>
        <v>1</v>
      </c>
      <c r="M30" s="245">
        <f t="shared" ref="M30:M93" si="39">IF(E30="HL",0,IF($I30="GLD1+2+3+5+6",$F30*$M$1/SUM($J$1:$V$1),IF($I30="GLD1+2+3",$F30*$M$1/SUM($J$1:$P$1),IF($I30="GLD1+2",$F30*$M$1/SUM($J$1:$M$1),IF($I30="GLD2",$F30,0)))))</f>
        <v>0</v>
      </c>
      <c r="N30" s="245">
        <f t="shared" ref="N30:N93" si="40">IF(E30="HL",IF($I30="GLD1+2+3+5+6",$F30*$M$1/SUM($J$1:$V$1),IF($I30="GLD1+2+3",$F30*$M$1/SUM($J$1:$P$1),IF($I30="GLD1+2",$F30*$M$1/SUM($J$1:$M$1),IF($I30="GLD2",$F30,0)))),0)</f>
        <v>0</v>
      </c>
      <c r="O30" s="245">
        <f t="shared" si="1"/>
        <v>0</v>
      </c>
      <c r="P30" s="245">
        <f t="shared" ref="P30:P93" si="41">IF(E30="HL",0,IF($I30="GLD1+2+3+5+6",$F30*$P$1/SUM($J$1:$V$1),IF($I30="GLD3+5",$F30*$P$1/SUM($P$1:$S$1),IF($I30="GLD1+2",0,IF($I30="GLD3",$F30,0)))))</f>
        <v>0</v>
      </c>
      <c r="Q30" s="245">
        <f t="shared" ref="Q30:Q93" si="42">IF(E30="HL",IF($I30="GLD1+2+3+5+6",$F30*$P$1/SUM($J$1:$V$1),IF($I30="GLD3+5",$F30*$P$1/SUM($P$1:$S$1),IF($I30="GLD1+2",0,IF($I30="GLD3",$F30,0)))),0)</f>
        <v>0</v>
      </c>
      <c r="R30" s="245">
        <f t="shared" si="23"/>
        <v>0</v>
      </c>
      <c r="S30" s="245">
        <f t="shared" ref="S30:S93" si="43">IF(E30="HL",0,IF($I30="GLD1+2+3+5+6",$F30*$S$1/SUM($J$1:$V$1),IF($I30="GLD3+5",$F30*$S$1/SUM($P$1:$S$1),IF($I30="GLD5",$F30,0))))</f>
        <v>0</v>
      </c>
      <c r="T30" s="245">
        <f t="shared" ref="T30:T93" si="44">IF(E30="HL",IF($I30="GLD1+2+3+5+6",$F30*$S$1/SUM($J$1:$V$1),IF($I30="GLD3+5",$F30*$S$1/SUM($P$1:$S$1),IF($I30="GLD5",$F30,0))),0)</f>
        <v>0</v>
      </c>
      <c r="U30" s="245">
        <f t="shared" si="26"/>
        <v>0</v>
      </c>
      <c r="V30" s="245">
        <f t="shared" ref="V30:V93" si="45">IF(E30="HL",0,IF($I30="GLD1+2+3+5+6",$F30*$V$1/SUM($J$1:$V$1),IF($I30="GLD6",$F30,0)))</f>
        <v>0</v>
      </c>
      <c r="W30" s="245">
        <f t="shared" ref="W30:W93" si="46">IF(E30="HL",IF($I30="GLD1+2+3+5+6",$F30*$V$1/SUM($J$1:$V$1),IF($I30="GLD6",$F30,0)),0)</f>
        <v>0</v>
      </c>
      <c r="X30" s="245">
        <f t="shared" si="2"/>
        <v>0</v>
      </c>
      <c r="Y30" s="246">
        <f t="shared" si="29"/>
        <v>0</v>
      </c>
      <c r="Z30" s="305" t="str">
        <f t="shared" si="3"/>
        <v/>
      </c>
    </row>
    <row r="31" spans="1:26" ht="15.75" customHeight="1">
      <c r="A31" s="243" t="str">
        <f>GLD!B50</f>
        <v>Cutting/staff</v>
      </c>
      <c r="B31" s="418" t="str">
        <f>IF(OR(A31=0,LEFT(A31,2)="Mr",LEFT(A31,2)="Ms",LEFT(A31,3)="Sub",LEFT(A31,5)="Grand",RIGHT(A31,3)="by,"),"",IF(ISERROR(MATCH(A31,'Dept (不許動)'!$S:$S,0)),"NO",""))</f>
        <v/>
      </c>
      <c r="C31" s="243" t="str">
        <f>IF(A31=0,"",IF(ISNA(VLOOKUP(A31,'Dept (不許動)'!$S:$V,2,0)),"",VLOOKUP(A31,'Dept (不許動)'!$S:$V,2,0)))</f>
        <v>IDL</v>
      </c>
      <c r="D31" s="243" t="str">
        <f>IF(A31=0,"",IF(ISNA(VLOOKUP(A31,'Dept (不許動)'!$S:$V,3,0)),"",VLOOKUP(A31,'Dept (不許動)'!$S:$V,3,0)))</f>
        <v>IDL Cutting</v>
      </c>
      <c r="E31" s="243">
        <f>IF(A31=0,"",IF(ISNA(VLOOKUP(A31,'Dept (不許動)'!$S:$V,4,0)),"",VLOOKUP(A31,'Dept (不許動)'!$S:$V,4,0)))</f>
        <v>0</v>
      </c>
      <c r="F31" s="244">
        <f>GLD!$BC50</f>
        <v>6</v>
      </c>
      <c r="G31" s="244">
        <f>GLD!$AT50</f>
        <v>0</v>
      </c>
      <c r="H31" s="244">
        <f>GLD!$AV50</f>
        <v>0</v>
      </c>
      <c r="I31" s="243" t="str">
        <f>IF($D31="Embordiary","GLD6",IF(ISNA(VLOOKUP(A31,'GLD分攤(Chad)'!$B$2:$E$572,3,0)),"",(VLOOKUP(A31,'GLD分攤(Chad)'!$B$9:$E$572,3,0))))</f>
        <v>GLD1</v>
      </c>
      <c r="J31" s="245">
        <f t="shared" si="37"/>
        <v>6</v>
      </c>
      <c r="K31" s="245">
        <f t="shared" si="38"/>
        <v>0</v>
      </c>
      <c r="L31" s="245">
        <f t="shared" si="31"/>
        <v>0</v>
      </c>
      <c r="M31" s="245">
        <f t="shared" si="39"/>
        <v>0</v>
      </c>
      <c r="N31" s="245">
        <f t="shared" si="40"/>
        <v>0</v>
      </c>
      <c r="O31" s="245">
        <f t="shared" si="1"/>
        <v>0</v>
      </c>
      <c r="P31" s="245">
        <f t="shared" si="41"/>
        <v>0</v>
      </c>
      <c r="Q31" s="245">
        <f t="shared" si="42"/>
        <v>0</v>
      </c>
      <c r="R31" s="245">
        <f t="shared" si="23"/>
        <v>0</v>
      </c>
      <c r="S31" s="245">
        <f t="shared" si="43"/>
        <v>0</v>
      </c>
      <c r="T31" s="245">
        <f t="shared" si="44"/>
        <v>0</v>
      </c>
      <c r="U31" s="245">
        <f t="shared" si="26"/>
        <v>0</v>
      </c>
      <c r="V31" s="245">
        <f t="shared" si="45"/>
        <v>0</v>
      </c>
      <c r="W31" s="245">
        <f t="shared" si="46"/>
        <v>0</v>
      </c>
      <c r="X31" s="245">
        <f t="shared" si="2"/>
        <v>0</v>
      </c>
      <c r="Y31" s="246">
        <f t="shared" si="29"/>
        <v>0</v>
      </c>
      <c r="Z31" s="305" t="str">
        <f t="shared" si="3"/>
        <v/>
      </c>
    </row>
    <row r="32" spans="1:26" ht="15.75" customHeight="1">
      <c r="A32" s="243" t="str">
        <f>GLD!B51</f>
        <v>Cutting - 2</v>
      </c>
      <c r="B32" s="418" t="str">
        <f>IF(OR(A32=0,LEFT(A32,2)="Mr",LEFT(A32,2)="Ms",LEFT(A32,3)="Sub",LEFT(A32,5)="Grand",RIGHT(A32,3)="by,"),"",IF(ISERROR(MATCH(A32,'Dept (不許動)'!$S:$S,0)),"NO",""))</f>
        <v/>
      </c>
      <c r="C32" s="243" t="str">
        <f>IF(A32=0,"",IF(ISNA(VLOOKUP(A32,'Dept (不許動)'!$S:$V,2,0)),"",VLOOKUP(A32,'Dept (不許動)'!$S:$V,2,0)))</f>
        <v>DL</v>
      </c>
      <c r="D32" s="243" t="str">
        <f>IF(A32=0,"",IF(ISNA(VLOOKUP(A32,'Dept (不許動)'!$S:$V,3,0)),"",VLOOKUP(A32,'Dept (不許動)'!$S:$V,3,0)))</f>
        <v>Cutting</v>
      </c>
      <c r="E32" s="243">
        <f>IF(A32=0,"",IF(ISNA(VLOOKUP(A32,'Dept (不許動)'!$S:$V,4,0)),"",VLOOKUP(A32,'Dept (不許動)'!$S:$V,4,0)))</f>
        <v>0</v>
      </c>
      <c r="F32" s="244">
        <f>GLD!$BC51</f>
        <v>141</v>
      </c>
      <c r="G32" s="244">
        <f>GLD!$AT51</f>
        <v>0</v>
      </c>
      <c r="H32" s="244">
        <f>GLD!$AV51</f>
        <v>1</v>
      </c>
      <c r="I32" s="243" t="str">
        <f>IF($D32="Embordiary","GLD6",IF(ISNA(VLOOKUP(A32,'GLD分攤(Chad)'!$B$2:$E$572,3,0)),"",(VLOOKUP(A32,'GLD分攤(Chad)'!$B$9:$E$572,3,0))))</f>
        <v>GLD2</v>
      </c>
      <c r="J32" s="245">
        <f t="shared" si="37"/>
        <v>0</v>
      </c>
      <c r="K32" s="245">
        <f t="shared" si="38"/>
        <v>0</v>
      </c>
      <c r="L32" s="245">
        <f t="shared" si="31"/>
        <v>0</v>
      </c>
      <c r="M32" s="245">
        <f t="shared" si="39"/>
        <v>141</v>
      </c>
      <c r="N32" s="245">
        <f t="shared" si="40"/>
        <v>0</v>
      </c>
      <c r="O32" s="245">
        <f t="shared" si="1"/>
        <v>1</v>
      </c>
      <c r="P32" s="245">
        <f t="shared" si="41"/>
        <v>0</v>
      </c>
      <c r="Q32" s="245">
        <f t="shared" si="42"/>
        <v>0</v>
      </c>
      <c r="R32" s="245">
        <f t="shared" si="23"/>
        <v>0</v>
      </c>
      <c r="S32" s="245">
        <f t="shared" si="43"/>
        <v>0</v>
      </c>
      <c r="T32" s="245">
        <f t="shared" si="44"/>
        <v>0</v>
      </c>
      <c r="U32" s="245">
        <f t="shared" si="26"/>
        <v>0</v>
      </c>
      <c r="V32" s="245">
        <f t="shared" si="45"/>
        <v>0</v>
      </c>
      <c r="W32" s="245">
        <f t="shared" si="46"/>
        <v>0</v>
      </c>
      <c r="X32" s="245">
        <f t="shared" si="2"/>
        <v>0</v>
      </c>
      <c r="Y32" s="246">
        <f t="shared" si="29"/>
        <v>0</v>
      </c>
      <c r="Z32" s="305" t="str">
        <f t="shared" si="3"/>
        <v/>
      </c>
    </row>
    <row r="33" spans="1:26" ht="15.75" customHeight="1">
      <c r="A33" s="243" t="str">
        <f>GLD!B52</f>
        <v>Cutting/staff -2</v>
      </c>
      <c r="B33" s="418" t="str">
        <f>IF(OR(A33=0,LEFT(A33,2)="Mr",LEFT(A33,2)="Ms",LEFT(A33,3)="Sub",LEFT(A33,5)="Grand",RIGHT(A33,3)="by,"),"",IF(ISERROR(MATCH(A33,'Dept (不許動)'!$S:$S,0)),"NO",""))</f>
        <v/>
      </c>
      <c r="C33" s="243" t="str">
        <f>IF(A33=0,"",IF(ISNA(VLOOKUP(A33,'Dept (不許動)'!$S:$V,2,0)),"",VLOOKUP(A33,'Dept (不許動)'!$S:$V,2,0)))</f>
        <v>IDL</v>
      </c>
      <c r="D33" s="243" t="str">
        <f>IF(A33=0,"",IF(ISNA(VLOOKUP(A33,'Dept (不許動)'!$S:$V,3,0)),"",VLOOKUP(A33,'Dept (不許動)'!$S:$V,3,0)))</f>
        <v>IDL Cutting</v>
      </c>
      <c r="E33" s="243">
        <f>IF(A33=0,"",IF(ISNA(VLOOKUP(A33,'Dept (不許動)'!$S:$V,4,0)),"",VLOOKUP(A33,'Dept (不許動)'!$S:$V,4,0)))</f>
        <v>0</v>
      </c>
      <c r="F33" s="244">
        <f>GLD!$BC52</f>
        <v>4</v>
      </c>
      <c r="G33" s="244">
        <f>GLD!$AT52</f>
        <v>0</v>
      </c>
      <c r="H33" s="244">
        <f>GLD!$AV52</f>
        <v>0</v>
      </c>
      <c r="I33" s="243" t="str">
        <f>IF($D33="Embordiary","GLD6",IF(ISNA(VLOOKUP(A33,'GLD分攤(Chad)'!$B$2:$E$572,3,0)),"",(VLOOKUP(A33,'GLD分攤(Chad)'!$B$9:$E$572,3,0))))</f>
        <v>GLD2</v>
      </c>
      <c r="J33" s="245">
        <f t="shared" si="37"/>
        <v>0</v>
      </c>
      <c r="K33" s="245">
        <f t="shared" si="38"/>
        <v>0</v>
      </c>
      <c r="L33" s="245">
        <f t="shared" si="31"/>
        <v>0</v>
      </c>
      <c r="M33" s="245">
        <f t="shared" si="39"/>
        <v>4</v>
      </c>
      <c r="N33" s="245">
        <f t="shared" si="40"/>
        <v>0</v>
      </c>
      <c r="O33" s="245">
        <f t="shared" si="1"/>
        <v>0</v>
      </c>
      <c r="P33" s="245">
        <f t="shared" si="41"/>
        <v>0</v>
      </c>
      <c r="Q33" s="245">
        <f t="shared" si="42"/>
        <v>0</v>
      </c>
      <c r="R33" s="245">
        <f t="shared" si="23"/>
        <v>0</v>
      </c>
      <c r="S33" s="245">
        <f t="shared" si="43"/>
        <v>0</v>
      </c>
      <c r="T33" s="245">
        <f t="shared" si="44"/>
        <v>0</v>
      </c>
      <c r="U33" s="245">
        <f t="shared" si="26"/>
        <v>0</v>
      </c>
      <c r="V33" s="245">
        <f t="shared" si="45"/>
        <v>0</v>
      </c>
      <c r="W33" s="245">
        <f t="shared" si="46"/>
        <v>0</v>
      </c>
      <c r="X33" s="245">
        <f t="shared" si="2"/>
        <v>0</v>
      </c>
      <c r="Y33" s="246">
        <f t="shared" si="29"/>
        <v>0</v>
      </c>
      <c r="Z33" s="305" t="str">
        <f t="shared" si="3"/>
        <v/>
      </c>
    </row>
    <row r="34" spans="1:26" ht="15.75" customHeight="1">
      <c r="A34" s="243" t="str">
        <f>GLD!B53</f>
        <v>Cutting-3</v>
      </c>
      <c r="B34" s="418" t="str">
        <f>IF(OR(A34=0,LEFT(A34,2)="Mr",LEFT(A34,2)="Ms",LEFT(A34,3)="Sub",LEFT(A34,5)="Grand",RIGHT(A34,3)="by,"),"",IF(ISERROR(MATCH(A34,'Dept (不許動)'!$S:$S,0)),"NO",""))</f>
        <v/>
      </c>
      <c r="C34" s="243" t="str">
        <f>IF(A34=0,"",IF(ISNA(VLOOKUP(A34,'Dept (不許動)'!$S:$V,2,0)),"",VLOOKUP(A34,'Dept (不許動)'!$S:$V,2,0)))</f>
        <v>DL</v>
      </c>
      <c r="D34" s="243" t="str">
        <f>IF(A34=0,"",IF(ISNA(VLOOKUP(A34,'Dept (不許動)'!$S:$V,3,0)),"",VLOOKUP(A34,'Dept (不許動)'!$S:$V,3,0)))</f>
        <v>Cutting</v>
      </c>
      <c r="E34" s="243">
        <f>IF(A34=0,"",IF(ISNA(VLOOKUP(A34,'Dept (不許動)'!$S:$V,4,0)),"",VLOOKUP(A34,'Dept (不許動)'!$S:$V,4,0)))</f>
        <v>0</v>
      </c>
      <c r="F34" s="244">
        <f>GLD!$BC53</f>
        <v>60</v>
      </c>
      <c r="G34" s="244">
        <f>GLD!$AT53</f>
        <v>0</v>
      </c>
      <c r="H34" s="244">
        <f>GLD!$AV53</f>
        <v>0</v>
      </c>
      <c r="I34" s="243" t="str">
        <f>IF($D34="Embordiary","GLD6",IF(ISNA(VLOOKUP(A34,'GLD分攤(Chad)'!$B$2:$E$572,3,0)),"",(VLOOKUP(A34,'GLD分攤(Chad)'!$B$9:$E$572,3,0))))</f>
        <v>GLD3</v>
      </c>
      <c r="J34" s="245">
        <f t="shared" si="37"/>
        <v>0</v>
      </c>
      <c r="K34" s="245">
        <f t="shared" si="38"/>
        <v>0</v>
      </c>
      <c r="L34" s="245">
        <f t="shared" si="31"/>
        <v>0</v>
      </c>
      <c r="M34" s="245">
        <f t="shared" si="39"/>
        <v>0</v>
      </c>
      <c r="N34" s="245">
        <f t="shared" si="40"/>
        <v>0</v>
      </c>
      <c r="O34" s="245">
        <f t="shared" si="1"/>
        <v>0</v>
      </c>
      <c r="P34" s="245">
        <f t="shared" si="41"/>
        <v>60</v>
      </c>
      <c r="Q34" s="245">
        <f t="shared" si="42"/>
        <v>0</v>
      </c>
      <c r="R34" s="245">
        <f t="shared" si="23"/>
        <v>0</v>
      </c>
      <c r="S34" s="245">
        <f t="shared" si="43"/>
        <v>0</v>
      </c>
      <c r="T34" s="245">
        <f t="shared" si="44"/>
        <v>0</v>
      </c>
      <c r="U34" s="245">
        <f t="shared" si="26"/>
        <v>0</v>
      </c>
      <c r="V34" s="245">
        <f t="shared" si="45"/>
        <v>0</v>
      </c>
      <c r="W34" s="245">
        <f t="shared" si="46"/>
        <v>0</v>
      </c>
      <c r="X34" s="245">
        <f t="shared" si="2"/>
        <v>0</v>
      </c>
      <c r="Y34" s="246">
        <f t="shared" si="29"/>
        <v>0</v>
      </c>
      <c r="Z34" s="305" t="str">
        <f t="shared" si="3"/>
        <v/>
      </c>
    </row>
    <row r="35" spans="1:26" ht="15.75" customHeight="1">
      <c r="A35" s="243" t="str">
        <f>GLD!B54</f>
        <v>Cutting/staff 3</v>
      </c>
      <c r="B35" s="418" t="str">
        <f>IF(OR(A35=0,LEFT(A35,2)="Mr",LEFT(A35,2)="Ms",LEFT(A35,3)="Sub",LEFT(A35,5)="Grand",RIGHT(A35,3)="by,"),"",IF(ISERROR(MATCH(A35,'Dept (不許動)'!$S:$S,0)),"NO",""))</f>
        <v/>
      </c>
      <c r="C35" s="243" t="str">
        <f>IF(A35=0,"",IF(ISNA(VLOOKUP(A35,'Dept (不許動)'!$S:$V,2,0)),"",VLOOKUP(A35,'Dept (不許動)'!$S:$V,2,0)))</f>
        <v>IDL</v>
      </c>
      <c r="D35" s="243" t="str">
        <f>IF(A35=0,"",IF(ISNA(VLOOKUP(A35,'Dept (不許動)'!$S:$V,3,0)),"",VLOOKUP(A35,'Dept (不許動)'!$S:$V,3,0)))</f>
        <v>IDL Cutting</v>
      </c>
      <c r="E35" s="243">
        <f>IF(A35=0,"",IF(ISNA(VLOOKUP(A35,'Dept (不許動)'!$S:$V,4,0)),"",VLOOKUP(A35,'Dept (不許動)'!$S:$V,4,0)))</f>
        <v>0</v>
      </c>
      <c r="F35" s="244">
        <f>GLD!$BC54</f>
        <v>3</v>
      </c>
      <c r="G35" s="244">
        <f>GLD!$AT54</f>
        <v>0</v>
      </c>
      <c r="H35" s="244">
        <f>GLD!$AV54</f>
        <v>0</v>
      </c>
      <c r="I35" s="243" t="str">
        <f>IF($D35="Embordiary","GLD6",IF(ISNA(VLOOKUP(A35,'GLD分攤(Chad)'!$B$2:$E$572,3,0)),"",(VLOOKUP(A35,'GLD分攤(Chad)'!$B$9:$E$572,3,0))))</f>
        <v>GLD3</v>
      </c>
      <c r="J35" s="245">
        <f t="shared" si="37"/>
        <v>0</v>
      </c>
      <c r="K35" s="245">
        <f t="shared" si="38"/>
        <v>0</v>
      </c>
      <c r="L35" s="245">
        <f t="shared" si="31"/>
        <v>0</v>
      </c>
      <c r="M35" s="245">
        <f t="shared" si="39"/>
        <v>0</v>
      </c>
      <c r="N35" s="245">
        <f t="shared" si="40"/>
        <v>0</v>
      </c>
      <c r="O35" s="245">
        <f t="shared" si="1"/>
        <v>0</v>
      </c>
      <c r="P35" s="245">
        <f t="shared" si="41"/>
        <v>3</v>
      </c>
      <c r="Q35" s="245">
        <f t="shared" si="42"/>
        <v>0</v>
      </c>
      <c r="R35" s="245">
        <f t="shared" si="23"/>
        <v>0</v>
      </c>
      <c r="S35" s="245">
        <f t="shared" si="43"/>
        <v>0</v>
      </c>
      <c r="T35" s="245">
        <f t="shared" si="44"/>
        <v>0</v>
      </c>
      <c r="U35" s="245">
        <f t="shared" si="26"/>
        <v>0</v>
      </c>
      <c r="V35" s="245">
        <f t="shared" si="45"/>
        <v>0</v>
      </c>
      <c r="W35" s="245">
        <f t="shared" si="46"/>
        <v>0</v>
      </c>
      <c r="X35" s="245">
        <f t="shared" si="2"/>
        <v>0</v>
      </c>
      <c r="Y35" s="246">
        <f t="shared" si="29"/>
        <v>0</v>
      </c>
      <c r="Z35" s="305" t="str">
        <f t="shared" ref="Z35:Z66" si="47">IF(ABS(SUM(J35:X35)-(F35+G35+H35))&gt;=1,"check","")</f>
        <v/>
      </c>
    </row>
    <row r="36" spans="1:26" ht="15.75" customHeight="1">
      <c r="A36" s="243" t="str">
        <f>GLD!B55</f>
        <v>Cutting -5</v>
      </c>
      <c r="B36" s="418" t="str">
        <f>IF(OR(A36=0,LEFT(A36,2)="Mr",LEFT(A36,2)="Ms",LEFT(A36,3)="Sub",LEFT(A36,5)="Grand",RIGHT(A36,3)="by,"),"",IF(ISERROR(MATCH(A36,'Dept (不許動)'!$S:$S,0)),"NO",""))</f>
        <v/>
      </c>
      <c r="C36" s="243" t="str">
        <f>IF(A36=0,"",IF(ISNA(VLOOKUP(A36,'Dept (不許動)'!$S:$V,2,0)),"",VLOOKUP(A36,'Dept (不許動)'!$S:$V,2,0)))</f>
        <v>DL</v>
      </c>
      <c r="D36" s="243" t="str">
        <f>IF(A36=0,"",IF(ISNA(VLOOKUP(A36,'Dept (不許動)'!$S:$V,3,0)),"",VLOOKUP(A36,'Dept (不許動)'!$S:$V,3,0)))</f>
        <v>Cutting</v>
      </c>
      <c r="E36" s="243">
        <f>IF(A36=0,"",IF(ISNA(VLOOKUP(A36,'Dept (不許動)'!$S:$V,4,0)),"",VLOOKUP(A36,'Dept (不許動)'!$S:$V,4,0)))</f>
        <v>0</v>
      </c>
      <c r="F36" s="244">
        <f>GLD!$BC55</f>
        <v>104</v>
      </c>
      <c r="G36" s="244">
        <f>GLD!$AT55</f>
        <v>0</v>
      </c>
      <c r="H36" s="244">
        <f>GLD!$AV55</f>
        <v>0</v>
      </c>
      <c r="I36" s="243" t="str">
        <f>IF($D36="Embordiary","GLD6",IF(ISNA(VLOOKUP(A36,'GLD分攤(Chad)'!$B$2:$E$572,3,0)),"",(VLOOKUP(A36,'GLD分攤(Chad)'!$B$9:$E$572,3,0))))</f>
        <v>GLD5</v>
      </c>
      <c r="J36" s="245">
        <f t="shared" si="37"/>
        <v>0</v>
      </c>
      <c r="K36" s="245">
        <f t="shared" si="38"/>
        <v>0</v>
      </c>
      <c r="L36" s="245">
        <f t="shared" si="31"/>
        <v>0</v>
      </c>
      <c r="M36" s="245">
        <f t="shared" si="39"/>
        <v>0</v>
      </c>
      <c r="N36" s="245">
        <f t="shared" si="40"/>
        <v>0</v>
      </c>
      <c r="O36" s="245">
        <f t="shared" si="1"/>
        <v>0</v>
      </c>
      <c r="P36" s="245">
        <f t="shared" si="41"/>
        <v>0</v>
      </c>
      <c r="Q36" s="245">
        <f t="shared" si="42"/>
        <v>0</v>
      </c>
      <c r="R36" s="245">
        <f t="shared" si="23"/>
        <v>0</v>
      </c>
      <c r="S36" s="245">
        <f t="shared" si="43"/>
        <v>104</v>
      </c>
      <c r="T36" s="245">
        <f t="shared" si="44"/>
        <v>0</v>
      </c>
      <c r="U36" s="245">
        <f t="shared" si="26"/>
        <v>0</v>
      </c>
      <c r="V36" s="245">
        <f t="shared" si="45"/>
        <v>0</v>
      </c>
      <c r="W36" s="245">
        <f t="shared" si="46"/>
        <v>0</v>
      </c>
      <c r="X36" s="245">
        <f t="shared" si="2"/>
        <v>0</v>
      </c>
      <c r="Y36" s="246">
        <f t="shared" si="29"/>
        <v>0</v>
      </c>
      <c r="Z36" s="305" t="str">
        <f t="shared" si="47"/>
        <v/>
      </c>
    </row>
    <row r="37" spans="1:26" ht="15.75" customHeight="1">
      <c r="A37" s="243" t="str">
        <f>GLD!B56</f>
        <v>Pleating-5</v>
      </c>
      <c r="B37" s="418" t="str">
        <f>IF(OR(A37=0,LEFT(A37,2)="Mr",LEFT(A37,2)="Ms",LEFT(A37,3)="Sub",LEFT(A37,5)="Grand",RIGHT(A37,3)="by,"),"",IF(ISERROR(MATCH(A37,'Dept (不許動)'!$S:$S,0)),"NO",""))</f>
        <v/>
      </c>
      <c r="C37" s="243" t="str">
        <f>IF(A37=0,"",IF(ISNA(VLOOKUP(A37,'Dept (不許動)'!$S:$V,2,0)),"",VLOOKUP(A37,'Dept (不許動)'!$S:$V,2,0)))</f>
        <v>DL</v>
      </c>
      <c r="D37" s="243" t="str">
        <f>IF(A37=0,"",IF(ISNA(VLOOKUP(A37,'Dept (不許動)'!$S:$V,3,0)),"",VLOOKUP(A37,'Dept (不許動)'!$S:$V,3,0)))</f>
        <v>Pleating</v>
      </c>
      <c r="E37" s="243">
        <f>IF(A37=0,"",IF(ISNA(VLOOKUP(A37,'Dept (不許動)'!$S:$V,4,0)),"",VLOOKUP(A37,'Dept (不許動)'!$S:$V,4,0)))</f>
        <v>0</v>
      </c>
      <c r="F37" s="244">
        <f>GLD!$BC56</f>
        <v>0</v>
      </c>
      <c r="G37" s="244">
        <f>GLD!$AT56</f>
        <v>0</v>
      </c>
      <c r="H37" s="244">
        <f>GLD!$AV56</f>
        <v>0</v>
      </c>
      <c r="I37" s="243" t="str">
        <f>IF($D37="Embordiary","GLD6",IF(ISNA(VLOOKUP(A37,'GLD分攤(Chad)'!$B$2:$E$572,3,0)),"",(VLOOKUP(A37,'GLD分攤(Chad)'!$B$9:$E$572,3,0))))</f>
        <v>GLD5</v>
      </c>
      <c r="J37" s="245">
        <f t="shared" si="37"/>
        <v>0</v>
      </c>
      <c r="K37" s="245">
        <f t="shared" si="38"/>
        <v>0</v>
      </c>
      <c r="L37" s="245">
        <f t="shared" si="31"/>
        <v>0</v>
      </c>
      <c r="M37" s="245">
        <f t="shared" si="39"/>
        <v>0</v>
      </c>
      <c r="N37" s="245">
        <f t="shared" si="40"/>
        <v>0</v>
      </c>
      <c r="O37" s="245">
        <f t="shared" si="1"/>
        <v>0</v>
      </c>
      <c r="P37" s="245">
        <f t="shared" si="41"/>
        <v>0</v>
      </c>
      <c r="Q37" s="245">
        <f t="shared" si="42"/>
        <v>0</v>
      </c>
      <c r="R37" s="245">
        <f t="shared" si="23"/>
        <v>0</v>
      </c>
      <c r="S37" s="245">
        <f t="shared" si="43"/>
        <v>0</v>
      </c>
      <c r="T37" s="245">
        <f t="shared" si="44"/>
        <v>0</v>
      </c>
      <c r="U37" s="245">
        <f t="shared" si="26"/>
        <v>0</v>
      </c>
      <c r="V37" s="245">
        <f t="shared" si="45"/>
        <v>0</v>
      </c>
      <c r="W37" s="245">
        <f t="shared" si="46"/>
        <v>0</v>
      </c>
      <c r="X37" s="245">
        <f t="shared" si="2"/>
        <v>0</v>
      </c>
      <c r="Y37" s="246">
        <f t="shared" si="29"/>
        <v>0</v>
      </c>
      <c r="Z37" s="305" t="str">
        <f t="shared" si="47"/>
        <v/>
      </c>
    </row>
    <row r="38" spans="1:26" ht="15.75" customHeight="1">
      <c r="A38" s="243" t="str">
        <f>GLD!B57</f>
        <v>Cutting/staff 5</v>
      </c>
      <c r="B38" s="418" t="str">
        <f>IF(OR(A38=0,LEFT(A38,2)="Mr",LEFT(A38,2)="Ms",LEFT(A38,3)="Sub",LEFT(A38,5)="Grand",RIGHT(A38,3)="by,"),"",IF(ISERROR(MATCH(A38,'Dept (不許動)'!$S:$S,0)),"NO",""))</f>
        <v/>
      </c>
      <c r="C38" s="243" t="str">
        <f>IF(A38=0,"",IF(ISNA(VLOOKUP(A38,'Dept (不許動)'!$S:$V,2,0)),"",VLOOKUP(A38,'Dept (不許動)'!$S:$V,2,0)))</f>
        <v>IDL</v>
      </c>
      <c r="D38" s="243" t="str">
        <f>IF(A38=0,"",IF(ISNA(VLOOKUP(A38,'Dept (不許動)'!$S:$V,3,0)),"",VLOOKUP(A38,'Dept (不許動)'!$S:$V,3,0)))</f>
        <v>IDL Cutting</v>
      </c>
      <c r="E38" s="243">
        <f>IF(A38=0,"",IF(ISNA(VLOOKUP(A38,'Dept (不許動)'!$S:$V,4,0)),"",VLOOKUP(A38,'Dept (不許動)'!$S:$V,4,0)))</f>
        <v>0</v>
      </c>
      <c r="F38" s="244">
        <f>GLD!$BC57</f>
        <v>4</v>
      </c>
      <c r="G38" s="244">
        <f>GLD!$AT57</f>
        <v>0</v>
      </c>
      <c r="H38" s="244">
        <f>GLD!$AV57</f>
        <v>0</v>
      </c>
      <c r="I38" s="243" t="str">
        <f>IF($D38="Embordiary","GLD6",IF(ISNA(VLOOKUP(A38,'GLD分攤(Chad)'!$B$2:$E$572,3,0)),"",(VLOOKUP(A38,'GLD分攤(Chad)'!$B$9:$E$572,3,0))))</f>
        <v>GLD5</v>
      </c>
      <c r="J38" s="245">
        <f t="shared" si="37"/>
        <v>0</v>
      </c>
      <c r="K38" s="245">
        <f t="shared" si="38"/>
        <v>0</v>
      </c>
      <c r="L38" s="245">
        <f t="shared" si="31"/>
        <v>0</v>
      </c>
      <c r="M38" s="245">
        <f t="shared" si="39"/>
        <v>0</v>
      </c>
      <c r="N38" s="245">
        <f t="shared" si="40"/>
        <v>0</v>
      </c>
      <c r="O38" s="245">
        <f t="shared" si="1"/>
        <v>0</v>
      </c>
      <c r="P38" s="245">
        <f t="shared" si="41"/>
        <v>0</v>
      </c>
      <c r="Q38" s="245">
        <f t="shared" si="42"/>
        <v>0</v>
      </c>
      <c r="R38" s="245">
        <f t="shared" si="23"/>
        <v>0</v>
      </c>
      <c r="S38" s="245">
        <f t="shared" si="43"/>
        <v>4</v>
      </c>
      <c r="T38" s="245">
        <f t="shared" si="44"/>
        <v>0</v>
      </c>
      <c r="U38" s="245">
        <f t="shared" si="26"/>
        <v>0</v>
      </c>
      <c r="V38" s="245">
        <f t="shared" si="45"/>
        <v>0</v>
      </c>
      <c r="W38" s="245">
        <f t="shared" si="46"/>
        <v>0</v>
      </c>
      <c r="X38" s="245">
        <f t="shared" si="2"/>
        <v>0</v>
      </c>
      <c r="Y38" s="246">
        <f t="shared" si="29"/>
        <v>0</v>
      </c>
      <c r="Z38" s="305" t="str">
        <f t="shared" si="47"/>
        <v/>
      </c>
    </row>
    <row r="39" spans="1:26" ht="15.75" customHeight="1">
      <c r="A39" s="243" t="str">
        <f>GLD!B58</f>
        <v>Cutting-6</v>
      </c>
      <c r="B39" s="418" t="str">
        <f>IF(OR(A39=0,LEFT(A39,2)="Mr",LEFT(A39,2)="Ms",LEFT(A39,3)="Sub",LEFT(A39,5)="Grand",RIGHT(A39,3)="by,"),"",IF(ISERROR(MATCH(A39,'Dept (不許動)'!$S:$S,0)),"NO",""))</f>
        <v/>
      </c>
      <c r="C39" s="243" t="str">
        <f>IF(A39=0,"",IF(ISNA(VLOOKUP(A39,'Dept (不許動)'!$S:$V,2,0)),"",VLOOKUP(A39,'Dept (不許動)'!$S:$V,2,0)))</f>
        <v>DL</v>
      </c>
      <c r="D39" s="243" t="str">
        <f>IF(A39=0,"",IF(ISNA(VLOOKUP(A39,'Dept (不許動)'!$S:$V,3,0)),"",VLOOKUP(A39,'Dept (不許動)'!$S:$V,3,0)))</f>
        <v>cutting</v>
      </c>
      <c r="E39" s="243">
        <f>IF(A39=0,"",IF(ISNA(VLOOKUP(A39,'Dept (不許動)'!$S:$V,4,0)),"",VLOOKUP(A39,'Dept (不許動)'!$S:$V,4,0)))</f>
        <v>0</v>
      </c>
      <c r="F39" s="244">
        <f>GLD!$BC58</f>
        <v>71</v>
      </c>
      <c r="G39" s="244">
        <f>GLD!$AT58</f>
        <v>0</v>
      </c>
      <c r="H39" s="244">
        <f>GLD!$AV58</f>
        <v>0</v>
      </c>
      <c r="I39" s="243" t="str">
        <f>IF($D39="Embordiary","GLD6",IF(ISNA(VLOOKUP(A39,'GLD分攤(Chad)'!$B$2:$E$572,3,0)),"",(VLOOKUP(A39,'GLD分攤(Chad)'!$B$9:$E$572,3,0))))</f>
        <v>GLD6</v>
      </c>
      <c r="J39" s="245">
        <f t="shared" si="37"/>
        <v>0</v>
      </c>
      <c r="K39" s="245">
        <f t="shared" si="38"/>
        <v>0</v>
      </c>
      <c r="L39" s="245">
        <f t="shared" si="31"/>
        <v>0</v>
      </c>
      <c r="M39" s="245">
        <f t="shared" si="39"/>
        <v>0</v>
      </c>
      <c r="N39" s="245">
        <f t="shared" si="40"/>
        <v>0</v>
      </c>
      <c r="O39" s="245">
        <f t="shared" si="1"/>
        <v>0</v>
      </c>
      <c r="P39" s="245">
        <f t="shared" si="41"/>
        <v>0</v>
      </c>
      <c r="Q39" s="245">
        <f t="shared" si="42"/>
        <v>0</v>
      </c>
      <c r="R39" s="245">
        <f t="shared" si="23"/>
        <v>0</v>
      </c>
      <c r="S39" s="245">
        <f t="shared" si="43"/>
        <v>0</v>
      </c>
      <c r="T39" s="245">
        <f t="shared" si="44"/>
        <v>0</v>
      </c>
      <c r="U39" s="245">
        <f t="shared" si="26"/>
        <v>0</v>
      </c>
      <c r="V39" s="245">
        <f t="shared" si="45"/>
        <v>71</v>
      </c>
      <c r="W39" s="245">
        <f t="shared" si="46"/>
        <v>0</v>
      </c>
      <c r="X39" s="245">
        <f t="shared" si="2"/>
        <v>0</v>
      </c>
      <c r="Y39" s="246">
        <f t="shared" si="29"/>
        <v>0</v>
      </c>
      <c r="Z39" s="305" t="str">
        <f t="shared" si="47"/>
        <v/>
      </c>
    </row>
    <row r="40" spans="1:26" ht="15.75" customHeight="1">
      <c r="A40" s="243" t="str">
        <f>GLD!B59</f>
        <v>Cutting/staff- 6</v>
      </c>
      <c r="B40" s="418" t="str">
        <f>IF(OR(A40=0,LEFT(A40,2)="Mr",LEFT(A40,2)="Ms",LEFT(A40,3)="Sub",LEFT(A40,5)="Grand",RIGHT(A40,3)="by,"),"",IF(ISERROR(MATCH(A40,'Dept (不許動)'!$S:$S,0)),"NO",""))</f>
        <v/>
      </c>
      <c r="C40" s="243" t="str">
        <f>IF(A40=0,"",IF(ISNA(VLOOKUP(A40,'Dept (不許動)'!$S:$V,2,0)),"",VLOOKUP(A40,'Dept (不許動)'!$S:$V,2,0)))</f>
        <v>IDL</v>
      </c>
      <c r="D40" s="243" t="str">
        <f>IF(A40=0,"",IF(ISNA(VLOOKUP(A40,'Dept (不許動)'!$S:$V,3,0)),"",VLOOKUP(A40,'Dept (不許動)'!$S:$V,3,0)))</f>
        <v>IDL Cutting</v>
      </c>
      <c r="E40" s="243">
        <f>IF(A40=0,"",IF(ISNA(VLOOKUP(A40,'Dept (不許動)'!$S:$V,4,0)),"",VLOOKUP(A40,'Dept (不許動)'!$S:$V,4,0)))</f>
        <v>0</v>
      </c>
      <c r="F40" s="244">
        <f>GLD!$BC59</f>
        <v>3</v>
      </c>
      <c r="G40" s="244">
        <f>GLD!$AT59</f>
        <v>0</v>
      </c>
      <c r="H40" s="244">
        <f>GLD!$AV59</f>
        <v>0</v>
      </c>
      <c r="I40" s="243" t="str">
        <f>IF($D40="Embordiary","GLD6",IF(ISNA(VLOOKUP(A40,'GLD分攤(Chad)'!$B$2:$E$572,3,0)),"",(VLOOKUP(A40,'GLD分攤(Chad)'!$B$9:$E$572,3,0))))</f>
        <v>GLD6</v>
      </c>
      <c r="J40" s="245">
        <f t="shared" si="37"/>
        <v>0</v>
      </c>
      <c r="K40" s="245">
        <f t="shared" si="38"/>
        <v>0</v>
      </c>
      <c r="L40" s="245">
        <f t="shared" si="31"/>
        <v>0</v>
      </c>
      <c r="M40" s="245">
        <f t="shared" si="39"/>
        <v>0</v>
      </c>
      <c r="N40" s="245">
        <f t="shared" si="40"/>
        <v>0</v>
      </c>
      <c r="O40" s="245">
        <f t="shared" si="1"/>
        <v>0</v>
      </c>
      <c r="P40" s="245">
        <f t="shared" si="41"/>
        <v>0</v>
      </c>
      <c r="Q40" s="245">
        <f t="shared" si="42"/>
        <v>0</v>
      </c>
      <c r="R40" s="245">
        <f t="shared" si="23"/>
        <v>0</v>
      </c>
      <c r="S40" s="245">
        <f t="shared" si="43"/>
        <v>0</v>
      </c>
      <c r="T40" s="245">
        <f t="shared" si="44"/>
        <v>0</v>
      </c>
      <c r="U40" s="245">
        <f t="shared" si="26"/>
        <v>0</v>
      </c>
      <c r="V40" s="245">
        <f t="shared" si="45"/>
        <v>3</v>
      </c>
      <c r="W40" s="245">
        <f t="shared" si="46"/>
        <v>0</v>
      </c>
      <c r="X40" s="245">
        <f t="shared" si="2"/>
        <v>0</v>
      </c>
      <c r="Y40" s="246">
        <f t="shared" si="29"/>
        <v>0</v>
      </c>
      <c r="Z40" s="305" t="str">
        <f t="shared" si="47"/>
        <v/>
      </c>
    </row>
    <row r="41" spans="1:26" ht="15.75" customHeight="1">
      <c r="A41" s="243" t="str">
        <f>GLD!B60</f>
        <v>Bordir- 6</v>
      </c>
      <c r="B41" s="418" t="str">
        <f>IF(OR(A41=0,LEFT(A41,2)="Mr",LEFT(A41,2)="Ms",LEFT(A41,3)="Sub",LEFT(A41,5)="Grand",RIGHT(A41,3)="by,"),"",IF(ISERROR(MATCH(A41,'Dept (不許動)'!$S:$S,0)),"NO",""))</f>
        <v/>
      </c>
      <c r="C41" s="243" t="str">
        <f>IF(A41=0,"",IF(ISNA(VLOOKUP(A41,'Dept (不許動)'!$S:$V,2,0)),"",VLOOKUP(A41,'Dept (不許動)'!$S:$V,2,0)))</f>
        <v>DL</v>
      </c>
      <c r="D41" s="243" t="str">
        <f>IF(A41=0,"",IF(ISNA(VLOOKUP(A41,'Dept (不許動)'!$S:$V,3,0)),"",VLOOKUP(A41,'Dept (不許動)'!$S:$V,3,0)))</f>
        <v>Embordiary</v>
      </c>
      <c r="E41" s="243">
        <f>IF(A41=0,"",IF(ISNA(VLOOKUP(A41,'Dept (不許動)'!$S:$V,4,0)),"",VLOOKUP(A41,'Dept (不許動)'!$S:$V,4,0)))</f>
        <v>0</v>
      </c>
      <c r="F41" s="244">
        <f>GLD!$BC60</f>
        <v>41</v>
      </c>
      <c r="G41" s="244">
        <f>GLD!$AT60</f>
        <v>0</v>
      </c>
      <c r="H41" s="244">
        <f>GLD!$AV60</f>
        <v>0</v>
      </c>
      <c r="I41" s="243" t="str">
        <f>IF($D41="Embordiary","GLD6",IF(ISNA(VLOOKUP(A41,'GLD分攤(Chad)'!$B$2:$E$572,3,0)),"",(VLOOKUP(A41,'GLD分攤(Chad)'!$B$9:$E$572,3,0))))</f>
        <v>GLD6</v>
      </c>
      <c r="J41" s="245">
        <f t="shared" si="37"/>
        <v>0</v>
      </c>
      <c r="K41" s="245">
        <f t="shared" si="38"/>
        <v>0</v>
      </c>
      <c r="L41" s="245">
        <f t="shared" si="31"/>
        <v>0</v>
      </c>
      <c r="M41" s="245">
        <f t="shared" si="39"/>
        <v>0</v>
      </c>
      <c r="N41" s="245">
        <f t="shared" si="40"/>
        <v>0</v>
      </c>
      <c r="O41" s="245">
        <f t="shared" si="1"/>
        <v>0</v>
      </c>
      <c r="P41" s="245">
        <f t="shared" si="41"/>
        <v>0</v>
      </c>
      <c r="Q41" s="245">
        <f t="shared" si="42"/>
        <v>0</v>
      </c>
      <c r="R41" s="245">
        <f t="shared" si="23"/>
        <v>0</v>
      </c>
      <c r="S41" s="245">
        <f t="shared" si="43"/>
        <v>0</v>
      </c>
      <c r="T41" s="245">
        <f t="shared" si="44"/>
        <v>0</v>
      </c>
      <c r="U41" s="245">
        <f t="shared" si="26"/>
        <v>0</v>
      </c>
      <c r="V41" s="245">
        <f t="shared" si="45"/>
        <v>41</v>
      </c>
      <c r="W41" s="245">
        <f t="shared" si="46"/>
        <v>0</v>
      </c>
      <c r="X41" s="245">
        <f t="shared" si="2"/>
        <v>0</v>
      </c>
      <c r="Y41" s="246">
        <f t="shared" si="29"/>
        <v>0</v>
      </c>
      <c r="Z41" s="305" t="str">
        <f t="shared" si="47"/>
        <v/>
      </c>
    </row>
    <row r="42" spans="1:26" ht="15.75" customHeight="1">
      <c r="A42" s="243" t="str">
        <f>GLD!B61</f>
        <v>Bordir/Staff- 6</v>
      </c>
      <c r="B42" s="418" t="str">
        <f>IF(OR(A42=0,LEFT(A42,2)="Mr",LEFT(A42,2)="Ms",LEFT(A42,3)="Sub",LEFT(A42,5)="Grand",RIGHT(A42,3)="by,"),"",IF(ISERROR(MATCH(A42,'Dept (不許動)'!$S:$S,0)),"NO",""))</f>
        <v/>
      </c>
      <c r="C42" s="243" t="str">
        <f>IF(A42=0,"",IF(ISNA(VLOOKUP(A42,'Dept (不許動)'!$S:$V,2,0)),"",VLOOKUP(A42,'Dept (不許動)'!$S:$V,2,0)))</f>
        <v>DL</v>
      </c>
      <c r="D42" s="243" t="str">
        <f>IF(A42=0,"",IF(ISNA(VLOOKUP(A42,'Dept (不許動)'!$S:$V,3,0)),"",VLOOKUP(A42,'Dept (不許動)'!$S:$V,3,0)))</f>
        <v>Embordiary</v>
      </c>
      <c r="E42" s="243">
        <f>IF(A42=0,"",IF(ISNA(VLOOKUP(A42,'Dept (不許動)'!$S:$V,4,0)),"",VLOOKUP(A42,'Dept (不許動)'!$S:$V,4,0)))</f>
        <v>0</v>
      </c>
      <c r="F42" s="244">
        <f>GLD!$BC61</f>
        <v>2</v>
      </c>
      <c r="G42" s="244">
        <f>GLD!$AT61</f>
        <v>0</v>
      </c>
      <c r="H42" s="244">
        <f>GLD!$AV61</f>
        <v>0</v>
      </c>
      <c r="I42" s="243" t="str">
        <f>IF($D42="Embordiary","GLD6",IF(ISNA(VLOOKUP(A42,'GLD分攤(Chad)'!$B$2:$E$572,3,0)),"",(VLOOKUP(A42,'GLD分攤(Chad)'!$B$9:$E$572,3,0))))</f>
        <v>GLD6</v>
      </c>
      <c r="J42" s="245">
        <f t="shared" si="37"/>
        <v>0</v>
      </c>
      <c r="K42" s="245">
        <f t="shared" si="38"/>
        <v>0</v>
      </c>
      <c r="L42" s="245">
        <f t="shared" si="31"/>
        <v>0</v>
      </c>
      <c r="M42" s="245">
        <f t="shared" si="39"/>
        <v>0</v>
      </c>
      <c r="N42" s="245">
        <f t="shared" si="40"/>
        <v>0</v>
      </c>
      <c r="O42" s="245">
        <f t="shared" si="1"/>
        <v>0</v>
      </c>
      <c r="P42" s="245">
        <f t="shared" si="41"/>
        <v>0</v>
      </c>
      <c r="Q42" s="245">
        <f t="shared" si="42"/>
        <v>0</v>
      </c>
      <c r="R42" s="245">
        <f t="shared" si="23"/>
        <v>0</v>
      </c>
      <c r="S42" s="245">
        <f t="shared" si="43"/>
        <v>0</v>
      </c>
      <c r="T42" s="245">
        <f t="shared" si="44"/>
        <v>0</v>
      </c>
      <c r="U42" s="245">
        <f t="shared" si="26"/>
        <v>0</v>
      </c>
      <c r="V42" s="245">
        <f t="shared" si="45"/>
        <v>2</v>
      </c>
      <c r="W42" s="245">
        <f t="shared" si="46"/>
        <v>0</v>
      </c>
      <c r="X42" s="245">
        <f t="shared" si="2"/>
        <v>0</v>
      </c>
      <c r="Y42" s="246">
        <f t="shared" si="29"/>
        <v>0</v>
      </c>
      <c r="Z42" s="305" t="str">
        <f t="shared" si="47"/>
        <v/>
      </c>
    </row>
    <row r="43" spans="1:26" ht="15.75" customHeight="1">
      <c r="A43" s="243" t="str">
        <f>GLD!B62</f>
        <v>Chief Sewing</v>
      </c>
      <c r="B43" s="418" t="str">
        <f>IF(OR(A43=0,LEFT(A43,2)="Mr",LEFT(A43,2)="Ms",LEFT(A43,3)="Sub",LEFT(A43,5)="Grand",RIGHT(A43,3)="by,"),"",IF(ISERROR(MATCH(A43,'Dept (不許動)'!$S:$S,0)),"NO",""))</f>
        <v/>
      </c>
      <c r="C43" s="243" t="str">
        <f>IF(A43=0,"",IF(ISNA(VLOOKUP(A43,'Dept (不許動)'!$S:$V,2,0)),"",VLOOKUP(A43,'Dept (不許動)'!$S:$V,2,0)))</f>
        <v>IDL</v>
      </c>
      <c r="D43" s="243" t="str">
        <f>IF(A43=0,"",IF(ISNA(VLOOKUP(A43,'Dept (不許動)'!$S:$V,3,0)),"",VLOOKUP(A43,'Dept (不許動)'!$S:$V,3,0)))</f>
        <v>IDL Sewing</v>
      </c>
      <c r="E43" s="243">
        <f>IF(A43=0,"",IF(ISNA(VLOOKUP(A43,'Dept (不許動)'!$S:$V,4,0)),"",VLOOKUP(A43,'Dept (不許動)'!$S:$V,4,0)))</f>
        <v>0</v>
      </c>
      <c r="F43" s="244">
        <f>GLD!$BC62</f>
        <v>6</v>
      </c>
      <c r="G43" s="244">
        <f>GLD!$AT62</f>
        <v>0</v>
      </c>
      <c r="H43" s="244">
        <f>GLD!$AV62</f>
        <v>0</v>
      </c>
      <c r="I43" s="243" t="str">
        <f>IF($D43="Embordiary","GLD6",IF(ISNA(VLOOKUP(A43,'GLD分攤(Chad)'!$B$2:$E$572,3,0)),"",(VLOOKUP(A43,'GLD分攤(Chad)'!$B$9:$E$572,3,0))))</f>
        <v>GLD1</v>
      </c>
      <c r="J43" s="245">
        <f t="shared" si="37"/>
        <v>6</v>
      </c>
      <c r="K43" s="245">
        <f t="shared" si="38"/>
        <v>0</v>
      </c>
      <c r="L43" s="245">
        <f t="shared" si="31"/>
        <v>0</v>
      </c>
      <c r="M43" s="245">
        <f t="shared" si="39"/>
        <v>0</v>
      </c>
      <c r="N43" s="245">
        <f t="shared" si="40"/>
        <v>0</v>
      </c>
      <c r="O43" s="245">
        <f t="shared" si="1"/>
        <v>0</v>
      </c>
      <c r="P43" s="245">
        <f t="shared" si="41"/>
        <v>0</v>
      </c>
      <c r="Q43" s="245">
        <f t="shared" si="42"/>
        <v>0</v>
      </c>
      <c r="R43" s="245">
        <f t="shared" si="23"/>
        <v>0</v>
      </c>
      <c r="S43" s="245">
        <f t="shared" si="43"/>
        <v>0</v>
      </c>
      <c r="T43" s="245">
        <f t="shared" si="44"/>
        <v>0</v>
      </c>
      <c r="U43" s="245">
        <f t="shared" si="26"/>
        <v>0</v>
      </c>
      <c r="V43" s="245">
        <f t="shared" si="45"/>
        <v>0</v>
      </c>
      <c r="W43" s="245">
        <f t="shared" si="46"/>
        <v>0</v>
      </c>
      <c r="X43" s="245">
        <f t="shared" si="2"/>
        <v>0</v>
      </c>
      <c r="Y43" s="246">
        <f t="shared" si="29"/>
        <v>0</v>
      </c>
      <c r="Z43" s="305" t="str">
        <f t="shared" si="47"/>
        <v/>
      </c>
    </row>
    <row r="44" spans="1:26" ht="15.75" customHeight="1">
      <c r="A44" s="243" t="str">
        <f>GLD!B63</f>
        <v>Supervisor Sewing</v>
      </c>
      <c r="B44" s="418" t="str">
        <f>IF(OR(A44=0,LEFT(A44,2)="Mr",LEFT(A44,2)="Ms",LEFT(A44,3)="Sub",LEFT(A44,5)="Grand",RIGHT(A44,3)="by,"),"",IF(ISERROR(MATCH(A44,'Dept (不許動)'!$S:$S,0)),"NO",""))</f>
        <v/>
      </c>
      <c r="C44" s="243" t="str">
        <f>IF(A44=0,"",IF(ISNA(VLOOKUP(A44,'Dept (不許動)'!$S:$V,2,0)),"",VLOOKUP(A44,'Dept (不許動)'!$S:$V,2,0)))</f>
        <v>IDL</v>
      </c>
      <c r="D44" s="243" t="str">
        <f>IF(A44=0,"",IF(ISNA(VLOOKUP(A44,'Dept (不許動)'!$S:$V,3,0)),"",VLOOKUP(A44,'Dept (不許動)'!$S:$V,3,0)))</f>
        <v>IDL Sewing</v>
      </c>
      <c r="E44" s="243">
        <f>IF(A44=0,"",IF(ISNA(VLOOKUP(A44,'Dept (不許動)'!$S:$V,4,0)),"",VLOOKUP(A44,'Dept (不許動)'!$S:$V,4,0)))</f>
        <v>0</v>
      </c>
      <c r="F44" s="244">
        <f>GLD!$BC63</f>
        <v>34</v>
      </c>
      <c r="G44" s="244">
        <f>GLD!$AT63</f>
        <v>0</v>
      </c>
      <c r="H44" s="244">
        <f>GLD!$AV63</f>
        <v>0</v>
      </c>
      <c r="I44" s="243" t="str">
        <f>IF($D44="Embordiary","GLD6",IF(ISNA(VLOOKUP(A44,'GLD分攤(Chad)'!$B$2:$E$572,3,0)),"",(VLOOKUP(A44,'GLD分攤(Chad)'!$B$9:$E$572,3,0))))</f>
        <v>GLD1</v>
      </c>
      <c r="J44" s="245">
        <f t="shared" si="37"/>
        <v>34</v>
      </c>
      <c r="K44" s="245">
        <f t="shared" si="38"/>
        <v>0</v>
      </c>
      <c r="L44" s="245">
        <f t="shared" si="31"/>
        <v>0</v>
      </c>
      <c r="M44" s="245">
        <f t="shared" si="39"/>
        <v>0</v>
      </c>
      <c r="N44" s="245">
        <f t="shared" si="40"/>
        <v>0</v>
      </c>
      <c r="O44" s="245">
        <f t="shared" si="1"/>
        <v>0</v>
      </c>
      <c r="P44" s="245">
        <f t="shared" si="41"/>
        <v>0</v>
      </c>
      <c r="Q44" s="245">
        <f t="shared" si="42"/>
        <v>0</v>
      </c>
      <c r="R44" s="245">
        <f t="shared" si="23"/>
        <v>0</v>
      </c>
      <c r="S44" s="245">
        <f t="shared" si="43"/>
        <v>0</v>
      </c>
      <c r="T44" s="245">
        <f t="shared" si="44"/>
        <v>0</v>
      </c>
      <c r="U44" s="245">
        <f t="shared" si="26"/>
        <v>0</v>
      </c>
      <c r="V44" s="245">
        <f t="shared" si="45"/>
        <v>0</v>
      </c>
      <c r="W44" s="245">
        <f t="shared" si="46"/>
        <v>0</v>
      </c>
      <c r="X44" s="245">
        <f t="shared" si="2"/>
        <v>0</v>
      </c>
      <c r="Y44" s="246">
        <f t="shared" si="29"/>
        <v>0</v>
      </c>
      <c r="Z44" s="305" t="str">
        <f t="shared" si="47"/>
        <v/>
      </c>
    </row>
    <row r="45" spans="1:26" ht="15.75" customHeight="1">
      <c r="A45" s="243" t="str">
        <f>GLD!B64</f>
        <v xml:space="preserve">Sewing (Adm Produksi) /staff </v>
      </c>
      <c r="B45" s="418" t="str">
        <f>IF(OR(A45=0,LEFT(A45,2)="Mr",LEFT(A45,2)="Ms",LEFT(A45,3)="Sub",LEFT(A45,5)="Grand",RIGHT(A45,3)="by,"),"",IF(ISERROR(MATCH(A45,'Dept (不許動)'!$S:$S,0)),"NO",""))</f>
        <v/>
      </c>
      <c r="C45" s="243" t="str">
        <f>IF(A45=0,"",IF(ISNA(VLOOKUP(A45,'Dept (不許動)'!$S:$V,2,0)),"",VLOOKUP(A45,'Dept (不許動)'!$S:$V,2,0)))</f>
        <v>IDL</v>
      </c>
      <c r="D45" s="243" t="str">
        <f>IF(A45=0,"",IF(ISNA(VLOOKUP(A45,'Dept (不許動)'!$S:$V,3,0)),"",VLOOKUP(A45,'Dept (不許動)'!$S:$V,3,0)))</f>
        <v>IDL Sewing</v>
      </c>
      <c r="E45" s="243">
        <f>IF(A45=0,"",IF(ISNA(VLOOKUP(A45,'Dept (不許動)'!$S:$V,4,0)),"",VLOOKUP(A45,'Dept (不許動)'!$S:$V,4,0)))</f>
        <v>0</v>
      </c>
      <c r="F45" s="244">
        <f>GLD!$BC64</f>
        <v>3</v>
      </c>
      <c r="G45" s="244">
        <f>GLD!$AT64</f>
        <v>0</v>
      </c>
      <c r="H45" s="244">
        <f>GLD!$AV64</f>
        <v>0</v>
      </c>
      <c r="I45" s="243" t="str">
        <f>IF($D45="Embordiary","GLD6",IF(ISNA(VLOOKUP(A45,'GLD分攤(Chad)'!$B$2:$E$572,3,0)),"",(VLOOKUP(A45,'GLD分攤(Chad)'!$B$9:$E$572,3,0))))</f>
        <v>GLD1</v>
      </c>
      <c r="J45" s="245">
        <f t="shared" si="37"/>
        <v>3</v>
      </c>
      <c r="K45" s="245">
        <f t="shared" si="38"/>
        <v>0</v>
      </c>
      <c r="L45" s="245">
        <f t="shared" si="31"/>
        <v>0</v>
      </c>
      <c r="M45" s="245">
        <f t="shared" si="39"/>
        <v>0</v>
      </c>
      <c r="N45" s="245">
        <f t="shared" si="40"/>
        <v>0</v>
      </c>
      <c r="O45" s="245">
        <f t="shared" si="1"/>
        <v>0</v>
      </c>
      <c r="P45" s="245">
        <f t="shared" si="41"/>
        <v>0</v>
      </c>
      <c r="Q45" s="245">
        <f t="shared" si="42"/>
        <v>0</v>
      </c>
      <c r="R45" s="245">
        <f t="shared" si="23"/>
        <v>0</v>
      </c>
      <c r="S45" s="245">
        <f t="shared" si="43"/>
        <v>0</v>
      </c>
      <c r="T45" s="245">
        <f t="shared" si="44"/>
        <v>0</v>
      </c>
      <c r="U45" s="245">
        <f t="shared" si="26"/>
        <v>0</v>
      </c>
      <c r="V45" s="245">
        <f t="shared" si="45"/>
        <v>0</v>
      </c>
      <c r="W45" s="245">
        <f t="shared" si="46"/>
        <v>0</v>
      </c>
      <c r="X45" s="245">
        <f t="shared" si="2"/>
        <v>0</v>
      </c>
      <c r="Y45" s="246">
        <f t="shared" si="29"/>
        <v>0</v>
      </c>
      <c r="Z45" s="305" t="str">
        <f t="shared" si="47"/>
        <v/>
      </c>
    </row>
    <row r="46" spans="1:26" ht="15.75" customHeight="1">
      <c r="A46" s="243" t="str">
        <f>GLD!B65</f>
        <v>Chief Sewing (2)</v>
      </c>
      <c r="B46" s="418" t="str">
        <f>IF(OR(A46=0,LEFT(A46,2)="Mr",LEFT(A46,2)="Ms",LEFT(A46,3)="Sub",LEFT(A46,5)="Grand",RIGHT(A46,3)="by,"),"",IF(ISERROR(MATCH(A46,'Dept (不許動)'!$S:$S,0)),"NO",""))</f>
        <v/>
      </c>
      <c r="C46" s="243" t="str">
        <f>IF(A46=0,"",IF(ISNA(VLOOKUP(A46,'Dept (不許動)'!$S:$V,2,0)),"",VLOOKUP(A46,'Dept (不許動)'!$S:$V,2,0)))</f>
        <v>IDL</v>
      </c>
      <c r="D46" s="243" t="str">
        <f>IF(A46=0,"",IF(ISNA(VLOOKUP(A46,'Dept (不許動)'!$S:$V,3,0)),"",VLOOKUP(A46,'Dept (不許動)'!$S:$V,3,0)))</f>
        <v>IDL Sewing</v>
      </c>
      <c r="E46" s="243">
        <f>IF(A46=0,"",IF(ISNA(VLOOKUP(A46,'Dept (不許動)'!$S:$V,4,0)),"",VLOOKUP(A46,'Dept (不許動)'!$S:$V,4,0)))</f>
        <v>0</v>
      </c>
      <c r="F46" s="244">
        <f>GLD!$BC65</f>
        <v>8</v>
      </c>
      <c r="G46" s="244">
        <f>GLD!$AT65</f>
        <v>0</v>
      </c>
      <c r="H46" s="244">
        <f>GLD!$AV65</f>
        <v>0</v>
      </c>
      <c r="I46" s="243" t="str">
        <f>IF($D46="Embordiary","GLD6",IF(ISNA(VLOOKUP(A46,'GLD分攤(Chad)'!$B$2:$E$572,3,0)),"",(VLOOKUP(A46,'GLD分攤(Chad)'!$B$9:$E$572,3,0))))</f>
        <v>GLD2</v>
      </c>
      <c r="J46" s="245">
        <f t="shared" si="37"/>
        <v>0</v>
      </c>
      <c r="K46" s="245">
        <f t="shared" si="38"/>
        <v>0</v>
      </c>
      <c r="L46" s="245">
        <f t="shared" si="31"/>
        <v>0</v>
      </c>
      <c r="M46" s="245">
        <f t="shared" si="39"/>
        <v>8</v>
      </c>
      <c r="N46" s="245">
        <f t="shared" si="40"/>
        <v>0</v>
      </c>
      <c r="O46" s="245">
        <f t="shared" si="1"/>
        <v>0</v>
      </c>
      <c r="P46" s="245">
        <f t="shared" si="41"/>
        <v>0</v>
      </c>
      <c r="Q46" s="245">
        <f t="shared" si="42"/>
        <v>0</v>
      </c>
      <c r="R46" s="245">
        <f t="shared" si="23"/>
        <v>0</v>
      </c>
      <c r="S46" s="245">
        <f t="shared" si="43"/>
        <v>0</v>
      </c>
      <c r="T46" s="245">
        <f t="shared" si="44"/>
        <v>0</v>
      </c>
      <c r="U46" s="245">
        <f t="shared" si="26"/>
        <v>0</v>
      </c>
      <c r="V46" s="245">
        <f t="shared" si="45"/>
        <v>0</v>
      </c>
      <c r="W46" s="245">
        <f t="shared" si="46"/>
        <v>0</v>
      </c>
      <c r="X46" s="245">
        <f t="shared" si="2"/>
        <v>0</v>
      </c>
      <c r="Y46" s="246">
        <f t="shared" si="29"/>
        <v>0</v>
      </c>
      <c r="Z46" s="305" t="str">
        <f t="shared" si="47"/>
        <v/>
      </c>
    </row>
    <row r="47" spans="1:26" ht="15.75" customHeight="1">
      <c r="A47" s="243" t="str">
        <f>GLD!B66</f>
        <v>Supervisor Sewing (2)</v>
      </c>
      <c r="B47" s="418" t="str">
        <f>IF(OR(A47=0,LEFT(A47,2)="Mr",LEFT(A47,2)="Ms",LEFT(A47,3)="Sub",LEFT(A47,5)="Grand",RIGHT(A47,3)="by,"),"",IF(ISERROR(MATCH(A47,'Dept (不許動)'!$S:$S,0)),"NO",""))</f>
        <v/>
      </c>
      <c r="C47" s="243" t="str">
        <f>IF(A47=0,"",IF(ISNA(VLOOKUP(A47,'Dept (不許動)'!$S:$V,2,0)),"",VLOOKUP(A47,'Dept (不許動)'!$S:$V,2,0)))</f>
        <v>IDL</v>
      </c>
      <c r="D47" s="243" t="str">
        <f>IF(A47=0,"",IF(ISNA(VLOOKUP(A47,'Dept (不許動)'!$S:$V,3,0)),"",VLOOKUP(A47,'Dept (不許動)'!$S:$V,3,0)))</f>
        <v>IDL Sewing</v>
      </c>
      <c r="E47" s="243">
        <f>IF(A47=0,"",IF(ISNA(VLOOKUP(A47,'Dept (不許動)'!$S:$V,4,0)),"",VLOOKUP(A47,'Dept (不許動)'!$S:$V,4,0)))</f>
        <v>0</v>
      </c>
      <c r="F47" s="244">
        <f>GLD!$BC66</f>
        <v>36</v>
      </c>
      <c r="G47" s="244">
        <f>GLD!$AT66</f>
        <v>0</v>
      </c>
      <c r="H47" s="244">
        <f>GLD!$AV66</f>
        <v>0</v>
      </c>
      <c r="I47" s="243" t="str">
        <f>IF($D47="Embordiary","GLD6",IF(ISNA(VLOOKUP(A47,'GLD分攤(Chad)'!$B$2:$E$572,3,0)),"",(VLOOKUP(A47,'GLD分攤(Chad)'!$B$9:$E$572,3,0))))</f>
        <v>GLD2</v>
      </c>
      <c r="J47" s="245">
        <f t="shared" si="37"/>
        <v>0</v>
      </c>
      <c r="K47" s="245">
        <f t="shared" si="38"/>
        <v>0</v>
      </c>
      <c r="L47" s="245">
        <f t="shared" si="31"/>
        <v>0</v>
      </c>
      <c r="M47" s="245">
        <f t="shared" si="39"/>
        <v>36</v>
      </c>
      <c r="N47" s="245">
        <f t="shared" si="40"/>
        <v>0</v>
      </c>
      <c r="O47" s="245">
        <f t="shared" si="1"/>
        <v>0</v>
      </c>
      <c r="P47" s="245">
        <f t="shared" si="41"/>
        <v>0</v>
      </c>
      <c r="Q47" s="245">
        <f t="shared" si="42"/>
        <v>0</v>
      </c>
      <c r="R47" s="245">
        <f t="shared" si="23"/>
        <v>0</v>
      </c>
      <c r="S47" s="245">
        <f t="shared" si="43"/>
        <v>0</v>
      </c>
      <c r="T47" s="245">
        <f t="shared" si="44"/>
        <v>0</v>
      </c>
      <c r="U47" s="245">
        <f t="shared" si="26"/>
        <v>0</v>
      </c>
      <c r="V47" s="245">
        <f t="shared" si="45"/>
        <v>0</v>
      </c>
      <c r="W47" s="245">
        <f t="shared" si="46"/>
        <v>0</v>
      </c>
      <c r="X47" s="245">
        <f t="shared" si="2"/>
        <v>0</v>
      </c>
      <c r="Y47" s="246">
        <f t="shared" si="29"/>
        <v>0</v>
      </c>
      <c r="Z47" s="305" t="str">
        <f t="shared" si="47"/>
        <v/>
      </c>
    </row>
    <row r="48" spans="1:26" ht="15.75" customHeight="1">
      <c r="A48" s="243" t="str">
        <f>GLD!B67</f>
        <v>Sewing (Adm Produksi)/staff (2)</v>
      </c>
      <c r="B48" s="418" t="str">
        <f>IF(OR(A48=0,LEFT(A48,2)="Mr",LEFT(A48,2)="Ms",LEFT(A48,3)="Sub",LEFT(A48,5)="Grand",RIGHT(A48,3)="by,"),"",IF(ISERROR(MATCH(A48,'Dept (不許動)'!$S:$S,0)),"NO",""))</f>
        <v/>
      </c>
      <c r="C48" s="243" t="str">
        <f>IF(A48=0,"",IF(ISNA(VLOOKUP(A48,'Dept (不許動)'!$S:$V,2,0)),"",VLOOKUP(A48,'Dept (不許動)'!$S:$V,2,0)))</f>
        <v>IDL</v>
      </c>
      <c r="D48" s="243" t="str">
        <f>IF(A48=0,"",IF(ISNA(VLOOKUP(A48,'Dept (不許動)'!$S:$V,3,0)),"",VLOOKUP(A48,'Dept (不許動)'!$S:$V,3,0)))</f>
        <v>IDL Sewing</v>
      </c>
      <c r="E48" s="243">
        <f>IF(A48=0,"",IF(ISNA(VLOOKUP(A48,'Dept (不許動)'!$S:$V,4,0)),"",VLOOKUP(A48,'Dept (不許動)'!$S:$V,4,0)))</f>
        <v>0</v>
      </c>
      <c r="F48" s="244">
        <f>GLD!$BC67</f>
        <v>2</v>
      </c>
      <c r="G48" s="244">
        <f>GLD!$AT67</f>
        <v>0</v>
      </c>
      <c r="H48" s="244">
        <f>GLD!$AV67</f>
        <v>0</v>
      </c>
      <c r="I48" s="243" t="str">
        <f>IF($D48="Embordiary","GLD6",IF(ISNA(VLOOKUP(A48,'GLD分攤(Chad)'!$B$2:$E$572,3,0)),"",(VLOOKUP(A48,'GLD分攤(Chad)'!$B$9:$E$572,3,0))))</f>
        <v>GLD2</v>
      </c>
      <c r="J48" s="245">
        <f t="shared" si="37"/>
        <v>0</v>
      </c>
      <c r="K48" s="245">
        <f t="shared" si="38"/>
        <v>0</v>
      </c>
      <c r="L48" s="245">
        <f t="shared" si="31"/>
        <v>0</v>
      </c>
      <c r="M48" s="245">
        <f t="shared" si="39"/>
        <v>2</v>
      </c>
      <c r="N48" s="245">
        <f t="shared" si="40"/>
        <v>0</v>
      </c>
      <c r="O48" s="245">
        <f t="shared" si="1"/>
        <v>0</v>
      </c>
      <c r="P48" s="245">
        <f t="shared" si="41"/>
        <v>0</v>
      </c>
      <c r="Q48" s="245">
        <f t="shared" si="42"/>
        <v>0</v>
      </c>
      <c r="R48" s="245">
        <f t="shared" si="23"/>
        <v>0</v>
      </c>
      <c r="S48" s="245">
        <f t="shared" si="43"/>
        <v>0</v>
      </c>
      <c r="T48" s="245">
        <f t="shared" si="44"/>
        <v>0</v>
      </c>
      <c r="U48" s="245">
        <f t="shared" si="26"/>
        <v>0</v>
      </c>
      <c r="V48" s="245">
        <f t="shared" si="45"/>
        <v>0</v>
      </c>
      <c r="W48" s="245">
        <f t="shared" si="46"/>
        <v>0</v>
      </c>
      <c r="X48" s="245">
        <f t="shared" si="2"/>
        <v>0</v>
      </c>
      <c r="Y48" s="246">
        <f t="shared" si="29"/>
        <v>0</v>
      </c>
      <c r="Z48" s="305" t="str">
        <f t="shared" si="47"/>
        <v/>
      </c>
    </row>
    <row r="49" spans="1:26" ht="15.75" customHeight="1">
      <c r="A49" s="243" t="str">
        <f>GLD!B68</f>
        <v>Chief Sewing (3)</v>
      </c>
      <c r="B49" s="418" t="str">
        <f>IF(OR(A49=0,LEFT(A49,2)="Mr",LEFT(A49,2)="Ms",LEFT(A49,3)="Sub",LEFT(A49,5)="Grand",RIGHT(A49,3)="by,"),"",IF(ISERROR(MATCH(A49,'Dept (不許動)'!$S:$S,0)),"NO",""))</f>
        <v/>
      </c>
      <c r="C49" s="243" t="str">
        <f>IF(A49=0,"",IF(ISNA(VLOOKUP(A49,'Dept (不許動)'!$S:$V,2,0)),"",VLOOKUP(A49,'Dept (不許動)'!$S:$V,2,0)))</f>
        <v>IDL</v>
      </c>
      <c r="D49" s="243" t="str">
        <f>IF(A49=0,"",IF(ISNA(VLOOKUP(A49,'Dept (不許動)'!$S:$V,3,0)),"",VLOOKUP(A49,'Dept (不許動)'!$S:$V,3,0)))</f>
        <v>IDL Sewing</v>
      </c>
      <c r="E49" s="243">
        <f>IF(A49=0,"",IF(ISNA(VLOOKUP(A49,'Dept (不許動)'!$S:$V,4,0)),"",VLOOKUP(A49,'Dept (不許動)'!$S:$V,4,0)))</f>
        <v>0</v>
      </c>
      <c r="F49" s="244">
        <f>GLD!$BC68</f>
        <v>4</v>
      </c>
      <c r="G49" s="244">
        <f>GLD!$AT68</f>
        <v>0</v>
      </c>
      <c r="H49" s="244">
        <f>GLD!$AV68</f>
        <v>0</v>
      </c>
      <c r="I49" s="243" t="str">
        <f>IF($D49="Embordiary","GLD6",IF(ISNA(VLOOKUP(A49,'GLD分攤(Chad)'!$B$2:$E$572,3,0)),"",(VLOOKUP(A49,'GLD分攤(Chad)'!$B$9:$E$572,3,0))))</f>
        <v>GLD3</v>
      </c>
      <c r="J49" s="245">
        <f t="shared" si="37"/>
        <v>0</v>
      </c>
      <c r="K49" s="245">
        <f t="shared" si="38"/>
        <v>0</v>
      </c>
      <c r="L49" s="245">
        <f t="shared" si="31"/>
        <v>0</v>
      </c>
      <c r="M49" s="245">
        <f t="shared" si="39"/>
        <v>0</v>
      </c>
      <c r="N49" s="245">
        <f t="shared" si="40"/>
        <v>0</v>
      </c>
      <c r="O49" s="245">
        <f t="shared" si="1"/>
        <v>0</v>
      </c>
      <c r="P49" s="245">
        <f t="shared" si="41"/>
        <v>4</v>
      </c>
      <c r="Q49" s="245">
        <f t="shared" si="42"/>
        <v>0</v>
      </c>
      <c r="R49" s="245">
        <f t="shared" si="23"/>
        <v>0</v>
      </c>
      <c r="S49" s="245">
        <f t="shared" si="43"/>
        <v>0</v>
      </c>
      <c r="T49" s="245">
        <f t="shared" si="44"/>
        <v>0</v>
      </c>
      <c r="U49" s="245">
        <f t="shared" si="26"/>
        <v>0</v>
      </c>
      <c r="V49" s="245">
        <f t="shared" si="45"/>
        <v>0</v>
      </c>
      <c r="W49" s="245">
        <f t="shared" si="46"/>
        <v>0</v>
      </c>
      <c r="X49" s="245">
        <f t="shared" si="2"/>
        <v>0</v>
      </c>
      <c r="Y49" s="246">
        <f t="shared" si="29"/>
        <v>0</v>
      </c>
      <c r="Z49" s="305" t="str">
        <f t="shared" si="47"/>
        <v/>
      </c>
    </row>
    <row r="50" spans="1:26" ht="15.75" customHeight="1">
      <c r="A50" s="243" t="str">
        <f>GLD!B69</f>
        <v>Supervisor Sewing (3)</v>
      </c>
      <c r="B50" s="418" t="str">
        <f>IF(OR(A50=0,LEFT(A50,2)="Mr",LEFT(A50,2)="Ms",LEFT(A50,3)="Sub",LEFT(A50,5)="Grand",RIGHT(A50,3)="by,"),"",IF(ISERROR(MATCH(A50,'Dept (不許動)'!$S:$S,0)),"NO",""))</f>
        <v/>
      </c>
      <c r="C50" s="243" t="str">
        <f>IF(A50=0,"",IF(ISNA(VLOOKUP(A50,'Dept (不許動)'!$S:$V,2,0)),"",VLOOKUP(A50,'Dept (不許動)'!$S:$V,2,0)))</f>
        <v>IDL</v>
      </c>
      <c r="D50" s="243" t="str">
        <f>IF(A50=0,"",IF(ISNA(VLOOKUP(A50,'Dept (不許動)'!$S:$V,3,0)),"",VLOOKUP(A50,'Dept (不許動)'!$S:$V,3,0)))</f>
        <v>IDL Sewing</v>
      </c>
      <c r="E50" s="243">
        <f>IF(A50=0,"",IF(ISNA(VLOOKUP(A50,'Dept (不許動)'!$S:$V,4,0)),"",VLOOKUP(A50,'Dept (不許動)'!$S:$V,4,0)))</f>
        <v>0</v>
      </c>
      <c r="F50" s="244">
        <f>GLD!$BC69</f>
        <v>15</v>
      </c>
      <c r="G50" s="244">
        <f>GLD!$AT69</f>
        <v>0</v>
      </c>
      <c r="H50" s="244">
        <f>GLD!$AV69</f>
        <v>0</v>
      </c>
      <c r="I50" s="243" t="str">
        <f>IF($D50="Embordiary","GLD6",IF(ISNA(VLOOKUP(A50,'GLD分攤(Chad)'!$B$2:$E$572,3,0)),"",(VLOOKUP(A50,'GLD分攤(Chad)'!$B$9:$E$572,3,0))))</f>
        <v>GLD3</v>
      </c>
      <c r="J50" s="245">
        <f t="shared" si="37"/>
        <v>0</v>
      </c>
      <c r="K50" s="245">
        <f t="shared" si="38"/>
        <v>0</v>
      </c>
      <c r="L50" s="245">
        <f t="shared" si="31"/>
        <v>0</v>
      </c>
      <c r="M50" s="245">
        <f t="shared" si="39"/>
        <v>0</v>
      </c>
      <c r="N50" s="245">
        <f t="shared" si="40"/>
        <v>0</v>
      </c>
      <c r="O50" s="245">
        <f t="shared" si="1"/>
        <v>0</v>
      </c>
      <c r="P50" s="245">
        <f t="shared" si="41"/>
        <v>15</v>
      </c>
      <c r="Q50" s="245">
        <f t="shared" si="42"/>
        <v>0</v>
      </c>
      <c r="R50" s="245">
        <f t="shared" si="23"/>
        <v>0</v>
      </c>
      <c r="S50" s="245">
        <f t="shared" si="43"/>
        <v>0</v>
      </c>
      <c r="T50" s="245">
        <f t="shared" si="44"/>
        <v>0</v>
      </c>
      <c r="U50" s="245">
        <f t="shared" si="26"/>
        <v>0</v>
      </c>
      <c r="V50" s="245">
        <f t="shared" si="45"/>
        <v>0</v>
      </c>
      <c r="W50" s="245">
        <f t="shared" si="46"/>
        <v>0</v>
      </c>
      <c r="X50" s="245">
        <f t="shared" si="2"/>
        <v>0</v>
      </c>
      <c r="Y50" s="246">
        <f t="shared" si="29"/>
        <v>0</v>
      </c>
      <c r="Z50" s="305" t="str">
        <f t="shared" si="47"/>
        <v/>
      </c>
    </row>
    <row r="51" spans="1:26" ht="15.75" customHeight="1">
      <c r="A51" s="243" t="str">
        <f>GLD!B70</f>
        <v>Sewing (Adm Produksi)/staff (3)</v>
      </c>
      <c r="B51" s="418" t="str">
        <f>IF(OR(A51=0,LEFT(A51,2)="Mr",LEFT(A51,2)="Ms",LEFT(A51,3)="Sub",LEFT(A51,5)="Grand",RIGHT(A51,3)="by,"),"",IF(ISERROR(MATCH(A51,'Dept (不許動)'!$S:$S,0)),"NO",""))</f>
        <v/>
      </c>
      <c r="C51" s="243" t="str">
        <f>IF(A51=0,"",IF(ISNA(VLOOKUP(A51,'Dept (不許動)'!$S:$V,2,0)),"",VLOOKUP(A51,'Dept (不許動)'!$S:$V,2,0)))</f>
        <v>IDL</v>
      </c>
      <c r="D51" s="243" t="str">
        <f>IF(A51=0,"",IF(ISNA(VLOOKUP(A51,'Dept (不許動)'!$S:$V,3,0)),"",VLOOKUP(A51,'Dept (不許動)'!$S:$V,3,0)))</f>
        <v>IDL Sewing</v>
      </c>
      <c r="E51" s="243">
        <f>IF(A51=0,"",IF(ISNA(VLOOKUP(A51,'Dept (不許動)'!$S:$V,4,0)),"",VLOOKUP(A51,'Dept (不許動)'!$S:$V,4,0)))</f>
        <v>0</v>
      </c>
      <c r="F51" s="244">
        <f>GLD!$BC70</f>
        <v>2</v>
      </c>
      <c r="G51" s="244">
        <f>GLD!$AT70</f>
        <v>0</v>
      </c>
      <c r="H51" s="244">
        <f>GLD!$AV70</f>
        <v>0</v>
      </c>
      <c r="I51" s="243" t="str">
        <f>IF($D51="Embordiary","GLD6",IF(ISNA(VLOOKUP(A51,'GLD分攤(Chad)'!$B$2:$E$572,3,0)),"",(VLOOKUP(A51,'GLD分攤(Chad)'!$B$9:$E$572,3,0))))</f>
        <v>GLD3</v>
      </c>
      <c r="J51" s="245">
        <f t="shared" si="37"/>
        <v>0</v>
      </c>
      <c r="K51" s="245">
        <f t="shared" si="38"/>
        <v>0</v>
      </c>
      <c r="L51" s="245">
        <f t="shared" si="31"/>
        <v>0</v>
      </c>
      <c r="M51" s="245">
        <f t="shared" si="39"/>
        <v>0</v>
      </c>
      <c r="N51" s="245">
        <f t="shared" si="40"/>
        <v>0</v>
      </c>
      <c r="O51" s="245">
        <f t="shared" si="1"/>
        <v>0</v>
      </c>
      <c r="P51" s="245">
        <f t="shared" si="41"/>
        <v>2</v>
      </c>
      <c r="Q51" s="245">
        <f t="shared" si="42"/>
        <v>0</v>
      </c>
      <c r="R51" s="245">
        <f t="shared" si="23"/>
        <v>0</v>
      </c>
      <c r="S51" s="245">
        <f t="shared" si="43"/>
        <v>0</v>
      </c>
      <c r="T51" s="245">
        <f t="shared" si="44"/>
        <v>0</v>
      </c>
      <c r="U51" s="245">
        <f t="shared" si="26"/>
        <v>0</v>
      </c>
      <c r="V51" s="245">
        <f t="shared" si="45"/>
        <v>0</v>
      </c>
      <c r="W51" s="245">
        <f t="shared" si="46"/>
        <v>0</v>
      </c>
      <c r="X51" s="245">
        <f t="shared" si="2"/>
        <v>0</v>
      </c>
      <c r="Y51" s="246">
        <f t="shared" si="29"/>
        <v>0</v>
      </c>
      <c r="Z51" s="305" t="str">
        <f t="shared" si="47"/>
        <v/>
      </c>
    </row>
    <row r="52" spans="1:26" ht="15.75" customHeight="1">
      <c r="A52" s="243" t="str">
        <f>GLD!B71</f>
        <v>Chief Sewing (5)</v>
      </c>
      <c r="B52" s="418" t="str">
        <f>IF(OR(A52=0,LEFT(A52,2)="Mr",LEFT(A52,2)="Ms",LEFT(A52,3)="Sub",LEFT(A52,5)="Grand",RIGHT(A52,3)="by,"),"",IF(ISERROR(MATCH(A52,'Dept (不許動)'!$S:$S,0)),"NO",""))</f>
        <v/>
      </c>
      <c r="C52" s="243" t="str">
        <f>IF(A52=0,"",IF(ISNA(VLOOKUP(A52,'Dept (不許動)'!$S:$V,2,0)),"",VLOOKUP(A52,'Dept (不許動)'!$S:$V,2,0)))</f>
        <v>IDL</v>
      </c>
      <c r="D52" s="243" t="str">
        <f>IF(A52=0,"",IF(ISNA(VLOOKUP(A52,'Dept (不許動)'!$S:$V,3,0)),"",VLOOKUP(A52,'Dept (不許動)'!$S:$V,3,0)))</f>
        <v>IDL Sewing</v>
      </c>
      <c r="E52" s="243">
        <f>IF(A52=0,"",IF(ISNA(VLOOKUP(A52,'Dept (不許動)'!$S:$V,4,0)),"",VLOOKUP(A52,'Dept (不許動)'!$S:$V,4,0)))</f>
        <v>0</v>
      </c>
      <c r="F52" s="244">
        <f>GLD!$BC71</f>
        <v>4</v>
      </c>
      <c r="G52" s="244">
        <f>GLD!$AT71</f>
        <v>0</v>
      </c>
      <c r="H52" s="244">
        <f>GLD!$AV71</f>
        <v>0</v>
      </c>
      <c r="I52" s="243" t="str">
        <f>IF($D52="Embordiary","GLD6",IF(ISNA(VLOOKUP(A52,'GLD分攤(Chad)'!$B$2:$E$572,3,0)),"",(VLOOKUP(A52,'GLD分攤(Chad)'!$B$9:$E$572,3,0))))</f>
        <v>GLD5</v>
      </c>
      <c r="J52" s="245">
        <f t="shared" si="37"/>
        <v>0</v>
      </c>
      <c r="K52" s="245">
        <f t="shared" si="38"/>
        <v>0</v>
      </c>
      <c r="L52" s="245">
        <f t="shared" si="31"/>
        <v>0</v>
      </c>
      <c r="M52" s="245">
        <f t="shared" si="39"/>
        <v>0</v>
      </c>
      <c r="N52" s="245">
        <f t="shared" si="40"/>
        <v>0</v>
      </c>
      <c r="O52" s="245">
        <f t="shared" si="1"/>
        <v>0</v>
      </c>
      <c r="P52" s="245">
        <f t="shared" si="41"/>
        <v>0</v>
      </c>
      <c r="Q52" s="245">
        <f t="shared" si="42"/>
        <v>0</v>
      </c>
      <c r="R52" s="245">
        <f t="shared" si="23"/>
        <v>0</v>
      </c>
      <c r="S52" s="245">
        <f t="shared" si="43"/>
        <v>4</v>
      </c>
      <c r="T52" s="245">
        <f t="shared" si="44"/>
        <v>0</v>
      </c>
      <c r="U52" s="245">
        <f t="shared" si="26"/>
        <v>0</v>
      </c>
      <c r="V52" s="245">
        <f t="shared" si="45"/>
        <v>0</v>
      </c>
      <c r="W52" s="245">
        <f t="shared" si="46"/>
        <v>0</v>
      </c>
      <c r="X52" s="245">
        <f t="shared" si="2"/>
        <v>0</v>
      </c>
      <c r="Y52" s="246">
        <f t="shared" si="29"/>
        <v>0</v>
      </c>
      <c r="Z52" s="305" t="str">
        <f t="shared" si="47"/>
        <v/>
      </c>
    </row>
    <row r="53" spans="1:26" ht="15.75" customHeight="1">
      <c r="A53" s="243" t="str">
        <f>GLD!B72</f>
        <v>Supervisor Sewing (5)</v>
      </c>
      <c r="B53" s="418" t="str">
        <f>IF(OR(A53=0,LEFT(A53,2)="Mr",LEFT(A53,2)="Ms",LEFT(A53,3)="Sub",LEFT(A53,5)="Grand",RIGHT(A53,3)="by,"),"",IF(ISERROR(MATCH(A53,'Dept (不許動)'!$S:$S,0)),"NO",""))</f>
        <v/>
      </c>
      <c r="C53" s="243" t="str">
        <f>IF(A53=0,"",IF(ISNA(VLOOKUP(A53,'Dept (不許動)'!$S:$V,2,0)),"",VLOOKUP(A53,'Dept (不許動)'!$S:$V,2,0)))</f>
        <v>IDL</v>
      </c>
      <c r="D53" s="243" t="str">
        <f>IF(A53=0,"",IF(ISNA(VLOOKUP(A53,'Dept (不許動)'!$S:$V,3,0)),"",VLOOKUP(A53,'Dept (不許動)'!$S:$V,3,0)))</f>
        <v>IDL Sewing</v>
      </c>
      <c r="E53" s="243">
        <f>IF(A53=0,"",IF(ISNA(VLOOKUP(A53,'Dept (不許動)'!$S:$V,4,0)),"",VLOOKUP(A53,'Dept (不許動)'!$S:$V,4,0)))</f>
        <v>0</v>
      </c>
      <c r="F53" s="244">
        <f>GLD!$BC72</f>
        <v>19</v>
      </c>
      <c r="G53" s="244">
        <f>GLD!$AT72</f>
        <v>0</v>
      </c>
      <c r="H53" s="244">
        <f>GLD!$AV72</f>
        <v>0</v>
      </c>
      <c r="I53" s="243" t="str">
        <f>IF($D53="Embordiary","GLD6",IF(ISNA(VLOOKUP(A53,'GLD分攤(Chad)'!$B$2:$E$572,3,0)),"",(VLOOKUP(A53,'GLD分攤(Chad)'!$B$9:$E$572,3,0))))</f>
        <v>GLD5</v>
      </c>
      <c r="J53" s="245">
        <f t="shared" si="37"/>
        <v>0</v>
      </c>
      <c r="K53" s="245">
        <f t="shared" si="38"/>
        <v>0</v>
      </c>
      <c r="L53" s="245">
        <f t="shared" si="31"/>
        <v>0</v>
      </c>
      <c r="M53" s="245">
        <f t="shared" si="39"/>
        <v>0</v>
      </c>
      <c r="N53" s="245">
        <f t="shared" si="40"/>
        <v>0</v>
      </c>
      <c r="O53" s="245">
        <f t="shared" si="1"/>
        <v>0</v>
      </c>
      <c r="P53" s="245">
        <f t="shared" si="41"/>
        <v>0</v>
      </c>
      <c r="Q53" s="245">
        <f t="shared" si="42"/>
        <v>0</v>
      </c>
      <c r="R53" s="245">
        <f t="shared" si="23"/>
        <v>0</v>
      </c>
      <c r="S53" s="245">
        <f t="shared" si="43"/>
        <v>19</v>
      </c>
      <c r="T53" s="245">
        <f t="shared" si="44"/>
        <v>0</v>
      </c>
      <c r="U53" s="245">
        <f t="shared" si="26"/>
        <v>0</v>
      </c>
      <c r="V53" s="245">
        <f t="shared" si="45"/>
        <v>0</v>
      </c>
      <c r="W53" s="245">
        <f t="shared" si="46"/>
        <v>0</v>
      </c>
      <c r="X53" s="245">
        <f t="shared" si="2"/>
        <v>0</v>
      </c>
      <c r="Y53" s="246">
        <f t="shared" si="29"/>
        <v>0</v>
      </c>
      <c r="Z53" s="305" t="str">
        <f t="shared" si="47"/>
        <v/>
      </c>
    </row>
    <row r="54" spans="1:26" ht="15.75" customHeight="1">
      <c r="A54" s="243" t="str">
        <f>GLD!B73</f>
        <v>Sewing (Adm Produksi)/staff (5)</v>
      </c>
      <c r="B54" s="418" t="str">
        <f>IF(OR(A54=0,LEFT(A54,2)="Mr",LEFT(A54,2)="Ms",LEFT(A54,3)="Sub",LEFT(A54,5)="Grand",RIGHT(A54,3)="by,"),"",IF(ISERROR(MATCH(A54,'Dept (不許動)'!$S:$S,0)),"NO",""))</f>
        <v/>
      </c>
      <c r="C54" s="243" t="str">
        <f>IF(A54=0,"",IF(ISNA(VLOOKUP(A54,'Dept (不許動)'!$S:$V,2,0)),"",VLOOKUP(A54,'Dept (不許動)'!$S:$V,2,0)))</f>
        <v>IDL</v>
      </c>
      <c r="D54" s="243" t="str">
        <f>IF(A54=0,"",IF(ISNA(VLOOKUP(A54,'Dept (不許動)'!$S:$V,3,0)),"",VLOOKUP(A54,'Dept (不許動)'!$S:$V,3,0)))</f>
        <v>IDL Sewing</v>
      </c>
      <c r="E54" s="243">
        <f>IF(A54=0,"",IF(ISNA(VLOOKUP(A54,'Dept (不許動)'!$S:$V,4,0)),"",VLOOKUP(A54,'Dept (不許動)'!$S:$V,4,0)))</f>
        <v>0</v>
      </c>
      <c r="F54" s="244">
        <f>GLD!$BC73</f>
        <v>2</v>
      </c>
      <c r="G54" s="244">
        <f>GLD!$AT73</f>
        <v>0</v>
      </c>
      <c r="H54" s="244">
        <f>GLD!$AV73</f>
        <v>0</v>
      </c>
      <c r="I54" s="243" t="str">
        <f>IF($D54="Embordiary","GLD6",IF(ISNA(VLOOKUP(A54,'GLD分攤(Chad)'!$B$2:$E$572,3,0)),"",(VLOOKUP(A54,'GLD分攤(Chad)'!$B$9:$E$572,3,0))))</f>
        <v>GLD5</v>
      </c>
      <c r="J54" s="245">
        <f t="shared" si="37"/>
        <v>0</v>
      </c>
      <c r="K54" s="245">
        <f t="shared" si="38"/>
        <v>0</v>
      </c>
      <c r="L54" s="245">
        <f t="shared" si="31"/>
        <v>0</v>
      </c>
      <c r="M54" s="245">
        <f t="shared" si="39"/>
        <v>0</v>
      </c>
      <c r="N54" s="245">
        <f t="shared" si="40"/>
        <v>0</v>
      </c>
      <c r="O54" s="245">
        <f t="shared" si="1"/>
        <v>0</v>
      </c>
      <c r="P54" s="245">
        <f t="shared" si="41"/>
        <v>0</v>
      </c>
      <c r="Q54" s="245">
        <f t="shared" si="42"/>
        <v>0</v>
      </c>
      <c r="R54" s="245">
        <f t="shared" si="23"/>
        <v>0</v>
      </c>
      <c r="S54" s="245">
        <f t="shared" si="43"/>
        <v>2</v>
      </c>
      <c r="T54" s="245">
        <f t="shared" si="44"/>
        <v>0</v>
      </c>
      <c r="U54" s="245">
        <f t="shared" si="26"/>
        <v>0</v>
      </c>
      <c r="V54" s="245">
        <f t="shared" si="45"/>
        <v>0</v>
      </c>
      <c r="W54" s="245">
        <f t="shared" si="46"/>
        <v>0</v>
      </c>
      <c r="X54" s="245">
        <f t="shared" si="2"/>
        <v>0</v>
      </c>
      <c r="Y54" s="246">
        <f t="shared" si="29"/>
        <v>0</v>
      </c>
      <c r="Z54" s="305" t="str">
        <f t="shared" si="47"/>
        <v/>
      </c>
    </row>
    <row r="55" spans="1:26" ht="15.75" customHeight="1">
      <c r="A55" s="243" t="str">
        <f>GLD!B74</f>
        <v>Chief Sewing (6)</v>
      </c>
      <c r="B55" s="418" t="str">
        <f>IF(OR(A55=0,LEFT(A55,2)="Mr",LEFT(A55,2)="Ms",LEFT(A55,3)="Sub",LEFT(A55,5)="Grand",RIGHT(A55,3)="by,"),"",IF(ISERROR(MATCH(A55,'Dept (不許動)'!$S:$S,0)),"NO",""))</f>
        <v/>
      </c>
      <c r="C55" s="243" t="str">
        <f>IF(A55=0,"",IF(ISNA(VLOOKUP(A55,'Dept (不許動)'!$S:$V,2,0)),"",VLOOKUP(A55,'Dept (不許動)'!$S:$V,2,0)))</f>
        <v>IDL</v>
      </c>
      <c r="D55" s="243" t="str">
        <f>IF(A55=0,"",IF(ISNA(VLOOKUP(A55,'Dept (不許動)'!$S:$V,3,0)),"",VLOOKUP(A55,'Dept (不許動)'!$S:$V,3,0)))</f>
        <v>IDL sewing</v>
      </c>
      <c r="E55" s="243">
        <f>IF(A55=0,"",IF(ISNA(VLOOKUP(A55,'Dept (不許動)'!$S:$V,4,0)),"",VLOOKUP(A55,'Dept (不許動)'!$S:$V,4,0)))</f>
        <v>0</v>
      </c>
      <c r="F55" s="244">
        <f>GLD!$BC74</f>
        <v>4</v>
      </c>
      <c r="G55" s="244">
        <f>GLD!$AT74</f>
        <v>0</v>
      </c>
      <c r="H55" s="244">
        <f>GLD!$AV74</f>
        <v>0</v>
      </c>
      <c r="I55" s="243" t="str">
        <f>IF($D55="Embordiary","GLD6",IF(ISNA(VLOOKUP(A55,'GLD分攤(Chad)'!$B$2:$E$572,3,0)),"",(VLOOKUP(A55,'GLD分攤(Chad)'!$B$9:$E$572,3,0))))</f>
        <v>GLD6</v>
      </c>
      <c r="J55" s="245">
        <f t="shared" si="37"/>
        <v>0</v>
      </c>
      <c r="K55" s="245">
        <f t="shared" si="38"/>
        <v>0</v>
      </c>
      <c r="L55" s="245">
        <f t="shared" si="31"/>
        <v>0</v>
      </c>
      <c r="M55" s="245">
        <f t="shared" si="39"/>
        <v>0</v>
      </c>
      <c r="N55" s="245">
        <f t="shared" si="40"/>
        <v>0</v>
      </c>
      <c r="O55" s="245">
        <f t="shared" si="1"/>
        <v>0</v>
      </c>
      <c r="P55" s="245">
        <f t="shared" si="41"/>
        <v>0</v>
      </c>
      <c r="Q55" s="245">
        <f t="shared" si="42"/>
        <v>0</v>
      </c>
      <c r="R55" s="245">
        <f t="shared" si="23"/>
        <v>0</v>
      </c>
      <c r="S55" s="245">
        <f t="shared" si="43"/>
        <v>0</v>
      </c>
      <c r="T55" s="245">
        <f t="shared" si="44"/>
        <v>0</v>
      </c>
      <c r="U55" s="245">
        <f t="shared" si="26"/>
        <v>0</v>
      </c>
      <c r="V55" s="245">
        <f t="shared" si="45"/>
        <v>4</v>
      </c>
      <c r="W55" s="245">
        <f t="shared" si="46"/>
        <v>0</v>
      </c>
      <c r="X55" s="245">
        <f t="shared" si="2"/>
        <v>0</v>
      </c>
      <c r="Y55" s="246">
        <f t="shared" si="29"/>
        <v>0</v>
      </c>
      <c r="Z55" s="305" t="str">
        <f t="shared" si="47"/>
        <v/>
      </c>
    </row>
    <row r="56" spans="1:26" ht="15.75" customHeight="1">
      <c r="A56" s="243" t="str">
        <f>GLD!B75</f>
        <v>Supervisor Sewing (6)</v>
      </c>
      <c r="B56" s="418" t="str">
        <f>IF(OR(A56=0,LEFT(A56,2)="Mr",LEFT(A56,2)="Ms",LEFT(A56,3)="Sub",LEFT(A56,5)="Grand",RIGHT(A56,3)="by,"),"",IF(ISERROR(MATCH(A56,'Dept (不許動)'!$S:$S,0)),"NO",""))</f>
        <v/>
      </c>
      <c r="C56" s="243" t="str">
        <f>IF(A56=0,"",IF(ISNA(VLOOKUP(A56,'Dept (不許動)'!$S:$V,2,0)),"",VLOOKUP(A56,'Dept (不許動)'!$S:$V,2,0)))</f>
        <v>IDL</v>
      </c>
      <c r="D56" s="243" t="str">
        <f>IF(A56=0,"",IF(ISNA(VLOOKUP(A56,'Dept (不許動)'!$S:$V,3,0)),"",VLOOKUP(A56,'Dept (不許動)'!$S:$V,3,0)))</f>
        <v>IDL sewing</v>
      </c>
      <c r="E56" s="243">
        <f>IF(A56=0,"",IF(ISNA(VLOOKUP(A56,'Dept (不許動)'!$S:$V,4,0)),"",VLOOKUP(A56,'Dept (不許動)'!$S:$V,4,0)))</f>
        <v>0</v>
      </c>
      <c r="F56" s="244">
        <f>GLD!$BC75</f>
        <v>19</v>
      </c>
      <c r="G56" s="244">
        <f>GLD!$AT75</f>
        <v>0</v>
      </c>
      <c r="H56" s="244">
        <f>GLD!$AV75</f>
        <v>0</v>
      </c>
      <c r="I56" s="243" t="str">
        <f>IF($D56="Embordiary","GLD6",IF(ISNA(VLOOKUP(A56,'GLD分攤(Chad)'!$B$2:$E$572,3,0)),"",(VLOOKUP(A56,'GLD分攤(Chad)'!$B$9:$E$572,3,0))))</f>
        <v>GLD6</v>
      </c>
      <c r="J56" s="245">
        <f t="shared" si="37"/>
        <v>0</v>
      </c>
      <c r="K56" s="245">
        <f t="shared" si="38"/>
        <v>0</v>
      </c>
      <c r="L56" s="245">
        <f t="shared" si="31"/>
        <v>0</v>
      </c>
      <c r="M56" s="245">
        <f t="shared" si="39"/>
        <v>0</v>
      </c>
      <c r="N56" s="245">
        <f t="shared" si="40"/>
        <v>0</v>
      </c>
      <c r="O56" s="245">
        <f t="shared" si="1"/>
        <v>0</v>
      </c>
      <c r="P56" s="245">
        <f t="shared" si="41"/>
        <v>0</v>
      </c>
      <c r="Q56" s="245">
        <f t="shared" si="42"/>
        <v>0</v>
      </c>
      <c r="R56" s="245">
        <f t="shared" si="23"/>
        <v>0</v>
      </c>
      <c r="S56" s="245">
        <f t="shared" si="43"/>
        <v>0</v>
      </c>
      <c r="T56" s="245">
        <f t="shared" si="44"/>
        <v>0</v>
      </c>
      <c r="U56" s="245">
        <f t="shared" si="26"/>
        <v>0</v>
      </c>
      <c r="V56" s="245">
        <f t="shared" si="45"/>
        <v>19</v>
      </c>
      <c r="W56" s="245">
        <f t="shared" si="46"/>
        <v>0</v>
      </c>
      <c r="X56" s="245">
        <f t="shared" si="2"/>
        <v>0</v>
      </c>
      <c r="Y56" s="246">
        <f t="shared" si="29"/>
        <v>0</v>
      </c>
      <c r="Z56" s="305" t="str">
        <f t="shared" si="47"/>
        <v/>
      </c>
    </row>
    <row r="57" spans="1:26" ht="15.75" customHeight="1">
      <c r="A57" s="243" t="str">
        <f>GLD!B76</f>
        <v>Sewing (Adm Produksi)/staff (6)</v>
      </c>
      <c r="B57" s="418" t="str">
        <f>IF(OR(A57=0,LEFT(A57,2)="Mr",LEFT(A57,2)="Ms",LEFT(A57,3)="Sub",LEFT(A57,5)="Grand",RIGHT(A57,3)="by,"),"",IF(ISERROR(MATCH(A57,'Dept (不許動)'!$S:$S,0)),"NO",""))</f>
        <v/>
      </c>
      <c r="C57" s="243" t="str">
        <f>IF(A57=0,"",IF(ISNA(VLOOKUP(A57,'Dept (不許動)'!$S:$V,2,0)),"",VLOOKUP(A57,'Dept (不許動)'!$S:$V,2,0)))</f>
        <v>IDL</v>
      </c>
      <c r="D57" s="243" t="str">
        <f>IF(A57=0,"",IF(ISNA(VLOOKUP(A57,'Dept (不許動)'!$S:$V,3,0)),"",VLOOKUP(A57,'Dept (不許動)'!$S:$V,3,0)))</f>
        <v>IDL sewing</v>
      </c>
      <c r="E57" s="243">
        <f>IF(A57=0,"",IF(ISNA(VLOOKUP(A57,'Dept (不許動)'!$S:$V,4,0)),"",VLOOKUP(A57,'Dept (不許動)'!$S:$V,4,0)))</f>
        <v>0</v>
      </c>
      <c r="F57" s="244">
        <f>GLD!$BC76</f>
        <v>2</v>
      </c>
      <c r="G57" s="244">
        <f>GLD!$AT76</f>
        <v>0</v>
      </c>
      <c r="H57" s="244">
        <f>GLD!$AV76</f>
        <v>0</v>
      </c>
      <c r="I57" s="243" t="str">
        <f>IF($D57="Embordiary","GLD6",IF(ISNA(VLOOKUP(A57,'GLD分攤(Chad)'!$B$2:$E$572,3,0)),"",(VLOOKUP(A57,'GLD分攤(Chad)'!$B$9:$E$572,3,0))))</f>
        <v>GLD6</v>
      </c>
      <c r="J57" s="245">
        <f t="shared" si="37"/>
        <v>0</v>
      </c>
      <c r="K57" s="245">
        <f t="shared" si="38"/>
        <v>0</v>
      </c>
      <c r="L57" s="245">
        <f t="shared" si="31"/>
        <v>0</v>
      </c>
      <c r="M57" s="245">
        <f t="shared" si="39"/>
        <v>0</v>
      </c>
      <c r="N57" s="245">
        <f t="shared" si="40"/>
        <v>0</v>
      </c>
      <c r="O57" s="245">
        <f t="shared" si="1"/>
        <v>0</v>
      </c>
      <c r="P57" s="245">
        <f t="shared" si="41"/>
        <v>0</v>
      </c>
      <c r="Q57" s="245">
        <f t="shared" si="42"/>
        <v>0</v>
      </c>
      <c r="R57" s="245">
        <f t="shared" si="23"/>
        <v>0</v>
      </c>
      <c r="S57" s="245">
        <f t="shared" si="43"/>
        <v>0</v>
      </c>
      <c r="T57" s="245">
        <f t="shared" si="44"/>
        <v>0</v>
      </c>
      <c r="U57" s="245">
        <f t="shared" si="26"/>
        <v>0</v>
      </c>
      <c r="V57" s="245">
        <f t="shared" si="45"/>
        <v>2</v>
      </c>
      <c r="W57" s="245">
        <f t="shared" si="46"/>
        <v>0</v>
      </c>
      <c r="X57" s="245">
        <f t="shared" si="2"/>
        <v>0</v>
      </c>
      <c r="Y57" s="246">
        <f t="shared" si="29"/>
        <v>0</v>
      </c>
      <c r="Z57" s="305" t="str">
        <f t="shared" si="47"/>
        <v/>
      </c>
    </row>
    <row r="58" spans="1:26" ht="15.75" customHeight="1">
      <c r="A58" s="243" t="str">
        <f>GLD!B77</f>
        <v>GLD1-Sewing Line -1</v>
      </c>
      <c r="B58" s="418" t="str">
        <f>IF(OR(A58=0,LEFT(A58,2)="Mr",LEFT(A58,2)="Ms",LEFT(A58,3)="Sub",LEFT(A58,5)="Grand",RIGHT(A58,3)="by,"),"",IF(ISERROR(MATCH(A58,'Dept (不許動)'!$S:$S,0)),"NO",""))</f>
        <v/>
      </c>
      <c r="C58" s="243" t="str">
        <f>IF(A58=0,"",IF(ISNA(VLOOKUP(A58,'Dept (不許動)'!$S:$V,2,0)),"",VLOOKUP(A58,'Dept (不許動)'!$S:$V,2,0)))</f>
        <v>DL</v>
      </c>
      <c r="D58" s="243" t="str">
        <f>IF(A58=0,"",IF(ISNA(VLOOKUP(A58,'Dept (不許動)'!$S:$V,3,0)),"",VLOOKUP(A58,'Dept (不許動)'!$S:$V,3,0)))</f>
        <v>Sewing</v>
      </c>
      <c r="E58" s="243">
        <f>IF(A58=0,"",IF(ISNA(VLOOKUP(A58,'Dept (不許動)'!$S:$V,4,0)),"",VLOOKUP(A58,'Dept (不許動)'!$S:$V,4,0)))</f>
        <v>0</v>
      </c>
      <c r="F58" s="244">
        <f>GLD!$BC77</f>
        <v>38</v>
      </c>
      <c r="G58" s="244">
        <f>GLD!$AT77</f>
        <v>0</v>
      </c>
      <c r="H58" s="244">
        <f>GLD!$AV77</f>
        <v>0</v>
      </c>
      <c r="I58" s="243" t="str">
        <f>IF($D58="Embordiary","GLD6",IF(ISNA(VLOOKUP(A58,'GLD分攤(Chad)'!$B$2:$E$572,3,0)),"",(VLOOKUP(A58,'GLD分攤(Chad)'!$B$9:$E$572,3,0))))</f>
        <v>GLD1</v>
      </c>
      <c r="J58" s="245">
        <f t="shared" si="37"/>
        <v>38</v>
      </c>
      <c r="K58" s="245">
        <f t="shared" si="38"/>
        <v>0</v>
      </c>
      <c r="L58" s="245">
        <f t="shared" si="31"/>
        <v>0</v>
      </c>
      <c r="M58" s="245">
        <f t="shared" si="39"/>
        <v>0</v>
      </c>
      <c r="N58" s="245">
        <f t="shared" si="40"/>
        <v>0</v>
      </c>
      <c r="O58" s="245">
        <f t="shared" si="1"/>
        <v>0</v>
      </c>
      <c r="P58" s="245">
        <f t="shared" si="41"/>
        <v>0</v>
      </c>
      <c r="Q58" s="245">
        <f t="shared" si="42"/>
        <v>0</v>
      </c>
      <c r="R58" s="245">
        <f t="shared" si="23"/>
        <v>0</v>
      </c>
      <c r="S58" s="245">
        <f t="shared" si="43"/>
        <v>0</v>
      </c>
      <c r="T58" s="245">
        <f t="shared" si="44"/>
        <v>0</v>
      </c>
      <c r="U58" s="245">
        <f t="shared" si="26"/>
        <v>0</v>
      </c>
      <c r="V58" s="245">
        <f t="shared" si="45"/>
        <v>0</v>
      </c>
      <c r="W58" s="245">
        <f t="shared" si="46"/>
        <v>0</v>
      </c>
      <c r="X58" s="245">
        <f t="shared" si="2"/>
        <v>0</v>
      </c>
      <c r="Y58" s="246">
        <f t="shared" si="29"/>
        <v>0</v>
      </c>
      <c r="Z58" s="305" t="str">
        <f t="shared" si="47"/>
        <v/>
      </c>
    </row>
    <row r="59" spans="1:26" ht="15.75" customHeight="1">
      <c r="A59" s="243" t="str">
        <f>GLD!B78</f>
        <v>GLD1-Sewing Line -2</v>
      </c>
      <c r="B59" s="418" t="str">
        <f>IF(OR(A59=0,LEFT(A59,2)="Mr",LEFT(A59,2)="Ms",LEFT(A59,3)="Sub",LEFT(A59,5)="Grand",RIGHT(A59,3)="by,"),"",IF(ISERROR(MATCH(A59,'Dept (不許動)'!$S:$S,0)),"NO",""))</f>
        <v/>
      </c>
      <c r="C59" s="243" t="str">
        <f>IF(A59=0,"",IF(ISNA(VLOOKUP(A59,'Dept (不許動)'!$S:$V,2,0)),"",VLOOKUP(A59,'Dept (不許動)'!$S:$V,2,0)))</f>
        <v>DL</v>
      </c>
      <c r="D59" s="243" t="str">
        <f>IF(A59=0,"",IF(ISNA(VLOOKUP(A59,'Dept (不許動)'!$S:$V,3,0)),"",VLOOKUP(A59,'Dept (不許動)'!$S:$V,3,0)))</f>
        <v>Sewing</v>
      </c>
      <c r="E59" s="243">
        <f>IF(A59=0,"",IF(ISNA(VLOOKUP(A59,'Dept (不許動)'!$S:$V,4,0)),"",VLOOKUP(A59,'Dept (不許動)'!$S:$V,4,0)))</f>
        <v>0</v>
      </c>
      <c r="F59" s="244">
        <f>GLD!$BC78</f>
        <v>37</v>
      </c>
      <c r="G59" s="244">
        <f>GLD!$AT78</f>
        <v>0</v>
      </c>
      <c r="H59" s="244">
        <f>GLD!$AV78</f>
        <v>0</v>
      </c>
      <c r="I59" s="243" t="str">
        <f>IF($D59="Embordiary","GLD6",IF(ISNA(VLOOKUP(A59,'GLD分攤(Chad)'!$B$2:$E$572,3,0)),"",(VLOOKUP(A59,'GLD分攤(Chad)'!$B$9:$E$572,3,0))))</f>
        <v>GLD1</v>
      </c>
      <c r="J59" s="245">
        <f t="shared" si="37"/>
        <v>37</v>
      </c>
      <c r="K59" s="245">
        <f t="shared" si="38"/>
        <v>0</v>
      </c>
      <c r="L59" s="245">
        <f t="shared" si="31"/>
        <v>0</v>
      </c>
      <c r="M59" s="245">
        <f t="shared" si="39"/>
        <v>0</v>
      </c>
      <c r="N59" s="245">
        <f t="shared" si="40"/>
        <v>0</v>
      </c>
      <c r="O59" s="245">
        <f t="shared" si="1"/>
        <v>0</v>
      </c>
      <c r="P59" s="245">
        <f t="shared" si="41"/>
        <v>0</v>
      </c>
      <c r="Q59" s="245">
        <f t="shared" si="42"/>
        <v>0</v>
      </c>
      <c r="R59" s="245">
        <f t="shared" si="23"/>
        <v>0</v>
      </c>
      <c r="S59" s="245">
        <f t="shared" si="43"/>
        <v>0</v>
      </c>
      <c r="T59" s="245">
        <f t="shared" si="44"/>
        <v>0</v>
      </c>
      <c r="U59" s="245">
        <f t="shared" si="26"/>
        <v>0</v>
      </c>
      <c r="V59" s="245">
        <f t="shared" si="45"/>
        <v>0</v>
      </c>
      <c r="W59" s="245">
        <f t="shared" si="46"/>
        <v>0</v>
      </c>
      <c r="X59" s="245">
        <f t="shared" si="2"/>
        <v>0</v>
      </c>
      <c r="Y59" s="246">
        <f t="shared" si="29"/>
        <v>0</v>
      </c>
      <c r="Z59" s="305" t="str">
        <f t="shared" si="47"/>
        <v/>
      </c>
    </row>
    <row r="60" spans="1:26" ht="15.75" customHeight="1">
      <c r="A60" s="243" t="str">
        <f>GLD!B79</f>
        <v>GLD1-Sewing Line -3</v>
      </c>
      <c r="B60" s="418" t="str">
        <f>IF(OR(A60=0,LEFT(A60,2)="Mr",LEFT(A60,2)="Ms",LEFT(A60,3)="Sub",LEFT(A60,5)="Grand",RIGHT(A60,3)="by,"),"",IF(ISERROR(MATCH(A60,'Dept (不許動)'!$S:$S,0)),"NO",""))</f>
        <v/>
      </c>
      <c r="C60" s="243" t="str">
        <f>IF(A60=0,"",IF(ISNA(VLOOKUP(A60,'Dept (不許動)'!$S:$V,2,0)),"",VLOOKUP(A60,'Dept (不許動)'!$S:$V,2,0)))</f>
        <v>DL</v>
      </c>
      <c r="D60" s="243" t="str">
        <f>IF(A60=0,"",IF(ISNA(VLOOKUP(A60,'Dept (不許動)'!$S:$V,3,0)),"",VLOOKUP(A60,'Dept (不許動)'!$S:$V,3,0)))</f>
        <v>Sewing</v>
      </c>
      <c r="E60" s="243">
        <f>IF(A60=0,"",IF(ISNA(VLOOKUP(A60,'Dept (不許動)'!$S:$V,4,0)),"",VLOOKUP(A60,'Dept (不許動)'!$S:$V,4,0)))</f>
        <v>0</v>
      </c>
      <c r="F60" s="244">
        <f>GLD!$BC79</f>
        <v>36</v>
      </c>
      <c r="G60" s="244">
        <f>GLD!$AT79</f>
        <v>0</v>
      </c>
      <c r="H60" s="244">
        <f>GLD!$AV79</f>
        <v>0</v>
      </c>
      <c r="I60" s="243" t="str">
        <f>IF($D60="Embordiary","GLD6",IF(ISNA(VLOOKUP(A60,'GLD分攤(Chad)'!$B$2:$E$572,3,0)),"",(VLOOKUP(A60,'GLD分攤(Chad)'!$B$9:$E$572,3,0))))</f>
        <v>GLD1</v>
      </c>
      <c r="J60" s="245">
        <f t="shared" si="37"/>
        <v>36</v>
      </c>
      <c r="K60" s="245">
        <f t="shared" si="38"/>
        <v>0</v>
      </c>
      <c r="L60" s="245">
        <f t="shared" si="31"/>
        <v>0</v>
      </c>
      <c r="M60" s="245">
        <f t="shared" si="39"/>
        <v>0</v>
      </c>
      <c r="N60" s="245">
        <f t="shared" si="40"/>
        <v>0</v>
      </c>
      <c r="O60" s="245">
        <f t="shared" si="1"/>
        <v>0</v>
      </c>
      <c r="P60" s="245">
        <f t="shared" si="41"/>
        <v>0</v>
      </c>
      <c r="Q60" s="245">
        <f t="shared" si="42"/>
        <v>0</v>
      </c>
      <c r="R60" s="245">
        <f t="shared" si="23"/>
        <v>0</v>
      </c>
      <c r="S60" s="245">
        <f t="shared" si="43"/>
        <v>0</v>
      </c>
      <c r="T60" s="245">
        <f t="shared" si="44"/>
        <v>0</v>
      </c>
      <c r="U60" s="245">
        <f t="shared" si="26"/>
        <v>0</v>
      </c>
      <c r="V60" s="245">
        <f t="shared" si="45"/>
        <v>0</v>
      </c>
      <c r="W60" s="245">
        <f t="shared" si="46"/>
        <v>0</v>
      </c>
      <c r="X60" s="245">
        <f t="shared" si="2"/>
        <v>0</v>
      </c>
      <c r="Y60" s="246">
        <f t="shared" si="29"/>
        <v>0</v>
      </c>
      <c r="Z60" s="305" t="str">
        <f t="shared" si="47"/>
        <v/>
      </c>
    </row>
    <row r="61" spans="1:26" ht="15.75" customHeight="1">
      <c r="A61" s="243" t="str">
        <f>GLD!B80</f>
        <v>GLD1-Sewing Line -4</v>
      </c>
      <c r="B61" s="418" t="str">
        <f>IF(OR(A61=0,LEFT(A61,2)="Mr",LEFT(A61,2)="Ms",LEFT(A61,3)="Sub",LEFT(A61,5)="Grand",RIGHT(A61,3)="by,"),"",IF(ISERROR(MATCH(A61,'Dept (不許動)'!$S:$S,0)),"NO",""))</f>
        <v/>
      </c>
      <c r="C61" s="243" t="str">
        <f>IF(A61=0,"",IF(ISNA(VLOOKUP(A61,'Dept (不許動)'!$S:$V,2,0)),"",VLOOKUP(A61,'Dept (不許動)'!$S:$V,2,0)))</f>
        <v>DL</v>
      </c>
      <c r="D61" s="243" t="str">
        <f>IF(A61=0,"",IF(ISNA(VLOOKUP(A61,'Dept (不許動)'!$S:$V,3,0)),"",VLOOKUP(A61,'Dept (不許動)'!$S:$V,3,0)))</f>
        <v>Sewing</v>
      </c>
      <c r="E61" s="243">
        <f>IF(A61=0,"",IF(ISNA(VLOOKUP(A61,'Dept (不許動)'!$S:$V,4,0)),"",VLOOKUP(A61,'Dept (不許動)'!$S:$V,4,0)))</f>
        <v>0</v>
      </c>
      <c r="F61" s="244">
        <f>GLD!$BC80</f>
        <v>37</v>
      </c>
      <c r="G61" s="244">
        <f>GLD!$AT80</f>
        <v>0</v>
      </c>
      <c r="H61" s="244">
        <f>GLD!$AV80</f>
        <v>0</v>
      </c>
      <c r="I61" s="243" t="str">
        <f>IF($D61="Embordiary","GLD6",IF(ISNA(VLOOKUP(A61,'GLD分攤(Chad)'!$B$2:$E$572,3,0)),"",(VLOOKUP(A61,'GLD分攤(Chad)'!$B$9:$E$572,3,0))))</f>
        <v>GLD1</v>
      </c>
      <c r="J61" s="245">
        <f t="shared" si="37"/>
        <v>37</v>
      </c>
      <c r="K61" s="245">
        <f t="shared" si="38"/>
        <v>0</v>
      </c>
      <c r="L61" s="245">
        <f t="shared" si="31"/>
        <v>0</v>
      </c>
      <c r="M61" s="245">
        <f t="shared" si="39"/>
        <v>0</v>
      </c>
      <c r="N61" s="245">
        <f t="shared" si="40"/>
        <v>0</v>
      </c>
      <c r="O61" s="245">
        <f t="shared" si="1"/>
        <v>0</v>
      </c>
      <c r="P61" s="245">
        <f t="shared" si="41"/>
        <v>0</v>
      </c>
      <c r="Q61" s="245">
        <f t="shared" si="42"/>
        <v>0</v>
      </c>
      <c r="R61" s="245">
        <f t="shared" si="23"/>
        <v>0</v>
      </c>
      <c r="S61" s="245">
        <f t="shared" si="43"/>
        <v>0</v>
      </c>
      <c r="T61" s="245">
        <f t="shared" si="44"/>
        <v>0</v>
      </c>
      <c r="U61" s="245">
        <f t="shared" si="26"/>
        <v>0</v>
      </c>
      <c r="V61" s="245">
        <f t="shared" si="45"/>
        <v>0</v>
      </c>
      <c r="W61" s="245">
        <f t="shared" si="46"/>
        <v>0</v>
      </c>
      <c r="X61" s="245">
        <f t="shared" si="2"/>
        <v>0</v>
      </c>
      <c r="Y61" s="246">
        <f t="shared" si="29"/>
        <v>0</v>
      </c>
      <c r="Z61" s="305" t="str">
        <f t="shared" si="47"/>
        <v/>
      </c>
    </row>
    <row r="62" spans="1:26" ht="15.75" customHeight="1">
      <c r="A62" s="243" t="str">
        <f>GLD!B81</f>
        <v>GLD1-Sewing Line -5</v>
      </c>
      <c r="B62" s="418" t="str">
        <f>IF(OR(A62=0,LEFT(A62,2)="Mr",LEFT(A62,2)="Ms",LEFT(A62,3)="Sub",LEFT(A62,5)="Grand",RIGHT(A62,3)="by,"),"",IF(ISERROR(MATCH(A62,'Dept (不許動)'!$S:$S,0)),"NO",""))</f>
        <v/>
      </c>
      <c r="C62" s="243" t="str">
        <f>IF(A62=0,"",IF(ISNA(VLOOKUP(A62,'Dept (不許動)'!$S:$V,2,0)),"",VLOOKUP(A62,'Dept (不許動)'!$S:$V,2,0)))</f>
        <v>DL</v>
      </c>
      <c r="D62" s="243" t="str">
        <f>IF(A62=0,"",IF(ISNA(VLOOKUP(A62,'Dept (不許動)'!$S:$V,3,0)),"",VLOOKUP(A62,'Dept (不許動)'!$S:$V,3,0)))</f>
        <v>Sewing</v>
      </c>
      <c r="E62" s="243">
        <f>IF(A62=0,"",IF(ISNA(VLOOKUP(A62,'Dept (不許動)'!$S:$V,4,0)),"",VLOOKUP(A62,'Dept (不許動)'!$S:$V,4,0)))</f>
        <v>0</v>
      </c>
      <c r="F62" s="244">
        <f>GLD!$BC81</f>
        <v>34</v>
      </c>
      <c r="G62" s="244">
        <f>GLD!$AT81</f>
        <v>0</v>
      </c>
      <c r="H62" s="244">
        <f>GLD!$AV81</f>
        <v>2</v>
      </c>
      <c r="I62" s="243" t="str">
        <f>IF($D62="Embordiary","GLD6",IF(ISNA(VLOOKUP(A62,'GLD分攤(Chad)'!$B$2:$E$572,3,0)),"",(VLOOKUP(A62,'GLD分攤(Chad)'!$B$9:$E$572,3,0))))</f>
        <v>GLD1</v>
      </c>
      <c r="J62" s="245">
        <f t="shared" si="37"/>
        <v>34</v>
      </c>
      <c r="K62" s="245">
        <f t="shared" si="38"/>
        <v>0</v>
      </c>
      <c r="L62" s="245">
        <f t="shared" si="31"/>
        <v>2</v>
      </c>
      <c r="M62" s="245">
        <f t="shared" si="39"/>
        <v>0</v>
      </c>
      <c r="N62" s="245">
        <f t="shared" si="40"/>
        <v>0</v>
      </c>
      <c r="O62" s="245">
        <f t="shared" si="1"/>
        <v>0</v>
      </c>
      <c r="P62" s="245">
        <f t="shared" si="41"/>
        <v>0</v>
      </c>
      <c r="Q62" s="245">
        <f t="shared" si="42"/>
        <v>0</v>
      </c>
      <c r="R62" s="245">
        <f t="shared" si="23"/>
        <v>0</v>
      </c>
      <c r="S62" s="245">
        <f t="shared" si="43"/>
        <v>0</v>
      </c>
      <c r="T62" s="245">
        <f t="shared" si="44"/>
        <v>0</v>
      </c>
      <c r="U62" s="245">
        <f t="shared" si="26"/>
        <v>0</v>
      </c>
      <c r="V62" s="245">
        <f t="shared" si="45"/>
        <v>0</v>
      </c>
      <c r="W62" s="245">
        <f t="shared" si="46"/>
        <v>0</v>
      </c>
      <c r="X62" s="245">
        <f t="shared" si="2"/>
        <v>0</v>
      </c>
      <c r="Y62" s="246">
        <f t="shared" si="29"/>
        <v>0</v>
      </c>
      <c r="Z62" s="305" t="str">
        <f t="shared" si="47"/>
        <v/>
      </c>
    </row>
    <row r="63" spans="1:26" ht="15.75" customHeight="1">
      <c r="A63" s="243" t="str">
        <f>GLD!B82</f>
        <v>GLD1-Sewing Line -6</v>
      </c>
      <c r="B63" s="418" t="str">
        <f>IF(OR(A63=0,LEFT(A63,2)="Mr",LEFT(A63,2)="Ms",LEFT(A63,3)="Sub",LEFT(A63,5)="Grand",RIGHT(A63,3)="by,"),"",IF(ISERROR(MATCH(A63,'Dept (不許動)'!$S:$S,0)),"NO",""))</f>
        <v/>
      </c>
      <c r="C63" s="243" t="str">
        <f>IF(A63=0,"",IF(ISNA(VLOOKUP(A63,'Dept (不許動)'!$S:$V,2,0)),"",VLOOKUP(A63,'Dept (不許動)'!$S:$V,2,0)))</f>
        <v>DL</v>
      </c>
      <c r="D63" s="243" t="str">
        <f>IF(A63=0,"",IF(ISNA(VLOOKUP(A63,'Dept (不許動)'!$S:$V,3,0)),"",VLOOKUP(A63,'Dept (不許動)'!$S:$V,3,0)))</f>
        <v>Sewing</v>
      </c>
      <c r="E63" s="243">
        <f>IF(A63=0,"",IF(ISNA(VLOOKUP(A63,'Dept (不許動)'!$S:$V,4,0)),"",VLOOKUP(A63,'Dept (不許動)'!$S:$V,4,0)))</f>
        <v>0</v>
      </c>
      <c r="F63" s="244">
        <f>GLD!$BC82</f>
        <v>39</v>
      </c>
      <c r="G63" s="244">
        <f>GLD!$AT82</f>
        <v>0</v>
      </c>
      <c r="H63" s="244">
        <f>GLD!$AV82</f>
        <v>2</v>
      </c>
      <c r="I63" s="243" t="str">
        <f>IF($D63="Embordiary","GLD6",IF(ISNA(VLOOKUP(A63,'GLD分攤(Chad)'!$B$2:$E$572,3,0)),"",(VLOOKUP(A63,'GLD分攤(Chad)'!$B$9:$E$572,3,0))))</f>
        <v>GLD1</v>
      </c>
      <c r="J63" s="245">
        <f t="shared" si="37"/>
        <v>39</v>
      </c>
      <c r="K63" s="245">
        <f t="shared" si="38"/>
        <v>0</v>
      </c>
      <c r="L63" s="245">
        <f t="shared" si="31"/>
        <v>2</v>
      </c>
      <c r="M63" s="245">
        <f t="shared" si="39"/>
        <v>0</v>
      </c>
      <c r="N63" s="245">
        <f t="shared" si="40"/>
        <v>0</v>
      </c>
      <c r="O63" s="245">
        <f t="shared" si="1"/>
        <v>0</v>
      </c>
      <c r="P63" s="245">
        <f t="shared" si="41"/>
        <v>0</v>
      </c>
      <c r="Q63" s="245">
        <f t="shared" si="42"/>
        <v>0</v>
      </c>
      <c r="R63" s="245">
        <f t="shared" si="23"/>
        <v>0</v>
      </c>
      <c r="S63" s="245">
        <f t="shared" si="43"/>
        <v>0</v>
      </c>
      <c r="T63" s="245">
        <f t="shared" si="44"/>
        <v>0</v>
      </c>
      <c r="U63" s="245">
        <f t="shared" si="26"/>
        <v>0</v>
      </c>
      <c r="V63" s="245">
        <f t="shared" si="45"/>
        <v>0</v>
      </c>
      <c r="W63" s="245">
        <f t="shared" si="46"/>
        <v>0</v>
      </c>
      <c r="X63" s="245">
        <f t="shared" si="2"/>
        <v>0</v>
      </c>
      <c r="Y63" s="246">
        <f t="shared" si="29"/>
        <v>0</v>
      </c>
      <c r="Z63" s="305" t="str">
        <f t="shared" si="47"/>
        <v/>
      </c>
    </row>
    <row r="64" spans="1:26" ht="15.75" customHeight="1">
      <c r="A64" s="243" t="str">
        <f>GLD!B83</f>
        <v>GLD1-Sewing Line -7</v>
      </c>
      <c r="B64" s="418" t="str">
        <f>IF(OR(A64=0,LEFT(A64,2)="Mr",LEFT(A64,2)="Ms",LEFT(A64,3)="Sub",LEFT(A64,5)="Grand",RIGHT(A64,3)="by,"),"",IF(ISERROR(MATCH(A64,'Dept (不許動)'!$S:$S,0)),"NO",""))</f>
        <v/>
      </c>
      <c r="C64" s="243" t="str">
        <f>IF(A64=0,"",IF(ISNA(VLOOKUP(A64,'Dept (不許動)'!$S:$V,2,0)),"",VLOOKUP(A64,'Dept (不許動)'!$S:$V,2,0)))</f>
        <v>DL</v>
      </c>
      <c r="D64" s="243" t="str">
        <f>IF(A64=0,"",IF(ISNA(VLOOKUP(A64,'Dept (不許動)'!$S:$V,3,0)),"",VLOOKUP(A64,'Dept (不許動)'!$S:$V,3,0)))</f>
        <v>Sewing</v>
      </c>
      <c r="E64" s="243">
        <f>IF(A64=0,"",IF(ISNA(VLOOKUP(A64,'Dept (不許動)'!$S:$V,4,0)),"",VLOOKUP(A64,'Dept (不許動)'!$S:$V,4,0)))</f>
        <v>0</v>
      </c>
      <c r="F64" s="244">
        <f>GLD!$BC83</f>
        <v>39</v>
      </c>
      <c r="G64" s="244">
        <f>GLD!$AT83</f>
        <v>0</v>
      </c>
      <c r="H64" s="244">
        <f>GLD!$AV83</f>
        <v>0</v>
      </c>
      <c r="I64" s="243" t="str">
        <f>IF($D64="Embordiary","GLD6",IF(ISNA(VLOOKUP(A64,'GLD分攤(Chad)'!$B$2:$E$572,3,0)),"",(VLOOKUP(A64,'GLD分攤(Chad)'!$B$9:$E$572,3,0))))</f>
        <v>GLD1</v>
      </c>
      <c r="J64" s="245">
        <f t="shared" si="37"/>
        <v>39</v>
      </c>
      <c r="K64" s="245">
        <f t="shared" si="38"/>
        <v>0</v>
      </c>
      <c r="L64" s="245">
        <f t="shared" si="31"/>
        <v>0</v>
      </c>
      <c r="M64" s="245">
        <f t="shared" si="39"/>
        <v>0</v>
      </c>
      <c r="N64" s="245">
        <f t="shared" si="40"/>
        <v>0</v>
      </c>
      <c r="O64" s="245">
        <f t="shared" si="1"/>
        <v>0</v>
      </c>
      <c r="P64" s="245">
        <f t="shared" si="41"/>
        <v>0</v>
      </c>
      <c r="Q64" s="245">
        <f t="shared" si="42"/>
        <v>0</v>
      </c>
      <c r="R64" s="245">
        <f t="shared" si="23"/>
        <v>0</v>
      </c>
      <c r="S64" s="245">
        <f t="shared" si="43"/>
        <v>0</v>
      </c>
      <c r="T64" s="245">
        <f t="shared" si="44"/>
        <v>0</v>
      </c>
      <c r="U64" s="245">
        <f t="shared" si="26"/>
        <v>0</v>
      </c>
      <c r="V64" s="245">
        <f t="shared" si="45"/>
        <v>0</v>
      </c>
      <c r="W64" s="245">
        <f t="shared" si="46"/>
        <v>0</v>
      </c>
      <c r="X64" s="245">
        <f t="shared" si="2"/>
        <v>0</v>
      </c>
      <c r="Y64" s="246">
        <f t="shared" si="29"/>
        <v>0</v>
      </c>
      <c r="Z64" s="305" t="str">
        <f t="shared" si="47"/>
        <v/>
      </c>
    </row>
    <row r="65" spans="1:26" ht="15.75" customHeight="1">
      <c r="A65" s="243" t="str">
        <f>GLD!B84</f>
        <v>GLD1-Sewing Line -8</v>
      </c>
      <c r="B65" s="418" t="str">
        <f>IF(OR(A65=0,LEFT(A65,2)="Mr",LEFT(A65,2)="Ms",LEFT(A65,3)="Sub",LEFT(A65,5)="Grand",RIGHT(A65,3)="by,"),"",IF(ISERROR(MATCH(A65,'Dept (不許動)'!$S:$S,0)),"NO",""))</f>
        <v/>
      </c>
      <c r="C65" s="243" t="str">
        <f>IF(A65=0,"",IF(ISNA(VLOOKUP(A65,'Dept (不許動)'!$S:$V,2,0)),"",VLOOKUP(A65,'Dept (不許動)'!$S:$V,2,0)))</f>
        <v>DL</v>
      </c>
      <c r="D65" s="243" t="str">
        <f>IF(A65=0,"",IF(ISNA(VLOOKUP(A65,'Dept (不許動)'!$S:$V,3,0)),"",VLOOKUP(A65,'Dept (不許動)'!$S:$V,3,0)))</f>
        <v>Sewing</v>
      </c>
      <c r="E65" s="243">
        <f>IF(A65=0,"",IF(ISNA(VLOOKUP(A65,'Dept (不許動)'!$S:$V,4,0)),"",VLOOKUP(A65,'Dept (不許動)'!$S:$V,4,0)))</f>
        <v>0</v>
      </c>
      <c r="F65" s="244">
        <f>GLD!$BC84</f>
        <v>34</v>
      </c>
      <c r="G65" s="244">
        <f>GLD!$AT84</f>
        <v>0</v>
      </c>
      <c r="H65" s="244">
        <f>GLD!$AV84</f>
        <v>0</v>
      </c>
      <c r="I65" s="243" t="str">
        <f>IF($D65="Embordiary","GLD6",IF(ISNA(VLOOKUP(A65,'GLD分攤(Chad)'!$B$2:$E$572,3,0)),"",(VLOOKUP(A65,'GLD分攤(Chad)'!$B$9:$E$572,3,0))))</f>
        <v>GLD1</v>
      </c>
      <c r="J65" s="245">
        <f t="shared" si="37"/>
        <v>34</v>
      </c>
      <c r="K65" s="245">
        <f t="shared" si="38"/>
        <v>0</v>
      </c>
      <c r="L65" s="245">
        <f t="shared" si="31"/>
        <v>0</v>
      </c>
      <c r="M65" s="245">
        <f t="shared" si="39"/>
        <v>0</v>
      </c>
      <c r="N65" s="245">
        <f t="shared" si="40"/>
        <v>0</v>
      </c>
      <c r="O65" s="245">
        <f t="shared" si="1"/>
        <v>0</v>
      </c>
      <c r="P65" s="245">
        <f t="shared" si="41"/>
        <v>0</v>
      </c>
      <c r="Q65" s="245">
        <f t="shared" si="42"/>
        <v>0</v>
      </c>
      <c r="R65" s="245">
        <f t="shared" si="23"/>
        <v>0</v>
      </c>
      <c r="S65" s="245">
        <f t="shared" si="43"/>
        <v>0</v>
      </c>
      <c r="T65" s="245">
        <f t="shared" si="44"/>
        <v>0</v>
      </c>
      <c r="U65" s="245">
        <f t="shared" si="26"/>
        <v>0</v>
      </c>
      <c r="V65" s="245">
        <f t="shared" si="45"/>
        <v>0</v>
      </c>
      <c r="W65" s="245">
        <f t="shared" si="46"/>
        <v>0</v>
      </c>
      <c r="X65" s="245">
        <f t="shared" si="2"/>
        <v>0</v>
      </c>
      <c r="Y65" s="246">
        <f t="shared" si="29"/>
        <v>0</v>
      </c>
      <c r="Z65" s="305" t="str">
        <f t="shared" si="47"/>
        <v/>
      </c>
    </row>
    <row r="66" spans="1:26" ht="15.75" customHeight="1">
      <c r="A66" s="243" t="str">
        <f>GLD!B85</f>
        <v>GLD1-Sewing Line -9</v>
      </c>
      <c r="B66" s="418" t="str">
        <f>IF(OR(A66=0,LEFT(A66,2)="Mr",LEFT(A66,2)="Ms",LEFT(A66,3)="Sub",LEFT(A66,5)="Grand",RIGHT(A66,3)="by,"),"",IF(ISERROR(MATCH(A66,'Dept (不許動)'!$S:$S,0)),"NO",""))</f>
        <v/>
      </c>
      <c r="C66" s="243" t="str">
        <f>IF(A66=0,"",IF(ISNA(VLOOKUP(A66,'Dept (不許動)'!$S:$V,2,0)),"",VLOOKUP(A66,'Dept (不許動)'!$S:$V,2,0)))</f>
        <v>DL</v>
      </c>
      <c r="D66" s="243" t="str">
        <f>IF(A66=0,"",IF(ISNA(VLOOKUP(A66,'Dept (不許動)'!$S:$V,3,0)),"",VLOOKUP(A66,'Dept (不許動)'!$S:$V,3,0)))</f>
        <v>Sewing</v>
      </c>
      <c r="E66" s="243">
        <f>IF(A66=0,"",IF(ISNA(VLOOKUP(A66,'Dept (不許動)'!$S:$V,4,0)),"",VLOOKUP(A66,'Dept (不許動)'!$S:$V,4,0)))</f>
        <v>0</v>
      </c>
      <c r="F66" s="244">
        <f>GLD!$BC85</f>
        <v>36</v>
      </c>
      <c r="G66" s="244">
        <f>GLD!$AT85</f>
        <v>0</v>
      </c>
      <c r="H66" s="244">
        <f>GLD!$AV85</f>
        <v>0</v>
      </c>
      <c r="I66" s="243" t="str">
        <f>IF($D66="Embordiary","GLD6",IF(ISNA(VLOOKUP(A66,'GLD分攤(Chad)'!$B$2:$E$572,3,0)),"",(VLOOKUP(A66,'GLD分攤(Chad)'!$B$9:$E$572,3,0))))</f>
        <v>GLD1</v>
      </c>
      <c r="J66" s="245">
        <f t="shared" si="37"/>
        <v>36</v>
      </c>
      <c r="K66" s="245">
        <f t="shared" si="38"/>
        <v>0</v>
      </c>
      <c r="L66" s="245">
        <f t="shared" si="31"/>
        <v>0</v>
      </c>
      <c r="M66" s="245">
        <f t="shared" si="39"/>
        <v>0</v>
      </c>
      <c r="N66" s="245">
        <f t="shared" si="40"/>
        <v>0</v>
      </c>
      <c r="O66" s="245">
        <f t="shared" si="1"/>
        <v>0</v>
      </c>
      <c r="P66" s="245">
        <f t="shared" si="41"/>
        <v>0</v>
      </c>
      <c r="Q66" s="245">
        <f t="shared" si="42"/>
        <v>0</v>
      </c>
      <c r="R66" s="245">
        <f t="shared" si="23"/>
        <v>0</v>
      </c>
      <c r="S66" s="245">
        <f t="shared" si="43"/>
        <v>0</v>
      </c>
      <c r="T66" s="245">
        <f t="shared" si="44"/>
        <v>0</v>
      </c>
      <c r="U66" s="245">
        <f t="shared" si="26"/>
        <v>0</v>
      </c>
      <c r="V66" s="245">
        <f t="shared" si="45"/>
        <v>0</v>
      </c>
      <c r="W66" s="245">
        <f t="shared" si="46"/>
        <v>0</v>
      </c>
      <c r="X66" s="245">
        <f t="shared" si="2"/>
        <v>0</v>
      </c>
      <c r="Y66" s="246">
        <f t="shared" si="29"/>
        <v>0</v>
      </c>
      <c r="Z66" s="305" t="str">
        <f t="shared" si="47"/>
        <v/>
      </c>
    </row>
    <row r="67" spans="1:26" ht="15.75" customHeight="1">
      <c r="A67" s="243" t="str">
        <f>GLD!B86</f>
        <v>GLD1-Sewing Line -10</v>
      </c>
      <c r="B67" s="418" t="str">
        <f>IF(OR(A67=0,LEFT(A67,2)="Mr",LEFT(A67,2)="Ms",LEFT(A67,3)="Sub",LEFT(A67,5)="Grand",RIGHT(A67,3)="by,"),"",IF(ISERROR(MATCH(A67,'Dept (不許動)'!$S:$S,0)),"NO",""))</f>
        <v/>
      </c>
      <c r="C67" s="243" t="str">
        <f>IF(A67=0,"",IF(ISNA(VLOOKUP(A67,'Dept (不許動)'!$S:$V,2,0)),"",VLOOKUP(A67,'Dept (不許動)'!$S:$V,2,0)))</f>
        <v>DL</v>
      </c>
      <c r="D67" s="243" t="str">
        <f>IF(A67=0,"",IF(ISNA(VLOOKUP(A67,'Dept (不許動)'!$S:$V,3,0)),"",VLOOKUP(A67,'Dept (不許動)'!$S:$V,3,0)))</f>
        <v>Sewing</v>
      </c>
      <c r="E67" s="243">
        <f>IF(A67=0,"",IF(ISNA(VLOOKUP(A67,'Dept (不許動)'!$S:$V,4,0)),"",VLOOKUP(A67,'Dept (不許動)'!$S:$V,4,0)))</f>
        <v>0</v>
      </c>
      <c r="F67" s="244">
        <f>GLD!$BC86</f>
        <v>35</v>
      </c>
      <c r="G67" s="244">
        <f>GLD!$AT86</f>
        <v>0</v>
      </c>
      <c r="H67" s="244">
        <f>GLD!$AV86</f>
        <v>1</v>
      </c>
      <c r="I67" s="243" t="str">
        <f>IF($D67="Embordiary","GLD6",IF(ISNA(VLOOKUP(A67,'GLD分攤(Chad)'!$B$2:$E$572,3,0)),"",(VLOOKUP(A67,'GLD分攤(Chad)'!$B$9:$E$572,3,0))))</f>
        <v>GLD1</v>
      </c>
      <c r="J67" s="245">
        <f t="shared" si="37"/>
        <v>35</v>
      </c>
      <c r="K67" s="245">
        <f t="shared" si="38"/>
        <v>0</v>
      </c>
      <c r="L67" s="245">
        <f t="shared" si="31"/>
        <v>1</v>
      </c>
      <c r="M67" s="245">
        <f t="shared" si="39"/>
        <v>0</v>
      </c>
      <c r="N67" s="245">
        <f t="shared" si="40"/>
        <v>0</v>
      </c>
      <c r="O67" s="245">
        <f t="shared" ref="O67:O130" si="48">IF($I67="GLD1+2+3+5+6",SUM($G67:$H67)*$M$1/SUM($J$1:$V$1),IF($I67="GLD1+2+3",SUM($G67:$H67)*$M$1/SUM($J$1:$P$1),IF($I67="GLD1+2+3",SUM($G67:$H67)*$M$1/SUM($J$1:$P$1),IF($I67="GLD1+2",SUM($G67:$H67)*$M$1/SUM($J$1:$M$1),IF($I67="GLD2",SUM($G67:$H67),0)))))</f>
        <v>0</v>
      </c>
      <c r="P67" s="245">
        <f t="shared" si="41"/>
        <v>0</v>
      </c>
      <c r="Q67" s="245">
        <f t="shared" si="42"/>
        <v>0</v>
      </c>
      <c r="R67" s="245">
        <f t="shared" si="23"/>
        <v>0</v>
      </c>
      <c r="S67" s="245">
        <f t="shared" si="43"/>
        <v>0</v>
      </c>
      <c r="T67" s="245">
        <f t="shared" si="44"/>
        <v>0</v>
      </c>
      <c r="U67" s="245">
        <f t="shared" si="26"/>
        <v>0</v>
      </c>
      <c r="V67" s="245">
        <f t="shared" si="45"/>
        <v>0</v>
      </c>
      <c r="W67" s="245">
        <f t="shared" si="46"/>
        <v>0</v>
      </c>
      <c r="X67" s="245">
        <f t="shared" ref="X67:X130" si="49">IF($I67="GLD1+2+3+5+6",SUM($G67:$H67)*$V$1/SUM($J$1:$V$1),IF($I67="GLD6",SUM($G67:$H67),0))</f>
        <v>0</v>
      </c>
      <c r="Y67" s="246">
        <f t="shared" si="29"/>
        <v>0</v>
      </c>
      <c r="Z67" s="305" t="str">
        <f t="shared" ref="Z67:Z98" si="50">IF(ABS(SUM(J67:X67)-(F67+G67+H67))&gt;=1,"check","")</f>
        <v/>
      </c>
    </row>
    <row r="68" spans="1:26" ht="15.75" customHeight="1">
      <c r="A68" s="243" t="str">
        <f>GLD!B87</f>
        <v>GLD1-Sewing Line -11</v>
      </c>
      <c r="B68" s="418" t="str">
        <f>IF(OR(A68=0,LEFT(A68,2)="Mr",LEFT(A68,2)="Ms",LEFT(A68,3)="Sub",LEFT(A68,5)="Grand",RIGHT(A68,3)="by,"),"",IF(ISERROR(MATCH(A68,'Dept (不許動)'!$S:$S,0)),"NO",""))</f>
        <v/>
      </c>
      <c r="C68" s="243" t="str">
        <f>IF(A68=0,"",IF(ISNA(VLOOKUP(A68,'Dept (不許動)'!$S:$V,2,0)),"",VLOOKUP(A68,'Dept (不許動)'!$S:$V,2,0)))</f>
        <v>DL</v>
      </c>
      <c r="D68" s="243" t="str">
        <f>IF(A68=0,"",IF(ISNA(VLOOKUP(A68,'Dept (不許動)'!$S:$V,3,0)),"",VLOOKUP(A68,'Dept (不許動)'!$S:$V,3,0)))</f>
        <v>Sewing</v>
      </c>
      <c r="E68" s="243">
        <f>IF(A68=0,"",IF(ISNA(VLOOKUP(A68,'Dept (不許動)'!$S:$V,4,0)),"",VLOOKUP(A68,'Dept (不許動)'!$S:$V,4,0)))</f>
        <v>0</v>
      </c>
      <c r="F68" s="244">
        <f>GLD!$BC87</f>
        <v>36</v>
      </c>
      <c r="G68" s="244">
        <f>GLD!$AT87</f>
        <v>0</v>
      </c>
      <c r="H68" s="244">
        <f>GLD!$AV87</f>
        <v>1</v>
      </c>
      <c r="I68" s="243" t="str">
        <f>IF($D68="Embordiary","GLD6",IF(ISNA(VLOOKUP(A68,'GLD分攤(Chad)'!$B$2:$E$572,3,0)),"",(VLOOKUP(A68,'GLD分攤(Chad)'!$B$9:$E$572,3,0))))</f>
        <v>GLD1</v>
      </c>
      <c r="J68" s="245">
        <f t="shared" si="37"/>
        <v>36</v>
      </c>
      <c r="K68" s="245">
        <f t="shared" si="38"/>
        <v>0</v>
      </c>
      <c r="L68" s="245">
        <f t="shared" si="31"/>
        <v>1</v>
      </c>
      <c r="M68" s="245">
        <f t="shared" si="39"/>
        <v>0</v>
      </c>
      <c r="N68" s="245">
        <f t="shared" si="40"/>
        <v>0</v>
      </c>
      <c r="O68" s="245">
        <f t="shared" si="48"/>
        <v>0</v>
      </c>
      <c r="P68" s="245">
        <f t="shared" si="41"/>
        <v>0</v>
      </c>
      <c r="Q68" s="245">
        <f t="shared" si="42"/>
        <v>0</v>
      </c>
      <c r="R68" s="245">
        <f t="shared" ref="R68:R131" si="51">IF($I68="GLD1+2+3+5+6",SUM($G68:$H68)*$P$1/SUM($J$1:$V$1),IF($I68="GLD3+5",SUM($G68:$H68)*$P$1/SUM($P$1:$S$1),IF($I68="GLD1+2",0,IF($I68="GLD3",SUM($G68:$H68),0))))</f>
        <v>0</v>
      </c>
      <c r="S68" s="245">
        <f t="shared" si="43"/>
        <v>0</v>
      </c>
      <c r="T68" s="245">
        <f t="shared" si="44"/>
        <v>0</v>
      </c>
      <c r="U68" s="245">
        <f t="shared" ref="U68:U131" si="52">IF($I68="GLD1+2+3+5+6",SUM($G68:$H68)*$S$1/SUM($J$1:$V$1),IF($I68="GLD3+5",SUM($G68:$H68)*$S$1/SUM($P$1:$S$1),IF($I68="GLD5",SUM($G68:$H68),0)))</f>
        <v>0</v>
      </c>
      <c r="V68" s="245">
        <f t="shared" si="45"/>
        <v>0</v>
      </c>
      <c r="W68" s="245">
        <f t="shared" si="46"/>
        <v>0</v>
      </c>
      <c r="X68" s="245">
        <f t="shared" si="49"/>
        <v>0</v>
      </c>
      <c r="Y68" s="246">
        <f t="shared" si="29"/>
        <v>0</v>
      </c>
      <c r="Z68" s="305" t="str">
        <f t="shared" si="50"/>
        <v/>
      </c>
    </row>
    <row r="69" spans="1:26" ht="15.75" customHeight="1">
      <c r="A69" s="243" t="str">
        <f>GLD!B88</f>
        <v>GLD1-Sewing Line -12</v>
      </c>
      <c r="B69" s="418" t="str">
        <f>IF(OR(A69=0,LEFT(A69,2)="Mr",LEFT(A69,2)="Ms",LEFT(A69,3)="Sub",LEFT(A69,5)="Grand",RIGHT(A69,3)="by,"),"",IF(ISERROR(MATCH(A69,'Dept (不許動)'!$S:$S,0)),"NO",""))</f>
        <v/>
      </c>
      <c r="C69" s="243" t="str">
        <f>IF(A69=0,"",IF(ISNA(VLOOKUP(A69,'Dept (不許動)'!$S:$V,2,0)),"",VLOOKUP(A69,'Dept (不許動)'!$S:$V,2,0)))</f>
        <v>DL</v>
      </c>
      <c r="D69" s="243" t="str">
        <f>IF(A69=0,"",IF(ISNA(VLOOKUP(A69,'Dept (不許動)'!$S:$V,3,0)),"",VLOOKUP(A69,'Dept (不許動)'!$S:$V,3,0)))</f>
        <v>Sewing</v>
      </c>
      <c r="E69" s="243">
        <f>IF(A69=0,"",IF(ISNA(VLOOKUP(A69,'Dept (不許動)'!$S:$V,4,0)),"",VLOOKUP(A69,'Dept (不許動)'!$S:$V,4,0)))</f>
        <v>0</v>
      </c>
      <c r="F69" s="244">
        <f>GLD!$BC88</f>
        <v>36</v>
      </c>
      <c r="G69" s="244">
        <f>GLD!$AT88</f>
        <v>0</v>
      </c>
      <c r="H69" s="244">
        <f>GLD!$AV88</f>
        <v>0</v>
      </c>
      <c r="I69" s="243" t="str">
        <f>IF($D69="Embordiary","GLD6",IF(ISNA(VLOOKUP(A69,'GLD分攤(Chad)'!$B$2:$E$572,3,0)),"",(VLOOKUP(A69,'GLD分攤(Chad)'!$B$9:$E$572,3,0))))</f>
        <v>GLD1</v>
      </c>
      <c r="J69" s="245">
        <f t="shared" si="37"/>
        <v>36</v>
      </c>
      <c r="K69" s="245">
        <f t="shared" si="38"/>
        <v>0</v>
      </c>
      <c r="L69" s="245">
        <f t="shared" si="31"/>
        <v>0</v>
      </c>
      <c r="M69" s="245">
        <f t="shared" si="39"/>
        <v>0</v>
      </c>
      <c r="N69" s="245">
        <f t="shared" si="40"/>
        <v>0</v>
      </c>
      <c r="O69" s="245">
        <f t="shared" si="48"/>
        <v>0</v>
      </c>
      <c r="P69" s="245">
        <f t="shared" si="41"/>
        <v>0</v>
      </c>
      <c r="Q69" s="245">
        <f t="shared" si="42"/>
        <v>0</v>
      </c>
      <c r="R69" s="245">
        <f t="shared" si="51"/>
        <v>0</v>
      </c>
      <c r="S69" s="245">
        <f t="shared" si="43"/>
        <v>0</v>
      </c>
      <c r="T69" s="245">
        <f t="shared" si="44"/>
        <v>0</v>
      </c>
      <c r="U69" s="245">
        <f t="shared" si="52"/>
        <v>0</v>
      </c>
      <c r="V69" s="245">
        <f t="shared" si="45"/>
        <v>0</v>
      </c>
      <c r="W69" s="245">
        <f t="shared" si="46"/>
        <v>0</v>
      </c>
      <c r="X69" s="245">
        <f t="shared" si="49"/>
        <v>0</v>
      </c>
      <c r="Y69" s="246">
        <f t="shared" si="29"/>
        <v>0</v>
      </c>
      <c r="Z69" s="305" t="str">
        <f t="shared" si="50"/>
        <v/>
      </c>
    </row>
    <row r="70" spans="1:26" ht="15.75" customHeight="1">
      <c r="A70" s="243" t="str">
        <f>GLD!B89</f>
        <v>GLD1-Sewing Line -13</v>
      </c>
      <c r="B70" s="418" t="str">
        <f>IF(OR(A70=0,LEFT(A70,2)="Mr",LEFT(A70,2)="Ms",LEFT(A70,3)="Sub",LEFT(A70,5)="Grand",RIGHT(A70,3)="by,"),"",IF(ISERROR(MATCH(A70,'Dept (不許動)'!$S:$S,0)),"NO",""))</f>
        <v/>
      </c>
      <c r="C70" s="243" t="str">
        <f>IF(A70=0,"",IF(ISNA(VLOOKUP(A70,'Dept (不許動)'!$S:$V,2,0)),"",VLOOKUP(A70,'Dept (不許動)'!$S:$V,2,0)))</f>
        <v>DL</v>
      </c>
      <c r="D70" s="243" t="str">
        <f>IF(A70=0,"",IF(ISNA(VLOOKUP(A70,'Dept (不許動)'!$S:$V,3,0)),"",VLOOKUP(A70,'Dept (不許動)'!$S:$V,3,0)))</f>
        <v>Sewing</v>
      </c>
      <c r="E70" s="243">
        <f>IF(A70=0,"",IF(ISNA(VLOOKUP(A70,'Dept (不許動)'!$S:$V,4,0)),"",VLOOKUP(A70,'Dept (不許動)'!$S:$V,4,0)))</f>
        <v>0</v>
      </c>
      <c r="F70" s="244">
        <f>GLD!$BC89</f>
        <v>38</v>
      </c>
      <c r="G70" s="244">
        <f>GLD!$AT89</f>
        <v>0</v>
      </c>
      <c r="H70" s="244">
        <f>GLD!$AV89</f>
        <v>0</v>
      </c>
      <c r="I70" s="243" t="str">
        <f>IF($D70="Embordiary","GLD6",IF(ISNA(VLOOKUP(A70,'GLD分攤(Chad)'!$B$2:$E$572,3,0)),"",(VLOOKUP(A70,'GLD分攤(Chad)'!$B$9:$E$572,3,0))))</f>
        <v>GLD1</v>
      </c>
      <c r="J70" s="245">
        <f t="shared" si="37"/>
        <v>38</v>
      </c>
      <c r="K70" s="245">
        <f t="shared" si="38"/>
        <v>0</v>
      </c>
      <c r="L70" s="245">
        <f t="shared" si="31"/>
        <v>0</v>
      </c>
      <c r="M70" s="245">
        <f t="shared" si="39"/>
        <v>0</v>
      </c>
      <c r="N70" s="245">
        <f t="shared" si="40"/>
        <v>0</v>
      </c>
      <c r="O70" s="245">
        <f t="shared" si="48"/>
        <v>0</v>
      </c>
      <c r="P70" s="245">
        <f t="shared" si="41"/>
        <v>0</v>
      </c>
      <c r="Q70" s="245">
        <f t="shared" si="42"/>
        <v>0</v>
      </c>
      <c r="R70" s="245">
        <f t="shared" si="51"/>
        <v>0</v>
      </c>
      <c r="S70" s="245">
        <f t="shared" si="43"/>
        <v>0</v>
      </c>
      <c r="T70" s="245">
        <f t="shared" si="44"/>
        <v>0</v>
      </c>
      <c r="U70" s="245">
        <f t="shared" si="52"/>
        <v>0</v>
      </c>
      <c r="V70" s="245">
        <f t="shared" si="45"/>
        <v>0</v>
      </c>
      <c r="W70" s="245">
        <f t="shared" si="46"/>
        <v>0</v>
      </c>
      <c r="X70" s="245">
        <f t="shared" si="49"/>
        <v>0</v>
      </c>
      <c r="Y70" s="246">
        <f t="shared" si="29"/>
        <v>0</v>
      </c>
      <c r="Z70" s="305" t="str">
        <f t="shared" si="50"/>
        <v/>
      </c>
    </row>
    <row r="71" spans="1:26" ht="15.75" customHeight="1">
      <c r="A71" s="243" t="str">
        <f>GLD!B90</f>
        <v>GLD1-Sewing Line -14</v>
      </c>
      <c r="B71" s="418" t="str">
        <f>IF(OR(A71=0,LEFT(A71,2)="Mr",LEFT(A71,2)="Ms",LEFT(A71,3)="Sub",LEFT(A71,5)="Grand",RIGHT(A71,3)="by,"),"",IF(ISERROR(MATCH(A71,'Dept (不許動)'!$S:$S,0)),"NO",""))</f>
        <v/>
      </c>
      <c r="C71" s="243" t="str">
        <f>IF(A71=0,"",IF(ISNA(VLOOKUP(A71,'Dept (不許動)'!$S:$V,2,0)),"",VLOOKUP(A71,'Dept (不許動)'!$S:$V,2,0)))</f>
        <v>DL</v>
      </c>
      <c r="D71" s="243" t="str">
        <f>IF(A71=0,"",IF(ISNA(VLOOKUP(A71,'Dept (不許動)'!$S:$V,3,0)),"",VLOOKUP(A71,'Dept (不許動)'!$S:$V,3,0)))</f>
        <v>Sewing</v>
      </c>
      <c r="E71" s="243">
        <f>IF(A71=0,"",IF(ISNA(VLOOKUP(A71,'Dept (不許動)'!$S:$V,4,0)),"",VLOOKUP(A71,'Dept (不許動)'!$S:$V,4,0)))</f>
        <v>0</v>
      </c>
      <c r="F71" s="244">
        <f>GLD!$BC90</f>
        <v>35</v>
      </c>
      <c r="G71" s="244">
        <f>GLD!$AT90</f>
        <v>0</v>
      </c>
      <c r="H71" s="244">
        <f>GLD!$AV90</f>
        <v>0</v>
      </c>
      <c r="I71" s="243" t="str">
        <f>IF($D71="Embordiary","GLD6",IF(ISNA(VLOOKUP(A71,'GLD分攤(Chad)'!$B$2:$E$572,3,0)),"",(VLOOKUP(A71,'GLD分攤(Chad)'!$B$9:$E$572,3,0))))</f>
        <v>GLD1</v>
      </c>
      <c r="J71" s="245">
        <f t="shared" si="37"/>
        <v>35</v>
      </c>
      <c r="K71" s="245">
        <f t="shared" si="38"/>
        <v>0</v>
      </c>
      <c r="L71" s="245">
        <f t="shared" si="31"/>
        <v>0</v>
      </c>
      <c r="M71" s="245">
        <f t="shared" si="39"/>
        <v>0</v>
      </c>
      <c r="N71" s="245">
        <f t="shared" si="40"/>
        <v>0</v>
      </c>
      <c r="O71" s="245">
        <f t="shared" si="48"/>
        <v>0</v>
      </c>
      <c r="P71" s="245">
        <f t="shared" si="41"/>
        <v>0</v>
      </c>
      <c r="Q71" s="245">
        <f t="shared" si="42"/>
        <v>0</v>
      </c>
      <c r="R71" s="245">
        <f t="shared" si="51"/>
        <v>0</v>
      </c>
      <c r="S71" s="245">
        <f t="shared" si="43"/>
        <v>0</v>
      </c>
      <c r="T71" s="245">
        <f t="shared" si="44"/>
        <v>0</v>
      </c>
      <c r="U71" s="245">
        <f t="shared" si="52"/>
        <v>0</v>
      </c>
      <c r="V71" s="245">
        <f t="shared" si="45"/>
        <v>0</v>
      </c>
      <c r="W71" s="245">
        <f t="shared" si="46"/>
        <v>0</v>
      </c>
      <c r="X71" s="245">
        <f t="shared" si="49"/>
        <v>0</v>
      </c>
      <c r="Y71" s="246">
        <f t="shared" si="29"/>
        <v>0</v>
      </c>
      <c r="Z71" s="305" t="str">
        <f t="shared" si="50"/>
        <v/>
      </c>
    </row>
    <row r="72" spans="1:26" ht="15.75" customHeight="1">
      <c r="A72" s="243" t="str">
        <f>GLD!B91</f>
        <v>GLD1-Sewing Line -15</v>
      </c>
      <c r="B72" s="418" t="str">
        <f>IF(OR(A72=0,LEFT(A72,2)="Mr",LEFT(A72,2)="Ms",LEFT(A72,3)="Sub",LEFT(A72,5)="Grand",RIGHT(A72,3)="by,"),"",IF(ISERROR(MATCH(A72,'Dept (不許動)'!$S:$S,0)),"NO",""))</f>
        <v/>
      </c>
      <c r="C72" s="243" t="str">
        <f>IF(A72=0,"",IF(ISNA(VLOOKUP(A72,'Dept (不許動)'!$S:$V,2,0)),"",VLOOKUP(A72,'Dept (不許動)'!$S:$V,2,0)))</f>
        <v>DL</v>
      </c>
      <c r="D72" s="243" t="str">
        <f>IF(A72=0,"",IF(ISNA(VLOOKUP(A72,'Dept (不許動)'!$S:$V,3,0)),"",VLOOKUP(A72,'Dept (不許動)'!$S:$V,3,0)))</f>
        <v>Sewing</v>
      </c>
      <c r="E72" s="243">
        <f>IF(A72=0,"",IF(ISNA(VLOOKUP(A72,'Dept (不許動)'!$S:$V,4,0)),"",VLOOKUP(A72,'Dept (不許動)'!$S:$V,4,0)))</f>
        <v>0</v>
      </c>
      <c r="F72" s="244">
        <f>GLD!$BC91</f>
        <v>40</v>
      </c>
      <c r="G72" s="244">
        <f>GLD!$AT91</f>
        <v>0</v>
      </c>
      <c r="H72" s="244">
        <f>GLD!$AV91</f>
        <v>0</v>
      </c>
      <c r="I72" s="243" t="str">
        <f>IF($D72="Embordiary","GLD6",IF(ISNA(VLOOKUP(A72,'GLD分攤(Chad)'!$B$2:$E$572,3,0)),"",(VLOOKUP(A72,'GLD分攤(Chad)'!$B$9:$E$572,3,0))))</f>
        <v>GLD1</v>
      </c>
      <c r="J72" s="245">
        <f t="shared" si="37"/>
        <v>40</v>
      </c>
      <c r="K72" s="245">
        <f t="shared" si="38"/>
        <v>0</v>
      </c>
      <c r="L72" s="245">
        <f t="shared" si="31"/>
        <v>0</v>
      </c>
      <c r="M72" s="245">
        <f t="shared" si="39"/>
        <v>0</v>
      </c>
      <c r="N72" s="245">
        <f t="shared" si="40"/>
        <v>0</v>
      </c>
      <c r="O72" s="245">
        <f t="shared" si="48"/>
        <v>0</v>
      </c>
      <c r="P72" s="245">
        <f t="shared" si="41"/>
        <v>0</v>
      </c>
      <c r="Q72" s="245">
        <f t="shared" si="42"/>
        <v>0</v>
      </c>
      <c r="R72" s="245">
        <f t="shared" si="51"/>
        <v>0</v>
      </c>
      <c r="S72" s="245">
        <f t="shared" si="43"/>
        <v>0</v>
      </c>
      <c r="T72" s="245">
        <f t="shared" si="44"/>
        <v>0</v>
      </c>
      <c r="U72" s="245">
        <f t="shared" si="52"/>
        <v>0</v>
      </c>
      <c r="V72" s="245">
        <f t="shared" si="45"/>
        <v>0</v>
      </c>
      <c r="W72" s="245">
        <f t="shared" si="46"/>
        <v>0</v>
      </c>
      <c r="X72" s="245">
        <f t="shared" si="49"/>
        <v>0</v>
      </c>
      <c r="Y72" s="246">
        <f t="shared" si="29"/>
        <v>0</v>
      </c>
      <c r="Z72" s="305" t="str">
        <f t="shared" si="50"/>
        <v/>
      </c>
    </row>
    <row r="73" spans="1:26" ht="15.75" customHeight="1">
      <c r="A73" s="243" t="str">
        <f>GLD!B92</f>
        <v>GLD1-Sewing Line -16</v>
      </c>
      <c r="B73" s="418" t="str">
        <f>IF(OR(A73=0,LEFT(A73,2)="Mr",LEFT(A73,2)="Ms",LEFT(A73,3)="Sub",LEFT(A73,5)="Grand",RIGHT(A73,3)="by,"),"",IF(ISERROR(MATCH(A73,'Dept (不許動)'!$S:$S,0)),"NO",""))</f>
        <v/>
      </c>
      <c r="C73" s="243" t="str">
        <f>IF(A73=0,"",IF(ISNA(VLOOKUP(A73,'Dept (不許動)'!$S:$V,2,0)),"",VLOOKUP(A73,'Dept (不許動)'!$S:$V,2,0)))</f>
        <v>DL</v>
      </c>
      <c r="D73" s="243" t="str">
        <f>IF(A73=0,"",IF(ISNA(VLOOKUP(A73,'Dept (不許動)'!$S:$V,3,0)),"",VLOOKUP(A73,'Dept (不許動)'!$S:$V,3,0)))</f>
        <v>Sewing</v>
      </c>
      <c r="E73" s="243">
        <f>IF(A73=0,"",IF(ISNA(VLOOKUP(A73,'Dept (不許動)'!$S:$V,4,0)),"",VLOOKUP(A73,'Dept (不許動)'!$S:$V,4,0)))</f>
        <v>0</v>
      </c>
      <c r="F73" s="244">
        <f>GLD!$BC92</f>
        <v>41</v>
      </c>
      <c r="G73" s="244">
        <f>GLD!$AT92</f>
        <v>0</v>
      </c>
      <c r="H73" s="244">
        <f>GLD!$AV92</f>
        <v>0</v>
      </c>
      <c r="I73" s="243" t="str">
        <f>IF($D73="Embordiary","GLD6",IF(ISNA(VLOOKUP(A73,'GLD分攤(Chad)'!$B$2:$E$572,3,0)),"",(VLOOKUP(A73,'GLD分攤(Chad)'!$B$9:$E$572,3,0))))</f>
        <v>GLD1</v>
      </c>
      <c r="J73" s="245">
        <f t="shared" si="37"/>
        <v>41</v>
      </c>
      <c r="K73" s="245">
        <f t="shared" si="38"/>
        <v>0</v>
      </c>
      <c r="L73" s="245">
        <f t="shared" si="31"/>
        <v>0</v>
      </c>
      <c r="M73" s="245">
        <f t="shared" si="39"/>
        <v>0</v>
      </c>
      <c r="N73" s="245">
        <f t="shared" si="40"/>
        <v>0</v>
      </c>
      <c r="O73" s="245">
        <f t="shared" si="48"/>
        <v>0</v>
      </c>
      <c r="P73" s="245">
        <f t="shared" si="41"/>
        <v>0</v>
      </c>
      <c r="Q73" s="245">
        <f t="shared" si="42"/>
        <v>0</v>
      </c>
      <c r="R73" s="245">
        <f t="shared" si="51"/>
        <v>0</v>
      </c>
      <c r="S73" s="245">
        <f t="shared" si="43"/>
        <v>0</v>
      </c>
      <c r="T73" s="245">
        <f t="shared" si="44"/>
        <v>0</v>
      </c>
      <c r="U73" s="245">
        <f t="shared" si="52"/>
        <v>0</v>
      </c>
      <c r="V73" s="245">
        <f t="shared" si="45"/>
        <v>0</v>
      </c>
      <c r="W73" s="245">
        <f t="shared" si="46"/>
        <v>0</v>
      </c>
      <c r="X73" s="245">
        <f t="shared" si="49"/>
        <v>0</v>
      </c>
      <c r="Y73" s="246">
        <f t="shared" si="29"/>
        <v>0</v>
      </c>
      <c r="Z73" s="305" t="str">
        <f t="shared" si="50"/>
        <v/>
      </c>
    </row>
    <row r="74" spans="1:26" ht="15.75" customHeight="1">
      <c r="A74" s="243" t="str">
        <f>GLD!B93</f>
        <v>GLD1-Sewing Line -17</v>
      </c>
      <c r="B74" s="418" t="str">
        <f>IF(OR(A74=0,LEFT(A74,2)="Mr",LEFT(A74,2)="Ms",LEFT(A74,3)="Sub",LEFT(A74,5)="Grand",RIGHT(A74,3)="by,"),"",IF(ISERROR(MATCH(A74,'Dept (不許動)'!$S:$S,0)),"NO",""))</f>
        <v/>
      </c>
      <c r="C74" s="243" t="str">
        <f>IF(A74=0,"",IF(ISNA(VLOOKUP(A74,'Dept (不許動)'!$S:$V,2,0)),"",VLOOKUP(A74,'Dept (不許動)'!$S:$V,2,0)))</f>
        <v>DL</v>
      </c>
      <c r="D74" s="243" t="str">
        <f>IF(A74=0,"",IF(ISNA(VLOOKUP(A74,'Dept (不許動)'!$S:$V,3,0)),"",VLOOKUP(A74,'Dept (不許動)'!$S:$V,3,0)))</f>
        <v>Sewing</v>
      </c>
      <c r="E74" s="243">
        <f>IF(A74=0,"",IF(ISNA(VLOOKUP(A74,'Dept (不許動)'!$S:$V,4,0)),"",VLOOKUP(A74,'Dept (不許動)'!$S:$V,4,0)))</f>
        <v>0</v>
      </c>
      <c r="F74" s="244">
        <f>GLD!$BC93</f>
        <v>40</v>
      </c>
      <c r="G74" s="244">
        <f>GLD!$AT93</f>
        <v>0</v>
      </c>
      <c r="H74" s="244">
        <f>GLD!$AV93</f>
        <v>1</v>
      </c>
      <c r="I74" s="243" t="str">
        <f>IF($D74="Embordiary","GLD6",IF(ISNA(VLOOKUP(A74,'GLD分攤(Chad)'!$B$2:$E$572,3,0)),"",(VLOOKUP(A74,'GLD分攤(Chad)'!$B$9:$E$572,3,0))))</f>
        <v>GLD1</v>
      </c>
      <c r="J74" s="245">
        <f t="shared" si="37"/>
        <v>40</v>
      </c>
      <c r="K74" s="245">
        <f t="shared" si="38"/>
        <v>0</v>
      </c>
      <c r="L74" s="245">
        <f t="shared" si="31"/>
        <v>1</v>
      </c>
      <c r="M74" s="245">
        <f t="shared" si="39"/>
        <v>0</v>
      </c>
      <c r="N74" s="245">
        <f t="shared" si="40"/>
        <v>0</v>
      </c>
      <c r="O74" s="245">
        <f t="shared" si="48"/>
        <v>0</v>
      </c>
      <c r="P74" s="245">
        <f t="shared" si="41"/>
        <v>0</v>
      </c>
      <c r="Q74" s="245">
        <f t="shared" si="42"/>
        <v>0</v>
      </c>
      <c r="R74" s="245">
        <f t="shared" si="51"/>
        <v>0</v>
      </c>
      <c r="S74" s="245">
        <f t="shared" si="43"/>
        <v>0</v>
      </c>
      <c r="T74" s="245">
        <f t="shared" si="44"/>
        <v>0</v>
      </c>
      <c r="U74" s="245">
        <f t="shared" si="52"/>
        <v>0</v>
      </c>
      <c r="V74" s="245">
        <f t="shared" si="45"/>
        <v>0</v>
      </c>
      <c r="W74" s="245">
        <f t="shared" si="46"/>
        <v>0</v>
      </c>
      <c r="X74" s="245">
        <f t="shared" si="49"/>
        <v>0</v>
      </c>
      <c r="Y74" s="246">
        <f t="shared" si="29"/>
        <v>0</v>
      </c>
      <c r="Z74" s="305" t="str">
        <f t="shared" si="50"/>
        <v/>
      </c>
    </row>
    <row r="75" spans="1:26" ht="15.75" customHeight="1">
      <c r="A75" s="243" t="str">
        <f>GLD!B94</f>
        <v>GLD1-Sewing Line -18</v>
      </c>
      <c r="B75" s="418" t="str">
        <f>IF(OR(A75=0,LEFT(A75,2)="Mr",LEFT(A75,2)="Ms",LEFT(A75,3)="Sub",LEFT(A75,5)="Grand",RIGHT(A75,3)="by,"),"",IF(ISERROR(MATCH(A75,'Dept (不許動)'!$S:$S,0)),"NO",""))</f>
        <v/>
      </c>
      <c r="C75" s="243" t="str">
        <f>IF(A75=0,"",IF(ISNA(VLOOKUP(A75,'Dept (不許動)'!$S:$V,2,0)),"",VLOOKUP(A75,'Dept (不許動)'!$S:$V,2,0)))</f>
        <v>DL</v>
      </c>
      <c r="D75" s="243" t="str">
        <f>IF(A75=0,"",IF(ISNA(VLOOKUP(A75,'Dept (不許動)'!$S:$V,3,0)),"",VLOOKUP(A75,'Dept (不許動)'!$S:$V,3,0)))</f>
        <v>Sewing</v>
      </c>
      <c r="E75" s="243">
        <f>IF(A75=0,"",IF(ISNA(VLOOKUP(A75,'Dept (不許動)'!$S:$V,4,0)),"",VLOOKUP(A75,'Dept (不許動)'!$S:$V,4,0)))</f>
        <v>0</v>
      </c>
      <c r="F75" s="244">
        <f>GLD!$BC94</f>
        <v>38</v>
      </c>
      <c r="G75" s="244">
        <f>GLD!$AT94</f>
        <v>0</v>
      </c>
      <c r="H75" s="244">
        <f>GLD!$AV94</f>
        <v>0</v>
      </c>
      <c r="I75" s="243" t="str">
        <f>IF($D75="Embordiary","GLD6",IF(ISNA(VLOOKUP(A75,'GLD分攤(Chad)'!$B$2:$E$572,3,0)),"",(VLOOKUP(A75,'GLD分攤(Chad)'!$B$9:$E$572,3,0))))</f>
        <v>GLD1</v>
      </c>
      <c r="J75" s="245">
        <f t="shared" si="37"/>
        <v>38</v>
      </c>
      <c r="K75" s="245">
        <f t="shared" si="38"/>
        <v>0</v>
      </c>
      <c r="L75" s="245">
        <f t="shared" si="31"/>
        <v>0</v>
      </c>
      <c r="M75" s="245">
        <f t="shared" si="39"/>
        <v>0</v>
      </c>
      <c r="N75" s="245">
        <f t="shared" si="40"/>
        <v>0</v>
      </c>
      <c r="O75" s="245">
        <f t="shared" si="48"/>
        <v>0</v>
      </c>
      <c r="P75" s="245">
        <f t="shared" si="41"/>
        <v>0</v>
      </c>
      <c r="Q75" s="245">
        <f t="shared" si="42"/>
        <v>0</v>
      </c>
      <c r="R75" s="245">
        <f t="shared" si="51"/>
        <v>0</v>
      </c>
      <c r="S75" s="245">
        <f t="shared" si="43"/>
        <v>0</v>
      </c>
      <c r="T75" s="245">
        <f t="shared" si="44"/>
        <v>0</v>
      </c>
      <c r="U75" s="245">
        <f t="shared" si="52"/>
        <v>0</v>
      </c>
      <c r="V75" s="245">
        <f t="shared" si="45"/>
        <v>0</v>
      </c>
      <c r="W75" s="245">
        <f t="shared" si="46"/>
        <v>0</v>
      </c>
      <c r="X75" s="245">
        <f t="shared" si="49"/>
        <v>0</v>
      </c>
      <c r="Y75" s="246">
        <f t="shared" si="29"/>
        <v>0</v>
      </c>
      <c r="Z75" s="305" t="str">
        <f t="shared" si="50"/>
        <v/>
      </c>
    </row>
    <row r="76" spans="1:26" ht="15.75" customHeight="1">
      <c r="A76" s="243" t="str">
        <f>GLD!B95</f>
        <v>GLD1-Sewing Line -19</v>
      </c>
      <c r="B76" s="418" t="str">
        <f>IF(OR(A76=0,LEFT(A76,2)="Mr",LEFT(A76,2)="Ms",LEFT(A76,3)="Sub",LEFT(A76,5)="Grand",RIGHT(A76,3)="by,"),"",IF(ISERROR(MATCH(A76,'Dept (不許動)'!$S:$S,0)),"NO",""))</f>
        <v/>
      </c>
      <c r="C76" s="243" t="str">
        <f>IF(A76=0,"",IF(ISNA(VLOOKUP(A76,'Dept (不許動)'!$S:$V,2,0)),"",VLOOKUP(A76,'Dept (不許動)'!$S:$V,2,0)))</f>
        <v>DL</v>
      </c>
      <c r="D76" s="243" t="str">
        <f>IF(A76=0,"",IF(ISNA(VLOOKUP(A76,'Dept (不許動)'!$S:$V,3,0)),"",VLOOKUP(A76,'Dept (不許動)'!$S:$V,3,0)))</f>
        <v>Sewing</v>
      </c>
      <c r="E76" s="243">
        <f>IF(A76=0,"",IF(ISNA(VLOOKUP(A76,'Dept (不許動)'!$S:$V,4,0)),"",VLOOKUP(A76,'Dept (不許動)'!$S:$V,4,0)))</f>
        <v>0</v>
      </c>
      <c r="F76" s="244">
        <f>GLD!$BC95</f>
        <v>38</v>
      </c>
      <c r="G76" s="244">
        <f>GLD!$AT95</f>
        <v>0</v>
      </c>
      <c r="H76" s="244">
        <f>GLD!$AV95</f>
        <v>0</v>
      </c>
      <c r="I76" s="243" t="str">
        <f>IF($D76="Embordiary","GLD6",IF(ISNA(VLOOKUP(A76,'GLD分攤(Chad)'!$B$2:$E$572,3,0)),"",(VLOOKUP(A76,'GLD分攤(Chad)'!$B$9:$E$572,3,0))))</f>
        <v>GLD1</v>
      </c>
      <c r="J76" s="245">
        <f t="shared" si="37"/>
        <v>38</v>
      </c>
      <c r="K76" s="245">
        <f t="shared" si="38"/>
        <v>0</v>
      </c>
      <c r="L76" s="245">
        <f t="shared" si="31"/>
        <v>0</v>
      </c>
      <c r="M76" s="245">
        <f t="shared" si="39"/>
        <v>0</v>
      </c>
      <c r="N76" s="245">
        <f t="shared" si="40"/>
        <v>0</v>
      </c>
      <c r="O76" s="245">
        <f t="shared" si="48"/>
        <v>0</v>
      </c>
      <c r="P76" s="245">
        <f t="shared" si="41"/>
        <v>0</v>
      </c>
      <c r="Q76" s="245">
        <f t="shared" si="42"/>
        <v>0</v>
      </c>
      <c r="R76" s="245">
        <f t="shared" si="51"/>
        <v>0</v>
      </c>
      <c r="S76" s="245">
        <f t="shared" si="43"/>
        <v>0</v>
      </c>
      <c r="T76" s="245">
        <f t="shared" si="44"/>
        <v>0</v>
      </c>
      <c r="U76" s="245">
        <f t="shared" si="52"/>
        <v>0</v>
      </c>
      <c r="V76" s="245">
        <f t="shared" si="45"/>
        <v>0</v>
      </c>
      <c r="W76" s="245">
        <f t="shared" si="46"/>
        <v>0</v>
      </c>
      <c r="X76" s="245">
        <f t="shared" si="49"/>
        <v>0</v>
      </c>
      <c r="Y76" s="246">
        <f t="shared" si="29"/>
        <v>0</v>
      </c>
      <c r="Z76" s="305" t="str">
        <f t="shared" si="50"/>
        <v/>
      </c>
    </row>
    <row r="77" spans="1:26" ht="15.75" customHeight="1">
      <c r="A77" s="243" t="str">
        <f>GLD!B96</f>
        <v>GLD1-Sewing Line -20</v>
      </c>
      <c r="B77" s="418" t="str">
        <f>IF(OR(A77=0,LEFT(A77,2)="Mr",LEFT(A77,2)="Ms",LEFT(A77,3)="Sub",LEFT(A77,5)="Grand",RIGHT(A77,3)="by,"),"",IF(ISERROR(MATCH(A77,'Dept (不許動)'!$S:$S,0)),"NO",""))</f>
        <v/>
      </c>
      <c r="C77" s="243" t="str">
        <f>IF(A77=0,"",IF(ISNA(VLOOKUP(A77,'Dept (不許動)'!$S:$V,2,0)),"",VLOOKUP(A77,'Dept (不許動)'!$S:$V,2,0)))</f>
        <v>DL</v>
      </c>
      <c r="D77" s="243" t="str">
        <f>IF(A77=0,"",IF(ISNA(VLOOKUP(A77,'Dept (不許動)'!$S:$V,3,0)),"",VLOOKUP(A77,'Dept (不許動)'!$S:$V,3,0)))</f>
        <v>Sewing</v>
      </c>
      <c r="E77" s="243">
        <f>IF(A77=0,"",IF(ISNA(VLOOKUP(A77,'Dept (不許動)'!$S:$V,4,0)),"",VLOOKUP(A77,'Dept (不許動)'!$S:$V,4,0)))</f>
        <v>0</v>
      </c>
      <c r="F77" s="244">
        <f>GLD!$BC96</f>
        <v>32</v>
      </c>
      <c r="G77" s="244">
        <f>GLD!$AT96</f>
        <v>0</v>
      </c>
      <c r="H77" s="244">
        <f>GLD!$AV96</f>
        <v>0</v>
      </c>
      <c r="I77" s="243" t="str">
        <f>IF($D77="Embordiary","GLD6",IF(ISNA(VLOOKUP(A77,'GLD分攤(Chad)'!$B$2:$E$572,3,0)),"",(VLOOKUP(A77,'GLD分攤(Chad)'!$B$9:$E$572,3,0))))</f>
        <v>GLD1</v>
      </c>
      <c r="J77" s="245">
        <f t="shared" si="37"/>
        <v>32</v>
      </c>
      <c r="K77" s="245">
        <f t="shared" si="38"/>
        <v>0</v>
      </c>
      <c r="L77" s="245">
        <f t="shared" si="31"/>
        <v>0</v>
      </c>
      <c r="M77" s="245">
        <f t="shared" si="39"/>
        <v>0</v>
      </c>
      <c r="N77" s="245">
        <f t="shared" si="40"/>
        <v>0</v>
      </c>
      <c r="O77" s="245">
        <f t="shared" si="48"/>
        <v>0</v>
      </c>
      <c r="P77" s="245">
        <f t="shared" si="41"/>
        <v>0</v>
      </c>
      <c r="Q77" s="245">
        <f t="shared" si="42"/>
        <v>0</v>
      </c>
      <c r="R77" s="245">
        <f t="shared" si="51"/>
        <v>0</v>
      </c>
      <c r="S77" s="245">
        <f t="shared" si="43"/>
        <v>0</v>
      </c>
      <c r="T77" s="245">
        <f t="shared" si="44"/>
        <v>0</v>
      </c>
      <c r="U77" s="245">
        <f t="shared" si="52"/>
        <v>0</v>
      </c>
      <c r="V77" s="245">
        <f t="shared" si="45"/>
        <v>0</v>
      </c>
      <c r="W77" s="245">
        <f t="shared" si="46"/>
        <v>0</v>
      </c>
      <c r="X77" s="245">
        <f t="shared" si="49"/>
        <v>0</v>
      </c>
      <c r="Y77" s="246">
        <f t="shared" si="29"/>
        <v>0</v>
      </c>
      <c r="Z77" s="305" t="str">
        <f t="shared" si="50"/>
        <v/>
      </c>
    </row>
    <row r="78" spans="1:26" ht="15.75" customHeight="1">
      <c r="A78" s="243" t="str">
        <f>GLD!B97</f>
        <v>GLD1-Sewing Line -21</v>
      </c>
      <c r="B78" s="418" t="str">
        <f>IF(OR(A78=0,LEFT(A78,2)="Mr",LEFT(A78,2)="Ms",LEFT(A78,3)="Sub",LEFT(A78,5)="Grand",RIGHT(A78,3)="by,"),"",IF(ISERROR(MATCH(A78,'Dept (不許動)'!$S:$S,0)),"NO",""))</f>
        <v/>
      </c>
      <c r="C78" s="243" t="str">
        <f>IF(A78=0,"",IF(ISNA(VLOOKUP(A78,'Dept (不許動)'!$S:$V,2,0)),"",VLOOKUP(A78,'Dept (不許動)'!$S:$V,2,0)))</f>
        <v>DL</v>
      </c>
      <c r="D78" s="243" t="str">
        <f>IF(A78=0,"",IF(ISNA(VLOOKUP(A78,'Dept (不許動)'!$S:$V,3,0)),"",VLOOKUP(A78,'Dept (不許動)'!$S:$V,3,0)))</f>
        <v>Sewing</v>
      </c>
      <c r="E78" s="243">
        <f>IF(A78=0,"",IF(ISNA(VLOOKUP(A78,'Dept (不許動)'!$S:$V,4,0)),"",VLOOKUP(A78,'Dept (不許動)'!$S:$V,4,0)))</f>
        <v>0</v>
      </c>
      <c r="F78" s="244">
        <f>GLD!$BC97</f>
        <v>36</v>
      </c>
      <c r="G78" s="244">
        <f>GLD!$AT97</f>
        <v>0</v>
      </c>
      <c r="H78" s="244">
        <f>GLD!$AV97</f>
        <v>0</v>
      </c>
      <c r="I78" s="243" t="str">
        <f>IF($D78="Embordiary","GLD6",IF(ISNA(VLOOKUP(A78,'GLD分攤(Chad)'!$B$2:$E$572,3,0)),"",(VLOOKUP(A78,'GLD分攤(Chad)'!$B$9:$E$572,3,0))))</f>
        <v>GLD1</v>
      </c>
      <c r="J78" s="245">
        <f t="shared" si="37"/>
        <v>36</v>
      </c>
      <c r="K78" s="245">
        <f t="shared" si="38"/>
        <v>0</v>
      </c>
      <c r="L78" s="245">
        <f t="shared" si="31"/>
        <v>0</v>
      </c>
      <c r="M78" s="245">
        <f t="shared" si="39"/>
        <v>0</v>
      </c>
      <c r="N78" s="245">
        <f t="shared" si="40"/>
        <v>0</v>
      </c>
      <c r="O78" s="245">
        <f t="shared" si="48"/>
        <v>0</v>
      </c>
      <c r="P78" s="245">
        <f t="shared" si="41"/>
        <v>0</v>
      </c>
      <c r="Q78" s="245">
        <f t="shared" si="42"/>
        <v>0</v>
      </c>
      <c r="R78" s="245">
        <f t="shared" si="51"/>
        <v>0</v>
      </c>
      <c r="S78" s="245">
        <f t="shared" si="43"/>
        <v>0</v>
      </c>
      <c r="T78" s="245">
        <f t="shared" si="44"/>
        <v>0</v>
      </c>
      <c r="U78" s="245">
        <f t="shared" si="52"/>
        <v>0</v>
      </c>
      <c r="V78" s="245">
        <f t="shared" si="45"/>
        <v>0</v>
      </c>
      <c r="W78" s="245">
        <f t="shared" si="46"/>
        <v>0</v>
      </c>
      <c r="X78" s="245">
        <f t="shared" si="49"/>
        <v>0</v>
      </c>
      <c r="Y78" s="246">
        <f t="shared" si="29"/>
        <v>0</v>
      </c>
      <c r="Z78" s="305" t="str">
        <f t="shared" si="50"/>
        <v/>
      </c>
    </row>
    <row r="79" spans="1:26" ht="15.75" customHeight="1">
      <c r="A79" s="243" t="str">
        <f>GLD!B98</f>
        <v>GLD1-Sewing Line -22</v>
      </c>
      <c r="B79" s="418" t="str">
        <f>IF(OR(A79=0,LEFT(A79,2)="Mr",LEFT(A79,2)="Ms",LEFT(A79,3)="Sub",LEFT(A79,5)="Grand",RIGHT(A79,3)="by,"),"",IF(ISERROR(MATCH(A79,'Dept (不許動)'!$S:$S,0)),"NO",""))</f>
        <v/>
      </c>
      <c r="C79" s="243" t="str">
        <f>IF(A79=0,"",IF(ISNA(VLOOKUP(A79,'Dept (不許動)'!$S:$V,2,0)),"",VLOOKUP(A79,'Dept (不許動)'!$S:$V,2,0)))</f>
        <v>DL</v>
      </c>
      <c r="D79" s="243" t="str">
        <f>IF(A79=0,"",IF(ISNA(VLOOKUP(A79,'Dept (不許動)'!$S:$V,3,0)),"",VLOOKUP(A79,'Dept (不許動)'!$S:$V,3,0)))</f>
        <v>Sewing</v>
      </c>
      <c r="E79" s="243">
        <f>IF(A79=0,"",IF(ISNA(VLOOKUP(A79,'Dept (不許動)'!$S:$V,4,0)),"",VLOOKUP(A79,'Dept (不許動)'!$S:$V,4,0)))</f>
        <v>0</v>
      </c>
      <c r="F79" s="244">
        <f>GLD!$BC98</f>
        <v>39</v>
      </c>
      <c r="G79" s="244">
        <f>GLD!$AT98</f>
        <v>0</v>
      </c>
      <c r="H79" s="244">
        <f>GLD!$AV98</f>
        <v>0</v>
      </c>
      <c r="I79" s="243" t="str">
        <f>IF($D79="Embordiary","GLD6",IF(ISNA(VLOOKUP(A79,'GLD分攤(Chad)'!$B$2:$E$572,3,0)),"",(VLOOKUP(A79,'GLD分攤(Chad)'!$B$9:$E$572,3,0))))</f>
        <v>GLD1</v>
      </c>
      <c r="J79" s="245">
        <f t="shared" si="37"/>
        <v>39</v>
      </c>
      <c r="K79" s="245">
        <f t="shared" si="38"/>
        <v>0</v>
      </c>
      <c r="L79" s="245">
        <f t="shared" si="31"/>
        <v>0</v>
      </c>
      <c r="M79" s="245">
        <f t="shared" si="39"/>
        <v>0</v>
      </c>
      <c r="N79" s="245">
        <f t="shared" si="40"/>
        <v>0</v>
      </c>
      <c r="O79" s="245">
        <f t="shared" si="48"/>
        <v>0</v>
      </c>
      <c r="P79" s="245">
        <f t="shared" si="41"/>
        <v>0</v>
      </c>
      <c r="Q79" s="245">
        <f t="shared" si="42"/>
        <v>0</v>
      </c>
      <c r="R79" s="245">
        <f t="shared" si="51"/>
        <v>0</v>
      </c>
      <c r="S79" s="245">
        <f t="shared" si="43"/>
        <v>0</v>
      </c>
      <c r="T79" s="245">
        <f t="shared" si="44"/>
        <v>0</v>
      </c>
      <c r="U79" s="245">
        <f t="shared" si="52"/>
        <v>0</v>
      </c>
      <c r="V79" s="245">
        <f t="shared" si="45"/>
        <v>0</v>
      </c>
      <c r="W79" s="245">
        <f t="shared" si="46"/>
        <v>0</v>
      </c>
      <c r="X79" s="245">
        <f t="shared" si="49"/>
        <v>0</v>
      </c>
      <c r="Y79" s="246">
        <f t="shared" si="29"/>
        <v>0</v>
      </c>
      <c r="Z79" s="305" t="str">
        <f t="shared" si="50"/>
        <v/>
      </c>
    </row>
    <row r="80" spans="1:26" ht="15.75" customHeight="1">
      <c r="A80" s="243" t="str">
        <f>GLD!B99</f>
        <v>GLD1-Sewing Line -23</v>
      </c>
      <c r="B80" s="418" t="str">
        <f>IF(OR(A80=0,LEFT(A80,2)="Mr",LEFT(A80,2)="Ms",LEFT(A80,3)="Sub",LEFT(A80,5)="Grand",RIGHT(A80,3)="by,"),"",IF(ISERROR(MATCH(A80,'Dept (不許動)'!$S:$S,0)),"NO",""))</f>
        <v/>
      </c>
      <c r="C80" s="243" t="str">
        <f>IF(A80=0,"",IF(ISNA(VLOOKUP(A80,'Dept (不許動)'!$S:$V,2,0)),"",VLOOKUP(A80,'Dept (不許動)'!$S:$V,2,0)))</f>
        <v>DL</v>
      </c>
      <c r="D80" s="243" t="str">
        <f>IF(A80=0,"",IF(ISNA(VLOOKUP(A80,'Dept (不許動)'!$S:$V,3,0)),"",VLOOKUP(A80,'Dept (不許動)'!$S:$V,3,0)))</f>
        <v>Sewing</v>
      </c>
      <c r="E80" s="243">
        <f>IF(A80=0,"",IF(ISNA(VLOOKUP(A80,'Dept (不許動)'!$S:$V,4,0)),"",VLOOKUP(A80,'Dept (不許動)'!$S:$V,4,0)))</f>
        <v>0</v>
      </c>
      <c r="F80" s="244">
        <f>GLD!$BC99</f>
        <v>40</v>
      </c>
      <c r="G80" s="244">
        <f>GLD!$AT99</f>
        <v>0</v>
      </c>
      <c r="H80" s="244">
        <f>GLD!$AV99</f>
        <v>0</v>
      </c>
      <c r="I80" s="243" t="str">
        <f>IF($D80="Embordiary","GLD6",IF(ISNA(VLOOKUP(A80,'GLD分攤(Chad)'!$B$2:$E$572,3,0)),"",(VLOOKUP(A80,'GLD分攤(Chad)'!$B$9:$E$572,3,0))))</f>
        <v>GLD1</v>
      </c>
      <c r="J80" s="245">
        <f t="shared" si="37"/>
        <v>40</v>
      </c>
      <c r="K80" s="245">
        <f t="shared" si="38"/>
        <v>0</v>
      </c>
      <c r="L80" s="245">
        <f t="shared" si="31"/>
        <v>0</v>
      </c>
      <c r="M80" s="245">
        <f t="shared" si="39"/>
        <v>0</v>
      </c>
      <c r="N80" s="245">
        <f t="shared" si="40"/>
        <v>0</v>
      </c>
      <c r="O80" s="245">
        <f t="shared" si="48"/>
        <v>0</v>
      </c>
      <c r="P80" s="245">
        <f t="shared" si="41"/>
        <v>0</v>
      </c>
      <c r="Q80" s="245">
        <f t="shared" si="42"/>
        <v>0</v>
      </c>
      <c r="R80" s="245">
        <f t="shared" si="51"/>
        <v>0</v>
      </c>
      <c r="S80" s="245">
        <f t="shared" si="43"/>
        <v>0</v>
      </c>
      <c r="T80" s="245">
        <f t="shared" si="44"/>
        <v>0</v>
      </c>
      <c r="U80" s="245">
        <f t="shared" si="52"/>
        <v>0</v>
      </c>
      <c r="V80" s="245">
        <f t="shared" si="45"/>
        <v>0</v>
      </c>
      <c r="W80" s="245">
        <f t="shared" si="46"/>
        <v>0</v>
      </c>
      <c r="X80" s="245">
        <f t="shared" si="49"/>
        <v>0</v>
      </c>
      <c r="Y80" s="246">
        <f t="shared" si="29"/>
        <v>0</v>
      </c>
      <c r="Z80" s="305" t="str">
        <f t="shared" si="50"/>
        <v/>
      </c>
    </row>
    <row r="81" spans="1:26" ht="15.75" customHeight="1">
      <c r="A81" s="243" t="str">
        <f>GLD!B100</f>
        <v>GLD1-Sewing Line -24</v>
      </c>
      <c r="B81" s="418" t="str">
        <f>IF(OR(A81=0,LEFT(A81,2)="Mr",LEFT(A81,2)="Ms",LEFT(A81,3)="Sub",LEFT(A81,5)="Grand",RIGHT(A81,3)="by,"),"",IF(ISERROR(MATCH(A81,'Dept (不許動)'!$S:$S,0)),"NO",""))</f>
        <v/>
      </c>
      <c r="C81" s="243" t="str">
        <f>IF(A81=0,"",IF(ISNA(VLOOKUP(A81,'Dept (不許動)'!$S:$V,2,0)),"",VLOOKUP(A81,'Dept (不許動)'!$S:$V,2,0)))</f>
        <v>DL</v>
      </c>
      <c r="D81" s="243" t="str">
        <f>IF(A81=0,"",IF(ISNA(VLOOKUP(A81,'Dept (不許動)'!$S:$V,3,0)),"",VLOOKUP(A81,'Dept (不許動)'!$S:$V,3,0)))</f>
        <v>Sewing</v>
      </c>
      <c r="E81" s="243">
        <f>IF(A81=0,"",IF(ISNA(VLOOKUP(A81,'Dept (不許動)'!$S:$V,4,0)),"",VLOOKUP(A81,'Dept (不許動)'!$S:$V,4,0)))</f>
        <v>0</v>
      </c>
      <c r="F81" s="244">
        <f>GLD!$BC100</f>
        <v>42</v>
      </c>
      <c r="G81" s="244">
        <f>GLD!$AT100</f>
        <v>0</v>
      </c>
      <c r="H81" s="244">
        <f>GLD!$AV100</f>
        <v>0</v>
      </c>
      <c r="I81" s="243" t="str">
        <f>IF($D81="Embordiary","GLD6",IF(ISNA(VLOOKUP(A81,'GLD分攤(Chad)'!$B$2:$E$572,3,0)),"",(VLOOKUP(A81,'GLD分攤(Chad)'!$B$9:$E$572,3,0))))</f>
        <v>GLD1</v>
      </c>
      <c r="J81" s="245">
        <f t="shared" si="37"/>
        <v>42</v>
      </c>
      <c r="K81" s="245">
        <f t="shared" si="38"/>
        <v>0</v>
      </c>
      <c r="L81" s="245">
        <f t="shared" si="31"/>
        <v>0</v>
      </c>
      <c r="M81" s="245">
        <f t="shared" si="39"/>
        <v>0</v>
      </c>
      <c r="N81" s="245">
        <f t="shared" si="40"/>
        <v>0</v>
      </c>
      <c r="O81" s="245">
        <f t="shared" si="48"/>
        <v>0</v>
      </c>
      <c r="P81" s="245">
        <f t="shared" si="41"/>
        <v>0</v>
      </c>
      <c r="Q81" s="245">
        <f t="shared" si="42"/>
        <v>0</v>
      </c>
      <c r="R81" s="245">
        <f t="shared" si="51"/>
        <v>0</v>
      </c>
      <c r="S81" s="245">
        <f t="shared" si="43"/>
        <v>0</v>
      </c>
      <c r="T81" s="245">
        <f t="shared" si="44"/>
        <v>0</v>
      </c>
      <c r="U81" s="245">
        <f t="shared" si="52"/>
        <v>0</v>
      </c>
      <c r="V81" s="245">
        <f t="shared" si="45"/>
        <v>0</v>
      </c>
      <c r="W81" s="245">
        <f t="shared" si="46"/>
        <v>0</v>
      </c>
      <c r="X81" s="245">
        <f t="shared" si="49"/>
        <v>0</v>
      </c>
      <c r="Y81" s="246">
        <f t="shared" si="29"/>
        <v>0</v>
      </c>
      <c r="Z81" s="305" t="str">
        <f t="shared" si="50"/>
        <v/>
      </c>
    </row>
    <row r="82" spans="1:26" ht="15.75" customHeight="1">
      <c r="A82" s="243" t="str">
        <f>GLD!B101</f>
        <v>GLD1-Sewing Line -25</v>
      </c>
      <c r="B82" s="418" t="str">
        <f>IF(OR(A82=0,LEFT(A82,2)="Mr",LEFT(A82,2)="Ms",LEFT(A82,3)="Sub",LEFT(A82,5)="Grand",RIGHT(A82,3)="by,"),"",IF(ISERROR(MATCH(A82,'Dept (不許動)'!$S:$S,0)),"NO",""))</f>
        <v/>
      </c>
      <c r="C82" s="243" t="str">
        <f>IF(A82=0,"",IF(ISNA(VLOOKUP(A82,'Dept (不許動)'!$S:$V,2,0)),"",VLOOKUP(A82,'Dept (不許動)'!$S:$V,2,0)))</f>
        <v>DL</v>
      </c>
      <c r="D82" s="243" t="str">
        <f>IF(A82=0,"",IF(ISNA(VLOOKUP(A82,'Dept (不許動)'!$S:$V,3,0)),"",VLOOKUP(A82,'Dept (不許動)'!$S:$V,3,0)))</f>
        <v>Sewing</v>
      </c>
      <c r="E82" s="243">
        <f>IF(A82=0,"",IF(ISNA(VLOOKUP(A82,'Dept (不許動)'!$S:$V,4,0)),"",VLOOKUP(A82,'Dept (不許動)'!$S:$V,4,0)))</f>
        <v>0</v>
      </c>
      <c r="F82" s="244">
        <f>GLD!$BC101</f>
        <v>39</v>
      </c>
      <c r="G82" s="244">
        <f>GLD!$AT101</f>
        <v>0</v>
      </c>
      <c r="H82" s="244">
        <f>GLD!$AV101</f>
        <v>0</v>
      </c>
      <c r="I82" s="243" t="str">
        <f>IF($D82="Embordiary","GLD6",IF(ISNA(VLOOKUP(A82,'GLD分攤(Chad)'!$B$2:$E$572,3,0)),"",(VLOOKUP(A82,'GLD分攤(Chad)'!$B$9:$E$572,3,0))))</f>
        <v>GLD1</v>
      </c>
      <c r="J82" s="245">
        <f t="shared" si="37"/>
        <v>39</v>
      </c>
      <c r="K82" s="245">
        <f t="shared" si="38"/>
        <v>0</v>
      </c>
      <c r="L82" s="245">
        <f t="shared" si="31"/>
        <v>0</v>
      </c>
      <c r="M82" s="245">
        <f t="shared" si="39"/>
        <v>0</v>
      </c>
      <c r="N82" s="245">
        <f t="shared" si="40"/>
        <v>0</v>
      </c>
      <c r="O82" s="245">
        <f t="shared" si="48"/>
        <v>0</v>
      </c>
      <c r="P82" s="245">
        <f t="shared" si="41"/>
        <v>0</v>
      </c>
      <c r="Q82" s="245">
        <f t="shared" si="42"/>
        <v>0</v>
      </c>
      <c r="R82" s="245">
        <f t="shared" si="51"/>
        <v>0</v>
      </c>
      <c r="S82" s="245">
        <f t="shared" si="43"/>
        <v>0</v>
      </c>
      <c r="T82" s="245">
        <f t="shared" si="44"/>
        <v>0</v>
      </c>
      <c r="U82" s="245">
        <f t="shared" si="52"/>
        <v>0</v>
      </c>
      <c r="V82" s="245">
        <f t="shared" si="45"/>
        <v>0</v>
      </c>
      <c r="W82" s="245">
        <f t="shared" si="46"/>
        <v>0</v>
      </c>
      <c r="X82" s="245">
        <f t="shared" si="49"/>
        <v>0</v>
      </c>
      <c r="Y82" s="246">
        <f t="shared" si="29"/>
        <v>0</v>
      </c>
      <c r="Z82" s="305" t="str">
        <f t="shared" si="50"/>
        <v/>
      </c>
    </row>
    <row r="83" spans="1:26" ht="15.75" customHeight="1">
      <c r="A83" s="243" t="str">
        <f>GLD!B102</f>
        <v>GLD1-Sewing Line -26</v>
      </c>
      <c r="B83" s="418" t="str">
        <f>IF(OR(A83=0,LEFT(A83,2)="Mr",LEFT(A83,2)="Ms",LEFT(A83,3)="Sub",LEFT(A83,5)="Grand",RIGHT(A83,3)="by,"),"",IF(ISERROR(MATCH(A83,'Dept (不許動)'!$S:$S,0)),"NO",""))</f>
        <v/>
      </c>
      <c r="C83" s="243" t="str">
        <f>IF(A83=0,"",IF(ISNA(VLOOKUP(A83,'Dept (不許動)'!$S:$V,2,0)),"",VLOOKUP(A83,'Dept (不許動)'!$S:$V,2,0)))</f>
        <v>DL</v>
      </c>
      <c r="D83" s="243" t="str">
        <f>IF(A83=0,"",IF(ISNA(VLOOKUP(A83,'Dept (不許動)'!$S:$V,3,0)),"",VLOOKUP(A83,'Dept (不許動)'!$S:$V,3,0)))</f>
        <v>Sewing</v>
      </c>
      <c r="E83" s="243">
        <f>IF(A83=0,"",IF(ISNA(VLOOKUP(A83,'Dept (不許動)'!$S:$V,4,0)),"",VLOOKUP(A83,'Dept (不許動)'!$S:$V,4,0)))</f>
        <v>0</v>
      </c>
      <c r="F83" s="244">
        <f>GLD!$BC102</f>
        <v>38</v>
      </c>
      <c r="G83" s="244">
        <f>GLD!$AT102</f>
        <v>0</v>
      </c>
      <c r="H83" s="244">
        <f>GLD!$AV102</f>
        <v>1</v>
      </c>
      <c r="I83" s="243" t="str">
        <f>IF($D83="Embordiary","GLD6",IF(ISNA(VLOOKUP(A83,'GLD分攤(Chad)'!$B$2:$E$572,3,0)),"",(VLOOKUP(A83,'GLD分攤(Chad)'!$B$9:$E$572,3,0))))</f>
        <v>GLD1</v>
      </c>
      <c r="J83" s="245">
        <f t="shared" si="37"/>
        <v>38</v>
      </c>
      <c r="K83" s="245">
        <f t="shared" si="38"/>
        <v>0</v>
      </c>
      <c r="L83" s="245">
        <f t="shared" si="31"/>
        <v>1</v>
      </c>
      <c r="M83" s="245">
        <f t="shared" si="39"/>
        <v>0</v>
      </c>
      <c r="N83" s="245">
        <f t="shared" si="40"/>
        <v>0</v>
      </c>
      <c r="O83" s="245">
        <f t="shared" si="48"/>
        <v>0</v>
      </c>
      <c r="P83" s="245">
        <f t="shared" si="41"/>
        <v>0</v>
      </c>
      <c r="Q83" s="245">
        <f t="shared" si="42"/>
        <v>0</v>
      </c>
      <c r="R83" s="245">
        <f t="shared" si="51"/>
        <v>0</v>
      </c>
      <c r="S83" s="245">
        <f t="shared" si="43"/>
        <v>0</v>
      </c>
      <c r="T83" s="245">
        <f t="shared" si="44"/>
        <v>0</v>
      </c>
      <c r="U83" s="245">
        <f t="shared" si="52"/>
        <v>0</v>
      </c>
      <c r="V83" s="245">
        <f t="shared" si="45"/>
        <v>0</v>
      </c>
      <c r="W83" s="245">
        <f t="shared" si="46"/>
        <v>0</v>
      </c>
      <c r="X83" s="245">
        <f t="shared" si="49"/>
        <v>0</v>
      </c>
      <c r="Y83" s="246">
        <f t="shared" si="29"/>
        <v>0</v>
      </c>
      <c r="Z83" s="305" t="str">
        <f t="shared" si="50"/>
        <v/>
      </c>
    </row>
    <row r="84" spans="1:26" ht="15.75" customHeight="1">
      <c r="A84" s="243" t="str">
        <f>GLD!B103</f>
        <v>GLD1-Sewing Line -27</v>
      </c>
      <c r="B84" s="418" t="str">
        <f>IF(OR(A84=0,LEFT(A84,2)="Mr",LEFT(A84,2)="Ms",LEFT(A84,3)="Sub",LEFT(A84,5)="Grand",RIGHT(A84,3)="by,"),"",IF(ISERROR(MATCH(A84,'Dept (不許動)'!$S:$S,0)),"NO",""))</f>
        <v/>
      </c>
      <c r="C84" s="243" t="str">
        <f>IF(A84=0,"",IF(ISNA(VLOOKUP(A84,'Dept (不許動)'!$S:$V,2,0)),"",VLOOKUP(A84,'Dept (不許動)'!$S:$V,2,0)))</f>
        <v>DL</v>
      </c>
      <c r="D84" s="243" t="str">
        <f>IF(A84=0,"",IF(ISNA(VLOOKUP(A84,'Dept (不許動)'!$S:$V,3,0)),"",VLOOKUP(A84,'Dept (不許動)'!$S:$V,3,0)))</f>
        <v>Sewing</v>
      </c>
      <c r="E84" s="243">
        <f>IF(A84=0,"",IF(ISNA(VLOOKUP(A84,'Dept (不許動)'!$S:$V,4,0)),"",VLOOKUP(A84,'Dept (不許動)'!$S:$V,4,0)))</f>
        <v>0</v>
      </c>
      <c r="F84" s="244">
        <f>GLD!$BC103</f>
        <v>38</v>
      </c>
      <c r="G84" s="244">
        <f>GLD!$AT103</f>
        <v>0</v>
      </c>
      <c r="H84" s="244">
        <f>GLD!$AV103</f>
        <v>0</v>
      </c>
      <c r="I84" s="243" t="str">
        <f>IF($D84="Embordiary","GLD6",IF(ISNA(VLOOKUP(A84,'GLD分攤(Chad)'!$B$2:$E$572,3,0)),"",(VLOOKUP(A84,'GLD分攤(Chad)'!$B$9:$E$572,3,0))))</f>
        <v>GLD1</v>
      </c>
      <c r="J84" s="245">
        <f t="shared" si="37"/>
        <v>38</v>
      </c>
      <c r="K84" s="245">
        <f t="shared" si="38"/>
        <v>0</v>
      </c>
      <c r="L84" s="245">
        <f t="shared" si="31"/>
        <v>0</v>
      </c>
      <c r="M84" s="245">
        <f t="shared" si="39"/>
        <v>0</v>
      </c>
      <c r="N84" s="245">
        <f t="shared" si="40"/>
        <v>0</v>
      </c>
      <c r="O84" s="245">
        <f t="shared" si="48"/>
        <v>0</v>
      </c>
      <c r="P84" s="245">
        <f t="shared" si="41"/>
        <v>0</v>
      </c>
      <c r="Q84" s="245">
        <f t="shared" si="42"/>
        <v>0</v>
      </c>
      <c r="R84" s="245">
        <f t="shared" si="51"/>
        <v>0</v>
      </c>
      <c r="S84" s="245">
        <f t="shared" si="43"/>
        <v>0</v>
      </c>
      <c r="T84" s="245">
        <f t="shared" si="44"/>
        <v>0</v>
      </c>
      <c r="U84" s="245">
        <f t="shared" si="52"/>
        <v>0</v>
      </c>
      <c r="V84" s="245">
        <f t="shared" si="45"/>
        <v>0</v>
      </c>
      <c r="W84" s="245">
        <f t="shared" si="46"/>
        <v>0</v>
      </c>
      <c r="X84" s="245">
        <f t="shared" si="49"/>
        <v>0</v>
      </c>
      <c r="Y84" s="246">
        <f t="shared" si="29"/>
        <v>0</v>
      </c>
      <c r="Z84" s="305" t="str">
        <f t="shared" si="50"/>
        <v/>
      </c>
    </row>
    <row r="85" spans="1:26" ht="15.75" customHeight="1">
      <c r="A85" s="243" t="str">
        <f>GLD!B104</f>
        <v>GLD1-Sewing Line -28</v>
      </c>
      <c r="B85" s="418" t="str">
        <f>IF(OR(A85=0,LEFT(A85,2)="Mr",LEFT(A85,2)="Ms",LEFT(A85,3)="Sub",LEFT(A85,5)="Grand",RIGHT(A85,3)="by,"),"",IF(ISERROR(MATCH(A85,'Dept (不許動)'!$S:$S,0)),"NO",""))</f>
        <v/>
      </c>
      <c r="C85" s="243" t="str">
        <f>IF(A85=0,"",IF(ISNA(VLOOKUP(A85,'Dept (不許動)'!$S:$V,2,0)),"",VLOOKUP(A85,'Dept (不許動)'!$S:$V,2,0)))</f>
        <v>DL</v>
      </c>
      <c r="D85" s="243" t="str">
        <f>IF(A85=0,"",IF(ISNA(VLOOKUP(A85,'Dept (不許動)'!$S:$V,3,0)),"",VLOOKUP(A85,'Dept (不許動)'!$S:$V,3,0)))</f>
        <v>Sewing</v>
      </c>
      <c r="E85" s="243">
        <f>IF(A85=0,"",IF(ISNA(VLOOKUP(A85,'Dept (不許動)'!$S:$V,4,0)),"",VLOOKUP(A85,'Dept (不許動)'!$S:$V,4,0)))</f>
        <v>0</v>
      </c>
      <c r="F85" s="244">
        <f>GLD!$BC104</f>
        <v>38</v>
      </c>
      <c r="G85" s="244">
        <f>GLD!$AT104</f>
        <v>0</v>
      </c>
      <c r="H85" s="244">
        <f>GLD!$AV104</f>
        <v>1</v>
      </c>
      <c r="I85" s="243" t="str">
        <f>IF($D85="Embordiary","GLD6",IF(ISNA(VLOOKUP(A85,'GLD分攤(Chad)'!$B$2:$E$572,3,0)),"",(VLOOKUP(A85,'GLD分攤(Chad)'!$B$9:$E$572,3,0))))</f>
        <v>GLD1</v>
      </c>
      <c r="J85" s="245">
        <f t="shared" si="37"/>
        <v>38</v>
      </c>
      <c r="K85" s="245">
        <f t="shared" si="38"/>
        <v>0</v>
      </c>
      <c r="L85" s="245">
        <f t="shared" si="31"/>
        <v>1</v>
      </c>
      <c r="M85" s="245">
        <f t="shared" si="39"/>
        <v>0</v>
      </c>
      <c r="N85" s="245">
        <f t="shared" si="40"/>
        <v>0</v>
      </c>
      <c r="O85" s="245">
        <f t="shared" si="48"/>
        <v>0</v>
      </c>
      <c r="P85" s="245">
        <f t="shared" si="41"/>
        <v>0</v>
      </c>
      <c r="Q85" s="245">
        <f t="shared" si="42"/>
        <v>0</v>
      </c>
      <c r="R85" s="245">
        <f t="shared" si="51"/>
        <v>0</v>
      </c>
      <c r="S85" s="245">
        <f t="shared" si="43"/>
        <v>0</v>
      </c>
      <c r="T85" s="245">
        <f t="shared" si="44"/>
        <v>0</v>
      </c>
      <c r="U85" s="245">
        <f t="shared" si="52"/>
        <v>0</v>
      </c>
      <c r="V85" s="245">
        <f t="shared" si="45"/>
        <v>0</v>
      </c>
      <c r="W85" s="245">
        <f t="shared" si="46"/>
        <v>0</v>
      </c>
      <c r="X85" s="245">
        <f t="shared" si="49"/>
        <v>0</v>
      </c>
      <c r="Y85" s="246">
        <f t="shared" si="29"/>
        <v>0</v>
      </c>
      <c r="Z85" s="305" t="str">
        <f t="shared" si="50"/>
        <v/>
      </c>
    </row>
    <row r="86" spans="1:26" ht="15.75" customHeight="1">
      <c r="A86" s="243" t="str">
        <f>GLD!B105</f>
        <v>GLD1-Sewing Line -29</v>
      </c>
      <c r="B86" s="418" t="str">
        <f>IF(OR(A86=0,LEFT(A86,2)="Mr",LEFT(A86,2)="Ms",LEFT(A86,3)="Sub",LEFT(A86,5)="Grand",RIGHT(A86,3)="by,"),"",IF(ISERROR(MATCH(A86,'Dept (不許動)'!$S:$S,0)),"NO",""))</f>
        <v/>
      </c>
      <c r="C86" s="243" t="str">
        <f>IF(A86=0,"",IF(ISNA(VLOOKUP(A86,'Dept (不許動)'!$S:$V,2,0)),"",VLOOKUP(A86,'Dept (不許動)'!$S:$V,2,0)))</f>
        <v>DL</v>
      </c>
      <c r="D86" s="243" t="str">
        <f>IF(A86=0,"",IF(ISNA(VLOOKUP(A86,'Dept (不許動)'!$S:$V,3,0)),"",VLOOKUP(A86,'Dept (不許動)'!$S:$V,3,0)))</f>
        <v>Sewing</v>
      </c>
      <c r="E86" s="243">
        <f>IF(A86=0,"",IF(ISNA(VLOOKUP(A86,'Dept (不許動)'!$S:$V,4,0)),"",VLOOKUP(A86,'Dept (不許動)'!$S:$V,4,0)))</f>
        <v>0</v>
      </c>
      <c r="F86" s="244">
        <f>GLD!$BC105</f>
        <v>41</v>
      </c>
      <c r="G86" s="244">
        <f>GLD!$AT105</f>
        <v>0</v>
      </c>
      <c r="H86" s="244">
        <f>GLD!$AV105</f>
        <v>0</v>
      </c>
      <c r="I86" s="243" t="str">
        <f>IF($D86="Embordiary","GLD6",IF(ISNA(VLOOKUP(A86,'GLD分攤(Chad)'!$B$2:$E$572,3,0)),"",(VLOOKUP(A86,'GLD分攤(Chad)'!$B$9:$E$572,3,0))))</f>
        <v>GLD1</v>
      </c>
      <c r="J86" s="245">
        <f t="shared" si="37"/>
        <v>41</v>
      </c>
      <c r="K86" s="245">
        <f t="shared" si="38"/>
        <v>0</v>
      </c>
      <c r="L86" s="245">
        <f t="shared" si="31"/>
        <v>0</v>
      </c>
      <c r="M86" s="245">
        <f t="shared" si="39"/>
        <v>0</v>
      </c>
      <c r="N86" s="245">
        <f t="shared" si="40"/>
        <v>0</v>
      </c>
      <c r="O86" s="245">
        <f t="shared" si="48"/>
        <v>0</v>
      </c>
      <c r="P86" s="245">
        <f t="shared" si="41"/>
        <v>0</v>
      </c>
      <c r="Q86" s="245">
        <f t="shared" si="42"/>
        <v>0</v>
      </c>
      <c r="R86" s="245">
        <f t="shared" si="51"/>
        <v>0</v>
      </c>
      <c r="S86" s="245">
        <f t="shared" si="43"/>
        <v>0</v>
      </c>
      <c r="T86" s="245">
        <f t="shared" si="44"/>
        <v>0</v>
      </c>
      <c r="U86" s="245">
        <f t="shared" si="52"/>
        <v>0</v>
      </c>
      <c r="V86" s="245">
        <f t="shared" si="45"/>
        <v>0</v>
      </c>
      <c r="W86" s="245">
        <f t="shared" si="46"/>
        <v>0</v>
      </c>
      <c r="X86" s="245">
        <f t="shared" si="49"/>
        <v>0</v>
      </c>
      <c r="Y86" s="246">
        <f t="shared" si="29"/>
        <v>0</v>
      </c>
      <c r="Z86" s="305" t="str">
        <f t="shared" si="50"/>
        <v/>
      </c>
    </row>
    <row r="87" spans="1:26" ht="15.75" customHeight="1">
      <c r="A87" s="243" t="str">
        <f>GLD!B106</f>
        <v>GLD1-Sewing Line -30</v>
      </c>
      <c r="B87" s="418" t="str">
        <f>IF(OR(A87=0,LEFT(A87,2)="Mr",LEFT(A87,2)="Ms",LEFT(A87,3)="Sub",LEFT(A87,5)="Grand",RIGHT(A87,3)="by,"),"",IF(ISERROR(MATCH(A87,'Dept (不許動)'!$S:$S,0)),"NO",""))</f>
        <v/>
      </c>
      <c r="C87" s="243" t="str">
        <f>IF(A87=0,"",IF(ISNA(VLOOKUP(A87,'Dept (不許動)'!$S:$V,2,0)),"",VLOOKUP(A87,'Dept (不許動)'!$S:$V,2,0)))</f>
        <v>DL</v>
      </c>
      <c r="D87" s="243" t="str">
        <f>IF(A87=0,"",IF(ISNA(VLOOKUP(A87,'Dept (不許動)'!$S:$V,3,0)),"",VLOOKUP(A87,'Dept (不許動)'!$S:$V,3,0)))</f>
        <v>Sewing</v>
      </c>
      <c r="E87" s="243">
        <f>IF(A87=0,"",IF(ISNA(VLOOKUP(A87,'Dept (不許動)'!$S:$V,4,0)),"",VLOOKUP(A87,'Dept (不許動)'!$S:$V,4,0)))</f>
        <v>0</v>
      </c>
      <c r="F87" s="244">
        <f>GLD!$BC106</f>
        <v>38</v>
      </c>
      <c r="G87" s="244">
        <f>GLD!$AT106</f>
        <v>0</v>
      </c>
      <c r="H87" s="244">
        <f>GLD!$AV106</f>
        <v>0</v>
      </c>
      <c r="I87" s="243" t="str">
        <f>IF($D87="Embordiary","GLD6",IF(ISNA(VLOOKUP(A87,'GLD分攤(Chad)'!$B$2:$E$572,3,0)),"",(VLOOKUP(A87,'GLD分攤(Chad)'!$B$9:$E$572,3,0))))</f>
        <v>GLD1</v>
      </c>
      <c r="J87" s="245">
        <f t="shared" si="37"/>
        <v>38</v>
      </c>
      <c r="K87" s="245">
        <f t="shared" si="38"/>
        <v>0</v>
      </c>
      <c r="L87" s="245">
        <f t="shared" si="31"/>
        <v>0</v>
      </c>
      <c r="M87" s="245">
        <f t="shared" si="39"/>
        <v>0</v>
      </c>
      <c r="N87" s="245">
        <f t="shared" si="40"/>
        <v>0</v>
      </c>
      <c r="O87" s="245">
        <f t="shared" si="48"/>
        <v>0</v>
      </c>
      <c r="P87" s="245">
        <f t="shared" si="41"/>
        <v>0</v>
      </c>
      <c r="Q87" s="245">
        <f t="shared" si="42"/>
        <v>0</v>
      </c>
      <c r="R87" s="245">
        <f t="shared" si="51"/>
        <v>0</v>
      </c>
      <c r="S87" s="245">
        <f t="shared" si="43"/>
        <v>0</v>
      </c>
      <c r="T87" s="245">
        <f t="shared" si="44"/>
        <v>0</v>
      </c>
      <c r="U87" s="245">
        <f t="shared" si="52"/>
        <v>0</v>
      </c>
      <c r="V87" s="245">
        <f t="shared" si="45"/>
        <v>0</v>
      </c>
      <c r="W87" s="245">
        <f t="shared" si="46"/>
        <v>0</v>
      </c>
      <c r="X87" s="245">
        <f t="shared" si="49"/>
        <v>0</v>
      </c>
      <c r="Y87" s="246">
        <f t="shared" si="29"/>
        <v>0</v>
      </c>
      <c r="Z87" s="305" t="str">
        <f t="shared" si="50"/>
        <v/>
      </c>
    </row>
    <row r="88" spans="1:26" ht="15.75" customHeight="1">
      <c r="A88" s="243" t="str">
        <f>GLD!B107</f>
        <v>GLD1-Sewing Line -31</v>
      </c>
      <c r="B88" s="418" t="str">
        <f>IF(OR(A88=0,LEFT(A88,2)="Mr",LEFT(A88,2)="Ms",LEFT(A88,3)="Sub",LEFT(A88,5)="Grand",RIGHT(A88,3)="by,"),"",IF(ISERROR(MATCH(A88,'Dept (不許動)'!$S:$S,0)),"NO",""))</f>
        <v/>
      </c>
      <c r="C88" s="243" t="str">
        <f>IF(A88=0,"",IF(ISNA(VLOOKUP(A88,'Dept (不許動)'!$S:$V,2,0)),"",VLOOKUP(A88,'Dept (不許動)'!$S:$V,2,0)))</f>
        <v>DL</v>
      </c>
      <c r="D88" s="243" t="str">
        <f>IF(A88=0,"",IF(ISNA(VLOOKUP(A88,'Dept (不許動)'!$S:$V,3,0)),"",VLOOKUP(A88,'Dept (不許動)'!$S:$V,3,0)))</f>
        <v>Sewing</v>
      </c>
      <c r="E88" s="243">
        <f>IF(A88=0,"",IF(ISNA(VLOOKUP(A88,'Dept (不許動)'!$S:$V,4,0)),"",VLOOKUP(A88,'Dept (不許動)'!$S:$V,4,0)))</f>
        <v>0</v>
      </c>
      <c r="F88" s="244">
        <f>GLD!$BC107</f>
        <v>39</v>
      </c>
      <c r="G88" s="244">
        <f>GLD!$AT107</f>
        <v>0</v>
      </c>
      <c r="H88" s="244">
        <f>GLD!$AV107</f>
        <v>0</v>
      </c>
      <c r="I88" s="243" t="str">
        <f>IF($D88="Embordiary","GLD6",IF(ISNA(VLOOKUP(A88,'GLD分攤(Chad)'!$B$2:$E$572,3,0)),"",(VLOOKUP(A88,'GLD分攤(Chad)'!$B$9:$E$572,3,0))))</f>
        <v>GLD1</v>
      </c>
      <c r="J88" s="245">
        <f t="shared" si="37"/>
        <v>39</v>
      </c>
      <c r="K88" s="245">
        <f t="shared" si="38"/>
        <v>0</v>
      </c>
      <c r="L88" s="245">
        <f t="shared" si="31"/>
        <v>0</v>
      </c>
      <c r="M88" s="245">
        <f t="shared" si="39"/>
        <v>0</v>
      </c>
      <c r="N88" s="245">
        <f t="shared" si="40"/>
        <v>0</v>
      </c>
      <c r="O88" s="245">
        <f t="shared" si="48"/>
        <v>0</v>
      </c>
      <c r="P88" s="245">
        <f t="shared" si="41"/>
        <v>0</v>
      </c>
      <c r="Q88" s="245">
        <f t="shared" si="42"/>
        <v>0</v>
      </c>
      <c r="R88" s="245">
        <f t="shared" si="51"/>
        <v>0</v>
      </c>
      <c r="S88" s="245">
        <f t="shared" si="43"/>
        <v>0</v>
      </c>
      <c r="T88" s="245">
        <f t="shared" si="44"/>
        <v>0</v>
      </c>
      <c r="U88" s="245">
        <f t="shared" si="52"/>
        <v>0</v>
      </c>
      <c r="V88" s="245">
        <f t="shared" si="45"/>
        <v>0</v>
      </c>
      <c r="W88" s="245">
        <f t="shared" si="46"/>
        <v>0</v>
      </c>
      <c r="X88" s="245">
        <f t="shared" si="49"/>
        <v>0</v>
      </c>
      <c r="Y88" s="246">
        <f t="shared" ref="Y88:Y151" si="53">IF(E88="HL",F88-(K88+N88+Q88+T88+W88),F88-(J88+M88+P88+S88+V88))</f>
        <v>0</v>
      </c>
      <c r="Z88" s="305" t="str">
        <f t="shared" si="50"/>
        <v/>
      </c>
    </row>
    <row r="89" spans="1:26" ht="15.75" customHeight="1">
      <c r="A89" s="243" t="str">
        <f>GLD!B108</f>
        <v>GLD1-Sewing Line -32</v>
      </c>
      <c r="B89" s="418" t="str">
        <f>IF(OR(A89=0,LEFT(A89,2)="Mr",LEFT(A89,2)="Ms",LEFT(A89,3)="Sub",LEFT(A89,5)="Grand",RIGHT(A89,3)="by,"),"",IF(ISERROR(MATCH(A89,'Dept (不許動)'!$S:$S,0)),"NO",""))</f>
        <v/>
      </c>
      <c r="C89" s="243" t="str">
        <f>IF(A89=0,"",IF(ISNA(VLOOKUP(A89,'Dept (不許動)'!$S:$V,2,0)),"",VLOOKUP(A89,'Dept (不許動)'!$S:$V,2,0)))</f>
        <v>DL</v>
      </c>
      <c r="D89" s="243" t="str">
        <f>IF(A89=0,"",IF(ISNA(VLOOKUP(A89,'Dept (不許動)'!$S:$V,3,0)),"",VLOOKUP(A89,'Dept (不許動)'!$S:$V,3,0)))</f>
        <v>Sewing</v>
      </c>
      <c r="E89" s="243">
        <f>IF(A89=0,"",IF(ISNA(VLOOKUP(A89,'Dept (不許動)'!$S:$V,4,0)),"",VLOOKUP(A89,'Dept (不許動)'!$S:$V,4,0)))</f>
        <v>0</v>
      </c>
      <c r="F89" s="244">
        <f>GLD!$BC108</f>
        <v>36</v>
      </c>
      <c r="G89" s="244">
        <f>GLD!$AT108</f>
        <v>0</v>
      </c>
      <c r="H89" s="244">
        <f>GLD!$AV108</f>
        <v>1</v>
      </c>
      <c r="I89" s="243" t="str">
        <f>IF($D89="Embordiary","GLD6",IF(ISNA(VLOOKUP(A89,'GLD分攤(Chad)'!$B$2:$E$572,3,0)),"",(VLOOKUP(A89,'GLD分攤(Chad)'!$B$9:$E$572,3,0))))</f>
        <v>GLD1</v>
      </c>
      <c r="J89" s="245">
        <f t="shared" si="37"/>
        <v>36</v>
      </c>
      <c r="K89" s="245">
        <f t="shared" si="38"/>
        <v>0</v>
      </c>
      <c r="L89" s="245">
        <f t="shared" si="31"/>
        <v>1</v>
      </c>
      <c r="M89" s="245">
        <f t="shared" si="39"/>
        <v>0</v>
      </c>
      <c r="N89" s="245">
        <f t="shared" si="40"/>
        <v>0</v>
      </c>
      <c r="O89" s="245">
        <f t="shared" si="48"/>
        <v>0</v>
      </c>
      <c r="P89" s="245">
        <f t="shared" si="41"/>
        <v>0</v>
      </c>
      <c r="Q89" s="245">
        <f t="shared" si="42"/>
        <v>0</v>
      </c>
      <c r="R89" s="245">
        <f t="shared" si="51"/>
        <v>0</v>
      </c>
      <c r="S89" s="245">
        <f t="shared" si="43"/>
        <v>0</v>
      </c>
      <c r="T89" s="245">
        <f t="shared" si="44"/>
        <v>0</v>
      </c>
      <c r="U89" s="245">
        <f t="shared" si="52"/>
        <v>0</v>
      </c>
      <c r="V89" s="245">
        <f t="shared" si="45"/>
        <v>0</v>
      </c>
      <c r="W89" s="245">
        <f t="shared" si="46"/>
        <v>0</v>
      </c>
      <c r="X89" s="245">
        <f t="shared" si="49"/>
        <v>0</v>
      </c>
      <c r="Y89" s="246">
        <f t="shared" si="53"/>
        <v>0</v>
      </c>
      <c r="Z89" s="305" t="str">
        <f t="shared" si="50"/>
        <v/>
      </c>
    </row>
    <row r="90" spans="1:26" ht="15.75" customHeight="1">
      <c r="A90" s="243" t="str">
        <f>GLD!B109</f>
        <v>GLD1-Sewing Line -33</v>
      </c>
      <c r="B90" s="418" t="str">
        <f>IF(OR(A90=0,LEFT(A90,2)="Mr",LEFT(A90,2)="Ms",LEFT(A90,3)="Sub",LEFT(A90,5)="Grand",RIGHT(A90,3)="by,"),"",IF(ISERROR(MATCH(A90,'Dept (不許動)'!$S:$S,0)),"NO",""))</f>
        <v/>
      </c>
      <c r="C90" s="243" t="str">
        <f>IF(A90=0,"",IF(ISNA(VLOOKUP(A90,'Dept (不許動)'!$S:$V,2,0)),"",VLOOKUP(A90,'Dept (不許動)'!$S:$V,2,0)))</f>
        <v>DL</v>
      </c>
      <c r="D90" s="243" t="str">
        <f>IF(A90=0,"",IF(ISNA(VLOOKUP(A90,'Dept (不許動)'!$S:$V,3,0)),"",VLOOKUP(A90,'Dept (不許動)'!$S:$V,3,0)))</f>
        <v>Sewing</v>
      </c>
      <c r="E90" s="243">
        <f>IF(A90=0,"",IF(ISNA(VLOOKUP(A90,'Dept (不許動)'!$S:$V,4,0)),"",VLOOKUP(A90,'Dept (不許動)'!$S:$V,4,0)))</f>
        <v>0</v>
      </c>
      <c r="F90" s="244">
        <f>GLD!$BC109</f>
        <v>36</v>
      </c>
      <c r="G90" s="244">
        <f>GLD!$AT109</f>
        <v>0</v>
      </c>
      <c r="H90" s="244">
        <f>GLD!$AV109</f>
        <v>0</v>
      </c>
      <c r="I90" s="243" t="str">
        <f>IF($D90="Embordiary","GLD6",IF(ISNA(VLOOKUP(A90,'GLD分攤(Chad)'!$B$2:$E$572,3,0)),"",(VLOOKUP(A90,'GLD分攤(Chad)'!$B$9:$E$572,3,0))))</f>
        <v>GLD1</v>
      </c>
      <c r="J90" s="245">
        <f t="shared" si="37"/>
        <v>36</v>
      </c>
      <c r="K90" s="245">
        <f t="shared" si="38"/>
        <v>0</v>
      </c>
      <c r="L90" s="245">
        <f t="shared" si="31"/>
        <v>0</v>
      </c>
      <c r="M90" s="245">
        <f t="shared" si="39"/>
        <v>0</v>
      </c>
      <c r="N90" s="245">
        <f t="shared" si="40"/>
        <v>0</v>
      </c>
      <c r="O90" s="245">
        <f t="shared" si="48"/>
        <v>0</v>
      </c>
      <c r="P90" s="245">
        <f t="shared" si="41"/>
        <v>0</v>
      </c>
      <c r="Q90" s="245">
        <f t="shared" si="42"/>
        <v>0</v>
      </c>
      <c r="R90" s="245">
        <f t="shared" si="51"/>
        <v>0</v>
      </c>
      <c r="S90" s="245">
        <f t="shared" si="43"/>
        <v>0</v>
      </c>
      <c r="T90" s="245">
        <f t="shared" si="44"/>
        <v>0</v>
      </c>
      <c r="U90" s="245">
        <f t="shared" si="52"/>
        <v>0</v>
      </c>
      <c r="V90" s="245">
        <f t="shared" si="45"/>
        <v>0</v>
      </c>
      <c r="W90" s="245">
        <f t="shared" si="46"/>
        <v>0</v>
      </c>
      <c r="X90" s="245">
        <f t="shared" si="49"/>
        <v>0</v>
      </c>
      <c r="Y90" s="246">
        <f t="shared" si="53"/>
        <v>0</v>
      </c>
      <c r="Z90" s="305" t="str">
        <f t="shared" si="50"/>
        <v/>
      </c>
    </row>
    <row r="91" spans="1:26" ht="15.75" customHeight="1">
      <c r="A91" s="243" t="str">
        <f>GLD!B110</f>
        <v>GLD1-Sewing Line -34</v>
      </c>
      <c r="B91" s="418" t="str">
        <f>IF(OR(A91=0,LEFT(A91,2)="Mr",LEFT(A91,2)="Ms",LEFT(A91,3)="Sub",LEFT(A91,5)="Grand",RIGHT(A91,3)="by,"),"",IF(ISERROR(MATCH(A91,'Dept (不許動)'!$S:$S,0)),"NO",""))</f>
        <v/>
      </c>
      <c r="C91" s="243" t="str">
        <f>IF(A91=0,"",IF(ISNA(VLOOKUP(A91,'Dept (不許動)'!$S:$V,2,0)),"",VLOOKUP(A91,'Dept (不許動)'!$S:$V,2,0)))</f>
        <v>DL</v>
      </c>
      <c r="D91" s="243" t="str">
        <f>IF(A91=0,"",IF(ISNA(VLOOKUP(A91,'Dept (不許動)'!$S:$V,3,0)),"",VLOOKUP(A91,'Dept (不許動)'!$S:$V,3,0)))</f>
        <v>Sewing</v>
      </c>
      <c r="E91" s="243">
        <f>IF(A91=0,"",IF(ISNA(VLOOKUP(A91,'Dept (不許動)'!$S:$V,4,0)),"",VLOOKUP(A91,'Dept (不許動)'!$S:$V,4,0)))</f>
        <v>0</v>
      </c>
      <c r="F91" s="244">
        <f>GLD!$BC110</f>
        <v>33</v>
      </c>
      <c r="G91" s="244">
        <f>GLD!$AT110</f>
        <v>0</v>
      </c>
      <c r="H91" s="244">
        <f>GLD!$AV110</f>
        <v>0</v>
      </c>
      <c r="I91" s="243" t="str">
        <f>IF($D91="Embordiary","GLD6",IF(ISNA(VLOOKUP(A91,'GLD分攤(Chad)'!$B$2:$E$572,3,0)),"",(VLOOKUP(A91,'GLD分攤(Chad)'!$B$9:$E$572,3,0))))</f>
        <v>GLD1</v>
      </c>
      <c r="J91" s="245">
        <f t="shared" si="37"/>
        <v>33</v>
      </c>
      <c r="K91" s="245">
        <f t="shared" si="38"/>
        <v>0</v>
      </c>
      <c r="L91" s="245">
        <f t="shared" ref="L91:L154" si="54">IF($I91="GLD1+2+3+5+6",SUM($G91:$H91)*$J$1/SUM($J$1:$V$1),IF($I91="GLD1+2+3",SUM($G91:$H91)*$J$1/SUM($J$1:$P$1),IF($I91="GLD1+2+3",SUM($G91:$H91)*$J$1/SUM($J$1:$P$1),IF($I91="GLD1+2",SUM($G91:$H91)*$J$1/SUM($J$1:$M$1),IF($I91="GLD1",SUM($G91:$H91),0)))))</f>
        <v>0</v>
      </c>
      <c r="M91" s="245">
        <f t="shared" si="39"/>
        <v>0</v>
      </c>
      <c r="N91" s="245">
        <f t="shared" si="40"/>
        <v>0</v>
      </c>
      <c r="O91" s="245">
        <f t="shared" si="48"/>
        <v>0</v>
      </c>
      <c r="P91" s="245">
        <f t="shared" si="41"/>
        <v>0</v>
      </c>
      <c r="Q91" s="245">
        <f t="shared" si="42"/>
        <v>0</v>
      </c>
      <c r="R91" s="245">
        <f t="shared" si="51"/>
        <v>0</v>
      </c>
      <c r="S91" s="245">
        <f t="shared" si="43"/>
        <v>0</v>
      </c>
      <c r="T91" s="245">
        <f t="shared" si="44"/>
        <v>0</v>
      </c>
      <c r="U91" s="245">
        <f t="shared" si="52"/>
        <v>0</v>
      </c>
      <c r="V91" s="245">
        <f t="shared" si="45"/>
        <v>0</v>
      </c>
      <c r="W91" s="245">
        <f t="shared" si="46"/>
        <v>0</v>
      </c>
      <c r="X91" s="245">
        <f t="shared" si="49"/>
        <v>0</v>
      </c>
      <c r="Y91" s="246">
        <f t="shared" si="53"/>
        <v>0</v>
      </c>
      <c r="Z91" s="305" t="str">
        <f t="shared" si="50"/>
        <v/>
      </c>
    </row>
    <row r="92" spans="1:26" ht="15.75" customHeight="1">
      <c r="A92" s="243" t="str">
        <f>GLD!B111</f>
        <v>GLD1-Sewing Line -35</v>
      </c>
      <c r="B92" s="418" t="str">
        <f>IF(OR(A92=0,LEFT(A92,2)="Mr",LEFT(A92,2)="Ms",LEFT(A92,3)="Sub",LEFT(A92,5)="Grand",RIGHT(A92,3)="by,"),"",IF(ISERROR(MATCH(A92,'Dept (不許動)'!$S:$S,0)),"NO",""))</f>
        <v/>
      </c>
      <c r="C92" s="243" t="str">
        <f>IF(A92=0,"",IF(ISNA(VLOOKUP(A92,'Dept (不許動)'!$S:$V,2,0)),"",VLOOKUP(A92,'Dept (不許動)'!$S:$V,2,0)))</f>
        <v>DL</v>
      </c>
      <c r="D92" s="243" t="str">
        <f>IF(A92=0,"",IF(ISNA(VLOOKUP(A92,'Dept (不許動)'!$S:$V,3,0)),"",VLOOKUP(A92,'Dept (不許動)'!$S:$V,3,0)))</f>
        <v>Sewing</v>
      </c>
      <c r="E92" s="243">
        <f>IF(A92=0,"",IF(ISNA(VLOOKUP(A92,'Dept (不許動)'!$S:$V,4,0)),"",VLOOKUP(A92,'Dept (不許動)'!$S:$V,4,0)))</f>
        <v>0</v>
      </c>
      <c r="F92" s="244">
        <f>GLD!$BC111</f>
        <v>36</v>
      </c>
      <c r="G92" s="244">
        <f>GLD!$AT111</f>
        <v>0</v>
      </c>
      <c r="H92" s="244">
        <f>GLD!$AV111</f>
        <v>0</v>
      </c>
      <c r="I92" s="243" t="str">
        <f>IF($D92="Embordiary","GLD6",IF(ISNA(VLOOKUP(A92,'GLD分攤(Chad)'!$B$2:$E$572,3,0)),"",(VLOOKUP(A92,'GLD分攤(Chad)'!$B$9:$E$572,3,0))))</f>
        <v>GLD1</v>
      </c>
      <c r="J92" s="245">
        <f t="shared" si="37"/>
        <v>36</v>
      </c>
      <c r="K92" s="245">
        <f t="shared" si="38"/>
        <v>0</v>
      </c>
      <c r="L92" s="245">
        <f t="shared" si="54"/>
        <v>0</v>
      </c>
      <c r="M92" s="245">
        <f t="shared" si="39"/>
        <v>0</v>
      </c>
      <c r="N92" s="245">
        <f t="shared" si="40"/>
        <v>0</v>
      </c>
      <c r="O92" s="245">
        <f t="shared" si="48"/>
        <v>0</v>
      </c>
      <c r="P92" s="245">
        <f t="shared" si="41"/>
        <v>0</v>
      </c>
      <c r="Q92" s="245">
        <f t="shared" si="42"/>
        <v>0</v>
      </c>
      <c r="R92" s="245">
        <f t="shared" si="51"/>
        <v>0</v>
      </c>
      <c r="S92" s="245">
        <f t="shared" si="43"/>
        <v>0</v>
      </c>
      <c r="T92" s="245">
        <f t="shared" si="44"/>
        <v>0</v>
      </c>
      <c r="U92" s="245">
        <f t="shared" si="52"/>
        <v>0</v>
      </c>
      <c r="V92" s="245">
        <f t="shared" si="45"/>
        <v>0</v>
      </c>
      <c r="W92" s="245">
        <f t="shared" si="46"/>
        <v>0</v>
      </c>
      <c r="X92" s="245">
        <f t="shared" si="49"/>
        <v>0</v>
      </c>
      <c r="Y92" s="246">
        <f t="shared" si="53"/>
        <v>0</v>
      </c>
      <c r="Z92" s="305" t="str">
        <f t="shared" si="50"/>
        <v/>
      </c>
    </row>
    <row r="93" spans="1:26" ht="15.75" customHeight="1">
      <c r="A93" s="243" t="str">
        <f>GLD!B112</f>
        <v>GLD1-Sewing Line -36</v>
      </c>
      <c r="B93" s="418" t="str">
        <f>IF(OR(A93=0,LEFT(A93,2)="Mr",LEFT(A93,2)="Ms",LEFT(A93,3)="Sub",LEFT(A93,5)="Grand",RIGHT(A93,3)="by,"),"",IF(ISERROR(MATCH(A93,'Dept (不許動)'!$S:$S,0)),"NO",""))</f>
        <v/>
      </c>
      <c r="C93" s="243" t="str">
        <f>IF(A93=0,"",IF(ISNA(VLOOKUP(A93,'Dept (不許動)'!$S:$V,2,0)),"",VLOOKUP(A93,'Dept (不許動)'!$S:$V,2,0)))</f>
        <v>DL</v>
      </c>
      <c r="D93" s="243" t="str">
        <f>IF(A93=0,"",IF(ISNA(VLOOKUP(A93,'Dept (不許動)'!$S:$V,3,0)),"",VLOOKUP(A93,'Dept (不許動)'!$S:$V,3,0)))</f>
        <v>Sewing</v>
      </c>
      <c r="E93" s="243">
        <f>IF(A93=0,"",IF(ISNA(VLOOKUP(A93,'Dept (不許動)'!$S:$V,4,0)),"",VLOOKUP(A93,'Dept (不許動)'!$S:$V,4,0)))</f>
        <v>0</v>
      </c>
      <c r="F93" s="244">
        <f>GLD!$BC112</f>
        <v>34</v>
      </c>
      <c r="G93" s="244">
        <f>GLD!$AT112</f>
        <v>0</v>
      </c>
      <c r="H93" s="244">
        <f>GLD!$AV112</f>
        <v>0</v>
      </c>
      <c r="I93" s="243" t="str">
        <f>IF($D93="Embordiary","GLD6",IF(ISNA(VLOOKUP(A93,'GLD分攤(Chad)'!$B$2:$E$572,3,0)),"",(VLOOKUP(A93,'GLD分攤(Chad)'!$B$9:$E$572,3,0))))</f>
        <v>GLD1</v>
      </c>
      <c r="J93" s="245">
        <f t="shared" si="37"/>
        <v>34</v>
      </c>
      <c r="K93" s="245">
        <f t="shared" si="38"/>
        <v>0</v>
      </c>
      <c r="L93" s="245">
        <f t="shared" si="54"/>
        <v>0</v>
      </c>
      <c r="M93" s="245">
        <f t="shared" si="39"/>
        <v>0</v>
      </c>
      <c r="N93" s="245">
        <f t="shared" si="40"/>
        <v>0</v>
      </c>
      <c r="O93" s="245">
        <f t="shared" si="48"/>
        <v>0</v>
      </c>
      <c r="P93" s="245">
        <f t="shared" si="41"/>
        <v>0</v>
      </c>
      <c r="Q93" s="245">
        <f t="shared" si="42"/>
        <v>0</v>
      </c>
      <c r="R93" s="245">
        <f t="shared" si="51"/>
        <v>0</v>
      </c>
      <c r="S93" s="245">
        <f t="shared" si="43"/>
        <v>0</v>
      </c>
      <c r="T93" s="245">
        <f t="shared" si="44"/>
        <v>0</v>
      </c>
      <c r="U93" s="245">
        <f t="shared" si="52"/>
        <v>0</v>
      </c>
      <c r="V93" s="245">
        <f t="shared" si="45"/>
        <v>0</v>
      </c>
      <c r="W93" s="245">
        <f t="shared" si="46"/>
        <v>0</v>
      </c>
      <c r="X93" s="245">
        <f t="shared" si="49"/>
        <v>0</v>
      </c>
      <c r="Y93" s="246">
        <f t="shared" si="53"/>
        <v>0</v>
      </c>
      <c r="Z93" s="305" t="str">
        <f t="shared" si="50"/>
        <v/>
      </c>
    </row>
    <row r="94" spans="1:26" ht="15.75" customHeight="1">
      <c r="A94" s="243" t="str">
        <f>GLD!B113</f>
        <v>GLD1-Sewing ( Mesin Otomatis )</v>
      </c>
      <c r="B94" s="418" t="str">
        <f>IF(OR(A94=0,LEFT(A94,2)="Mr",LEFT(A94,2)="Ms",LEFT(A94,3)="Sub",LEFT(A94,5)="Grand",RIGHT(A94,3)="by,"),"",IF(ISERROR(MATCH(A94,'Dept (不許動)'!$S:$S,0)),"NO",""))</f>
        <v/>
      </c>
      <c r="C94" s="243" t="str">
        <f>IF(A94=0,"",IF(ISNA(VLOOKUP(A94,'Dept (不許動)'!$S:$V,2,0)),"",VLOOKUP(A94,'Dept (不許動)'!$S:$V,2,0)))</f>
        <v>DL</v>
      </c>
      <c r="D94" s="243" t="str">
        <f>IF(A94=0,"",IF(ISNA(VLOOKUP(A94,'Dept (不許動)'!$S:$V,3,0)),"",VLOOKUP(A94,'Dept (不許動)'!$S:$V,3,0)))</f>
        <v>sewing</v>
      </c>
      <c r="E94" s="243">
        <f>IF(A94=0,"",IF(ISNA(VLOOKUP(A94,'Dept (不許動)'!$S:$V,4,0)),"",VLOOKUP(A94,'Dept (不許動)'!$S:$V,4,0)))</f>
        <v>0</v>
      </c>
      <c r="F94" s="244">
        <f>GLD!$BC113</f>
        <v>4</v>
      </c>
      <c r="G94" s="244">
        <f>GLD!$AT113</f>
        <v>0</v>
      </c>
      <c r="H94" s="244">
        <f>GLD!$AV113</f>
        <v>0</v>
      </c>
      <c r="I94" s="243" t="str">
        <f>IF($D94="Embordiary","GLD6",IF(ISNA(VLOOKUP(A94,'GLD分攤(Chad)'!$B$2:$E$572,3,0)),"",(VLOOKUP(A94,'GLD分攤(Chad)'!$B$9:$E$572,3,0))))</f>
        <v>GLD1</v>
      </c>
      <c r="J94" s="245">
        <f t="shared" ref="J94:J157" si="55">IF(E94="HL",0,IF($I94="GLD1+2+3+5+6",$F94*$J$1/SUM($J$1:$V$1),IF($I94="GLD1+2+3",$F94*$J$1/SUM($J$1:$P$1),IF($I94="GLD1+2",$F94*$J$1/SUM($J$1:$M$1),IF($I94="GLD1",$F94,0)))))</f>
        <v>4</v>
      </c>
      <c r="K94" s="245">
        <f t="shared" ref="K94:K157" si="56">IF(E94="HL",IF($I94="GLD1+2+3+5+6",$F94*$J$1/SUM($J$1:$V$1),IF($I94="GLD1+2+3",$F94*$J$1/SUM($J$1:$P$1),IF($I94="GLD1+2",$F94*$J$1/SUM($J$1:$M$1),IF($I94="GLD1",$F94,0)))),0)</f>
        <v>0</v>
      </c>
      <c r="L94" s="245">
        <f t="shared" si="54"/>
        <v>0</v>
      </c>
      <c r="M94" s="245">
        <f t="shared" ref="M94:M157" si="57">IF(E94="HL",0,IF($I94="GLD1+2+3+5+6",$F94*$M$1/SUM($J$1:$V$1),IF($I94="GLD1+2+3",$F94*$M$1/SUM($J$1:$P$1),IF($I94="GLD1+2",$F94*$M$1/SUM($J$1:$M$1),IF($I94="GLD2",$F94,0)))))</f>
        <v>0</v>
      </c>
      <c r="N94" s="245">
        <f t="shared" ref="N94:N157" si="58">IF(E94="HL",IF($I94="GLD1+2+3+5+6",$F94*$M$1/SUM($J$1:$V$1),IF($I94="GLD1+2+3",$F94*$M$1/SUM($J$1:$P$1),IF($I94="GLD1+2",$F94*$M$1/SUM($J$1:$M$1),IF($I94="GLD2",$F94,0)))),0)</f>
        <v>0</v>
      </c>
      <c r="O94" s="245">
        <f t="shared" si="48"/>
        <v>0</v>
      </c>
      <c r="P94" s="245">
        <f t="shared" ref="P94:P157" si="59">IF(E94="HL",0,IF($I94="GLD1+2+3+5+6",$F94*$P$1/SUM($J$1:$V$1),IF($I94="GLD3+5",$F94*$P$1/SUM($P$1:$S$1),IF($I94="GLD1+2",0,IF($I94="GLD3",$F94,0)))))</f>
        <v>0</v>
      </c>
      <c r="Q94" s="245">
        <f t="shared" ref="Q94:Q157" si="60">IF(E94="HL",IF($I94="GLD1+2+3+5+6",$F94*$P$1/SUM($J$1:$V$1),IF($I94="GLD3+5",$F94*$P$1/SUM($P$1:$S$1),IF($I94="GLD1+2",0,IF($I94="GLD3",$F94,0)))),0)</f>
        <v>0</v>
      </c>
      <c r="R94" s="245">
        <f t="shared" si="51"/>
        <v>0</v>
      </c>
      <c r="S94" s="245">
        <f t="shared" ref="S94:S157" si="61">IF(E94="HL",0,IF($I94="GLD1+2+3+5+6",$F94*$S$1/SUM($J$1:$V$1),IF($I94="GLD3+5",$F94*$S$1/SUM($P$1:$S$1),IF($I94="GLD5",$F94,0))))</f>
        <v>0</v>
      </c>
      <c r="T94" s="245">
        <f t="shared" ref="T94:T157" si="62">IF(E94="HL",IF($I94="GLD1+2+3+5+6",$F94*$S$1/SUM($J$1:$V$1),IF($I94="GLD3+5",$F94*$S$1/SUM($P$1:$S$1),IF($I94="GLD5",$F94,0))),0)</f>
        <v>0</v>
      </c>
      <c r="U94" s="245">
        <f t="shared" si="52"/>
        <v>0</v>
      </c>
      <c r="V94" s="245">
        <f t="shared" ref="V94:V157" si="63">IF(E94="HL",0,IF($I94="GLD1+2+3+5+6",$F94*$V$1/SUM($J$1:$V$1),IF($I94="GLD6",$F94,0)))</f>
        <v>0</v>
      </c>
      <c r="W94" s="245">
        <f t="shared" ref="W94:W157" si="64">IF(E94="HL",IF($I94="GLD1+2+3+5+6",$F94*$V$1/SUM($J$1:$V$1),IF($I94="GLD6",$F94,0)),0)</f>
        <v>0</v>
      </c>
      <c r="X94" s="245">
        <f t="shared" si="49"/>
        <v>0</v>
      </c>
      <c r="Y94" s="246">
        <f t="shared" si="53"/>
        <v>0</v>
      </c>
      <c r="Z94" s="305" t="str">
        <f t="shared" si="50"/>
        <v/>
      </c>
    </row>
    <row r="95" spans="1:26" ht="15.75" customHeight="1">
      <c r="A95" s="243" t="str">
        <f>GLD!B114</f>
        <v>GLD1-Repair</v>
      </c>
      <c r="B95" s="418" t="str">
        <f>IF(OR(A95=0,LEFT(A95,2)="Mr",LEFT(A95,2)="Ms",LEFT(A95,3)="Sub",LEFT(A95,5)="Grand",RIGHT(A95,3)="by,"),"",IF(ISERROR(MATCH(A95,'Dept (不許動)'!$S:$S,0)),"NO",""))</f>
        <v/>
      </c>
      <c r="C95" s="243" t="str">
        <f>IF(A95=0,"",IF(ISNA(VLOOKUP(A95,'Dept (不許動)'!$S:$V,2,0)),"",VLOOKUP(A95,'Dept (不許動)'!$S:$V,2,0)))</f>
        <v>DL</v>
      </c>
      <c r="D95" s="243" t="str">
        <f>IF(A95=0,"",IF(ISNA(VLOOKUP(A95,'Dept (不許動)'!$S:$V,3,0)),"",VLOOKUP(A95,'Dept (不許動)'!$S:$V,3,0)))</f>
        <v>sewing</v>
      </c>
      <c r="E95" s="243">
        <f>IF(A95=0,"",IF(ISNA(VLOOKUP(A95,'Dept (不許動)'!$S:$V,4,0)),"",VLOOKUP(A95,'Dept (不許動)'!$S:$V,4,0)))</f>
        <v>0</v>
      </c>
      <c r="F95" s="244">
        <f>GLD!$BC114</f>
        <v>5</v>
      </c>
      <c r="G95" s="244">
        <f>GLD!$AT114</f>
        <v>0</v>
      </c>
      <c r="H95" s="244">
        <f>GLD!$AV114</f>
        <v>0</v>
      </c>
      <c r="I95" s="243" t="str">
        <f>IF($D95="Embordiary","GLD6",IF(ISNA(VLOOKUP(A95,'GLD分攤(Chad)'!$B$2:$E$572,3,0)),"",(VLOOKUP(A95,'GLD分攤(Chad)'!$B$9:$E$572,3,0))))</f>
        <v>GLD1</v>
      </c>
      <c r="J95" s="245">
        <f t="shared" si="55"/>
        <v>5</v>
      </c>
      <c r="K95" s="245">
        <f t="shared" si="56"/>
        <v>0</v>
      </c>
      <c r="L95" s="245">
        <f t="shared" si="54"/>
        <v>0</v>
      </c>
      <c r="M95" s="245">
        <f t="shared" si="57"/>
        <v>0</v>
      </c>
      <c r="N95" s="245">
        <f t="shared" si="58"/>
        <v>0</v>
      </c>
      <c r="O95" s="245">
        <f t="shared" si="48"/>
        <v>0</v>
      </c>
      <c r="P95" s="245">
        <f t="shared" si="59"/>
        <v>0</v>
      </c>
      <c r="Q95" s="245">
        <f t="shared" si="60"/>
        <v>0</v>
      </c>
      <c r="R95" s="245">
        <f t="shared" si="51"/>
        <v>0</v>
      </c>
      <c r="S95" s="245">
        <f t="shared" si="61"/>
        <v>0</v>
      </c>
      <c r="T95" s="245">
        <f t="shared" si="62"/>
        <v>0</v>
      </c>
      <c r="U95" s="245">
        <f t="shared" si="52"/>
        <v>0</v>
      </c>
      <c r="V95" s="245">
        <f t="shared" si="63"/>
        <v>0</v>
      </c>
      <c r="W95" s="245">
        <f t="shared" si="64"/>
        <v>0</v>
      </c>
      <c r="X95" s="245">
        <f t="shared" si="49"/>
        <v>0</v>
      </c>
      <c r="Y95" s="246">
        <f t="shared" si="53"/>
        <v>0</v>
      </c>
      <c r="Z95" s="305" t="str">
        <f t="shared" si="50"/>
        <v/>
      </c>
    </row>
    <row r="96" spans="1:26" ht="15.75" customHeight="1">
      <c r="A96" s="243" t="str">
        <f>GLD!B115</f>
        <v>GLD2-Sewing Line -1</v>
      </c>
      <c r="B96" s="418" t="str">
        <f>IF(OR(A96=0,LEFT(A96,2)="Mr",LEFT(A96,2)="Ms",LEFT(A96,3)="Sub",LEFT(A96,5)="Grand",RIGHT(A96,3)="by,"),"",IF(ISERROR(MATCH(A96,'Dept (不許動)'!$S:$S,0)),"NO",""))</f>
        <v/>
      </c>
      <c r="C96" s="243" t="str">
        <f>IF(A96=0,"",IF(ISNA(VLOOKUP(A96,'Dept (不許動)'!$S:$V,2,0)),"",VLOOKUP(A96,'Dept (不許動)'!$S:$V,2,0)))</f>
        <v>DL</v>
      </c>
      <c r="D96" s="243" t="str">
        <f>IF(A96=0,"",IF(ISNA(VLOOKUP(A96,'Dept (不許動)'!$S:$V,3,0)),"",VLOOKUP(A96,'Dept (不許動)'!$S:$V,3,0)))</f>
        <v>Sewing</v>
      </c>
      <c r="E96" s="243">
        <f>IF(A96=0,"",IF(ISNA(VLOOKUP(A96,'Dept (不許動)'!$S:$V,4,0)),"",VLOOKUP(A96,'Dept (不許動)'!$S:$V,4,0)))</f>
        <v>0</v>
      </c>
      <c r="F96" s="244">
        <f>GLD!$BC115</f>
        <v>35</v>
      </c>
      <c r="G96" s="244">
        <f>GLD!$AT115</f>
        <v>0</v>
      </c>
      <c r="H96" s="244">
        <f>GLD!$AV115</f>
        <v>0</v>
      </c>
      <c r="I96" s="243" t="str">
        <f>IF($D96="Embordiary","GLD6",IF(ISNA(VLOOKUP(A96,'GLD分攤(Chad)'!$B$2:$E$572,3,0)),"",(VLOOKUP(A96,'GLD分攤(Chad)'!$B$9:$E$572,3,0))))</f>
        <v>GLD2</v>
      </c>
      <c r="J96" s="245">
        <f t="shared" si="55"/>
        <v>0</v>
      </c>
      <c r="K96" s="245">
        <f t="shared" si="56"/>
        <v>0</v>
      </c>
      <c r="L96" s="245">
        <f t="shared" si="54"/>
        <v>0</v>
      </c>
      <c r="M96" s="245">
        <f t="shared" si="57"/>
        <v>35</v>
      </c>
      <c r="N96" s="245">
        <f t="shared" si="58"/>
        <v>0</v>
      </c>
      <c r="O96" s="245">
        <f t="shared" si="48"/>
        <v>0</v>
      </c>
      <c r="P96" s="245">
        <f t="shared" si="59"/>
        <v>0</v>
      </c>
      <c r="Q96" s="245">
        <f t="shared" si="60"/>
        <v>0</v>
      </c>
      <c r="R96" s="245">
        <f t="shared" si="51"/>
        <v>0</v>
      </c>
      <c r="S96" s="245">
        <f t="shared" si="61"/>
        <v>0</v>
      </c>
      <c r="T96" s="245">
        <f t="shared" si="62"/>
        <v>0</v>
      </c>
      <c r="U96" s="245">
        <f t="shared" si="52"/>
        <v>0</v>
      </c>
      <c r="V96" s="245">
        <f t="shared" si="63"/>
        <v>0</v>
      </c>
      <c r="W96" s="245">
        <f t="shared" si="64"/>
        <v>0</v>
      </c>
      <c r="X96" s="245">
        <f t="shared" si="49"/>
        <v>0</v>
      </c>
      <c r="Y96" s="246">
        <f t="shared" si="53"/>
        <v>0</v>
      </c>
      <c r="Z96" s="305" t="str">
        <f t="shared" si="50"/>
        <v/>
      </c>
    </row>
    <row r="97" spans="1:26" ht="15.75" customHeight="1">
      <c r="A97" s="243" t="str">
        <f>GLD!B116</f>
        <v>GLD2-Sewing Line -2</v>
      </c>
      <c r="B97" s="418" t="str">
        <f>IF(OR(A97=0,LEFT(A97,2)="Mr",LEFT(A97,2)="Ms",LEFT(A97,3)="Sub",LEFT(A97,5)="Grand",RIGHT(A97,3)="by,"),"",IF(ISERROR(MATCH(A97,'Dept (不許動)'!$S:$S,0)),"NO",""))</f>
        <v/>
      </c>
      <c r="C97" s="243" t="str">
        <f>IF(A97=0,"",IF(ISNA(VLOOKUP(A97,'Dept (不許動)'!$S:$V,2,0)),"",VLOOKUP(A97,'Dept (不許動)'!$S:$V,2,0)))</f>
        <v>DL</v>
      </c>
      <c r="D97" s="243" t="str">
        <f>IF(A97=0,"",IF(ISNA(VLOOKUP(A97,'Dept (不許動)'!$S:$V,3,0)),"",VLOOKUP(A97,'Dept (不許動)'!$S:$V,3,0)))</f>
        <v>Sewing</v>
      </c>
      <c r="E97" s="243">
        <f>IF(A97=0,"",IF(ISNA(VLOOKUP(A97,'Dept (不許動)'!$S:$V,4,0)),"",VLOOKUP(A97,'Dept (不許動)'!$S:$V,4,0)))</f>
        <v>0</v>
      </c>
      <c r="F97" s="244">
        <f>GLD!$BC116</f>
        <v>35</v>
      </c>
      <c r="G97" s="244">
        <f>GLD!$AT116</f>
        <v>0</v>
      </c>
      <c r="H97" s="244">
        <f>GLD!$AV116</f>
        <v>1</v>
      </c>
      <c r="I97" s="243" t="str">
        <f>IF($D97="Embordiary","GLD6",IF(ISNA(VLOOKUP(A97,'GLD分攤(Chad)'!$B$2:$E$572,3,0)),"",(VLOOKUP(A97,'GLD分攤(Chad)'!$B$9:$E$572,3,0))))</f>
        <v>GLD2</v>
      </c>
      <c r="J97" s="245">
        <f t="shared" si="55"/>
        <v>0</v>
      </c>
      <c r="K97" s="245">
        <f t="shared" si="56"/>
        <v>0</v>
      </c>
      <c r="L97" s="245">
        <f t="shared" si="54"/>
        <v>0</v>
      </c>
      <c r="M97" s="245">
        <f t="shared" si="57"/>
        <v>35</v>
      </c>
      <c r="N97" s="245">
        <f t="shared" si="58"/>
        <v>0</v>
      </c>
      <c r="O97" s="245">
        <f t="shared" si="48"/>
        <v>1</v>
      </c>
      <c r="P97" s="245">
        <f t="shared" si="59"/>
        <v>0</v>
      </c>
      <c r="Q97" s="245">
        <f t="shared" si="60"/>
        <v>0</v>
      </c>
      <c r="R97" s="245">
        <f t="shared" si="51"/>
        <v>0</v>
      </c>
      <c r="S97" s="245">
        <f t="shared" si="61"/>
        <v>0</v>
      </c>
      <c r="T97" s="245">
        <f t="shared" si="62"/>
        <v>0</v>
      </c>
      <c r="U97" s="245">
        <f t="shared" si="52"/>
        <v>0</v>
      </c>
      <c r="V97" s="245">
        <f t="shared" si="63"/>
        <v>0</v>
      </c>
      <c r="W97" s="245">
        <f t="shared" si="64"/>
        <v>0</v>
      </c>
      <c r="X97" s="245">
        <f t="shared" si="49"/>
        <v>0</v>
      </c>
      <c r="Y97" s="246">
        <f t="shared" si="53"/>
        <v>0</v>
      </c>
      <c r="Z97" s="305" t="str">
        <f t="shared" si="50"/>
        <v/>
      </c>
    </row>
    <row r="98" spans="1:26" ht="15.75" customHeight="1">
      <c r="A98" s="243" t="str">
        <f>GLD!B117</f>
        <v>GLD2-Sewing Line -3</v>
      </c>
      <c r="B98" s="418" t="str">
        <f>IF(OR(A98=0,LEFT(A98,2)="Mr",LEFT(A98,2)="Ms",LEFT(A98,3)="Sub",LEFT(A98,5)="Grand",RIGHT(A98,3)="by,"),"",IF(ISERROR(MATCH(A98,'Dept (不許動)'!$S:$S,0)),"NO",""))</f>
        <v/>
      </c>
      <c r="C98" s="243" t="str">
        <f>IF(A98=0,"",IF(ISNA(VLOOKUP(A98,'Dept (不許動)'!$S:$V,2,0)),"",VLOOKUP(A98,'Dept (不許動)'!$S:$V,2,0)))</f>
        <v>DL</v>
      </c>
      <c r="D98" s="243" t="str">
        <f>IF(A98=0,"",IF(ISNA(VLOOKUP(A98,'Dept (不許動)'!$S:$V,3,0)),"",VLOOKUP(A98,'Dept (不許動)'!$S:$V,3,0)))</f>
        <v>Sewing</v>
      </c>
      <c r="E98" s="243">
        <f>IF(A98=0,"",IF(ISNA(VLOOKUP(A98,'Dept (不許動)'!$S:$V,4,0)),"",VLOOKUP(A98,'Dept (不許動)'!$S:$V,4,0)))</f>
        <v>0</v>
      </c>
      <c r="F98" s="244">
        <f>GLD!$BC117</f>
        <v>37</v>
      </c>
      <c r="G98" s="244">
        <f>GLD!$AT117</f>
        <v>0</v>
      </c>
      <c r="H98" s="244">
        <f>GLD!$AV117</f>
        <v>0</v>
      </c>
      <c r="I98" s="243" t="str">
        <f>IF($D98="Embordiary","GLD6",IF(ISNA(VLOOKUP(A98,'GLD分攤(Chad)'!$B$2:$E$572,3,0)),"",(VLOOKUP(A98,'GLD分攤(Chad)'!$B$9:$E$572,3,0))))</f>
        <v>GLD2</v>
      </c>
      <c r="J98" s="245">
        <f t="shared" si="55"/>
        <v>0</v>
      </c>
      <c r="K98" s="245">
        <f t="shared" si="56"/>
        <v>0</v>
      </c>
      <c r="L98" s="245">
        <f t="shared" si="54"/>
        <v>0</v>
      </c>
      <c r="M98" s="245">
        <f t="shared" si="57"/>
        <v>37</v>
      </c>
      <c r="N98" s="245">
        <f t="shared" si="58"/>
        <v>0</v>
      </c>
      <c r="O98" s="245">
        <f t="shared" si="48"/>
        <v>0</v>
      </c>
      <c r="P98" s="245">
        <f t="shared" si="59"/>
        <v>0</v>
      </c>
      <c r="Q98" s="245">
        <f t="shared" si="60"/>
        <v>0</v>
      </c>
      <c r="R98" s="245">
        <f t="shared" si="51"/>
        <v>0</v>
      </c>
      <c r="S98" s="245">
        <f t="shared" si="61"/>
        <v>0</v>
      </c>
      <c r="T98" s="245">
        <f t="shared" si="62"/>
        <v>0</v>
      </c>
      <c r="U98" s="245">
        <f t="shared" si="52"/>
        <v>0</v>
      </c>
      <c r="V98" s="245">
        <f t="shared" si="63"/>
        <v>0</v>
      </c>
      <c r="W98" s="245">
        <f t="shared" si="64"/>
        <v>0</v>
      </c>
      <c r="X98" s="245">
        <f t="shared" si="49"/>
        <v>0</v>
      </c>
      <c r="Y98" s="246">
        <f t="shared" si="53"/>
        <v>0</v>
      </c>
      <c r="Z98" s="305" t="str">
        <f t="shared" si="50"/>
        <v/>
      </c>
    </row>
    <row r="99" spans="1:26" ht="15.75" customHeight="1">
      <c r="A99" s="243" t="str">
        <f>GLD!B118</f>
        <v>GLD2-Sewing Line -4</v>
      </c>
      <c r="B99" s="418" t="str">
        <f>IF(OR(A99=0,LEFT(A99,2)="Mr",LEFT(A99,2)="Ms",LEFT(A99,3)="Sub",LEFT(A99,5)="Grand",RIGHT(A99,3)="by,"),"",IF(ISERROR(MATCH(A99,'Dept (不許動)'!$S:$S,0)),"NO",""))</f>
        <v/>
      </c>
      <c r="C99" s="243" t="str">
        <f>IF(A99=0,"",IF(ISNA(VLOOKUP(A99,'Dept (不許動)'!$S:$V,2,0)),"",VLOOKUP(A99,'Dept (不許動)'!$S:$V,2,0)))</f>
        <v>DL</v>
      </c>
      <c r="D99" s="243" t="str">
        <f>IF(A99=0,"",IF(ISNA(VLOOKUP(A99,'Dept (不許動)'!$S:$V,3,0)),"",VLOOKUP(A99,'Dept (不許動)'!$S:$V,3,0)))</f>
        <v>Sewing</v>
      </c>
      <c r="E99" s="243">
        <f>IF(A99=0,"",IF(ISNA(VLOOKUP(A99,'Dept (不許動)'!$S:$V,4,0)),"",VLOOKUP(A99,'Dept (不許動)'!$S:$V,4,0)))</f>
        <v>0</v>
      </c>
      <c r="F99" s="244">
        <f>GLD!$BC118</f>
        <v>36</v>
      </c>
      <c r="G99" s="244">
        <f>GLD!$AT118</f>
        <v>0</v>
      </c>
      <c r="H99" s="244">
        <f>GLD!$AV118</f>
        <v>1</v>
      </c>
      <c r="I99" s="243" t="str">
        <f>IF($D99="Embordiary","GLD6",IF(ISNA(VLOOKUP(A99,'GLD分攤(Chad)'!$B$2:$E$572,3,0)),"",(VLOOKUP(A99,'GLD分攤(Chad)'!$B$9:$E$572,3,0))))</f>
        <v>GLD2</v>
      </c>
      <c r="J99" s="245">
        <f t="shared" si="55"/>
        <v>0</v>
      </c>
      <c r="K99" s="245">
        <f t="shared" si="56"/>
        <v>0</v>
      </c>
      <c r="L99" s="245">
        <f t="shared" si="54"/>
        <v>0</v>
      </c>
      <c r="M99" s="245">
        <f t="shared" si="57"/>
        <v>36</v>
      </c>
      <c r="N99" s="245">
        <f t="shared" si="58"/>
        <v>0</v>
      </c>
      <c r="O99" s="245">
        <f t="shared" si="48"/>
        <v>1</v>
      </c>
      <c r="P99" s="245">
        <f t="shared" si="59"/>
        <v>0</v>
      </c>
      <c r="Q99" s="245">
        <f t="shared" si="60"/>
        <v>0</v>
      </c>
      <c r="R99" s="245">
        <f t="shared" si="51"/>
        <v>0</v>
      </c>
      <c r="S99" s="245">
        <f t="shared" si="61"/>
        <v>0</v>
      </c>
      <c r="T99" s="245">
        <f t="shared" si="62"/>
        <v>0</v>
      </c>
      <c r="U99" s="245">
        <f t="shared" si="52"/>
        <v>0</v>
      </c>
      <c r="V99" s="245">
        <f t="shared" si="63"/>
        <v>0</v>
      </c>
      <c r="W99" s="245">
        <f t="shared" si="64"/>
        <v>0</v>
      </c>
      <c r="X99" s="245">
        <f t="shared" si="49"/>
        <v>0</v>
      </c>
      <c r="Y99" s="246">
        <f t="shared" si="53"/>
        <v>0</v>
      </c>
      <c r="Z99" s="305" t="str">
        <f t="shared" ref="Z99:Z130" si="65">IF(ABS(SUM(J99:X99)-(F99+G99+H99))&gt;=1,"check","")</f>
        <v/>
      </c>
    </row>
    <row r="100" spans="1:26" ht="15.75" customHeight="1">
      <c r="A100" s="243" t="str">
        <f>GLD!B119</f>
        <v>GLD2-Sewing Line -5</v>
      </c>
      <c r="B100" s="418" t="str">
        <f>IF(OR(A100=0,LEFT(A100,2)="Mr",LEFT(A100,2)="Ms",LEFT(A100,3)="Sub",LEFT(A100,5)="Grand",RIGHT(A100,3)="by,"),"",IF(ISERROR(MATCH(A100,'Dept (不許動)'!$S:$S,0)),"NO",""))</f>
        <v/>
      </c>
      <c r="C100" s="243" t="str">
        <f>IF(A100=0,"",IF(ISNA(VLOOKUP(A100,'Dept (不許動)'!$S:$V,2,0)),"",VLOOKUP(A100,'Dept (不許動)'!$S:$V,2,0)))</f>
        <v>DL</v>
      </c>
      <c r="D100" s="243" t="str">
        <f>IF(A100=0,"",IF(ISNA(VLOOKUP(A100,'Dept (不許動)'!$S:$V,3,0)),"",VLOOKUP(A100,'Dept (不許動)'!$S:$V,3,0)))</f>
        <v>Sewing</v>
      </c>
      <c r="E100" s="243">
        <f>IF(A100=0,"",IF(ISNA(VLOOKUP(A100,'Dept (不許動)'!$S:$V,4,0)),"",VLOOKUP(A100,'Dept (不許動)'!$S:$V,4,0)))</f>
        <v>0</v>
      </c>
      <c r="F100" s="244">
        <f>GLD!$BC119</f>
        <v>35</v>
      </c>
      <c r="G100" s="244">
        <f>GLD!$AT119</f>
        <v>0</v>
      </c>
      <c r="H100" s="244">
        <f>GLD!$AV119</f>
        <v>2</v>
      </c>
      <c r="I100" s="243" t="str">
        <f>IF($D100="Embordiary","GLD6",IF(ISNA(VLOOKUP(A100,'GLD分攤(Chad)'!$B$2:$E$572,3,0)),"",(VLOOKUP(A100,'GLD分攤(Chad)'!$B$9:$E$572,3,0))))</f>
        <v>GLD2</v>
      </c>
      <c r="J100" s="245">
        <f t="shared" si="55"/>
        <v>0</v>
      </c>
      <c r="K100" s="245">
        <f t="shared" si="56"/>
        <v>0</v>
      </c>
      <c r="L100" s="245">
        <f t="shared" si="54"/>
        <v>0</v>
      </c>
      <c r="M100" s="245">
        <f t="shared" si="57"/>
        <v>35</v>
      </c>
      <c r="N100" s="245">
        <f t="shared" si="58"/>
        <v>0</v>
      </c>
      <c r="O100" s="245">
        <f t="shared" si="48"/>
        <v>2</v>
      </c>
      <c r="P100" s="245">
        <f t="shared" si="59"/>
        <v>0</v>
      </c>
      <c r="Q100" s="245">
        <f t="shared" si="60"/>
        <v>0</v>
      </c>
      <c r="R100" s="245">
        <f t="shared" si="51"/>
        <v>0</v>
      </c>
      <c r="S100" s="245">
        <f t="shared" si="61"/>
        <v>0</v>
      </c>
      <c r="T100" s="245">
        <f t="shared" si="62"/>
        <v>0</v>
      </c>
      <c r="U100" s="245">
        <f t="shared" si="52"/>
        <v>0</v>
      </c>
      <c r="V100" s="245">
        <f t="shared" si="63"/>
        <v>0</v>
      </c>
      <c r="W100" s="245">
        <f t="shared" si="64"/>
        <v>0</v>
      </c>
      <c r="X100" s="245">
        <f t="shared" si="49"/>
        <v>0</v>
      </c>
      <c r="Y100" s="246">
        <f t="shared" si="53"/>
        <v>0</v>
      </c>
      <c r="Z100" s="305" t="str">
        <f t="shared" si="65"/>
        <v/>
      </c>
    </row>
    <row r="101" spans="1:26" ht="15.75" customHeight="1">
      <c r="A101" s="243" t="str">
        <f>GLD!B120</f>
        <v>GLD2-Sewing Line -6</v>
      </c>
      <c r="B101" s="418" t="str">
        <f>IF(OR(A101=0,LEFT(A101,2)="Mr",LEFT(A101,2)="Ms",LEFT(A101,3)="Sub",LEFT(A101,5)="Grand",RIGHT(A101,3)="by,"),"",IF(ISERROR(MATCH(A101,'Dept (不許動)'!$S:$S,0)),"NO",""))</f>
        <v/>
      </c>
      <c r="C101" s="243" t="str">
        <f>IF(A101=0,"",IF(ISNA(VLOOKUP(A101,'Dept (不許動)'!$S:$V,2,0)),"",VLOOKUP(A101,'Dept (不許動)'!$S:$V,2,0)))</f>
        <v>DL</v>
      </c>
      <c r="D101" s="243" t="str">
        <f>IF(A101=0,"",IF(ISNA(VLOOKUP(A101,'Dept (不許動)'!$S:$V,3,0)),"",VLOOKUP(A101,'Dept (不許動)'!$S:$V,3,0)))</f>
        <v>Sewing</v>
      </c>
      <c r="E101" s="243">
        <f>IF(A101=0,"",IF(ISNA(VLOOKUP(A101,'Dept (不許動)'!$S:$V,4,0)),"",VLOOKUP(A101,'Dept (不許動)'!$S:$V,4,0)))</f>
        <v>0</v>
      </c>
      <c r="F101" s="244">
        <f>GLD!$BC120</f>
        <v>37</v>
      </c>
      <c r="G101" s="244">
        <f>GLD!$AT120</f>
        <v>0</v>
      </c>
      <c r="H101" s="244">
        <f>GLD!$AV120</f>
        <v>0</v>
      </c>
      <c r="I101" s="243" t="str">
        <f>IF($D101="Embordiary","GLD6",IF(ISNA(VLOOKUP(A101,'GLD分攤(Chad)'!$B$2:$E$572,3,0)),"",(VLOOKUP(A101,'GLD分攤(Chad)'!$B$9:$E$572,3,0))))</f>
        <v>GLD2</v>
      </c>
      <c r="J101" s="245">
        <f t="shared" si="55"/>
        <v>0</v>
      </c>
      <c r="K101" s="245">
        <f t="shared" si="56"/>
        <v>0</v>
      </c>
      <c r="L101" s="245">
        <f t="shared" si="54"/>
        <v>0</v>
      </c>
      <c r="M101" s="245">
        <f t="shared" si="57"/>
        <v>37</v>
      </c>
      <c r="N101" s="245">
        <f t="shared" si="58"/>
        <v>0</v>
      </c>
      <c r="O101" s="245">
        <f t="shared" si="48"/>
        <v>0</v>
      </c>
      <c r="P101" s="245">
        <f t="shared" si="59"/>
        <v>0</v>
      </c>
      <c r="Q101" s="245">
        <f t="shared" si="60"/>
        <v>0</v>
      </c>
      <c r="R101" s="245">
        <f t="shared" si="51"/>
        <v>0</v>
      </c>
      <c r="S101" s="245">
        <f t="shared" si="61"/>
        <v>0</v>
      </c>
      <c r="T101" s="245">
        <f t="shared" si="62"/>
        <v>0</v>
      </c>
      <c r="U101" s="245">
        <f t="shared" si="52"/>
        <v>0</v>
      </c>
      <c r="V101" s="245">
        <f t="shared" si="63"/>
        <v>0</v>
      </c>
      <c r="W101" s="245">
        <f t="shared" si="64"/>
        <v>0</v>
      </c>
      <c r="X101" s="245">
        <f t="shared" si="49"/>
        <v>0</v>
      </c>
      <c r="Y101" s="246">
        <f t="shared" si="53"/>
        <v>0</v>
      </c>
      <c r="Z101" s="305" t="str">
        <f t="shared" si="65"/>
        <v/>
      </c>
    </row>
    <row r="102" spans="1:26" ht="15.75" customHeight="1">
      <c r="A102" s="243" t="str">
        <f>GLD!B121</f>
        <v>GLD2-Sewing Line -7</v>
      </c>
      <c r="B102" s="418" t="str">
        <f>IF(OR(A102=0,LEFT(A102,2)="Mr",LEFT(A102,2)="Ms",LEFT(A102,3)="Sub",LEFT(A102,5)="Grand",RIGHT(A102,3)="by,"),"",IF(ISERROR(MATCH(A102,'Dept (不許動)'!$S:$S,0)),"NO",""))</f>
        <v/>
      </c>
      <c r="C102" s="243" t="str">
        <f>IF(A102=0,"",IF(ISNA(VLOOKUP(A102,'Dept (不許動)'!$S:$V,2,0)),"",VLOOKUP(A102,'Dept (不許動)'!$S:$V,2,0)))</f>
        <v>DL</v>
      </c>
      <c r="D102" s="243" t="str">
        <f>IF(A102=0,"",IF(ISNA(VLOOKUP(A102,'Dept (不許動)'!$S:$V,3,0)),"",VLOOKUP(A102,'Dept (不許動)'!$S:$V,3,0)))</f>
        <v>Sewing</v>
      </c>
      <c r="E102" s="243">
        <f>IF(A102=0,"",IF(ISNA(VLOOKUP(A102,'Dept (不許動)'!$S:$V,4,0)),"",VLOOKUP(A102,'Dept (不許動)'!$S:$V,4,0)))</f>
        <v>0</v>
      </c>
      <c r="F102" s="244">
        <f>GLD!$BC121</f>
        <v>35</v>
      </c>
      <c r="G102" s="244">
        <f>GLD!$AT121</f>
        <v>0</v>
      </c>
      <c r="H102" s="244">
        <f>GLD!$AV121</f>
        <v>0</v>
      </c>
      <c r="I102" s="243" t="str">
        <f>IF($D102="Embordiary","GLD6",IF(ISNA(VLOOKUP(A102,'GLD分攤(Chad)'!$B$2:$E$572,3,0)),"",(VLOOKUP(A102,'GLD分攤(Chad)'!$B$9:$E$572,3,0))))</f>
        <v>GLD2</v>
      </c>
      <c r="J102" s="245">
        <f t="shared" si="55"/>
        <v>0</v>
      </c>
      <c r="K102" s="245">
        <f t="shared" si="56"/>
        <v>0</v>
      </c>
      <c r="L102" s="245">
        <f t="shared" si="54"/>
        <v>0</v>
      </c>
      <c r="M102" s="245">
        <f t="shared" si="57"/>
        <v>35</v>
      </c>
      <c r="N102" s="245">
        <f t="shared" si="58"/>
        <v>0</v>
      </c>
      <c r="O102" s="245">
        <f t="shared" si="48"/>
        <v>0</v>
      </c>
      <c r="P102" s="245">
        <f t="shared" si="59"/>
        <v>0</v>
      </c>
      <c r="Q102" s="245">
        <f t="shared" si="60"/>
        <v>0</v>
      </c>
      <c r="R102" s="245">
        <f t="shared" si="51"/>
        <v>0</v>
      </c>
      <c r="S102" s="245">
        <f t="shared" si="61"/>
        <v>0</v>
      </c>
      <c r="T102" s="245">
        <f t="shared" si="62"/>
        <v>0</v>
      </c>
      <c r="U102" s="245">
        <f t="shared" si="52"/>
        <v>0</v>
      </c>
      <c r="V102" s="245">
        <f t="shared" si="63"/>
        <v>0</v>
      </c>
      <c r="W102" s="245">
        <f t="shared" si="64"/>
        <v>0</v>
      </c>
      <c r="X102" s="245">
        <f t="shared" si="49"/>
        <v>0</v>
      </c>
      <c r="Y102" s="246">
        <f t="shared" si="53"/>
        <v>0</v>
      </c>
      <c r="Z102" s="305" t="str">
        <f t="shared" si="65"/>
        <v/>
      </c>
    </row>
    <row r="103" spans="1:26" ht="15.75" customHeight="1">
      <c r="A103" s="243" t="str">
        <f>GLD!B122</f>
        <v>GLD2-Sewing Line -8</v>
      </c>
      <c r="B103" s="418" t="str">
        <f>IF(OR(A103=0,LEFT(A103,2)="Mr",LEFT(A103,2)="Ms",LEFT(A103,3)="Sub",LEFT(A103,5)="Grand",RIGHT(A103,3)="by,"),"",IF(ISERROR(MATCH(A103,'Dept (不許動)'!$S:$S,0)),"NO",""))</f>
        <v/>
      </c>
      <c r="C103" s="243" t="str">
        <f>IF(A103=0,"",IF(ISNA(VLOOKUP(A103,'Dept (不許動)'!$S:$V,2,0)),"",VLOOKUP(A103,'Dept (不許動)'!$S:$V,2,0)))</f>
        <v>DL</v>
      </c>
      <c r="D103" s="243" t="str">
        <f>IF(A103=0,"",IF(ISNA(VLOOKUP(A103,'Dept (不許動)'!$S:$V,3,0)),"",VLOOKUP(A103,'Dept (不許動)'!$S:$V,3,0)))</f>
        <v>Sewing</v>
      </c>
      <c r="E103" s="243">
        <f>IF(A103=0,"",IF(ISNA(VLOOKUP(A103,'Dept (不許動)'!$S:$V,4,0)),"",VLOOKUP(A103,'Dept (不許動)'!$S:$V,4,0)))</f>
        <v>0</v>
      </c>
      <c r="F103" s="244">
        <f>GLD!$BC122</f>
        <v>38</v>
      </c>
      <c r="G103" s="244">
        <f>GLD!$AT122</f>
        <v>0</v>
      </c>
      <c r="H103" s="244">
        <f>GLD!$AV122</f>
        <v>1</v>
      </c>
      <c r="I103" s="243" t="str">
        <f>IF($D103="Embordiary","GLD6",IF(ISNA(VLOOKUP(A103,'GLD分攤(Chad)'!$B$2:$E$572,3,0)),"",(VLOOKUP(A103,'GLD分攤(Chad)'!$B$9:$E$572,3,0))))</f>
        <v>GLD2</v>
      </c>
      <c r="J103" s="245">
        <f t="shared" si="55"/>
        <v>0</v>
      </c>
      <c r="K103" s="245">
        <f t="shared" si="56"/>
        <v>0</v>
      </c>
      <c r="L103" s="245">
        <f t="shared" si="54"/>
        <v>0</v>
      </c>
      <c r="M103" s="245">
        <f t="shared" si="57"/>
        <v>38</v>
      </c>
      <c r="N103" s="245">
        <f t="shared" si="58"/>
        <v>0</v>
      </c>
      <c r="O103" s="245">
        <f t="shared" si="48"/>
        <v>1</v>
      </c>
      <c r="P103" s="245">
        <f t="shared" si="59"/>
        <v>0</v>
      </c>
      <c r="Q103" s="245">
        <f t="shared" si="60"/>
        <v>0</v>
      </c>
      <c r="R103" s="245">
        <f t="shared" si="51"/>
        <v>0</v>
      </c>
      <c r="S103" s="245">
        <f t="shared" si="61"/>
        <v>0</v>
      </c>
      <c r="T103" s="245">
        <f t="shared" si="62"/>
        <v>0</v>
      </c>
      <c r="U103" s="245">
        <f t="shared" si="52"/>
        <v>0</v>
      </c>
      <c r="V103" s="245">
        <f t="shared" si="63"/>
        <v>0</v>
      </c>
      <c r="W103" s="245">
        <f t="shared" si="64"/>
        <v>0</v>
      </c>
      <c r="X103" s="245">
        <f t="shared" si="49"/>
        <v>0</v>
      </c>
      <c r="Y103" s="246">
        <f t="shared" si="53"/>
        <v>0</v>
      </c>
      <c r="Z103" s="305" t="str">
        <f t="shared" si="65"/>
        <v/>
      </c>
    </row>
    <row r="104" spans="1:26" ht="15.75" customHeight="1">
      <c r="A104" s="243" t="str">
        <f>GLD!B123</f>
        <v>GLD2-Sewing Line -9</v>
      </c>
      <c r="B104" s="418" t="str">
        <f>IF(OR(A104=0,LEFT(A104,2)="Mr",LEFT(A104,2)="Ms",LEFT(A104,3)="Sub",LEFT(A104,5)="Grand",RIGHT(A104,3)="by,"),"",IF(ISERROR(MATCH(A104,'Dept (不許動)'!$S:$S,0)),"NO",""))</f>
        <v/>
      </c>
      <c r="C104" s="243" t="str">
        <f>IF(A104=0,"",IF(ISNA(VLOOKUP(A104,'Dept (不許動)'!$S:$V,2,0)),"",VLOOKUP(A104,'Dept (不許動)'!$S:$V,2,0)))</f>
        <v>DL</v>
      </c>
      <c r="D104" s="243" t="str">
        <f>IF(A104=0,"",IF(ISNA(VLOOKUP(A104,'Dept (不許動)'!$S:$V,3,0)),"",VLOOKUP(A104,'Dept (不許動)'!$S:$V,3,0)))</f>
        <v>Sewing</v>
      </c>
      <c r="E104" s="243">
        <f>IF(A104=0,"",IF(ISNA(VLOOKUP(A104,'Dept (不許動)'!$S:$V,4,0)),"",VLOOKUP(A104,'Dept (不許動)'!$S:$V,4,0)))</f>
        <v>0</v>
      </c>
      <c r="F104" s="244">
        <f>GLD!$BC123</f>
        <v>36</v>
      </c>
      <c r="G104" s="244">
        <f>GLD!$AT123</f>
        <v>0</v>
      </c>
      <c r="H104" s="244">
        <f>GLD!$AV123</f>
        <v>0</v>
      </c>
      <c r="I104" s="243" t="str">
        <f>IF($D104="Embordiary","GLD6",IF(ISNA(VLOOKUP(A104,'GLD分攤(Chad)'!$B$2:$E$572,3,0)),"",(VLOOKUP(A104,'GLD分攤(Chad)'!$B$9:$E$572,3,0))))</f>
        <v>GLD2</v>
      </c>
      <c r="J104" s="245">
        <f t="shared" si="55"/>
        <v>0</v>
      </c>
      <c r="K104" s="245">
        <f t="shared" si="56"/>
        <v>0</v>
      </c>
      <c r="L104" s="245">
        <f t="shared" si="54"/>
        <v>0</v>
      </c>
      <c r="M104" s="245">
        <f t="shared" si="57"/>
        <v>36</v>
      </c>
      <c r="N104" s="245">
        <f t="shared" si="58"/>
        <v>0</v>
      </c>
      <c r="O104" s="245">
        <f t="shared" si="48"/>
        <v>0</v>
      </c>
      <c r="P104" s="245">
        <f t="shared" si="59"/>
        <v>0</v>
      </c>
      <c r="Q104" s="245">
        <f t="shared" si="60"/>
        <v>0</v>
      </c>
      <c r="R104" s="245">
        <f t="shared" si="51"/>
        <v>0</v>
      </c>
      <c r="S104" s="245">
        <f t="shared" si="61"/>
        <v>0</v>
      </c>
      <c r="T104" s="245">
        <f t="shared" si="62"/>
        <v>0</v>
      </c>
      <c r="U104" s="245">
        <f t="shared" si="52"/>
        <v>0</v>
      </c>
      <c r="V104" s="245">
        <f t="shared" si="63"/>
        <v>0</v>
      </c>
      <c r="W104" s="245">
        <f t="shared" si="64"/>
        <v>0</v>
      </c>
      <c r="X104" s="245">
        <f t="shared" si="49"/>
        <v>0</v>
      </c>
      <c r="Y104" s="246">
        <f t="shared" si="53"/>
        <v>0</v>
      </c>
      <c r="Z104" s="305" t="str">
        <f t="shared" si="65"/>
        <v/>
      </c>
    </row>
    <row r="105" spans="1:26" ht="15.75" customHeight="1">
      <c r="A105" s="243" t="str">
        <f>GLD!B124</f>
        <v>GLD2-Sewing Line -10</v>
      </c>
      <c r="B105" s="418" t="str">
        <f>IF(OR(A105=0,LEFT(A105,2)="Mr",LEFT(A105,2)="Ms",LEFT(A105,3)="Sub",LEFT(A105,5)="Grand",RIGHT(A105,3)="by,"),"",IF(ISERROR(MATCH(A105,'Dept (不許動)'!$S:$S,0)),"NO",""))</f>
        <v/>
      </c>
      <c r="C105" s="243" t="str">
        <f>IF(A105=0,"",IF(ISNA(VLOOKUP(A105,'Dept (不許動)'!$S:$V,2,0)),"",VLOOKUP(A105,'Dept (不許動)'!$S:$V,2,0)))</f>
        <v>DL</v>
      </c>
      <c r="D105" s="243" t="str">
        <f>IF(A105=0,"",IF(ISNA(VLOOKUP(A105,'Dept (不許動)'!$S:$V,3,0)),"",VLOOKUP(A105,'Dept (不許動)'!$S:$V,3,0)))</f>
        <v>Sewing</v>
      </c>
      <c r="E105" s="243">
        <f>IF(A105=0,"",IF(ISNA(VLOOKUP(A105,'Dept (不許動)'!$S:$V,4,0)),"",VLOOKUP(A105,'Dept (不許動)'!$S:$V,4,0)))</f>
        <v>0</v>
      </c>
      <c r="F105" s="244">
        <f>GLD!$BC124</f>
        <v>37</v>
      </c>
      <c r="G105" s="244">
        <f>GLD!$AT124</f>
        <v>0</v>
      </c>
      <c r="H105" s="244">
        <f>GLD!$AV124</f>
        <v>0</v>
      </c>
      <c r="I105" s="243" t="str">
        <f>IF($D105="Embordiary","GLD6",IF(ISNA(VLOOKUP(A105,'GLD分攤(Chad)'!$B$2:$E$572,3,0)),"",(VLOOKUP(A105,'GLD分攤(Chad)'!$B$9:$E$572,3,0))))</f>
        <v>GLD2</v>
      </c>
      <c r="J105" s="245">
        <f t="shared" si="55"/>
        <v>0</v>
      </c>
      <c r="K105" s="245">
        <f t="shared" si="56"/>
        <v>0</v>
      </c>
      <c r="L105" s="245">
        <f t="shared" si="54"/>
        <v>0</v>
      </c>
      <c r="M105" s="245">
        <f t="shared" si="57"/>
        <v>37</v>
      </c>
      <c r="N105" s="245">
        <f t="shared" si="58"/>
        <v>0</v>
      </c>
      <c r="O105" s="245">
        <f t="shared" si="48"/>
        <v>0</v>
      </c>
      <c r="P105" s="245">
        <f t="shared" si="59"/>
        <v>0</v>
      </c>
      <c r="Q105" s="245">
        <f t="shared" si="60"/>
        <v>0</v>
      </c>
      <c r="R105" s="245">
        <f t="shared" si="51"/>
        <v>0</v>
      </c>
      <c r="S105" s="245">
        <f t="shared" si="61"/>
        <v>0</v>
      </c>
      <c r="T105" s="245">
        <f t="shared" si="62"/>
        <v>0</v>
      </c>
      <c r="U105" s="245">
        <f t="shared" si="52"/>
        <v>0</v>
      </c>
      <c r="V105" s="245">
        <f t="shared" si="63"/>
        <v>0</v>
      </c>
      <c r="W105" s="245">
        <f t="shared" si="64"/>
        <v>0</v>
      </c>
      <c r="X105" s="245">
        <f t="shared" si="49"/>
        <v>0</v>
      </c>
      <c r="Y105" s="246">
        <f t="shared" si="53"/>
        <v>0</v>
      </c>
      <c r="Z105" s="305" t="str">
        <f t="shared" si="65"/>
        <v/>
      </c>
    </row>
    <row r="106" spans="1:26" ht="15.75" customHeight="1">
      <c r="A106" s="243" t="str">
        <f>GLD!B125</f>
        <v>GLD2-Sewing Line -11</v>
      </c>
      <c r="B106" s="418" t="str">
        <f>IF(OR(A106=0,LEFT(A106,2)="Mr",LEFT(A106,2)="Ms",LEFT(A106,3)="Sub",LEFT(A106,5)="Grand",RIGHT(A106,3)="by,"),"",IF(ISERROR(MATCH(A106,'Dept (不許動)'!$S:$S,0)),"NO",""))</f>
        <v/>
      </c>
      <c r="C106" s="243" t="str">
        <f>IF(A106=0,"",IF(ISNA(VLOOKUP(A106,'Dept (不許動)'!$S:$V,2,0)),"",VLOOKUP(A106,'Dept (不許動)'!$S:$V,2,0)))</f>
        <v>DL</v>
      </c>
      <c r="D106" s="243" t="str">
        <f>IF(A106=0,"",IF(ISNA(VLOOKUP(A106,'Dept (不許動)'!$S:$V,3,0)),"",VLOOKUP(A106,'Dept (不許動)'!$S:$V,3,0)))</f>
        <v>Sewing</v>
      </c>
      <c r="E106" s="243">
        <f>IF(A106=0,"",IF(ISNA(VLOOKUP(A106,'Dept (不許動)'!$S:$V,4,0)),"",VLOOKUP(A106,'Dept (不許動)'!$S:$V,4,0)))</f>
        <v>0</v>
      </c>
      <c r="F106" s="244">
        <f>GLD!$BC125</f>
        <v>37</v>
      </c>
      <c r="G106" s="244">
        <f>GLD!$AT125</f>
        <v>0</v>
      </c>
      <c r="H106" s="244">
        <f>GLD!$AV125</f>
        <v>1</v>
      </c>
      <c r="I106" s="243" t="str">
        <f>IF($D106="Embordiary","GLD6",IF(ISNA(VLOOKUP(A106,'GLD分攤(Chad)'!$B$2:$E$572,3,0)),"",(VLOOKUP(A106,'GLD分攤(Chad)'!$B$9:$E$572,3,0))))</f>
        <v>GLD2</v>
      </c>
      <c r="J106" s="245">
        <f t="shared" si="55"/>
        <v>0</v>
      </c>
      <c r="K106" s="245">
        <f t="shared" si="56"/>
        <v>0</v>
      </c>
      <c r="L106" s="245">
        <f t="shared" si="54"/>
        <v>0</v>
      </c>
      <c r="M106" s="245">
        <f t="shared" si="57"/>
        <v>37</v>
      </c>
      <c r="N106" s="245">
        <f t="shared" si="58"/>
        <v>0</v>
      </c>
      <c r="O106" s="245">
        <f t="shared" si="48"/>
        <v>1</v>
      </c>
      <c r="P106" s="245">
        <f t="shared" si="59"/>
        <v>0</v>
      </c>
      <c r="Q106" s="245">
        <f t="shared" si="60"/>
        <v>0</v>
      </c>
      <c r="R106" s="245">
        <f t="shared" si="51"/>
        <v>0</v>
      </c>
      <c r="S106" s="245">
        <f t="shared" si="61"/>
        <v>0</v>
      </c>
      <c r="T106" s="245">
        <f t="shared" si="62"/>
        <v>0</v>
      </c>
      <c r="U106" s="245">
        <f t="shared" si="52"/>
        <v>0</v>
      </c>
      <c r="V106" s="245">
        <f t="shared" si="63"/>
        <v>0</v>
      </c>
      <c r="W106" s="245">
        <f t="shared" si="64"/>
        <v>0</v>
      </c>
      <c r="X106" s="245">
        <f t="shared" si="49"/>
        <v>0</v>
      </c>
      <c r="Y106" s="246">
        <f t="shared" si="53"/>
        <v>0</v>
      </c>
      <c r="Z106" s="305" t="str">
        <f t="shared" si="65"/>
        <v/>
      </c>
    </row>
    <row r="107" spans="1:26" ht="15.75" customHeight="1">
      <c r="A107" s="243" t="str">
        <f>GLD!B126</f>
        <v>GLD2-Sewing Line -12</v>
      </c>
      <c r="B107" s="418" t="str">
        <f>IF(OR(A107=0,LEFT(A107,2)="Mr",LEFT(A107,2)="Ms",LEFT(A107,3)="Sub",LEFT(A107,5)="Grand",RIGHT(A107,3)="by,"),"",IF(ISERROR(MATCH(A107,'Dept (不許動)'!$S:$S,0)),"NO",""))</f>
        <v/>
      </c>
      <c r="C107" s="243" t="str">
        <f>IF(A107=0,"",IF(ISNA(VLOOKUP(A107,'Dept (不許動)'!$S:$V,2,0)),"",VLOOKUP(A107,'Dept (不許動)'!$S:$V,2,0)))</f>
        <v>DL</v>
      </c>
      <c r="D107" s="243" t="str">
        <f>IF(A107=0,"",IF(ISNA(VLOOKUP(A107,'Dept (不許動)'!$S:$V,3,0)),"",VLOOKUP(A107,'Dept (不許動)'!$S:$V,3,0)))</f>
        <v>Sewing</v>
      </c>
      <c r="E107" s="243">
        <f>IF(A107=0,"",IF(ISNA(VLOOKUP(A107,'Dept (不許動)'!$S:$V,4,0)),"",VLOOKUP(A107,'Dept (不許動)'!$S:$V,4,0)))</f>
        <v>0</v>
      </c>
      <c r="F107" s="244">
        <f>GLD!$BC126</f>
        <v>35</v>
      </c>
      <c r="G107" s="244">
        <f>GLD!$AT126</f>
        <v>0</v>
      </c>
      <c r="H107" s="244">
        <f>GLD!$AV126</f>
        <v>0</v>
      </c>
      <c r="I107" s="243" t="str">
        <f>IF($D107="Embordiary","GLD6",IF(ISNA(VLOOKUP(A107,'GLD分攤(Chad)'!$B$2:$E$572,3,0)),"",(VLOOKUP(A107,'GLD分攤(Chad)'!$B$9:$E$572,3,0))))</f>
        <v>GLD2</v>
      </c>
      <c r="J107" s="245">
        <f t="shared" si="55"/>
        <v>0</v>
      </c>
      <c r="K107" s="245">
        <f t="shared" si="56"/>
        <v>0</v>
      </c>
      <c r="L107" s="245">
        <f t="shared" si="54"/>
        <v>0</v>
      </c>
      <c r="M107" s="245">
        <f t="shared" si="57"/>
        <v>35</v>
      </c>
      <c r="N107" s="245">
        <f t="shared" si="58"/>
        <v>0</v>
      </c>
      <c r="O107" s="245">
        <f t="shared" si="48"/>
        <v>0</v>
      </c>
      <c r="P107" s="245">
        <f t="shared" si="59"/>
        <v>0</v>
      </c>
      <c r="Q107" s="245">
        <f t="shared" si="60"/>
        <v>0</v>
      </c>
      <c r="R107" s="245">
        <f t="shared" si="51"/>
        <v>0</v>
      </c>
      <c r="S107" s="245">
        <f t="shared" si="61"/>
        <v>0</v>
      </c>
      <c r="T107" s="245">
        <f t="shared" si="62"/>
        <v>0</v>
      </c>
      <c r="U107" s="245">
        <f t="shared" si="52"/>
        <v>0</v>
      </c>
      <c r="V107" s="245">
        <f t="shared" si="63"/>
        <v>0</v>
      </c>
      <c r="W107" s="245">
        <f t="shared" si="64"/>
        <v>0</v>
      </c>
      <c r="X107" s="245">
        <f t="shared" si="49"/>
        <v>0</v>
      </c>
      <c r="Y107" s="246">
        <f t="shared" si="53"/>
        <v>0</v>
      </c>
      <c r="Z107" s="305" t="str">
        <f t="shared" si="65"/>
        <v/>
      </c>
    </row>
    <row r="108" spans="1:26" ht="15.75" customHeight="1">
      <c r="A108" s="243" t="str">
        <f>GLD!B127</f>
        <v>GLD2-Sewing Line -13</v>
      </c>
      <c r="B108" s="418" t="str">
        <f>IF(OR(A108=0,LEFT(A108,2)="Mr",LEFT(A108,2)="Ms",LEFT(A108,3)="Sub",LEFT(A108,5)="Grand",RIGHT(A108,3)="by,"),"",IF(ISERROR(MATCH(A108,'Dept (不許動)'!$S:$S,0)),"NO",""))</f>
        <v/>
      </c>
      <c r="C108" s="243" t="str">
        <f>IF(A108=0,"",IF(ISNA(VLOOKUP(A108,'Dept (不許動)'!$S:$V,2,0)),"",VLOOKUP(A108,'Dept (不許動)'!$S:$V,2,0)))</f>
        <v>DL</v>
      </c>
      <c r="D108" s="243" t="str">
        <f>IF(A108=0,"",IF(ISNA(VLOOKUP(A108,'Dept (不許動)'!$S:$V,3,0)),"",VLOOKUP(A108,'Dept (不許動)'!$S:$V,3,0)))</f>
        <v>Sewing</v>
      </c>
      <c r="E108" s="243">
        <f>IF(A108=0,"",IF(ISNA(VLOOKUP(A108,'Dept (不許動)'!$S:$V,4,0)),"",VLOOKUP(A108,'Dept (不許動)'!$S:$V,4,0)))</f>
        <v>0</v>
      </c>
      <c r="F108" s="244">
        <f>GLD!$BC127</f>
        <v>36</v>
      </c>
      <c r="G108" s="244">
        <f>GLD!$AT127</f>
        <v>0</v>
      </c>
      <c r="H108" s="244">
        <f>GLD!$AV127</f>
        <v>0</v>
      </c>
      <c r="I108" s="243" t="str">
        <f>IF($D108="Embordiary","GLD6",IF(ISNA(VLOOKUP(A108,'GLD分攤(Chad)'!$B$2:$E$572,3,0)),"",(VLOOKUP(A108,'GLD分攤(Chad)'!$B$9:$E$572,3,0))))</f>
        <v>GLD2</v>
      </c>
      <c r="J108" s="245">
        <f t="shared" si="55"/>
        <v>0</v>
      </c>
      <c r="K108" s="245">
        <f t="shared" si="56"/>
        <v>0</v>
      </c>
      <c r="L108" s="245">
        <f t="shared" si="54"/>
        <v>0</v>
      </c>
      <c r="M108" s="245">
        <f t="shared" si="57"/>
        <v>36</v>
      </c>
      <c r="N108" s="245">
        <f t="shared" si="58"/>
        <v>0</v>
      </c>
      <c r="O108" s="245">
        <f t="shared" si="48"/>
        <v>0</v>
      </c>
      <c r="P108" s="245">
        <f t="shared" si="59"/>
        <v>0</v>
      </c>
      <c r="Q108" s="245">
        <f t="shared" si="60"/>
        <v>0</v>
      </c>
      <c r="R108" s="245">
        <f t="shared" si="51"/>
        <v>0</v>
      </c>
      <c r="S108" s="245">
        <f t="shared" si="61"/>
        <v>0</v>
      </c>
      <c r="T108" s="245">
        <f t="shared" si="62"/>
        <v>0</v>
      </c>
      <c r="U108" s="245">
        <f t="shared" si="52"/>
        <v>0</v>
      </c>
      <c r="V108" s="245">
        <f t="shared" si="63"/>
        <v>0</v>
      </c>
      <c r="W108" s="245">
        <f t="shared" si="64"/>
        <v>0</v>
      </c>
      <c r="X108" s="245">
        <f t="shared" si="49"/>
        <v>0</v>
      </c>
      <c r="Y108" s="246">
        <f t="shared" si="53"/>
        <v>0</v>
      </c>
      <c r="Z108" s="305" t="str">
        <f t="shared" si="65"/>
        <v/>
      </c>
    </row>
    <row r="109" spans="1:26" ht="15.75" customHeight="1">
      <c r="A109" s="243" t="str">
        <f>GLD!B128</f>
        <v>GLD2-Sewing Line -14</v>
      </c>
      <c r="B109" s="418" t="str">
        <f>IF(OR(A109=0,LEFT(A109,2)="Mr",LEFT(A109,2)="Ms",LEFT(A109,3)="Sub",LEFT(A109,5)="Grand",RIGHT(A109,3)="by,"),"",IF(ISERROR(MATCH(A109,'Dept (不許動)'!$S:$S,0)),"NO",""))</f>
        <v/>
      </c>
      <c r="C109" s="243" t="str">
        <f>IF(A109=0,"",IF(ISNA(VLOOKUP(A109,'Dept (不許動)'!$S:$V,2,0)),"",VLOOKUP(A109,'Dept (不許動)'!$S:$V,2,0)))</f>
        <v>DL</v>
      </c>
      <c r="D109" s="243" t="str">
        <f>IF(A109=0,"",IF(ISNA(VLOOKUP(A109,'Dept (不許動)'!$S:$V,3,0)),"",VLOOKUP(A109,'Dept (不許動)'!$S:$V,3,0)))</f>
        <v>Sewing</v>
      </c>
      <c r="E109" s="243">
        <f>IF(A109=0,"",IF(ISNA(VLOOKUP(A109,'Dept (不許動)'!$S:$V,4,0)),"",VLOOKUP(A109,'Dept (不許動)'!$S:$V,4,0)))</f>
        <v>0</v>
      </c>
      <c r="F109" s="244">
        <f>GLD!$BC128</f>
        <v>35</v>
      </c>
      <c r="G109" s="244">
        <f>GLD!$AT128</f>
        <v>0</v>
      </c>
      <c r="H109" s="244">
        <f>GLD!$AV128</f>
        <v>1</v>
      </c>
      <c r="I109" s="243" t="str">
        <f>IF($D109="Embordiary","GLD6",IF(ISNA(VLOOKUP(A109,'GLD分攤(Chad)'!$B$2:$E$572,3,0)),"",(VLOOKUP(A109,'GLD分攤(Chad)'!$B$9:$E$572,3,0))))</f>
        <v>GLD2</v>
      </c>
      <c r="J109" s="245">
        <f t="shared" si="55"/>
        <v>0</v>
      </c>
      <c r="K109" s="245">
        <f t="shared" si="56"/>
        <v>0</v>
      </c>
      <c r="L109" s="245">
        <f t="shared" si="54"/>
        <v>0</v>
      </c>
      <c r="M109" s="245">
        <f t="shared" si="57"/>
        <v>35</v>
      </c>
      <c r="N109" s="245">
        <f t="shared" si="58"/>
        <v>0</v>
      </c>
      <c r="O109" s="245">
        <f t="shared" si="48"/>
        <v>1</v>
      </c>
      <c r="P109" s="245">
        <f t="shared" si="59"/>
        <v>0</v>
      </c>
      <c r="Q109" s="245">
        <f t="shared" si="60"/>
        <v>0</v>
      </c>
      <c r="R109" s="245">
        <f t="shared" si="51"/>
        <v>0</v>
      </c>
      <c r="S109" s="245">
        <f t="shared" si="61"/>
        <v>0</v>
      </c>
      <c r="T109" s="245">
        <f t="shared" si="62"/>
        <v>0</v>
      </c>
      <c r="U109" s="245">
        <f t="shared" si="52"/>
        <v>0</v>
      </c>
      <c r="V109" s="245">
        <f t="shared" si="63"/>
        <v>0</v>
      </c>
      <c r="W109" s="245">
        <f t="shared" si="64"/>
        <v>0</v>
      </c>
      <c r="X109" s="245">
        <f t="shared" si="49"/>
        <v>0</v>
      </c>
      <c r="Y109" s="246">
        <f t="shared" si="53"/>
        <v>0</v>
      </c>
      <c r="Z109" s="305" t="str">
        <f t="shared" si="65"/>
        <v/>
      </c>
    </row>
    <row r="110" spans="1:26" ht="15.75" customHeight="1">
      <c r="A110" s="243" t="str">
        <f>GLD!B129</f>
        <v>GLD2-Sewing Line -15</v>
      </c>
      <c r="B110" s="418" t="str">
        <f>IF(OR(A110=0,LEFT(A110,2)="Mr",LEFT(A110,2)="Ms",LEFT(A110,3)="Sub",LEFT(A110,5)="Grand",RIGHT(A110,3)="by,"),"",IF(ISERROR(MATCH(A110,'Dept (不許動)'!$S:$S,0)),"NO",""))</f>
        <v/>
      </c>
      <c r="C110" s="243" t="str">
        <f>IF(A110=0,"",IF(ISNA(VLOOKUP(A110,'Dept (不許動)'!$S:$V,2,0)),"",VLOOKUP(A110,'Dept (不許動)'!$S:$V,2,0)))</f>
        <v>DL</v>
      </c>
      <c r="D110" s="243" t="str">
        <f>IF(A110=0,"",IF(ISNA(VLOOKUP(A110,'Dept (不許動)'!$S:$V,3,0)),"",VLOOKUP(A110,'Dept (不許動)'!$S:$V,3,0)))</f>
        <v>Sewing</v>
      </c>
      <c r="E110" s="243">
        <f>IF(A110=0,"",IF(ISNA(VLOOKUP(A110,'Dept (不許動)'!$S:$V,4,0)),"",VLOOKUP(A110,'Dept (不許動)'!$S:$V,4,0)))</f>
        <v>0</v>
      </c>
      <c r="F110" s="244">
        <f>GLD!$BC129</f>
        <v>35</v>
      </c>
      <c r="G110" s="244">
        <f>GLD!$AT129</f>
        <v>0</v>
      </c>
      <c r="H110" s="244">
        <f>GLD!$AV129</f>
        <v>0</v>
      </c>
      <c r="I110" s="243" t="str">
        <f>IF($D110="Embordiary","GLD6",IF(ISNA(VLOOKUP(A110,'GLD分攤(Chad)'!$B$2:$E$572,3,0)),"",(VLOOKUP(A110,'GLD分攤(Chad)'!$B$9:$E$572,3,0))))</f>
        <v>GLD2</v>
      </c>
      <c r="J110" s="245">
        <f t="shared" si="55"/>
        <v>0</v>
      </c>
      <c r="K110" s="245">
        <f t="shared" si="56"/>
        <v>0</v>
      </c>
      <c r="L110" s="245">
        <f t="shared" si="54"/>
        <v>0</v>
      </c>
      <c r="M110" s="245">
        <f t="shared" si="57"/>
        <v>35</v>
      </c>
      <c r="N110" s="245">
        <f t="shared" si="58"/>
        <v>0</v>
      </c>
      <c r="O110" s="245">
        <f t="shared" si="48"/>
        <v>0</v>
      </c>
      <c r="P110" s="245">
        <f t="shared" si="59"/>
        <v>0</v>
      </c>
      <c r="Q110" s="245">
        <f t="shared" si="60"/>
        <v>0</v>
      </c>
      <c r="R110" s="245">
        <f t="shared" si="51"/>
        <v>0</v>
      </c>
      <c r="S110" s="245">
        <f t="shared" si="61"/>
        <v>0</v>
      </c>
      <c r="T110" s="245">
        <f t="shared" si="62"/>
        <v>0</v>
      </c>
      <c r="U110" s="245">
        <f t="shared" si="52"/>
        <v>0</v>
      </c>
      <c r="V110" s="245">
        <f t="shared" si="63"/>
        <v>0</v>
      </c>
      <c r="W110" s="245">
        <f t="shared" si="64"/>
        <v>0</v>
      </c>
      <c r="X110" s="245">
        <f t="shared" si="49"/>
        <v>0</v>
      </c>
      <c r="Y110" s="246">
        <f t="shared" si="53"/>
        <v>0</v>
      </c>
      <c r="Z110" s="305" t="str">
        <f t="shared" si="65"/>
        <v/>
      </c>
    </row>
    <row r="111" spans="1:26" ht="15.75" customHeight="1">
      <c r="A111" s="243" t="str">
        <f>GLD!B130</f>
        <v>GLD2-Sewing Line -16</v>
      </c>
      <c r="B111" s="418" t="str">
        <f>IF(OR(A111=0,LEFT(A111,2)="Mr",LEFT(A111,2)="Ms",LEFT(A111,3)="Sub",LEFT(A111,5)="Grand",RIGHT(A111,3)="by,"),"",IF(ISERROR(MATCH(A111,'Dept (不許動)'!$S:$S,0)),"NO",""))</f>
        <v/>
      </c>
      <c r="C111" s="243" t="str">
        <f>IF(A111=0,"",IF(ISNA(VLOOKUP(A111,'Dept (不許動)'!$S:$V,2,0)),"",VLOOKUP(A111,'Dept (不許動)'!$S:$V,2,0)))</f>
        <v>DL</v>
      </c>
      <c r="D111" s="243" t="str">
        <f>IF(A111=0,"",IF(ISNA(VLOOKUP(A111,'Dept (不許動)'!$S:$V,3,0)),"",VLOOKUP(A111,'Dept (不許動)'!$S:$V,3,0)))</f>
        <v>Sewing</v>
      </c>
      <c r="E111" s="243">
        <f>IF(A111=0,"",IF(ISNA(VLOOKUP(A111,'Dept (不許動)'!$S:$V,4,0)),"",VLOOKUP(A111,'Dept (不許動)'!$S:$V,4,0)))</f>
        <v>0</v>
      </c>
      <c r="F111" s="244">
        <f>GLD!$BC130</f>
        <v>36</v>
      </c>
      <c r="G111" s="244">
        <f>GLD!$AT130</f>
        <v>0</v>
      </c>
      <c r="H111" s="244">
        <f>GLD!$AV130</f>
        <v>0</v>
      </c>
      <c r="I111" s="243" t="str">
        <f>IF($D111="Embordiary","GLD6",IF(ISNA(VLOOKUP(A111,'GLD分攤(Chad)'!$B$2:$E$572,3,0)),"",(VLOOKUP(A111,'GLD分攤(Chad)'!$B$9:$E$572,3,0))))</f>
        <v>GLD2</v>
      </c>
      <c r="J111" s="245">
        <f t="shared" si="55"/>
        <v>0</v>
      </c>
      <c r="K111" s="245">
        <f t="shared" si="56"/>
        <v>0</v>
      </c>
      <c r="L111" s="245">
        <f t="shared" si="54"/>
        <v>0</v>
      </c>
      <c r="M111" s="245">
        <f t="shared" si="57"/>
        <v>36</v>
      </c>
      <c r="N111" s="245">
        <f t="shared" si="58"/>
        <v>0</v>
      </c>
      <c r="O111" s="245">
        <f t="shared" si="48"/>
        <v>0</v>
      </c>
      <c r="P111" s="245">
        <f t="shared" si="59"/>
        <v>0</v>
      </c>
      <c r="Q111" s="245">
        <f t="shared" si="60"/>
        <v>0</v>
      </c>
      <c r="R111" s="245">
        <f t="shared" si="51"/>
        <v>0</v>
      </c>
      <c r="S111" s="245">
        <f t="shared" si="61"/>
        <v>0</v>
      </c>
      <c r="T111" s="245">
        <f t="shared" si="62"/>
        <v>0</v>
      </c>
      <c r="U111" s="245">
        <f t="shared" si="52"/>
        <v>0</v>
      </c>
      <c r="V111" s="245">
        <f t="shared" si="63"/>
        <v>0</v>
      </c>
      <c r="W111" s="245">
        <f t="shared" si="64"/>
        <v>0</v>
      </c>
      <c r="X111" s="245">
        <f t="shared" si="49"/>
        <v>0</v>
      </c>
      <c r="Y111" s="246">
        <f t="shared" si="53"/>
        <v>0</v>
      </c>
      <c r="Z111" s="305" t="str">
        <f t="shared" si="65"/>
        <v/>
      </c>
    </row>
    <row r="112" spans="1:26" ht="15.75" customHeight="1">
      <c r="A112" s="243" t="str">
        <f>GLD!B131</f>
        <v>GLD2-Sewing Line -17</v>
      </c>
      <c r="B112" s="418" t="str">
        <f>IF(OR(A112=0,LEFT(A112,2)="Mr",LEFT(A112,2)="Ms",LEFT(A112,3)="Sub",LEFT(A112,5)="Grand",RIGHT(A112,3)="by,"),"",IF(ISERROR(MATCH(A112,'Dept (不許動)'!$S:$S,0)),"NO",""))</f>
        <v/>
      </c>
      <c r="C112" s="243" t="str">
        <f>IF(A112=0,"",IF(ISNA(VLOOKUP(A112,'Dept (不許動)'!$S:$V,2,0)),"",VLOOKUP(A112,'Dept (不許動)'!$S:$V,2,0)))</f>
        <v>DL</v>
      </c>
      <c r="D112" s="243" t="str">
        <f>IF(A112=0,"",IF(ISNA(VLOOKUP(A112,'Dept (不許動)'!$S:$V,3,0)),"",VLOOKUP(A112,'Dept (不許動)'!$S:$V,3,0)))</f>
        <v>Sewing</v>
      </c>
      <c r="E112" s="243">
        <f>IF(A112=0,"",IF(ISNA(VLOOKUP(A112,'Dept (不許動)'!$S:$V,4,0)),"",VLOOKUP(A112,'Dept (不許動)'!$S:$V,4,0)))</f>
        <v>0</v>
      </c>
      <c r="F112" s="244">
        <f>GLD!$BC131</f>
        <v>35</v>
      </c>
      <c r="G112" s="244">
        <f>GLD!$AT131</f>
        <v>0</v>
      </c>
      <c r="H112" s="244">
        <f>GLD!$AV131</f>
        <v>0</v>
      </c>
      <c r="I112" s="243" t="str">
        <f>IF($D112="Embordiary","GLD6",IF(ISNA(VLOOKUP(A112,'GLD分攤(Chad)'!$B$2:$E$572,3,0)),"",(VLOOKUP(A112,'GLD分攤(Chad)'!$B$9:$E$572,3,0))))</f>
        <v>GLD2</v>
      </c>
      <c r="J112" s="245">
        <f t="shared" si="55"/>
        <v>0</v>
      </c>
      <c r="K112" s="245">
        <f t="shared" si="56"/>
        <v>0</v>
      </c>
      <c r="L112" s="245">
        <f t="shared" si="54"/>
        <v>0</v>
      </c>
      <c r="M112" s="245">
        <f t="shared" si="57"/>
        <v>35</v>
      </c>
      <c r="N112" s="245">
        <f t="shared" si="58"/>
        <v>0</v>
      </c>
      <c r="O112" s="245">
        <f t="shared" si="48"/>
        <v>0</v>
      </c>
      <c r="P112" s="245">
        <f t="shared" si="59"/>
        <v>0</v>
      </c>
      <c r="Q112" s="245">
        <f t="shared" si="60"/>
        <v>0</v>
      </c>
      <c r="R112" s="245">
        <f t="shared" si="51"/>
        <v>0</v>
      </c>
      <c r="S112" s="245">
        <f t="shared" si="61"/>
        <v>0</v>
      </c>
      <c r="T112" s="245">
        <f t="shared" si="62"/>
        <v>0</v>
      </c>
      <c r="U112" s="245">
        <f t="shared" si="52"/>
        <v>0</v>
      </c>
      <c r="V112" s="245">
        <f t="shared" si="63"/>
        <v>0</v>
      </c>
      <c r="W112" s="245">
        <f t="shared" si="64"/>
        <v>0</v>
      </c>
      <c r="X112" s="245">
        <f t="shared" si="49"/>
        <v>0</v>
      </c>
      <c r="Y112" s="246">
        <f t="shared" si="53"/>
        <v>0</v>
      </c>
      <c r="Z112" s="305" t="str">
        <f t="shared" si="65"/>
        <v/>
      </c>
    </row>
    <row r="113" spans="1:26" ht="15.75" customHeight="1">
      <c r="A113" s="243" t="str">
        <f>GLD!B132</f>
        <v>GLD2-Sewing Line -18</v>
      </c>
      <c r="B113" s="418" t="str">
        <f>IF(OR(A113=0,LEFT(A113,2)="Mr",LEFT(A113,2)="Ms",LEFT(A113,3)="Sub",LEFT(A113,5)="Grand",RIGHT(A113,3)="by,"),"",IF(ISERROR(MATCH(A113,'Dept (不許動)'!$S:$S,0)),"NO",""))</f>
        <v/>
      </c>
      <c r="C113" s="243" t="str">
        <f>IF(A113=0,"",IF(ISNA(VLOOKUP(A113,'Dept (不許動)'!$S:$V,2,0)),"",VLOOKUP(A113,'Dept (不許動)'!$S:$V,2,0)))</f>
        <v>DL</v>
      </c>
      <c r="D113" s="243" t="str">
        <f>IF(A113=0,"",IF(ISNA(VLOOKUP(A113,'Dept (不許動)'!$S:$V,3,0)),"",VLOOKUP(A113,'Dept (不許動)'!$S:$V,3,0)))</f>
        <v>Sewing</v>
      </c>
      <c r="E113" s="243">
        <f>IF(A113=0,"",IF(ISNA(VLOOKUP(A113,'Dept (不許動)'!$S:$V,4,0)),"",VLOOKUP(A113,'Dept (不許動)'!$S:$V,4,0)))</f>
        <v>0</v>
      </c>
      <c r="F113" s="244">
        <f>GLD!$BC132</f>
        <v>37</v>
      </c>
      <c r="G113" s="244">
        <f>GLD!$AT132</f>
        <v>0</v>
      </c>
      <c r="H113" s="244">
        <f>GLD!$AV132</f>
        <v>0</v>
      </c>
      <c r="I113" s="243" t="str">
        <f>IF($D113="Embordiary","GLD6",IF(ISNA(VLOOKUP(A113,'GLD分攤(Chad)'!$B$2:$E$572,3,0)),"",(VLOOKUP(A113,'GLD分攤(Chad)'!$B$9:$E$572,3,0))))</f>
        <v>GLD2</v>
      </c>
      <c r="J113" s="245">
        <f t="shared" si="55"/>
        <v>0</v>
      </c>
      <c r="K113" s="245">
        <f t="shared" si="56"/>
        <v>0</v>
      </c>
      <c r="L113" s="245">
        <f t="shared" si="54"/>
        <v>0</v>
      </c>
      <c r="M113" s="245">
        <f t="shared" si="57"/>
        <v>37</v>
      </c>
      <c r="N113" s="245">
        <f t="shared" si="58"/>
        <v>0</v>
      </c>
      <c r="O113" s="245">
        <f t="shared" si="48"/>
        <v>0</v>
      </c>
      <c r="P113" s="245">
        <f t="shared" si="59"/>
        <v>0</v>
      </c>
      <c r="Q113" s="245">
        <f t="shared" si="60"/>
        <v>0</v>
      </c>
      <c r="R113" s="245">
        <f t="shared" si="51"/>
        <v>0</v>
      </c>
      <c r="S113" s="245">
        <f t="shared" si="61"/>
        <v>0</v>
      </c>
      <c r="T113" s="245">
        <f t="shared" si="62"/>
        <v>0</v>
      </c>
      <c r="U113" s="245">
        <f t="shared" si="52"/>
        <v>0</v>
      </c>
      <c r="V113" s="245">
        <f t="shared" si="63"/>
        <v>0</v>
      </c>
      <c r="W113" s="245">
        <f t="shared" si="64"/>
        <v>0</v>
      </c>
      <c r="X113" s="245">
        <f t="shared" si="49"/>
        <v>0</v>
      </c>
      <c r="Y113" s="246">
        <f t="shared" si="53"/>
        <v>0</v>
      </c>
      <c r="Z113" s="305" t="str">
        <f t="shared" si="65"/>
        <v/>
      </c>
    </row>
    <row r="114" spans="1:26" ht="15.75" customHeight="1">
      <c r="A114" s="243" t="str">
        <f>GLD!B133</f>
        <v>GLD2-Sewing Line -19</v>
      </c>
      <c r="B114" s="418" t="str">
        <f>IF(OR(A114=0,LEFT(A114,2)="Mr",LEFT(A114,2)="Ms",LEFT(A114,3)="Sub",LEFT(A114,5)="Grand",RIGHT(A114,3)="by,"),"",IF(ISERROR(MATCH(A114,'Dept (不許動)'!$S:$S,0)),"NO",""))</f>
        <v/>
      </c>
      <c r="C114" s="243" t="str">
        <f>IF(A114=0,"",IF(ISNA(VLOOKUP(A114,'Dept (不許動)'!$S:$V,2,0)),"",VLOOKUP(A114,'Dept (不許動)'!$S:$V,2,0)))</f>
        <v>DL</v>
      </c>
      <c r="D114" s="243" t="str">
        <f>IF(A114=0,"",IF(ISNA(VLOOKUP(A114,'Dept (不許動)'!$S:$V,3,0)),"",VLOOKUP(A114,'Dept (不許動)'!$S:$V,3,0)))</f>
        <v>Sewing</v>
      </c>
      <c r="E114" s="243">
        <f>IF(A114=0,"",IF(ISNA(VLOOKUP(A114,'Dept (不許動)'!$S:$V,4,0)),"",VLOOKUP(A114,'Dept (不許動)'!$S:$V,4,0)))</f>
        <v>0</v>
      </c>
      <c r="F114" s="244">
        <f>GLD!$BC133</f>
        <v>38</v>
      </c>
      <c r="G114" s="244">
        <f>GLD!$AT133</f>
        <v>0</v>
      </c>
      <c r="H114" s="244">
        <f>GLD!$AV133</f>
        <v>0</v>
      </c>
      <c r="I114" s="243" t="str">
        <f>IF($D114="Embordiary","GLD6",IF(ISNA(VLOOKUP(A114,'GLD分攤(Chad)'!$B$2:$E$572,3,0)),"",(VLOOKUP(A114,'GLD分攤(Chad)'!$B$9:$E$572,3,0))))</f>
        <v>GLD2</v>
      </c>
      <c r="J114" s="245">
        <f t="shared" si="55"/>
        <v>0</v>
      </c>
      <c r="K114" s="245">
        <f t="shared" si="56"/>
        <v>0</v>
      </c>
      <c r="L114" s="245">
        <f t="shared" si="54"/>
        <v>0</v>
      </c>
      <c r="M114" s="245">
        <f t="shared" si="57"/>
        <v>38</v>
      </c>
      <c r="N114" s="245">
        <f t="shared" si="58"/>
        <v>0</v>
      </c>
      <c r="O114" s="245">
        <f t="shared" si="48"/>
        <v>0</v>
      </c>
      <c r="P114" s="245">
        <f t="shared" si="59"/>
        <v>0</v>
      </c>
      <c r="Q114" s="245">
        <f t="shared" si="60"/>
        <v>0</v>
      </c>
      <c r="R114" s="245">
        <f t="shared" si="51"/>
        <v>0</v>
      </c>
      <c r="S114" s="245">
        <f t="shared" si="61"/>
        <v>0</v>
      </c>
      <c r="T114" s="245">
        <f t="shared" si="62"/>
        <v>0</v>
      </c>
      <c r="U114" s="245">
        <f t="shared" si="52"/>
        <v>0</v>
      </c>
      <c r="V114" s="245">
        <f t="shared" si="63"/>
        <v>0</v>
      </c>
      <c r="W114" s="245">
        <f t="shared" si="64"/>
        <v>0</v>
      </c>
      <c r="X114" s="245">
        <f t="shared" si="49"/>
        <v>0</v>
      </c>
      <c r="Y114" s="246">
        <f t="shared" si="53"/>
        <v>0</v>
      </c>
      <c r="Z114" s="305" t="str">
        <f t="shared" si="65"/>
        <v/>
      </c>
    </row>
    <row r="115" spans="1:26" ht="15.75" customHeight="1">
      <c r="A115" s="243" t="str">
        <f>GLD!B134</f>
        <v>GLD2-Sewing Line -20</v>
      </c>
      <c r="B115" s="418" t="str">
        <f>IF(OR(A115=0,LEFT(A115,2)="Mr",LEFT(A115,2)="Ms",LEFT(A115,3)="Sub",LEFT(A115,5)="Grand",RIGHT(A115,3)="by,"),"",IF(ISERROR(MATCH(A115,'Dept (不許動)'!$S:$S,0)),"NO",""))</f>
        <v/>
      </c>
      <c r="C115" s="243" t="str">
        <f>IF(A115=0,"",IF(ISNA(VLOOKUP(A115,'Dept (不許動)'!$S:$V,2,0)),"",VLOOKUP(A115,'Dept (不許動)'!$S:$V,2,0)))</f>
        <v>DL</v>
      </c>
      <c r="D115" s="243" t="str">
        <f>IF(A115=0,"",IF(ISNA(VLOOKUP(A115,'Dept (不許動)'!$S:$V,3,0)),"",VLOOKUP(A115,'Dept (不許動)'!$S:$V,3,0)))</f>
        <v>Sewing</v>
      </c>
      <c r="E115" s="243">
        <f>IF(A115=0,"",IF(ISNA(VLOOKUP(A115,'Dept (不許動)'!$S:$V,4,0)),"",VLOOKUP(A115,'Dept (不許動)'!$S:$V,4,0)))</f>
        <v>0</v>
      </c>
      <c r="F115" s="244">
        <f>GLD!$BC134</f>
        <v>37</v>
      </c>
      <c r="G115" s="244">
        <f>GLD!$AT134</f>
        <v>0</v>
      </c>
      <c r="H115" s="244">
        <f>GLD!$AV134</f>
        <v>0</v>
      </c>
      <c r="I115" s="243" t="str">
        <f>IF($D115="Embordiary","GLD6",IF(ISNA(VLOOKUP(A115,'GLD分攤(Chad)'!$B$2:$E$572,3,0)),"",(VLOOKUP(A115,'GLD分攤(Chad)'!$B$9:$E$572,3,0))))</f>
        <v>GLD2</v>
      </c>
      <c r="J115" s="245">
        <f t="shared" si="55"/>
        <v>0</v>
      </c>
      <c r="K115" s="245">
        <f t="shared" si="56"/>
        <v>0</v>
      </c>
      <c r="L115" s="245">
        <f t="shared" si="54"/>
        <v>0</v>
      </c>
      <c r="M115" s="245">
        <f t="shared" si="57"/>
        <v>37</v>
      </c>
      <c r="N115" s="245">
        <f t="shared" si="58"/>
        <v>0</v>
      </c>
      <c r="O115" s="245">
        <f t="shared" si="48"/>
        <v>0</v>
      </c>
      <c r="P115" s="245">
        <f t="shared" si="59"/>
        <v>0</v>
      </c>
      <c r="Q115" s="245">
        <f t="shared" si="60"/>
        <v>0</v>
      </c>
      <c r="R115" s="245">
        <f t="shared" si="51"/>
        <v>0</v>
      </c>
      <c r="S115" s="245">
        <f t="shared" si="61"/>
        <v>0</v>
      </c>
      <c r="T115" s="245">
        <f t="shared" si="62"/>
        <v>0</v>
      </c>
      <c r="U115" s="245">
        <f t="shared" si="52"/>
        <v>0</v>
      </c>
      <c r="V115" s="245">
        <f t="shared" si="63"/>
        <v>0</v>
      </c>
      <c r="W115" s="245">
        <f t="shared" si="64"/>
        <v>0</v>
      </c>
      <c r="X115" s="245">
        <f t="shared" si="49"/>
        <v>0</v>
      </c>
      <c r="Y115" s="246">
        <f t="shared" si="53"/>
        <v>0</v>
      </c>
      <c r="Z115" s="305" t="str">
        <f t="shared" si="65"/>
        <v/>
      </c>
    </row>
    <row r="116" spans="1:26" ht="15.75" customHeight="1">
      <c r="A116" s="243" t="str">
        <f>GLD!B135</f>
        <v>GLD2-Sewing Line -21</v>
      </c>
      <c r="B116" s="418" t="str">
        <f>IF(OR(A116=0,LEFT(A116,2)="Mr",LEFT(A116,2)="Ms",LEFT(A116,3)="Sub",LEFT(A116,5)="Grand",RIGHT(A116,3)="by,"),"",IF(ISERROR(MATCH(A116,'Dept (不許動)'!$S:$S,0)),"NO",""))</f>
        <v/>
      </c>
      <c r="C116" s="243" t="str">
        <f>IF(A116=0,"",IF(ISNA(VLOOKUP(A116,'Dept (不許動)'!$S:$V,2,0)),"",VLOOKUP(A116,'Dept (不許動)'!$S:$V,2,0)))</f>
        <v>DL</v>
      </c>
      <c r="D116" s="243" t="str">
        <f>IF(A116=0,"",IF(ISNA(VLOOKUP(A116,'Dept (不許動)'!$S:$V,3,0)),"",VLOOKUP(A116,'Dept (不許動)'!$S:$V,3,0)))</f>
        <v>Sewing</v>
      </c>
      <c r="E116" s="243">
        <f>IF(A116=0,"",IF(ISNA(VLOOKUP(A116,'Dept (不許動)'!$S:$V,4,0)),"",VLOOKUP(A116,'Dept (不許動)'!$S:$V,4,0)))</f>
        <v>0</v>
      </c>
      <c r="F116" s="244">
        <f>GLD!$BC135</f>
        <v>40</v>
      </c>
      <c r="G116" s="244">
        <f>GLD!$AT135</f>
        <v>0</v>
      </c>
      <c r="H116" s="244">
        <f>GLD!$AV135</f>
        <v>0</v>
      </c>
      <c r="I116" s="243" t="str">
        <f>IF($D116="Embordiary","GLD6",IF(ISNA(VLOOKUP(A116,'GLD分攤(Chad)'!$B$2:$E$572,3,0)),"",(VLOOKUP(A116,'GLD分攤(Chad)'!$B$9:$E$572,3,0))))</f>
        <v>GLD2</v>
      </c>
      <c r="J116" s="245">
        <f t="shared" si="55"/>
        <v>0</v>
      </c>
      <c r="K116" s="245">
        <f t="shared" si="56"/>
        <v>0</v>
      </c>
      <c r="L116" s="245">
        <f t="shared" si="54"/>
        <v>0</v>
      </c>
      <c r="M116" s="245">
        <f t="shared" si="57"/>
        <v>40</v>
      </c>
      <c r="N116" s="245">
        <f t="shared" si="58"/>
        <v>0</v>
      </c>
      <c r="O116" s="245">
        <f t="shared" si="48"/>
        <v>0</v>
      </c>
      <c r="P116" s="245">
        <f t="shared" si="59"/>
        <v>0</v>
      </c>
      <c r="Q116" s="245">
        <f t="shared" si="60"/>
        <v>0</v>
      </c>
      <c r="R116" s="245">
        <f t="shared" si="51"/>
        <v>0</v>
      </c>
      <c r="S116" s="245">
        <f t="shared" si="61"/>
        <v>0</v>
      </c>
      <c r="T116" s="245">
        <f t="shared" si="62"/>
        <v>0</v>
      </c>
      <c r="U116" s="245">
        <f t="shared" si="52"/>
        <v>0</v>
      </c>
      <c r="V116" s="245">
        <f t="shared" si="63"/>
        <v>0</v>
      </c>
      <c r="W116" s="245">
        <f t="shared" si="64"/>
        <v>0</v>
      </c>
      <c r="X116" s="245">
        <f t="shared" si="49"/>
        <v>0</v>
      </c>
      <c r="Y116" s="246">
        <f t="shared" si="53"/>
        <v>0</v>
      </c>
      <c r="Z116" s="305" t="str">
        <f t="shared" si="65"/>
        <v/>
      </c>
    </row>
    <row r="117" spans="1:26" ht="15.75" customHeight="1">
      <c r="A117" s="243" t="str">
        <f>GLD!B136</f>
        <v>GLD2-Sewing Line -22</v>
      </c>
      <c r="B117" s="418" t="str">
        <f>IF(OR(A117=0,LEFT(A117,2)="Mr",LEFT(A117,2)="Ms",LEFT(A117,3)="Sub",LEFT(A117,5)="Grand",RIGHT(A117,3)="by,"),"",IF(ISERROR(MATCH(A117,'Dept (不許動)'!$S:$S,0)),"NO",""))</f>
        <v/>
      </c>
      <c r="C117" s="243" t="str">
        <f>IF(A117=0,"",IF(ISNA(VLOOKUP(A117,'Dept (不許動)'!$S:$V,2,0)),"",VLOOKUP(A117,'Dept (不許動)'!$S:$V,2,0)))</f>
        <v>DL</v>
      </c>
      <c r="D117" s="243" t="str">
        <f>IF(A117=0,"",IF(ISNA(VLOOKUP(A117,'Dept (不許動)'!$S:$V,3,0)),"",VLOOKUP(A117,'Dept (不許動)'!$S:$V,3,0)))</f>
        <v>Sewing</v>
      </c>
      <c r="E117" s="243">
        <f>IF(A117=0,"",IF(ISNA(VLOOKUP(A117,'Dept (不許動)'!$S:$V,4,0)),"",VLOOKUP(A117,'Dept (不許動)'!$S:$V,4,0)))</f>
        <v>0</v>
      </c>
      <c r="F117" s="244">
        <f>GLD!$BC136</f>
        <v>35</v>
      </c>
      <c r="G117" s="244">
        <f>GLD!$AT136</f>
        <v>0</v>
      </c>
      <c r="H117" s="244">
        <f>GLD!$AV136</f>
        <v>0</v>
      </c>
      <c r="I117" s="243" t="str">
        <f>IF($D117="Embordiary","GLD6",IF(ISNA(VLOOKUP(A117,'GLD分攤(Chad)'!$B$2:$E$572,3,0)),"",(VLOOKUP(A117,'GLD分攤(Chad)'!$B$9:$E$572,3,0))))</f>
        <v>GLD2</v>
      </c>
      <c r="J117" s="245">
        <f t="shared" si="55"/>
        <v>0</v>
      </c>
      <c r="K117" s="245">
        <f t="shared" si="56"/>
        <v>0</v>
      </c>
      <c r="L117" s="245">
        <f t="shared" si="54"/>
        <v>0</v>
      </c>
      <c r="M117" s="245">
        <f t="shared" si="57"/>
        <v>35</v>
      </c>
      <c r="N117" s="245">
        <f t="shared" si="58"/>
        <v>0</v>
      </c>
      <c r="O117" s="245">
        <f t="shared" si="48"/>
        <v>0</v>
      </c>
      <c r="P117" s="245">
        <f t="shared" si="59"/>
        <v>0</v>
      </c>
      <c r="Q117" s="245">
        <f t="shared" si="60"/>
        <v>0</v>
      </c>
      <c r="R117" s="245">
        <f t="shared" si="51"/>
        <v>0</v>
      </c>
      <c r="S117" s="245">
        <f t="shared" si="61"/>
        <v>0</v>
      </c>
      <c r="T117" s="245">
        <f t="shared" si="62"/>
        <v>0</v>
      </c>
      <c r="U117" s="245">
        <f t="shared" si="52"/>
        <v>0</v>
      </c>
      <c r="V117" s="245">
        <f t="shared" si="63"/>
        <v>0</v>
      </c>
      <c r="W117" s="245">
        <f t="shared" si="64"/>
        <v>0</v>
      </c>
      <c r="X117" s="245">
        <f t="shared" si="49"/>
        <v>0</v>
      </c>
      <c r="Y117" s="246">
        <f t="shared" si="53"/>
        <v>0</v>
      </c>
      <c r="Z117" s="305" t="str">
        <f t="shared" si="65"/>
        <v/>
      </c>
    </row>
    <row r="118" spans="1:26" ht="15.75" customHeight="1">
      <c r="A118" s="243" t="str">
        <f>GLD!B137</f>
        <v>GLD2-Sewing Line -23</v>
      </c>
      <c r="B118" s="418" t="str">
        <f>IF(OR(A118=0,LEFT(A118,2)="Mr",LEFT(A118,2)="Ms",LEFT(A118,3)="Sub",LEFT(A118,5)="Grand",RIGHT(A118,3)="by,"),"",IF(ISERROR(MATCH(A118,'Dept (不許動)'!$S:$S,0)),"NO",""))</f>
        <v/>
      </c>
      <c r="C118" s="243" t="str">
        <f>IF(A118=0,"",IF(ISNA(VLOOKUP(A118,'Dept (不許動)'!$S:$V,2,0)),"",VLOOKUP(A118,'Dept (不許動)'!$S:$V,2,0)))</f>
        <v>DL</v>
      </c>
      <c r="D118" s="243" t="str">
        <f>IF(A118=0,"",IF(ISNA(VLOOKUP(A118,'Dept (不許動)'!$S:$V,3,0)),"",VLOOKUP(A118,'Dept (不許動)'!$S:$V,3,0)))</f>
        <v>Sewing</v>
      </c>
      <c r="E118" s="243">
        <f>IF(A118=0,"",IF(ISNA(VLOOKUP(A118,'Dept (不許動)'!$S:$V,4,0)),"",VLOOKUP(A118,'Dept (不許動)'!$S:$V,4,0)))</f>
        <v>0</v>
      </c>
      <c r="F118" s="244">
        <f>GLD!$BC137</f>
        <v>35</v>
      </c>
      <c r="G118" s="244">
        <f>GLD!$AT137</f>
        <v>0</v>
      </c>
      <c r="H118" s="244">
        <f>GLD!$AV137</f>
        <v>1</v>
      </c>
      <c r="I118" s="243" t="str">
        <f>IF($D118="Embordiary","GLD6",IF(ISNA(VLOOKUP(A118,'GLD分攤(Chad)'!$B$2:$E$572,3,0)),"",(VLOOKUP(A118,'GLD分攤(Chad)'!$B$9:$E$572,3,0))))</f>
        <v>GLD2</v>
      </c>
      <c r="J118" s="245">
        <f t="shared" si="55"/>
        <v>0</v>
      </c>
      <c r="K118" s="245">
        <f t="shared" si="56"/>
        <v>0</v>
      </c>
      <c r="L118" s="245">
        <f t="shared" si="54"/>
        <v>0</v>
      </c>
      <c r="M118" s="245">
        <f t="shared" si="57"/>
        <v>35</v>
      </c>
      <c r="N118" s="245">
        <f t="shared" si="58"/>
        <v>0</v>
      </c>
      <c r="O118" s="245">
        <f t="shared" si="48"/>
        <v>1</v>
      </c>
      <c r="P118" s="245">
        <f t="shared" si="59"/>
        <v>0</v>
      </c>
      <c r="Q118" s="245">
        <f t="shared" si="60"/>
        <v>0</v>
      </c>
      <c r="R118" s="245">
        <f t="shared" si="51"/>
        <v>0</v>
      </c>
      <c r="S118" s="245">
        <f t="shared" si="61"/>
        <v>0</v>
      </c>
      <c r="T118" s="245">
        <f t="shared" si="62"/>
        <v>0</v>
      </c>
      <c r="U118" s="245">
        <f t="shared" si="52"/>
        <v>0</v>
      </c>
      <c r="V118" s="245">
        <f t="shared" si="63"/>
        <v>0</v>
      </c>
      <c r="W118" s="245">
        <f t="shared" si="64"/>
        <v>0</v>
      </c>
      <c r="X118" s="245">
        <f t="shared" si="49"/>
        <v>0</v>
      </c>
      <c r="Y118" s="246">
        <f t="shared" si="53"/>
        <v>0</v>
      </c>
      <c r="Z118" s="305" t="str">
        <f t="shared" si="65"/>
        <v/>
      </c>
    </row>
    <row r="119" spans="1:26" ht="15.75" customHeight="1">
      <c r="A119" s="243" t="str">
        <f>GLD!B138</f>
        <v>GLD2-Sewing Line -24</v>
      </c>
      <c r="B119" s="418" t="str">
        <f>IF(OR(A119=0,LEFT(A119,2)="Mr",LEFT(A119,2)="Ms",LEFT(A119,3)="Sub",LEFT(A119,5)="Grand",RIGHT(A119,3)="by,"),"",IF(ISERROR(MATCH(A119,'Dept (不許動)'!$S:$S,0)),"NO",""))</f>
        <v/>
      </c>
      <c r="C119" s="243" t="str">
        <f>IF(A119=0,"",IF(ISNA(VLOOKUP(A119,'Dept (不許動)'!$S:$V,2,0)),"",VLOOKUP(A119,'Dept (不許動)'!$S:$V,2,0)))</f>
        <v>DL</v>
      </c>
      <c r="D119" s="243" t="str">
        <f>IF(A119=0,"",IF(ISNA(VLOOKUP(A119,'Dept (不許動)'!$S:$V,3,0)),"",VLOOKUP(A119,'Dept (不許動)'!$S:$V,3,0)))</f>
        <v>Sewing</v>
      </c>
      <c r="E119" s="243">
        <f>IF(A119=0,"",IF(ISNA(VLOOKUP(A119,'Dept (不許動)'!$S:$V,4,0)),"",VLOOKUP(A119,'Dept (不許動)'!$S:$V,4,0)))</f>
        <v>0</v>
      </c>
      <c r="F119" s="244">
        <f>GLD!$BC138</f>
        <v>34</v>
      </c>
      <c r="G119" s="244">
        <f>GLD!$AT138</f>
        <v>0</v>
      </c>
      <c r="H119" s="244">
        <f>GLD!$AV138</f>
        <v>1</v>
      </c>
      <c r="I119" s="243" t="str">
        <f>IF($D119="Embordiary","GLD6",IF(ISNA(VLOOKUP(A119,'GLD分攤(Chad)'!$B$2:$E$572,3,0)),"",(VLOOKUP(A119,'GLD分攤(Chad)'!$B$9:$E$572,3,0))))</f>
        <v>GLD2</v>
      </c>
      <c r="J119" s="245">
        <f t="shared" si="55"/>
        <v>0</v>
      </c>
      <c r="K119" s="245">
        <f t="shared" si="56"/>
        <v>0</v>
      </c>
      <c r="L119" s="245">
        <f t="shared" si="54"/>
        <v>0</v>
      </c>
      <c r="M119" s="245">
        <f t="shared" si="57"/>
        <v>34</v>
      </c>
      <c r="N119" s="245">
        <f t="shared" si="58"/>
        <v>0</v>
      </c>
      <c r="O119" s="245">
        <f t="shared" si="48"/>
        <v>1</v>
      </c>
      <c r="P119" s="245">
        <f t="shared" si="59"/>
        <v>0</v>
      </c>
      <c r="Q119" s="245">
        <f t="shared" si="60"/>
        <v>0</v>
      </c>
      <c r="R119" s="245">
        <f t="shared" si="51"/>
        <v>0</v>
      </c>
      <c r="S119" s="245">
        <f t="shared" si="61"/>
        <v>0</v>
      </c>
      <c r="T119" s="245">
        <f t="shared" si="62"/>
        <v>0</v>
      </c>
      <c r="U119" s="245">
        <f t="shared" si="52"/>
        <v>0</v>
      </c>
      <c r="V119" s="245">
        <f t="shared" si="63"/>
        <v>0</v>
      </c>
      <c r="W119" s="245">
        <f t="shared" si="64"/>
        <v>0</v>
      </c>
      <c r="X119" s="245">
        <f t="shared" si="49"/>
        <v>0</v>
      </c>
      <c r="Y119" s="246">
        <f t="shared" si="53"/>
        <v>0</v>
      </c>
      <c r="Z119" s="305" t="str">
        <f t="shared" si="65"/>
        <v/>
      </c>
    </row>
    <row r="120" spans="1:26" ht="15.75" customHeight="1">
      <c r="A120" s="243" t="str">
        <f>GLD!B139</f>
        <v>GLD2-Sewing Line -25</v>
      </c>
      <c r="B120" s="418" t="str">
        <f>IF(OR(A120=0,LEFT(A120,2)="Mr",LEFT(A120,2)="Ms",LEFT(A120,3)="Sub",LEFT(A120,5)="Grand",RIGHT(A120,3)="by,"),"",IF(ISERROR(MATCH(A120,'Dept (不許動)'!$S:$S,0)),"NO",""))</f>
        <v/>
      </c>
      <c r="C120" s="243" t="str">
        <f>IF(A120=0,"",IF(ISNA(VLOOKUP(A120,'Dept (不許動)'!$S:$V,2,0)),"",VLOOKUP(A120,'Dept (不許動)'!$S:$V,2,0)))</f>
        <v>DL</v>
      </c>
      <c r="D120" s="243" t="str">
        <f>IF(A120=0,"",IF(ISNA(VLOOKUP(A120,'Dept (不許動)'!$S:$V,3,0)),"",VLOOKUP(A120,'Dept (不許動)'!$S:$V,3,0)))</f>
        <v>Sewing</v>
      </c>
      <c r="E120" s="243">
        <f>IF(A120=0,"",IF(ISNA(VLOOKUP(A120,'Dept (不許動)'!$S:$V,4,0)),"",VLOOKUP(A120,'Dept (不許動)'!$S:$V,4,0)))</f>
        <v>0</v>
      </c>
      <c r="F120" s="244">
        <f>GLD!$BC139</f>
        <v>35</v>
      </c>
      <c r="G120" s="244">
        <f>GLD!$AT139</f>
        <v>0</v>
      </c>
      <c r="H120" s="244">
        <f>GLD!$AV139</f>
        <v>0</v>
      </c>
      <c r="I120" s="243" t="str">
        <f>IF($D120="Embordiary","GLD6",IF(ISNA(VLOOKUP(A120,'GLD分攤(Chad)'!$B$2:$E$572,3,0)),"",(VLOOKUP(A120,'GLD分攤(Chad)'!$B$9:$E$572,3,0))))</f>
        <v>GLD2</v>
      </c>
      <c r="J120" s="245">
        <f t="shared" si="55"/>
        <v>0</v>
      </c>
      <c r="K120" s="245">
        <f t="shared" si="56"/>
        <v>0</v>
      </c>
      <c r="L120" s="245">
        <f t="shared" si="54"/>
        <v>0</v>
      </c>
      <c r="M120" s="245">
        <f t="shared" si="57"/>
        <v>35</v>
      </c>
      <c r="N120" s="245">
        <f t="shared" si="58"/>
        <v>0</v>
      </c>
      <c r="O120" s="245">
        <f t="shared" si="48"/>
        <v>0</v>
      </c>
      <c r="P120" s="245">
        <f t="shared" si="59"/>
        <v>0</v>
      </c>
      <c r="Q120" s="245">
        <f t="shared" si="60"/>
        <v>0</v>
      </c>
      <c r="R120" s="245">
        <f t="shared" si="51"/>
        <v>0</v>
      </c>
      <c r="S120" s="245">
        <f t="shared" si="61"/>
        <v>0</v>
      </c>
      <c r="T120" s="245">
        <f t="shared" si="62"/>
        <v>0</v>
      </c>
      <c r="U120" s="245">
        <f t="shared" si="52"/>
        <v>0</v>
      </c>
      <c r="V120" s="245">
        <f t="shared" si="63"/>
        <v>0</v>
      </c>
      <c r="W120" s="245">
        <f t="shared" si="64"/>
        <v>0</v>
      </c>
      <c r="X120" s="245">
        <f t="shared" si="49"/>
        <v>0</v>
      </c>
      <c r="Y120" s="246">
        <f t="shared" si="53"/>
        <v>0</v>
      </c>
      <c r="Z120" s="305" t="str">
        <f t="shared" si="65"/>
        <v/>
      </c>
    </row>
    <row r="121" spans="1:26" ht="15.75" customHeight="1">
      <c r="A121" s="243" t="str">
        <f>GLD!B140</f>
        <v>GLD2-Sewing Line -26</v>
      </c>
      <c r="B121" s="418" t="str">
        <f>IF(OR(A121=0,LEFT(A121,2)="Mr",LEFT(A121,2)="Ms",LEFT(A121,3)="Sub",LEFT(A121,5)="Grand",RIGHT(A121,3)="by,"),"",IF(ISERROR(MATCH(A121,'Dept (不許動)'!$S:$S,0)),"NO",""))</f>
        <v/>
      </c>
      <c r="C121" s="243" t="str">
        <f>IF(A121=0,"",IF(ISNA(VLOOKUP(A121,'Dept (不許動)'!$S:$V,2,0)),"",VLOOKUP(A121,'Dept (不許動)'!$S:$V,2,0)))</f>
        <v>DL</v>
      </c>
      <c r="D121" s="243" t="str">
        <f>IF(A121=0,"",IF(ISNA(VLOOKUP(A121,'Dept (不許動)'!$S:$V,3,0)),"",VLOOKUP(A121,'Dept (不許動)'!$S:$V,3,0)))</f>
        <v>Sewing</v>
      </c>
      <c r="E121" s="243">
        <f>IF(A121=0,"",IF(ISNA(VLOOKUP(A121,'Dept (不許動)'!$S:$V,4,0)),"",VLOOKUP(A121,'Dept (不許動)'!$S:$V,4,0)))</f>
        <v>0</v>
      </c>
      <c r="F121" s="244">
        <f>GLD!$BC140</f>
        <v>36</v>
      </c>
      <c r="G121" s="244">
        <f>GLD!$AT140</f>
        <v>0</v>
      </c>
      <c r="H121" s="244">
        <f>GLD!$AV140</f>
        <v>0</v>
      </c>
      <c r="I121" s="243" t="str">
        <f>IF($D121="Embordiary","GLD6",IF(ISNA(VLOOKUP(A121,'GLD分攤(Chad)'!$B$2:$E$572,3,0)),"",(VLOOKUP(A121,'GLD分攤(Chad)'!$B$9:$E$572,3,0))))</f>
        <v>GLD2</v>
      </c>
      <c r="J121" s="245">
        <f t="shared" si="55"/>
        <v>0</v>
      </c>
      <c r="K121" s="245">
        <f t="shared" si="56"/>
        <v>0</v>
      </c>
      <c r="L121" s="245">
        <f t="shared" si="54"/>
        <v>0</v>
      </c>
      <c r="M121" s="245">
        <f t="shared" si="57"/>
        <v>36</v>
      </c>
      <c r="N121" s="245">
        <f t="shared" si="58"/>
        <v>0</v>
      </c>
      <c r="O121" s="245">
        <f t="shared" si="48"/>
        <v>0</v>
      </c>
      <c r="P121" s="245">
        <f t="shared" si="59"/>
        <v>0</v>
      </c>
      <c r="Q121" s="245">
        <f t="shared" si="60"/>
        <v>0</v>
      </c>
      <c r="R121" s="245">
        <f t="shared" si="51"/>
        <v>0</v>
      </c>
      <c r="S121" s="245">
        <f t="shared" si="61"/>
        <v>0</v>
      </c>
      <c r="T121" s="245">
        <f t="shared" si="62"/>
        <v>0</v>
      </c>
      <c r="U121" s="245">
        <f t="shared" si="52"/>
        <v>0</v>
      </c>
      <c r="V121" s="245">
        <f t="shared" si="63"/>
        <v>0</v>
      </c>
      <c r="W121" s="245">
        <f t="shared" si="64"/>
        <v>0</v>
      </c>
      <c r="X121" s="245">
        <f t="shared" si="49"/>
        <v>0</v>
      </c>
      <c r="Y121" s="246">
        <f t="shared" si="53"/>
        <v>0</v>
      </c>
      <c r="Z121" s="305" t="str">
        <f t="shared" si="65"/>
        <v/>
      </c>
    </row>
    <row r="122" spans="1:26" ht="15.75" customHeight="1">
      <c r="A122" s="243" t="str">
        <f>GLD!B141</f>
        <v>GLD2-Sewing Line -27</v>
      </c>
      <c r="B122" s="418" t="str">
        <f>IF(OR(A122=0,LEFT(A122,2)="Mr",LEFT(A122,2)="Ms",LEFT(A122,3)="Sub",LEFT(A122,5)="Grand",RIGHT(A122,3)="by,"),"",IF(ISERROR(MATCH(A122,'Dept (不許動)'!$S:$S,0)),"NO",""))</f>
        <v/>
      </c>
      <c r="C122" s="243" t="str">
        <f>IF(A122=0,"",IF(ISNA(VLOOKUP(A122,'Dept (不許動)'!$S:$V,2,0)),"",VLOOKUP(A122,'Dept (不許動)'!$S:$V,2,0)))</f>
        <v>DL</v>
      </c>
      <c r="D122" s="243" t="str">
        <f>IF(A122=0,"",IF(ISNA(VLOOKUP(A122,'Dept (不許動)'!$S:$V,3,0)),"",VLOOKUP(A122,'Dept (不許動)'!$S:$V,3,0)))</f>
        <v>Sewing</v>
      </c>
      <c r="E122" s="243">
        <f>IF(A122=0,"",IF(ISNA(VLOOKUP(A122,'Dept (不許動)'!$S:$V,4,0)),"",VLOOKUP(A122,'Dept (不許動)'!$S:$V,4,0)))</f>
        <v>0</v>
      </c>
      <c r="F122" s="244">
        <f>GLD!$BC141</f>
        <v>36</v>
      </c>
      <c r="G122" s="244">
        <f>GLD!$AT141</f>
        <v>0</v>
      </c>
      <c r="H122" s="244">
        <f>GLD!$AV141</f>
        <v>1</v>
      </c>
      <c r="I122" s="243" t="str">
        <f>IF($D122="Embordiary","GLD6",IF(ISNA(VLOOKUP(A122,'GLD分攤(Chad)'!$B$2:$E$572,3,0)),"",(VLOOKUP(A122,'GLD分攤(Chad)'!$B$9:$E$572,3,0))))</f>
        <v>GLD2</v>
      </c>
      <c r="J122" s="245">
        <f t="shared" si="55"/>
        <v>0</v>
      </c>
      <c r="K122" s="245">
        <f t="shared" si="56"/>
        <v>0</v>
      </c>
      <c r="L122" s="245">
        <f t="shared" si="54"/>
        <v>0</v>
      </c>
      <c r="M122" s="245">
        <f t="shared" si="57"/>
        <v>36</v>
      </c>
      <c r="N122" s="245">
        <f t="shared" si="58"/>
        <v>0</v>
      </c>
      <c r="O122" s="245">
        <f t="shared" si="48"/>
        <v>1</v>
      </c>
      <c r="P122" s="245">
        <f t="shared" si="59"/>
        <v>0</v>
      </c>
      <c r="Q122" s="245">
        <f t="shared" si="60"/>
        <v>0</v>
      </c>
      <c r="R122" s="245">
        <f t="shared" si="51"/>
        <v>0</v>
      </c>
      <c r="S122" s="245">
        <f t="shared" si="61"/>
        <v>0</v>
      </c>
      <c r="T122" s="245">
        <f t="shared" si="62"/>
        <v>0</v>
      </c>
      <c r="U122" s="245">
        <f t="shared" si="52"/>
        <v>0</v>
      </c>
      <c r="V122" s="245">
        <f t="shared" si="63"/>
        <v>0</v>
      </c>
      <c r="W122" s="245">
        <f t="shared" si="64"/>
        <v>0</v>
      </c>
      <c r="X122" s="245">
        <f t="shared" si="49"/>
        <v>0</v>
      </c>
      <c r="Y122" s="246">
        <f t="shared" si="53"/>
        <v>0</v>
      </c>
      <c r="Z122" s="305" t="str">
        <f t="shared" si="65"/>
        <v/>
      </c>
    </row>
    <row r="123" spans="1:26" ht="15.75" customHeight="1">
      <c r="A123" s="243" t="str">
        <f>GLD!B142</f>
        <v>GLD2-Sewing Line -28</v>
      </c>
      <c r="B123" s="418" t="str">
        <f>IF(OR(A123=0,LEFT(A123,2)="Mr",LEFT(A123,2)="Ms",LEFT(A123,3)="Sub",LEFT(A123,5)="Grand",RIGHT(A123,3)="by,"),"",IF(ISERROR(MATCH(A123,'Dept (不許動)'!$S:$S,0)),"NO",""))</f>
        <v/>
      </c>
      <c r="C123" s="243" t="str">
        <f>IF(A123=0,"",IF(ISNA(VLOOKUP(A123,'Dept (不許動)'!$S:$V,2,0)),"",VLOOKUP(A123,'Dept (不許動)'!$S:$V,2,0)))</f>
        <v>DL</v>
      </c>
      <c r="D123" s="243" t="str">
        <f>IF(A123=0,"",IF(ISNA(VLOOKUP(A123,'Dept (不許動)'!$S:$V,3,0)),"",VLOOKUP(A123,'Dept (不許動)'!$S:$V,3,0)))</f>
        <v>Sewing</v>
      </c>
      <c r="E123" s="243">
        <f>IF(A123=0,"",IF(ISNA(VLOOKUP(A123,'Dept (不許動)'!$S:$V,4,0)),"",VLOOKUP(A123,'Dept (不許動)'!$S:$V,4,0)))</f>
        <v>0</v>
      </c>
      <c r="F123" s="244">
        <f>GLD!$BC142</f>
        <v>37</v>
      </c>
      <c r="G123" s="244">
        <f>GLD!$AT142</f>
        <v>0</v>
      </c>
      <c r="H123" s="244">
        <f>GLD!$AV142</f>
        <v>1</v>
      </c>
      <c r="I123" s="243" t="str">
        <f>IF($D123="Embordiary","GLD6",IF(ISNA(VLOOKUP(A123,'GLD分攤(Chad)'!$B$2:$E$572,3,0)),"",(VLOOKUP(A123,'GLD分攤(Chad)'!$B$9:$E$572,3,0))))</f>
        <v>GLD2</v>
      </c>
      <c r="J123" s="245">
        <f t="shared" si="55"/>
        <v>0</v>
      </c>
      <c r="K123" s="245">
        <f t="shared" si="56"/>
        <v>0</v>
      </c>
      <c r="L123" s="245">
        <f t="shared" si="54"/>
        <v>0</v>
      </c>
      <c r="M123" s="245">
        <f t="shared" si="57"/>
        <v>37</v>
      </c>
      <c r="N123" s="245">
        <f t="shared" si="58"/>
        <v>0</v>
      </c>
      <c r="O123" s="245">
        <f t="shared" si="48"/>
        <v>1</v>
      </c>
      <c r="P123" s="245">
        <f t="shared" si="59"/>
        <v>0</v>
      </c>
      <c r="Q123" s="245">
        <f t="shared" si="60"/>
        <v>0</v>
      </c>
      <c r="R123" s="245">
        <f t="shared" si="51"/>
        <v>0</v>
      </c>
      <c r="S123" s="245">
        <f t="shared" si="61"/>
        <v>0</v>
      </c>
      <c r="T123" s="245">
        <f t="shared" si="62"/>
        <v>0</v>
      </c>
      <c r="U123" s="245">
        <f t="shared" si="52"/>
        <v>0</v>
      </c>
      <c r="V123" s="245">
        <f t="shared" si="63"/>
        <v>0</v>
      </c>
      <c r="W123" s="245">
        <f t="shared" si="64"/>
        <v>0</v>
      </c>
      <c r="X123" s="245">
        <f t="shared" si="49"/>
        <v>0</v>
      </c>
      <c r="Y123" s="246">
        <f t="shared" si="53"/>
        <v>0</v>
      </c>
      <c r="Z123" s="305" t="str">
        <f t="shared" si="65"/>
        <v/>
      </c>
    </row>
    <row r="124" spans="1:26" ht="15.75" customHeight="1">
      <c r="A124" s="243" t="str">
        <f>GLD!B143</f>
        <v>GLD2-Sewing Line -29</v>
      </c>
      <c r="B124" s="418" t="str">
        <f>IF(OR(A124=0,LEFT(A124,2)="Mr",LEFT(A124,2)="Ms",LEFT(A124,3)="Sub",LEFT(A124,5)="Grand",RIGHT(A124,3)="by,"),"",IF(ISERROR(MATCH(A124,'Dept (不許動)'!$S:$S,0)),"NO",""))</f>
        <v/>
      </c>
      <c r="C124" s="243" t="str">
        <f>IF(A124=0,"",IF(ISNA(VLOOKUP(A124,'Dept (不許動)'!$S:$V,2,0)),"",VLOOKUP(A124,'Dept (不許動)'!$S:$V,2,0)))</f>
        <v>DL</v>
      </c>
      <c r="D124" s="243" t="str">
        <f>IF(A124=0,"",IF(ISNA(VLOOKUP(A124,'Dept (不許動)'!$S:$V,3,0)),"",VLOOKUP(A124,'Dept (不許動)'!$S:$V,3,0)))</f>
        <v>Sewing</v>
      </c>
      <c r="E124" s="243">
        <f>IF(A124=0,"",IF(ISNA(VLOOKUP(A124,'Dept (不許動)'!$S:$V,4,0)),"",VLOOKUP(A124,'Dept (不許動)'!$S:$V,4,0)))</f>
        <v>0</v>
      </c>
      <c r="F124" s="244">
        <f>GLD!$BC143</f>
        <v>35</v>
      </c>
      <c r="G124" s="244">
        <f>GLD!$AT143</f>
        <v>0</v>
      </c>
      <c r="H124" s="244">
        <f>GLD!$AV143</f>
        <v>0</v>
      </c>
      <c r="I124" s="243" t="str">
        <f>IF($D124="Embordiary","GLD6",IF(ISNA(VLOOKUP(A124,'GLD分攤(Chad)'!$B$2:$E$572,3,0)),"",(VLOOKUP(A124,'GLD分攤(Chad)'!$B$9:$E$572,3,0))))</f>
        <v>GLD2</v>
      </c>
      <c r="J124" s="245">
        <f t="shared" si="55"/>
        <v>0</v>
      </c>
      <c r="K124" s="245">
        <f t="shared" si="56"/>
        <v>0</v>
      </c>
      <c r="L124" s="245">
        <f t="shared" si="54"/>
        <v>0</v>
      </c>
      <c r="M124" s="245">
        <f t="shared" si="57"/>
        <v>35</v>
      </c>
      <c r="N124" s="245">
        <f t="shared" si="58"/>
        <v>0</v>
      </c>
      <c r="O124" s="245">
        <f t="shared" si="48"/>
        <v>0</v>
      </c>
      <c r="P124" s="245">
        <f t="shared" si="59"/>
        <v>0</v>
      </c>
      <c r="Q124" s="245">
        <f t="shared" si="60"/>
        <v>0</v>
      </c>
      <c r="R124" s="245">
        <f t="shared" si="51"/>
        <v>0</v>
      </c>
      <c r="S124" s="245">
        <f t="shared" si="61"/>
        <v>0</v>
      </c>
      <c r="T124" s="245">
        <f t="shared" si="62"/>
        <v>0</v>
      </c>
      <c r="U124" s="245">
        <f t="shared" si="52"/>
        <v>0</v>
      </c>
      <c r="V124" s="245">
        <f t="shared" si="63"/>
        <v>0</v>
      </c>
      <c r="W124" s="245">
        <f t="shared" si="64"/>
        <v>0</v>
      </c>
      <c r="X124" s="245">
        <f t="shared" si="49"/>
        <v>0</v>
      </c>
      <c r="Y124" s="246">
        <f t="shared" si="53"/>
        <v>0</v>
      </c>
      <c r="Z124" s="305" t="str">
        <f t="shared" si="65"/>
        <v/>
      </c>
    </row>
    <row r="125" spans="1:26" ht="15.75" customHeight="1">
      <c r="A125" s="243" t="str">
        <f>GLD!B144</f>
        <v>GLD2-Sewing Line -30</v>
      </c>
      <c r="B125" s="418" t="str">
        <f>IF(OR(A125=0,LEFT(A125,2)="Mr",LEFT(A125,2)="Ms",LEFT(A125,3)="Sub",LEFT(A125,5)="Grand",RIGHT(A125,3)="by,"),"",IF(ISERROR(MATCH(A125,'Dept (不許動)'!$S:$S,0)),"NO",""))</f>
        <v/>
      </c>
      <c r="C125" s="243" t="str">
        <f>IF(A125=0,"",IF(ISNA(VLOOKUP(A125,'Dept (不許動)'!$S:$V,2,0)),"",VLOOKUP(A125,'Dept (不許動)'!$S:$V,2,0)))</f>
        <v>DL</v>
      </c>
      <c r="D125" s="243" t="str">
        <f>IF(A125=0,"",IF(ISNA(VLOOKUP(A125,'Dept (不許動)'!$S:$V,3,0)),"",VLOOKUP(A125,'Dept (不許動)'!$S:$V,3,0)))</f>
        <v>Sewing</v>
      </c>
      <c r="E125" s="243">
        <f>IF(A125=0,"",IF(ISNA(VLOOKUP(A125,'Dept (不許動)'!$S:$V,4,0)),"",VLOOKUP(A125,'Dept (不許動)'!$S:$V,4,0)))</f>
        <v>0</v>
      </c>
      <c r="F125" s="244">
        <f>GLD!$BC144</f>
        <v>35</v>
      </c>
      <c r="G125" s="244">
        <f>GLD!$AT144</f>
        <v>0</v>
      </c>
      <c r="H125" s="244">
        <f>GLD!$AV144</f>
        <v>0</v>
      </c>
      <c r="I125" s="243" t="str">
        <f>IF($D125="Embordiary","GLD6",IF(ISNA(VLOOKUP(A125,'GLD分攤(Chad)'!$B$2:$E$572,3,0)),"",(VLOOKUP(A125,'GLD分攤(Chad)'!$B$9:$E$572,3,0))))</f>
        <v>GLD2</v>
      </c>
      <c r="J125" s="245">
        <f t="shared" si="55"/>
        <v>0</v>
      </c>
      <c r="K125" s="245">
        <f t="shared" si="56"/>
        <v>0</v>
      </c>
      <c r="L125" s="245">
        <f t="shared" si="54"/>
        <v>0</v>
      </c>
      <c r="M125" s="245">
        <f t="shared" si="57"/>
        <v>35</v>
      </c>
      <c r="N125" s="245">
        <f t="shared" si="58"/>
        <v>0</v>
      </c>
      <c r="O125" s="245">
        <f t="shared" si="48"/>
        <v>0</v>
      </c>
      <c r="P125" s="245">
        <f t="shared" si="59"/>
        <v>0</v>
      </c>
      <c r="Q125" s="245">
        <f t="shared" si="60"/>
        <v>0</v>
      </c>
      <c r="R125" s="245">
        <f t="shared" si="51"/>
        <v>0</v>
      </c>
      <c r="S125" s="245">
        <f t="shared" si="61"/>
        <v>0</v>
      </c>
      <c r="T125" s="245">
        <f t="shared" si="62"/>
        <v>0</v>
      </c>
      <c r="U125" s="245">
        <f t="shared" si="52"/>
        <v>0</v>
      </c>
      <c r="V125" s="245">
        <f t="shared" si="63"/>
        <v>0</v>
      </c>
      <c r="W125" s="245">
        <f t="shared" si="64"/>
        <v>0</v>
      </c>
      <c r="X125" s="245">
        <f t="shared" si="49"/>
        <v>0</v>
      </c>
      <c r="Y125" s="246">
        <f t="shared" si="53"/>
        <v>0</v>
      </c>
      <c r="Z125" s="305" t="str">
        <f t="shared" si="65"/>
        <v/>
      </c>
    </row>
    <row r="126" spans="1:26" ht="15.75" customHeight="1">
      <c r="A126" s="243" t="str">
        <f>GLD!B145</f>
        <v>GLD2-Sewing Line -31</v>
      </c>
      <c r="B126" s="418" t="str">
        <f>IF(OR(A126=0,LEFT(A126,2)="Mr",LEFT(A126,2)="Ms",LEFT(A126,3)="Sub",LEFT(A126,5)="Grand",RIGHT(A126,3)="by,"),"",IF(ISERROR(MATCH(A126,'Dept (不許動)'!$S:$S,0)),"NO",""))</f>
        <v/>
      </c>
      <c r="C126" s="243" t="str">
        <f>IF(A126=0,"",IF(ISNA(VLOOKUP(A126,'Dept (不許動)'!$S:$V,2,0)),"",VLOOKUP(A126,'Dept (不許動)'!$S:$V,2,0)))</f>
        <v>DL</v>
      </c>
      <c r="D126" s="243" t="str">
        <f>IF(A126=0,"",IF(ISNA(VLOOKUP(A126,'Dept (不許動)'!$S:$V,3,0)),"",VLOOKUP(A126,'Dept (不許動)'!$S:$V,3,0)))</f>
        <v>Sewing</v>
      </c>
      <c r="E126" s="243">
        <f>IF(A126=0,"",IF(ISNA(VLOOKUP(A126,'Dept (不許動)'!$S:$V,4,0)),"",VLOOKUP(A126,'Dept (不許動)'!$S:$V,4,0)))</f>
        <v>0</v>
      </c>
      <c r="F126" s="244">
        <f>GLD!$BC145</f>
        <v>36</v>
      </c>
      <c r="G126" s="244">
        <f>GLD!$AT145</f>
        <v>0</v>
      </c>
      <c r="H126" s="244">
        <f>GLD!$AV145</f>
        <v>1</v>
      </c>
      <c r="I126" s="243" t="str">
        <f>IF($D126="Embordiary","GLD6",IF(ISNA(VLOOKUP(A126,'GLD分攤(Chad)'!$B$2:$E$572,3,0)),"",(VLOOKUP(A126,'GLD分攤(Chad)'!$B$9:$E$572,3,0))))</f>
        <v>GLD2</v>
      </c>
      <c r="J126" s="245">
        <f t="shared" si="55"/>
        <v>0</v>
      </c>
      <c r="K126" s="245">
        <f t="shared" si="56"/>
        <v>0</v>
      </c>
      <c r="L126" s="245">
        <f t="shared" si="54"/>
        <v>0</v>
      </c>
      <c r="M126" s="245">
        <f t="shared" si="57"/>
        <v>36</v>
      </c>
      <c r="N126" s="245">
        <f t="shared" si="58"/>
        <v>0</v>
      </c>
      <c r="O126" s="245">
        <f t="shared" si="48"/>
        <v>1</v>
      </c>
      <c r="P126" s="245">
        <f t="shared" si="59"/>
        <v>0</v>
      </c>
      <c r="Q126" s="245">
        <f t="shared" si="60"/>
        <v>0</v>
      </c>
      <c r="R126" s="245">
        <f t="shared" si="51"/>
        <v>0</v>
      </c>
      <c r="S126" s="245">
        <f t="shared" si="61"/>
        <v>0</v>
      </c>
      <c r="T126" s="245">
        <f t="shared" si="62"/>
        <v>0</v>
      </c>
      <c r="U126" s="245">
        <f t="shared" si="52"/>
        <v>0</v>
      </c>
      <c r="V126" s="245">
        <f t="shared" si="63"/>
        <v>0</v>
      </c>
      <c r="W126" s="245">
        <f t="shared" si="64"/>
        <v>0</v>
      </c>
      <c r="X126" s="245">
        <f t="shared" si="49"/>
        <v>0</v>
      </c>
      <c r="Y126" s="246">
        <f t="shared" si="53"/>
        <v>0</v>
      </c>
      <c r="Z126" s="305" t="str">
        <f t="shared" si="65"/>
        <v/>
      </c>
    </row>
    <row r="127" spans="1:26" ht="15.75" customHeight="1">
      <c r="A127" s="243" t="str">
        <f>GLD!B146</f>
        <v>GLD2-Sewing Line -32</v>
      </c>
      <c r="B127" s="418" t="str">
        <f>IF(OR(A127=0,LEFT(A127,2)="Mr",LEFT(A127,2)="Ms",LEFT(A127,3)="Sub",LEFT(A127,5)="Grand",RIGHT(A127,3)="by,"),"",IF(ISERROR(MATCH(A127,'Dept (不許動)'!$S:$S,0)),"NO",""))</f>
        <v/>
      </c>
      <c r="C127" s="243" t="str">
        <f>IF(A127=0,"",IF(ISNA(VLOOKUP(A127,'Dept (不許動)'!$S:$V,2,0)),"",VLOOKUP(A127,'Dept (不許動)'!$S:$V,2,0)))</f>
        <v>DL</v>
      </c>
      <c r="D127" s="243" t="str">
        <f>IF(A127=0,"",IF(ISNA(VLOOKUP(A127,'Dept (不許動)'!$S:$V,3,0)),"",VLOOKUP(A127,'Dept (不許動)'!$S:$V,3,0)))</f>
        <v>Sewing</v>
      </c>
      <c r="E127" s="243">
        <f>IF(A127=0,"",IF(ISNA(VLOOKUP(A127,'Dept (不許動)'!$S:$V,4,0)),"",VLOOKUP(A127,'Dept (不許動)'!$S:$V,4,0)))</f>
        <v>0</v>
      </c>
      <c r="F127" s="244">
        <f>GLD!$BC146</f>
        <v>35</v>
      </c>
      <c r="G127" s="244">
        <f>GLD!$AT146</f>
        <v>0</v>
      </c>
      <c r="H127" s="244">
        <f>GLD!$AV146</f>
        <v>0</v>
      </c>
      <c r="I127" s="243" t="str">
        <f>IF($D127="Embordiary","GLD6",IF(ISNA(VLOOKUP(A127,'GLD分攤(Chad)'!$B$2:$E$572,3,0)),"",(VLOOKUP(A127,'GLD分攤(Chad)'!$B$9:$E$572,3,0))))</f>
        <v>GLD2</v>
      </c>
      <c r="J127" s="245">
        <f t="shared" si="55"/>
        <v>0</v>
      </c>
      <c r="K127" s="245">
        <f t="shared" si="56"/>
        <v>0</v>
      </c>
      <c r="L127" s="245">
        <f t="shared" si="54"/>
        <v>0</v>
      </c>
      <c r="M127" s="245">
        <f t="shared" si="57"/>
        <v>35</v>
      </c>
      <c r="N127" s="245">
        <f t="shared" si="58"/>
        <v>0</v>
      </c>
      <c r="O127" s="245">
        <f t="shared" si="48"/>
        <v>0</v>
      </c>
      <c r="P127" s="245">
        <f t="shared" si="59"/>
        <v>0</v>
      </c>
      <c r="Q127" s="245">
        <f t="shared" si="60"/>
        <v>0</v>
      </c>
      <c r="R127" s="245">
        <f t="shared" si="51"/>
        <v>0</v>
      </c>
      <c r="S127" s="245">
        <f t="shared" si="61"/>
        <v>0</v>
      </c>
      <c r="T127" s="245">
        <f t="shared" si="62"/>
        <v>0</v>
      </c>
      <c r="U127" s="245">
        <f t="shared" si="52"/>
        <v>0</v>
      </c>
      <c r="V127" s="245">
        <f t="shared" si="63"/>
        <v>0</v>
      </c>
      <c r="W127" s="245">
        <f t="shared" si="64"/>
        <v>0</v>
      </c>
      <c r="X127" s="245">
        <f t="shared" si="49"/>
        <v>0</v>
      </c>
      <c r="Y127" s="246">
        <f t="shared" si="53"/>
        <v>0</v>
      </c>
      <c r="Z127" s="305" t="str">
        <f t="shared" si="65"/>
        <v/>
      </c>
    </row>
    <row r="128" spans="1:26" ht="15.75" customHeight="1">
      <c r="A128" s="243" t="str">
        <f>GLD!B147</f>
        <v>GLD2-Sewing Line -33</v>
      </c>
      <c r="B128" s="418" t="str">
        <f>IF(OR(A128=0,LEFT(A128,2)="Mr",LEFT(A128,2)="Ms",LEFT(A128,3)="Sub",LEFT(A128,5)="Grand",RIGHT(A128,3)="by,"),"",IF(ISERROR(MATCH(A128,'Dept (不許動)'!$S:$S,0)),"NO",""))</f>
        <v/>
      </c>
      <c r="C128" s="243" t="str">
        <f>IF(A128=0,"",IF(ISNA(VLOOKUP(A128,'Dept (不許動)'!$S:$V,2,0)),"",VLOOKUP(A128,'Dept (不許動)'!$S:$V,2,0)))</f>
        <v>DL</v>
      </c>
      <c r="D128" s="243" t="str">
        <f>IF(A128=0,"",IF(ISNA(VLOOKUP(A128,'Dept (不許動)'!$S:$V,3,0)),"",VLOOKUP(A128,'Dept (不許動)'!$S:$V,3,0)))</f>
        <v>Sewing</v>
      </c>
      <c r="E128" s="243">
        <f>IF(A128=0,"",IF(ISNA(VLOOKUP(A128,'Dept (不許動)'!$S:$V,4,0)),"",VLOOKUP(A128,'Dept (不許動)'!$S:$V,4,0)))</f>
        <v>0</v>
      </c>
      <c r="F128" s="244">
        <f>GLD!$BC147</f>
        <v>35</v>
      </c>
      <c r="G128" s="244">
        <f>GLD!$AT147</f>
        <v>0</v>
      </c>
      <c r="H128" s="244">
        <f>GLD!$AV147</f>
        <v>0</v>
      </c>
      <c r="I128" s="243" t="str">
        <f>IF($D128="Embordiary","GLD6",IF(ISNA(VLOOKUP(A128,'GLD分攤(Chad)'!$B$2:$E$572,3,0)),"",(VLOOKUP(A128,'GLD分攤(Chad)'!$B$9:$E$572,3,0))))</f>
        <v>GLD2</v>
      </c>
      <c r="J128" s="245">
        <f t="shared" si="55"/>
        <v>0</v>
      </c>
      <c r="K128" s="245">
        <f t="shared" si="56"/>
        <v>0</v>
      </c>
      <c r="L128" s="245">
        <f t="shared" si="54"/>
        <v>0</v>
      </c>
      <c r="M128" s="245">
        <f t="shared" si="57"/>
        <v>35</v>
      </c>
      <c r="N128" s="245">
        <f t="shared" si="58"/>
        <v>0</v>
      </c>
      <c r="O128" s="245">
        <f t="shared" si="48"/>
        <v>0</v>
      </c>
      <c r="P128" s="245">
        <f t="shared" si="59"/>
        <v>0</v>
      </c>
      <c r="Q128" s="245">
        <f t="shared" si="60"/>
        <v>0</v>
      </c>
      <c r="R128" s="245">
        <f t="shared" si="51"/>
        <v>0</v>
      </c>
      <c r="S128" s="245">
        <f t="shared" si="61"/>
        <v>0</v>
      </c>
      <c r="T128" s="245">
        <f t="shared" si="62"/>
        <v>0</v>
      </c>
      <c r="U128" s="245">
        <f t="shared" si="52"/>
        <v>0</v>
      </c>
      <c r="V128" s="245">
        <f t="shared" si="63"/>
        <v>0</v>
      </c>
      <c r="W128" s="245">
        <f t="shared" si="64"/>
        <v>0</v>
      </c>
      <c r="X128" s="245">
        <f t="shared" si="49"/>
        <v>0</v>
      </c>
      <c r="Y128" s="246">
        <f t="shared" si="53"/>
        <v>0</v>
      </c>
      <c r="Z128" s="305" t="str">
        <f t="shared" si="65"/>
        <v/>
      </c>
    </row>
    <row r="129" spans="1:26" ht="15.75" customHeight="1">
      <c r="A129" s="243" t="str">
        <f>GLD!B148</f>
        <v>GLD2-Sewing Line -34</v>
      </c>
      <c r="B129" s="418" t="str">
        <f>IF(OR(A129=0,LEFT(A129,2)="Mr",LEFT(A129,2)="Ms",LEFT(A129,3)="Sub",LEFT(A129,5)="Grand",RIGHT(A129,3)="by,"),"",IF(ISERROR(MATCH(A129,'Dept (不許動)'!$S:$S,0)),"NO",""))</f>
        <v/>
      </c>
      <c r="C129" s="243" t="str">
        <f>IF(A129=0,"",IF(ISNA(VLOOKUP(A129,'Dept (不許動)'!$S:$V,2,0)),"",VLOOKUP(A129,'Dept (不許動)'!$S:$V,2,0)))</f>
        <v>DL</v>
      </c>
      <c r="D129" s="243" t="str">
        <f>IF(A129=0,"",IF(ISNA(VLOOKUP(A129,'Dept (不許動)'!$S:$V,3,0)),"",VLOOKUP(A129,'Dept (不許動)'!$S:$V,3,0)))</f>
        <v>Sewing</v>
      </c>
      <c r="E129" s="243">
        <f>IF(A129=0,"",IF(ISNA(VLOOKUP(A129,'Dept (不許動)'!$S:$V,4,0)),"",VLOOKUP(A129,'Dept (不許動)'!$S:$V,4,0)))</f>
        <v>0</v>
      </c>
      <c r="F129" s="244">
        <f>GLD!$BC148</f>
        <v>35</v>
      </c>
      <c r="G129" s="244">
        <f>GLD!$AT148</f>
        <v>0</v>
      </c>
      <c r="H129" s="244">
        <f>GLD!$AV148</f>
        <v>0</v>
      </c>
      <c r="I129" s="243" t="str">
        <f>IF($D129="Embordiary","GLD6",IF(ISNA(VLOOKUP(A129,'GLD分攤(Chad)'!$B$2:$E$572,3,0)),"",(VLOOKUP(A129,'GLD分攤(Chad)'!$B$9:$E$572,3,0))))</f>
        <v>GLD2</v>
      </c>
      <c r="J129" s="245">
        <f t="shared" si="55"/>
        <v>0</v>
      </c>
      <c r="K129" s="245">
        <f t="shared" si="56"/>
        <v>0</v>
      </c>
      <c r="L129" s="245">
        <f t="shared" si="54"/>
        <v>0</v>
      </c>
      <c r="M129" s="245">
        <f t="shared" si="57"/>
        <v>35</v>
      </c>
      <c r="N129" s="245">
        <f t="shared" si="58"/>
        <v>0</v>
      </c>
      <c r="O129" s="245">
        <f t="shared" si="48"/>
        <v>0</v>
      </c>
      <c r="P129" s="245">
        <f t="shared" si="59"/>
        <v>0</v>
      </c>
      <c r="Q129" s="245">
        <f t="shared" si="60"/>
        <v>0</v>
      </c>
      <c r="R129" s="245">
        <f t="shared" si="51"/>
        <v>0</v>
      </c>
      <c r="S129" s="245">
        <f t="shared" si="61"/>
        <v>0</v>
      </c>
      <c r="T129" s="245">
        <f t="shared" si="62"/>
        <v>0</v>
      </c>
      <c r="U129" s="245">
        <f t="shared" si="52"/>
        <v>0</v>
      </c>
      <c r="V129" s="245">
        <f t="shared" si="63"/>
        <v>0</v>
      </c>
      <c r="W129" s="245">
        <f t="shared" si="64"/>
        <v>0</v>
      </c>
      <c r="X129" s="245">
        <f t="shared" si="49"/>
        <v>0</v>
      </c>
      <c r="Y129" s="246">
        <f t="shared" si="53"/>
        <v>0</v>
      </c>
      <c r="Z129" s="305" t="str">
        <f t="shared" si="65"/>
        <v/>
      </c>
    </row>
    <row r="130" spans="1:26" ht="15.75" customHeight="1">
      <c r="A130" s="243" t="str">
        <f>GLD!B149</f>
        <v>GLD2-Sewing Line -35</v>
      </c>
      <c r="B130" s="418" t="str">
        <f>IF(OR(A130=0,LEFT(A130,2)="Mr",LEFT(A130,2)="Ms",LEFT(A130,3)="Sub",LEFT(A130,5)="Grand",RIGHT(A130,3)="by,"),"",IF(ISERROR(MATCH(A130,'Dept (不許動)'!$S:$S,0)),"NO",""))</f>
        <v/>
      </c>
      <c r="C130" s="243" t="str">
        <f>IF(A130=0,"",IF(ISNA(VLOOKUP(A130,'Dept (不許動)'!$S:$V,2,0)),"",VLOOKUP(A130,'Dept (不許動)'!$S:$V,2,0)))</f>
        <v>DL</v>
      </c>
      <c r="D130" s="243" t="str">
        <f>IF(A130=0,"",IF(ISNA(VLOOKUP(A130,'Dept (不許動)'!$S:$V,3,0)),"",VLOOKUP(A130,'Dept (不許動)'!$S:$V,3,0)))</f>
        <v>Sewing</v>
      </c>
      <c r="E130" s="243">
        <f>IF(A130=0,"",IF(ISNA(VLOOKUP(A130,'Dept (不許動)'!$S:$V,4,0)),"",VLOOKUP(A130,'Dept (不許動)'!$S:$V,4,0)))</f>
        <v>0</v>
      </c>
      <c r="F130" s="244">
        <f>GLD!$BC149</f>
        <v>36</v>
      </c>
      <c r="G130" s="244">
        <f>GLD!$AT149</f>
        <v>0</v>
      </c>
      <c r="H130" s="244">
        <f>GLD!$AV149</f>
        <v>0</v>
      </c>
      <c r="I130" s="243" t="str">
        <f>IF($D130="Embordiary","GLD6",IF(ISNA(VLOOKUP(A130,'GLD分攤(Chad)'!$B$2:$E$572,3,0)),"",(VLOOKUP(A130,'GLD分攤(Chad)'!$B$9:$E$572,3,0))))</f>
        <v>GLD2</v>
      </c>
      <c r="J130" s="245">
        <f t="shared" si="55"/>
        <v>0</v>
      </c>
      <c r="K130" s="245">
        <f t="shared" si="56"/>
        <v>0</v>
      </c>
      <c r="L130" s="245">
        <f t="shared" si="54"/>
        <v>0</v>
      </c>
      <c r="M130" s="245">
        <f t="shared" si="57"/>
        <v>36</v>
      </c>
      <c r="N130" s="245">
        <f t="shared" si="58"/>
        <v>0</v>
      </c>
      <c r="O130" s="245">
        <f t="shared" si="48"/>
        <v>0</v>
      </c>
      <c r="P130" s="245">
        <f t="shared" si="59"/>
        <v>0</v>
      </c>
      <c r="Q130" s="245">
        <f t="shared" si="60"/>
        <v>0</v>
      </c>
      <c r="R130" s="245">
        <f t="shared" si="51"/>
        <v>0</v>
      </c>
      <c r="S130" s="245">
        <f t="shared" si="61"/>
        <v>0</v>
      </c>
      <c r="T130" s="245">
        <f t="shared" si="62"/>
        <v>0</v>
      </c>
      <c r="U130" s="245">
        <f t="shared" si="52"/>
        <v>0</v>
      </c>
      <c r="V130" s="245">
        <f t="shared" si="63"/>
        <v>0</v>
      </c>
      <c r="W130" s="245">
        <f t="shared" si="64"/>
        <v>0</v>
      </c>
      <c r="X130" s="245">
        <f t="shared" si="49"/>
        <v>0</v>
      </c>
      <c r="Y130" s="246">
        <f t="shared" si="53"/>
        <v>0</v>
      </c>
      <c r="Z130" s="305" t="str">
        <f t="shared" si="65"/>
        <v/>
      </c>
    </row>
    <row r="131" spans="1:26" ht="15.75" customHeight="1">
      <c r="A131" s="243" t="str">
        <f>GLD!B150</f>
        <v>GLD2-Sewing Line -36</v>
      </c>
      <c r="B131" s="418" t="str">
        <f>IF(OR(A131=0,LEFT(A131,2)="Mr",LEFT(A131,2)="Ms",LEFT(A131,3)="Sub",LEFT(A131,5)="Grand",RIGHT(A131,3)="by,"),"",IF(ISERROR(MATCH(A131,'Dept (不許動)'!$S:$S,0)),"NO",""))</f>
        <v/>
      </c>
      <c r="C131" s="243" t="str">
        <f>IF(A131=0,"",IF(ISNA(VLOOKUP(A131,'Dept (不許動)'!$S:$V,2,0)),"",VLOOKUP(A131,'Dept (不許動)'!$S:$V,2,0)))</f>
        <v>DL</v>
      </c>
      <c r="D131" s="243" t="str">
        <f>IF(A131=0,"",IF(ISNA(VLOOKUP(A131,'Dept (不許動)'!$S:$V,3,0)),"",VLOOKUP(A131,'Dept (不許動)'!$S:$V,3,0)))</f>
        <v>Sewing</v>
      </c>
      <c r="E131" s="243">
        <f>IF(A131=0,"",IF(ISNA(VLOOKUP(A131,'Dept (不許動)'!$S:$V,4,0)),"",VLOOKUP(A131,'Dept (不許動)'!$S:$V,4,0)))</f>
        <v>0</v>
      </c>
      <c r="F131" s="244">
        <f>GLD!$BC150</f>
        <v>34</v>
      </c>
      <c r="G131" s="244">
        <f>GLD!$AT150</f>
        <v>0</v>
      </c>
      <c r="H131" s="244">
        <f>GLD!$AV150</f>
        <v>0</v>
      </c>
      <c r="I131" s="243" t="str">
        <f>IF($D131="Embordiary","GLD6",IF(ISNA(VLOOKUP(A131,'GLD分攤(Chad)'!$B$2:$E$572,3,0)),"",(VLOOKUP(A131,'GLD分攤(Chad)'!$B$9:$E$572,3,0))))</f>
        <v>GLD2</v>
      </c>
      <c r="J131" s="245">
        <f t="shared" si="55"/>
        <v>0</v>
      </c>
      <c r="K131" s="245">
        <f t="shared" si="56"/>
        <v>0</v>
      </c>
      <c r="L131" s="245">
        <f t="shared" si="54"/>
        <v>0</v>
      </c>
      <c r="M131" s="245">
        <f t="shared" si="57"/>
        <v>34</v>
      </c>
      <c r="N131" s="245">
        <f t="shared" si="58"/>
        <v>0</v>
      </c>
      <c r="O131" s="245">
        <f t="shared" ref="O131:O194" si="66">IF($I131="GLD1+2+3+5+6",SUM($G131:$H131)*$M$1/SUM($J$1:$V$1),IF($I131="GLD1+2+3",SUM($G131:$H131)*$M$1/SUM($J$1:$P$1),IF($I131="GLD1+2+3",SUM($G131:$H131)*$M$1/SUM($J$1:$P$1),IF($I131="GLD1+2",SUM($G131:$H131)*$M$1/SUM($J$1:$M$1),IF($I131="GLD2",SUM($G131:$H131),0)))))</f>
        <v>0</v>
      </c>
      <c r="P131" s="245">
        <f t="shared" si="59"/>
        <v>0</v>
      </c>
      <c r="Q131" s="245">
        <f t="shared" si="60"/>
        <v>0</v>
      </c>
      <c r="R131" s="245">
        <f t="shared" si="51"/>
        <v>0</v>
      </c>
      <c r="S131" s="245">
        <f t="shared" si="61"/>
        <v>0</v>
      </c>
      <c r="T131" s="245">
        <f t="shared" si="62"/>
        <v>0</v>
      </c>
      <c r="U131" s="245">
        <f t="shared" si="52"/>
        <v>0</v>
      </c>
      <c r="V131" s="245">
        <f t="shared" si="63"/>
        <v>0</v>
      </c>
      <c r="W131" s="245">
        <f t="shared" si="64"/>
        <v>0</v>
      </c>
      <c r="X131" s="245">
        <f t="shared" ref="X131:X194" si="67">IF($I131="GLD1+2+3+5+6",SUM($G131:$H131)*$V$1/SUM($J$1:$V$1),IF($I131="GLD6",SUM($G131:$H131),0))</f>
        <v>0</v>
      </c>
      <c r="Y131" s="246">
        <f t="shared" si="53"/>
        <v>0</v>
      </c>
      <c r="Z131" s="305" t="str">
        <f t="shared" ref="Z131:Z162" si="68">IF(ABS(SUM(J131:X131)-(F131+G131+H131))&gt;=1,"check","")</f>
        <v/>
      </c>
    </row>
    <row r="132" spans="1:26" ht="15.75" customHeight="1">
      <c r="A132" s="243" t="str">
        <f>GLD!B151</f>
        <v>GLD2-Sewing Line -37</v>
      </c>
      <c r="B132" s="418" t="str">
        <f>IF(OR(A132=0,LEFT(A132,2)="Mr",LEFT(A132,2)="Ms",LEFT(A132,3)="Sub",LEFT(A132,5)="Grand",RIGHT(A132,3)="by,"),"",IF(ISERROR(MATCH(A132,'Dept (不許動)'!$S:$S,0)),"NO",""))</f>
        <v/>
      </c>
      <c r="C132" s="243" t="str">
        <f>IF(A132=0,"",IF(ISNA(VLOOKUP(A132,'Dept (不許動)'!$S:$V,2,0)),"",VLOOKUP(A132,'Dept (不許動)'!$S:$V,2,0)))</f>
        <v>DL</v>
      </c>
      <c r="D132" s="243" t="str">
        <f>IF(A132=0,"",IF(ISNA(VLOOKUP(A132,'Dept (不許動)'!$S:$V,3,0)),"",VLOOKUP(A132,'Dept (不許動)'!$S:$V,3,0)))</f>
        <v>Sewing</v>
      </c>
      <c r="E132" s="243">
        <f>IF(A132=0,"",IF(ISNA(VLOOKUP(A132,'Dept (不許動)'!$S:$V,4,0)),"",VLOOKUP(A132,'Dept (不許動)'!$S:$V,4,0)))</f>
        <v>0</v>
      </c>
      <c r="F132" s="244">
        <f>GLD!$BC151</f>
        <v>35</v>
      </c>
      <c r="G132" s="244">
        <f>GLD!$AT151</f>
        <v>0</v>
      </c>
      <c r="H132" s="244">
        <f>GLD!$AV151</f>
        <v>0</v>
      </c>
      <c r="I132" s="243" t="str">
        <f>IF($D132="Embordiary","GLD6",IF(ISNA(VLOOKUP(A132,'GLD分攤(Chad)'!$B$2:$E$572,3,0)),"",(VLOOKUP(A132,'GLD分攤(Chad)'!$B$9:$E$572,3,0))))</f>
        <v>GLD2</v>
      </c>
      <c r="J132" s="245">
        <f t="shared" si="55"/>
        <v>0</v>
      </c>
      <c r="K132" s="245">
        <f t="shared" si="56"/>
        <v>0</v>
      </c>
      <c r="L132" s="245">
        <f t="shared" si="54"/>
        <v>0</v>
      </c>
      <c r="M132" s="245">
        <f t="shared" si="57"/>
        <v>35</v>
      </c>
      <c r="N132" s="245">
        <f t="shared" si="58"/>
        <v>0</v>
      </c>
      <c r="O132" s="245">
        <f t="shared" si="66"/>
        <v>0</v>
      </c>
      <c r="P132" s="245">
        <f t="shared" si="59"/>
        <v>0</v>
      </c>
      <c r="Q132" s="245">
        <f t="shared" si="60"/>
        <v>0</v>
      </c>
      <c r="R132" s="245">
        <f t="shared" ref="R132:R195" si="69">IF($I132="GLD1+2+3+5+6",SUM($G132:$H132)*$P$1/SUM($J$1:$V$1),IF($I132="GLD3+5",SUM($G132:$H132)*$P$1/SUM($P$1:$S$1),IF($I132="GLD1+2",0,IF($I132="GLD3",SUM($G132:$H132),0))))</f>
        <v>0</v>
      </c>
      <c r="S132" s="245">
        <f t="shared" si="61"/>
        <v>0</v>
      </c>
      <c r="T132" s="245">
        <f t="shared" si="62"/>
        <v>0</v>
      </c>
      <c r="U132" s="245">
        <f t="shared" ref="U132:U195" si="70">IF($I132="GLD1+2+3+5+6",SUM($G132:$H132)*$S$1/SUM($J$1:$V$1),IF($I132="GLD3+5",SUM($G132:$H132)*$S$1/SUM($P$1:$S$1),IF($I132="GLD5",SUM($G132:$H132),0)))</f>
        <v>0</v>
      </c>
      <c r="V132" s="245">
        <f t="shared" si="63"/>
        <v>0</v>
      </c>
      <c r="W132" s="245">
        <f t="shared" si="64"/>
        <v>0</v>
      </c>
      <c r="X132" s="245">
        <f t="shared" si="67"/>
        <v>0</v>
      </c>
      <c r="Y132" s="246">
        <f t="shared" si="53"/>
        <v>0</v>
      </c>
      <c r="Z132" s="305" t="str">
        <f t="shared" si="68"/>
        <v/>
      </c>
    </row>
    <row r="133" spans="1:26" ht="15.75" customHeight="1">
      <c r="A133" s="243" t="str">
        <f>GLD!B152</f>
        <v>GLD2-Sewing Line -38</v>
      </c>
      <c r="B133" s="418" t="str">
        <f>IF(OR(A133=0,LEFT(A133,2)="Mr",LEFT(A133,2)="Ms",LEFT(A133,3)="Sub",LEFT(A133,5)="Grand",RIGHT(A133,3)="by,"),"",IF(ISERROR(MATCH(A133,'Dept (不許動)'!$S:$S,0)),"NO",""))</f>
        <v/>
      </c>
      <c r="C133" s="243" t="str">
        <f>IF(A133=0,"",IF(ISNA(VLOOKUP(A133,'Dept (不許動)'!$S:$V,2,0)),"",VLOOKUP(A133,'Dept (不許動)'!$S:$V,2,0)))</f>
        <v>DL</v>
      </c>
      <c r="D133" s="243" t="str">
        <f>IF(A133=0,"",IF(ISNA(VLOOKUP(A133,'Dept (不許動)'!$S:$V,3,0)),"",VLOOKUP(A133,'Dept (不許動)'!$S:$V,3,0)))</f>
        <v>Sewing</v>
      </c>
      <c r="E133" s="243">
        <f>IF(A133=0,"",IF(ISNA(VLOOKUP(A133,'Dept (不許動)'!$S:$V,4,0)),"",VLOOKUP(A133,'Dept (不許動)'!$S:$V,4,0)))</f>
        <v>0</v>
      </c>
      <c r="F133" s="244">
        <f>GLD!$BC152</f>
        <v>34</v>
      </c>
      <c r="G133" s="244">
        <f>GLD!$AT152</f>
        <v>0</v>
      </c>
      <c r="H133" s="244">
        <f>GLD!$AV152</f>
        <v>0</v>
      </c>
      <c r="I133" s="243" t="str">
        <f>IF($D133="Embordiary","GLD6",IF(ISNA(VLOOKUP(A133,'GLD分攤(Chad)'!$B$2:$E$572,3,0)),"",(VLOOKUP(A133,'GLD分攤(Chad)'!$B$9:$E$572,3,0))))</f>
        <v>GLD2</v>
      </c>
      <c r="J133" s="245">
        <f t="shared" si="55"/>
        <v>0</v>
      </c>
      <c r="K133" s="245">
        <f t="shared" si="56"/>
        <v>0</v>
      </c>
      <c r="L133" s="245">
        <f t="shared" si="54"/>
        <v>0</v>
      </c>
      <c r="M133" s="245">
        <f t="shared" si="57"/>
        <v>34</v>
      </c>
      <c r="N133" s="245">
        <f t="shared" si="58"/>
        <v>0</v>
      </c>
      <c r="O133" s="245">
        <f t="shared" si="66"/>
        <v>0</v>
      </c>
      <c r="P133" s="245">
        <f t="shared" si="59"/>
        <v>0</v>
      </c>
      <c r="Q133" s="245">
        <f t="shared" si="60"/>
        <v>0</v>
      </c>
      <c r="R133" s="245">
        <f t="shared" si="69"/>
        <v>0</v>
      </c>
      <c r="S133" s="245">
        <f t="shared" si="61"/>
        <v>0</v>
      </c>
      <c r="T133" s="245">
        <f t="shared" si="62"/>
        <v>0</v>
      </c>
      <c r="U133" s="245">
        <f t="shared" si="70"/>
        <v>0</v>
      </c>
      <c r="V133" s="245">
        <f t="shared" si="63"/>
        <v>0</v>
      </c>
      <c r="W133" s="245">
        <f t="shared" si="64"/>
        <v>0</v>
      </c>
      <c r="X133" s="245">
        <f t="shared" si="67"/>
        <v>0</v>
      </c>
      <c r="Y133" s="246">
        <f t="shared" si="53"/>
        <v>0</v>
      </c>
      <c r="Z133" s="305" t="str">
        <f t="shared" si="68"/>
        <v/>
      </c>
    </row>
    <row r="134" spans="1:26" ht="15.75" customHeight="1">
      <c r="A134" s="243" t="str">
        <f>GLD!B153</f>
        <v>GLD2-Sewing Line -39</v>
      </c>
      <c r="B134" s="418" t="str">
        <f>IF(OR(A134=0,LEFT(A134,2)="Mr",LEFT(A134,2)="Ms",LEFT(A134,3)="Sub",LEFT(A134,5)="Grand",RIGHT(A134,3)="by,"),"",IF(ISERROR(MATCH(A134,'Dept (不許動)'!$S:$S,0)),"NO",""))</f>
        <v/>
      </c>
      <c r="C134" s="243" t="str">
        <f>IF(A134=0,"",IF(ISNA(VLOOKUP(A134,'Dept (不許動)'!$S:$V,2,0)),"",VLOOKUP(A134,'Dept (不許動)'!$S:$V,2,0)))</f>
        <v>DL</v>
      </c>
      <c r="D134" s="243" t="str">
        <f>IF(A134=0,"",IF(ISNA(VLOOKUP(A134,'Dept (不許動)'!$S:$V,3,0)),"",VLOOKUP(A134,'Dept (不許動)'!$S:$V,3,0)))</f>
        <v>Sewing</v>
      </c>
      <c r="E134" s="243">
        <f>IF(A134=0,"",IF(ISNA(VLOOKUP(A134,'Dept (不許動)'!$S:$V,4,0)),"",VLOOKUP(A134,'Dept (不許動)'!$S:$V,4,0)))</f>
        <v>0</v>
      </c>
      <c r="F134" s="244">
        <f>GLD!$BC153</f>
        <v>34</v>
      </c>
      <c r="G134" s="244">
        <f>GLD!$AT153</f>
        <v>0</v>
      </c>
      <c r="H134" s="244">
        <f>GLD!$AV153</f>
        <v>0</v>
      </c>
      <c r="I134" s="243" t="str">
        <f>IF($D134="Embordiary","GLD6",IF(ISNA(VLOOKUP(A134,'GLD分攤(Chad)'!$B$2:$E$572,3,0)),"",(VLOOKUP(A134,'GLD分攤(Chad)'!$B$9:$E$572,3,0))))</f>
        <v>GLD2</v>
      </c>
      <c r="J134" s="245">
        <f t="shared" si="55"/>
        <v>0</v>
      </c>
      <c r="K134" s="245">
        <f t="shared" si="56"/>
        <v>0</v>
      </c>
      <c r="L134" s="245">
        <f t="shared" si="54"/>
        <v>0</v>
      </c>
      <c r="M134" s="245">
        <f t="shared" si="57"/>
        <v>34</v>
      </c>
      <c r="N134" s="245">
        <f t="shared" si="58"/>
        <v>0</v>
      </c>
      <c r="O134" s="245">
        <f t="shared" si="66"/>
        <v>0</v>
      </c>
      <c r="P134" s="245">
        <f t="shared" si="59"/>
        <v>0</v>
      </c>
      <c r="Q134" s="245">
        <f t="shared" si="60"/>
        <v>0</v>
      </c>
      <c r="R134" s="245">
        <f t="shared" si="69"/>
        <v>0</v>
      </c>
      <c r="S134" s="245">
        <f t="shared" si="61"/>
        <v>0</v>
      </c>
      <c r="T134" s="245">
        <f t="shared" si="62"/>
        <v>0</v>
      </c>
      <c r="U134" s="245">
        <f t="shared" si="70"/>
        <v>0</v>
      </c>
      <c r="V134" s="245">
        <f t="shared" si="63"/>
        <v>0</v>
      </c>
      <c r="W134" s="245">
        <f t="shared" si="64"/>
        <v>0</v>
      </c>
      <c r="X134" s="245">
        <f t="shared" si="67"/>
        <v>0</v>
      </c>
      <c r="Y134" s="246">
        <f t="shared" si="53"/>
        <v>0</v>
      </c>
      <c r="Z134" s="305" t="str">
        <f t="shared" si="68"/>
        <v/>
      </c>
    </row>
    <row r="135" spans="1:26" ht="15.75" customHeight="1">
      <c r="A135" s="243" t="str">
        <f>GLD!B154</f>
        <v>GLD2-Sewing Line -40</v>
      </c>
      <c r="B135" s="418" t="str">
        <f>IF(OR(A135=0,LEFT(A135,2)="Mr",LEFT(A135,2)="Ms",LEFT(A135,3)="Sub",LEFT(A135,5)="Grand",RIGHT(A135,3)="by,"),"",IF(ISERROR(MATCH(A135,'Dept (不許動)'!$S:$S,0)),"NO",""))</f>
        <v/>
      </c>
      <c r="C135" s="243" t="str">
        <f>IF(A135=0,"",IF(ISNA(VLOOKUP(A135,'Dept (不許動)'!$S:$V,2,0)),"",VLOOKUP(A135,'Dept (不許動)'!$S:$V,2,0)))</f>
        <v>DL</v>
      </c>
      <c r="D135" s="243" t="str">
        <f>IF(A135=0,"",IF(ISNA(VLOOKUP(A135,'Dept (不許動)'!$S:$V,3,0)),"",VLOOKUP(A135,'Dept (不許動)'!$S:$V,3,0)))</f>
        <v>Sewing</v>
      </c>
      <c r="E135" s="243">
        <f>IF(A135=0,"",IF(ISNA(VLOOKUP(A135,'Dept (不許動)'!$S:$V,4,0)),"",VLOOKUP(A135,'Dept (不許動)'!$S:$V,4,0)))</f>
        <v>0</v>
      </c>
      <c r="F135" s="244">
        <f>GLD!$BC154</f>
        <v>34</v>
      </c>
      <c r="G135" s="244">
        <f>GLD!$AT154</f>
        <v>0</v>
      </c>
      <c r="H135" s="244">
        <f>GLD!$AV154</f>
        <v>1</v>
      </c>
      <c r="I135" s="243" t="str">
        <f>IF($D135="Embordiary","GLD6",IF(ISNA(VLOOKUP(A135,'GLD分攤(Chad)'!$B$2:$E$572,3,0)),"",(VLOOKUP(A135,'GLD分攤(Chad)'!$B$9:$E$572,3,0))))</f>
        <v>GLD2</v>
      </c>
      <c r="J135" s="245">
        <f t="shared" si="55"/>
        <v>0</v>
      </c>
      <c r="K135" s="245">
        <f t="shared" si="56"/>
        <v>0</v>
      </c>
      <c r="L135" s="245">
        <f t="shared" si="54"/>
        <v>0</v>
      </c>
      <c r="M135" s="245">
        <f t="shared" si="57"/>
        <v>34</v>
      </c>
      <c r="N135" s="245">
        <f t="shared" si="58"/>
        <v>0</v>
      </c>
      <c r="O135" s="245">
        <f t="shared" si="66"/>
        <v>1</v>
      </c>
      <c r="P135" s="245">
        <f t="shared" si="59"/>
        <v>0</v>
      </c>
      <c r="Q135" s="245">
        <f t="shared" si="60"/>
        <v>0</v>
      </c>
      <c r="R135" s="245">
        <f t="shared" si="69"/>
        <v>0</v>
      </c>
      <c r="S135" s="245">
        <f t="shared" si="61"/>
        <v>0</v>
      </c>
      <c r="T135" s="245">
        <f t="shared" si="62"/>
        <v>0</v>
      </c>
      <c r="U135" s="245">
        <f t="shared" si="70"/>
        <v>0</v>
      </c>
      <c r="V135" s="245">
        <f t="shared" si="63"/>
        <v>0</v>
      </c>
      <c r="W135" s="245">
        <f t="shared" si="64"/>
        <v>0</v>
      </c>
      <c r="X135" s="245">
        <f t="shared" si="67"/>
        <v>0</v>
      </c>
      <c r="Y135" s="246">
        <f t="shared" si="53"/>
        <v>0</v>
      </c>
      <c r="Z135" s="305" t="str">
        <f t="shared" si="68"/>
        <v/>
      </c>
    </row>
    <row r="136" spans="1:26" ht="15.75" customHeight="1">
      <c r="A136" s="243" t="str">
        <f>GLD!B155</f>
        <v>GLD3-Sewing Line -1</v>
      </c>
      <c r="B136" s="418" t="str">
        <f>IF(OR(A136=0,LEFT(A136,2)="Mr",LEFT(A136,2)="Ms",LEFT(A136,3)="Sub",LEFT(A136,5)="Grand",RIGHT(A136,3)="by,"),"",IF(ISERROR(MATCH(A136,'Dept (不許動)'!$S:$S,0)),"NO",""))</f>
        <v/>
      </c>
      <c r="C136" s="243" t="str">
        <f>IF(A136=0,"",IF(ISNA(VLOOKUP(A136,'Dept (不許動)'!$S:$V,2,0)),"",VLOOKUP(A136,'Dept (不許動)'!$S:$V,2,0)))</f>
        <v>DL</v>
      </c>
      <c r="D136" s="243" t="str">
        <f>IF(A136=0,"",IF(ISNA(VLOOKUP(A136,'Dept (不許動)'!$S:$V,3,0)),"",VLOOKUP(A136,'Dept (不許動)'!$S:$V,3,0)))</f>
        <v>Sewing</v>
      </c>
      <c r="E136" s="243">
        <f>IF(A136=0,"",IF(ISNA(VLOOKUP(A136,'Dept (不許動)'!$S:$V,4,0)),"",VLOOKUP(A136,'Dept (不許動)'!$S:$V,4,0)))</f>
        <v>0</v>
      </c>
      <c r="F136" s="244">
        <f>GLD!$BC155</f>
        <v>34</v>
      </c>
      <c r="G136" s="244">
        <f>GLD!$AT155</f>
        <v>0</v>
      </c>
      <c r="H136" s="244">
        <f>GLD!$AV155</f>
        <v>0</v>
      </c>
      <c r="I136" s="243" t="str">
        <f>IF($D136="Embordiary","GLD6",IF(ISNA(VLOOKUP(A136,'GLD分攤(Chad)'!$B$2:$E$572,3,0)),"",(VLOOKUP(A136,'GLD分攤(Chad)'!$B$9:$E$572,3,0))))</f>
        <v>GLD3</v>
      </c>
      <c r="J136" s="245">
        <f t="shared" si="55"/>
        <v>0</v>
      </c>
      <c r="K136" s="245">
        <f t="shared" si="56"/>
        <v>0</v>
      </c>
      <c r="L136" s="245">
        <f t="shared" si="54"/>
        <v>0</v>
      </c>
      <c r="M136" s="245">
        <f t="shared" si="57"/>
        <v>0</v>
      </c>
      <c r="N136" s="245">
        <f t="shared" si="58"/>
        <v>0</v>
      </c>
      <c r="O136" s="245">
        <f t="shared" si="66"/>
        <v>0</v>
      </c>
      <c r="P136" s="245">
        <f t="shared" si="59"/>
        <v>34</v>
      </c>
      <c r="Q136" s="245">
        <f t="shared" si="60"/>
        <v>0</v>
      </c>
      <c r="R136" s="245">
        <f t="shared" si="69"/>
        <v>0</v>
      </c>
      <c r="S136" s="245">
        <f t="shared" si="61"/>
        <v>0</v>
      </c>
      <c r="T136" s="245">
        <f t="shared" si="62"/>
        <v>0</v>
      </c>
      <c r="U136" s="245">
        <f t="shared" si="70"/>
        <v>0</v>
      </c>
      <c r="V136" s="245">
        <f t="shared" si="63"/>
        <v>0</v>
      </c>
      <c r="W136" s="245">
        <f t="shared" si="64"/>
        <v>0</v>
      </c>
      <c r="X136" s="245">
        <f t="shared" si="67"/>
        <v>0</v>
      </c>
      <c r="Y136" s="246">
        <f t="shared" si="53"/>
        <v>0</v>
      </c>
      <c r="Z136" s="305" t="str">
        <f t="shared" si="68"/>
        <v/>
      </c>
    </row>
    <row r="137" spans="1:26" ht="15.75" customHeight="1">
      <c r="A137" s="243" t="str">
        <f>GLD!B156</f>
        <v>GLD3-Sewing Line -2</v>
      </c>
      <c r="B137" s="418" t="str">
        <f>IF(OR(A137=0,LEFT(A137,2)="Mr",LEFT(A137,2)="Ms",LEFT(A137,3)="Sub",LEFT(A137,5)="Grand",RIGHT(A137,3)="by,"),"",IF(ISERROR(MATCH(A137,'Dept (不許動)'!$S:$S,0)),"NO",""))</f>
        <v/>
      </c>
      <c r="C137" s="243" t="str">
        <f>IF(A137=0,"",IF(ISNA(VLOOKUP(A137,'Dept (不許動)'!$S:$V,2,0)),"",VLOOKUP(A137,'Dept (不許動)'!$S:$V,2,0)))</f>
        <v>DL</v>
      </c>
      <c r="D137" s="243" t="str">
        <f>IF(A137=0,"",IF(ISNA(VLOOKUP(A137,'Dept (不許動)'!$S:$V,3,0)),"",VLOOKUP(A137,'Dept (不許動)'!$S:$V,3,0)))</f>
        <v>Sewing</v>
      </c>
      <c r="E137" s="243">
        <f>IF(A137=0,"",IF(ISNA(VLOOKUP(A137,'Dept (不許動)'!$S:$V,4,0)),"",VLOOKUP(A137,'Dept (不許動)'!$S:$V,4,0)))</f>
        <v>0</v>
      </c>
      <c r="F137" s="244">
        <f>GLD!$BC156</f>
        <v>34</v>
      </c>
      <c r="G137" s="244">
        <f>GLD!$AT156</f>
        <v>0</v>
      </c>
      <c r="H137" s="244">
        <f>GLD!$AV156</f>
        <v>1</v>
      </c>
      <c r="I137" s="243" t="str">
        <f>IF($D137="Embordiary","GLD6",IF(ISNA(VLOOKUP(A137,'GLD分攤(Chad)'!$B$2:$E$572,3,0)),"",(VLOOKUP(A137,'GLD分攤(Chad)'!$B$9:$E$572,3,0))))</f>
        <v>GLD3</v>
      </c>
      <c r="J137" s="245">
        <f t="shared" si="55"/>
        <v>0</v>
      </c>
      <c r="K137" s="245">
        <f t="shared" si="56"/>
        <v>0</v>
      </c>
      <c r="L137" s="245">
        <f t="shared" si="54"/>
        <v>0</v>
      </c>
      <c r="M137" s="245">
        <f t="shared" si="57"/>
        <v>0</v>
      </c>
      <c r="N137" s="245">
        <f t="shared" si="58"/>
        <v>0</v>
      </c>
      <c r="O137" s="245">
        <f t="shared" si="66"/>
        <v>0</v>
      </c>
      <c r="P137" s="245">
        <f t="shared" si="59"/>
        <v>34</v>
      </c>
      <c r="Q137" s="245">
        <f t="shared" si="60"/>
        <v>0</v>
      </c>
      <c r="R137" s="245">
        <f t="shared" si="69"/>
        <v>1</v>
      </c>
      <c r="S137" s="245">
        <f t="shared" si="61"/>
        <v>0</v>
      </c>
      <c r="T137" s="245">
        <f t="shared" si="62"/>
        <v>0</v>
      </c>
      <c r="U137" s="245">
        <f t="shared" si="70"/>
        <v>0</v>
      </c>
      <c r="V137" s="245">
        <f t="shared" si="63"/>
        <v>0</v>
      </c>
      <c r="W137" s="245">
        <f t="shared" si="64"/>
        <v>0</v>
      </c>
      <c r="X137" s="245">
        <f t="shared" si="67"/>
        <v>0</v>
      </c>
      <c r="Y137" s="246">
        <f t="shared" si="53"/>
        <v>0</v>
      </c>
      <c r="Z137" s="305" t="str">
        <f t="shared" si="68"/>
        <v/>
      </c>
    </row>
    <row r="138" spans="1:26" ht="15.75" customHeight="1">
      <c r="A138" s="243" t="str">
        <f>GLD!B157</f>
        <v>GLD3-Sewing Line -3</v>
      </c>
      <c r="B138" s="418" t="str">
        <f>IF(OR(A138=0,LEFT(A138,2)="Mr",LEFT(A138,2)="Ms",LEFT(A138,3)="Sub",LEFT(A138,5)="Grand",RIGHT(A138,3)="by,"),"",IF(ISERROR(MATCH(A138,'Dept (不許動)'!$S:$S,0)),"NO",""))</f>
        <v/>
      </c>
      <c r="C138" s="243" t="str">
        <f>IF(A138=0,"",IF(ISNA(VLOOKUP(A138,'Dept (不許動)'!$S:$V,2,0)),"",VLOOKUP(A138,'Dept (不許動)'!$S:$V,2,0)))</f>
        <v>DL</v>
      </c>
      <c r="D138" s="243" t="str">
        <f>IF(A138=0,"",IF(ISNA(VLOOKUP(A138,'Dept (不許動)'!$S:$V,3,0)),"",VLOOKUP(A138,'Dept (不許動)'!$S:$V,3,0)))</f>
        <v>Sewing</v>
      </c>
      <c r="E138" s="243">
        <f>IF(A138=0,"",IF(ISNA(VLOOKUP(A138,'Dept (不許動)'!$S:$V,4,0)),"",VLOOKUP(A138,'Dept (不許動)'!$S:$V,4,0)))</f>
        <v>0</v>
      </c>
      <c r="F138" s="244">
        <f>GLD!$BC157</f>
        <v>36</v>
      </c>
      <c r="G138" s="244">
        <f>GLD!$AT157</f>
        <v>0</v>
      </c>
      <c r="H138" s="244">
        <f>GLD!$AV157</f>
        <v>0</v>
      </c>
      <c r="I138" s="243" t="str">
        <f>IF($D138="Embordiary","GLD6",IF(ISNA(VLOOKUP(A138,'GLD分攤(Chad)'!$B$2:$E$572,3,0)),"",(VLOOKUP(A138,'GLD分攤(Chad)'!$B$9:$E$572,3,0))))</f>
        <v>GLD3</v>
      </c>
      <c r="J138" s="245">
        <f t="shared" si="55"/>
        <v>0</v>
      </c>
      <c r="K138" s="245">
        <f t="shared" si="56"/>
        <v>0</v>
      </c>
      <c r="L138" s="245">
        <f t="shared" si="54"/>
        <v>0</v>
      </c>
      <c r="M138" s="245">
        <f t="shared" si="57"/>
        <v>0</v>
      </c>
      <c r="N138" s="245">
        <f t="shared" si="58"/>
        <v>0</v>
      </c>
      <c r="O138" s="245">
        <f t="shared" si="66"/>
        <v>0</v>
      </c>
      <c r="P138" s="245">
        <f t="shared" si="59"/>
        <v>36</v>
      </c>
      <c r="Q138" s="245">
        <f t="shared" si="60"/>
        <v>0</v>
      </c>
      <c r="R138" s="245">
        <f t="shared" si="69"/>
        <v>0</v>
      </c>
      <c r="S138" s="245">
        <f t="shared" si="61"/>
        <v>0</v>
      </c>
      <c r="T138" s="245">
        <f t="shared" si="62"/>
        <v>0</v>
      </c>
      <c r="U138" s="245">
        <f t="shared" si="70"/>
        <v>0</v>
      </c>
      <c r="V138" s="245">
        <f t="shared" si="63"/>
        <v>0</v>
      </c>
      <c r="W138" s="245">
        <f t="shared" si="64"/>
        <v>0</v>
      </c>
      <c r="X138" s="245">
        <f t="shared" si="67"/>
        <v>0</v>
      </c>
      <c r="Y138" s="246">
        <f t="shared" si="53"/>
        <v>0</v>
      </c>
      <c r="Z138" s="305" t="str">
        <f t="shared" si="68"/>
        <v/>
      </c>
    </row>
    <row r="139" spans="1:26" ht="15.75" customHeight="1">
      <c r="A139" s="243" t="str">
        <f>GLD!B158</f>
        <v>GLD3-Sewing Line -4</v>
      </c>
      <c r="B139" s="418" t="str">
        <f>IF(OR(A139=0,LEFT(A139,2)="Mr",LEFT(A139,2)="Ms",LEFT(A139,3)="Sub",LEFT(A139,5)="Grand",RIGHT(A139,3)="by,"),"",IF(ISERROR(MATCH(A139,'Dept (不許動)'!$S:$S,0)),"NO",""))</f>
        <v/>
      </c>
      <c r="C139" s="243" t="str">
        <f>IF(A139=0,"",IF(ISNA(VLOOKUP(A139,'Dept (不許動)'!$S:$V,2,0)),"",VLOOKUP(A139,'Dept (不許動)'!$S:$V,2,0)))</f>
        <v>DL</v>
      </c>
      <c r="D139" s="243" t="str">
        <f>IF(A139=0,"",IF(ISNA(VLOOKUP(A139,'Dept (不許動)'!$S:$V,3,0)),"",VLOOKUP(A139,'Dept (不許動)'!$S:$V,3,0)))</f>
        <v>Sewing</v>
      </c>
      <c r="E139" s="243">
        <f>IF(A139=0,"",IF(ISNA(VLOOKUP(A139,'Dept (不許動)'!$S:$V,4,0)),"",VLOOKUP(A139,'Dept (不許動)'!$S:$V,4,0)))</f>
        <v>0</v>
      </c>
      <c r="F139" s="244">
        <f>GLD!$BC158</f>
        <v>36</v>
      </c>
      <c r="G139" s="244">
        <f>GLD!$AT158</f>
        <v>0</v>
      </c>
      <c r="H139" s="244">
        <f>GLD!$AV158</f>
        <v>0</v>
      </c>
      <c r="I139" s="243" t="str">
        <f>IF($D139="Embordiary","GLD6",IF(ISNA(VLOOKUP(A139,'GLD分攤(Chad)'!$B$2:$E$572,3,0)),"",(VLOOKUP(A139,'GLD分攤(Chad)'!$B$9:$E$572,3,0))))</f>
        <v>GLD3</v>
      </c>
      <c r="J139" s="245">
        <f t="shared" si="55"/>
        <v>0</v>
      </c>
      <c r="K139" s="245">
        <f t="shared" si="56"/>
        <v>0</v>
      </c>
      <c r="L139" s="245">
        <f t="shared" si="54"/>
        <v>0</v>
      </c>
      <c r="M139" s="245">
        <f t="shared" si="57"/>
        <v>0</v>
      </c>
      <c r="N139" s="245">
        <f t="shared" si="58"/>
        <v>0</v>
      </c>
      <c r="O139" s="245">
        <f t="shared" si="66"/>
        <v>0</v>
      </c>
      <c r="P139" s="245">
        <f t="shared" si="59"/>
        <v>36</v>
      </c>
      <c r="Q139" s="245">
        <f t="shared" si="60"/>
        <v>0</v>
      </c>
      <c r="R139" s="245">
        <f t="shared" si="69"/>
        <v>0</v>
      </c>
      <c r="S139" s="245">
        <f t="shared" si="61"/>
        <v>0</v>
      </c>
      <c r="T139" s="245">
        <f t="shared" si="62"/>
        <v>0</v>
      </c>
      <c r="U139" s="245">
        <f t="shared" si="70"/>
        <v>0</v>
      </c>
      <c r="V139" s="245">
        <f t="shared" si="63"/>
        <v>0</v>
      </c>
      <c r="W139" s="245">
        <f t="shared" si="64"/>
        <v>0</v>
      </c>
      <c r="X139" s="245">
        <f t="shared" si="67"/>
        <v>0</v>
      </c>
      <c r="Y139" s="246">
        <f t="shared" si="53"/>
        <v>0</v>
      </c>
      <c r="Z139" s="305" t="str">
        <f t="shared" si="68"/>
        <v/>
      </c>
    </row>
    <row r="140" spans="1:26" ht="15.75" customHeight="1">
      <c r="A140" s="243" t="str">
        <f>GLD!B159</f>
        <v>GLD3-Sewing Line -5</v>
      </c>
      <c r="B140" s="418" t="str">
        <f>IF(OR(A140=0,LEFT(A140,2)="Mr",LEFT(A140,2)="Ms",LEFT(A140,3)="Sub",LEFT(A140,5)="Grand",RIGHT(A140,3)="by,"),"",IF(ISERROR(MATCH(A140,'Dept (不許動)'!$S:$S,0)),"NO",""))</f>
        <v/>
      </c>
      <c r="C140" s="243" t="str">
        <f>IF(A140=0,"",IF(ISNA(VLOOKUP(A140,'Dept (不許動)'!$S:$V,2,0)),"",VLOOKUP(A140,'Dept (不許動)'!$S:$V,2,0)))</f>
        <v>DL</v>
      </c>
      <c r="D140" s="243" t="str">
        <f>IF(A140=0,"",IF(ISNA(VLOOKUP(A140,'Dept (不許動)'!$S:$V,3,0)),"",VLOOKUP(A140,'Dept (不許動)'!$S:$V,3,0)))</f>
        <v>Sewing</v>
      </c>
      <c r="E140" s="243">
        <f>IF(A140=0,"",IF(ISNA(VLOOKUP(A140,'Dept (不許動)'!$S:$V,4,0)),"",VLOOKUP(A140,'Dept (不許動)'!$S:$V,4,0)))</f>
        <v>0</v>
      </c>
      <c r="F140" s="244">
        <f>GLD!$BC159</f>
        <v>37</v>
      </c>
      <c r="G140" s="244">
        <f>GLD!$AT159</f>
        <v>0</v>
      </c>
      <c r="H140" s="244">
        <f>GLD!$AV159</f>
        <v>0</v>
      </c>
      <c r="I140" s="243" t="str">
        <f>IF($D140="Embordiary","GLD6",IF(ISNA(VLOOKUP(A140,'GLD分攤(Chad)'!$B$2:$E$572,3,0)),"",(VLOOKUP(A140,'GLD分攤(Chad)'!$B$9:$E$572,3,0))))</f>
        <v>GLD3</v>
      </c>
      <c r="J140" s="245">
        <f t="shared" si="55"/>
        <v>0</v>
      </c>
      <c r="K140" s="245">
        <f t="shared" si="56"/>
        <v>0</v>
      </c>
      <c r="L140" s="245">
        <f t="shared" si="54"/>
        <v>0</v>
      </c>
      <c r="M140" s="245">
        <f t="shared" si="57"/>
        <v>0</v>
      </c>
      <c r="N140" s="245">
        <f t="shared" si="58"/>
        <v>0</v>
      </c>
      <c r="O140" s="245">
        <f t="shared" si="66"/>
        <v>0</v>
      </c>
      <c r="P140" s="245">
        <f t="shared" si="59"/>
        <v>37</v>
      </c>
      <c r="Q140" s="245">
        <f t="shared" si="60"/>
        <v>0</v>
      </c>
      <c r="R140" s="245">
        <f t="shared" si="69"/>
        <v>0</v>
      </c>
      <c r="S140" s="245">
        <f t="shared" si="61"/>
        <v>0</v>
      </c>
      <c r="T140" s="245">
        <f t="shared" si="62"/>
        <v>0</v>
      </c>
      <c r="U140" s="245">
        <f t="shared" si="70"/>
        <v>0</v>
      </c>
      <c r="V140" s="245">
        <f t="shared" si="63"/>
        <v>0</v>
      </c>
      <c r="W140" s="245">
        <f t="shared" si="64"/>
        <v>0</v>
      </c>
      <c r="X140" s="245">
        <f t="shared" si="67"/>
        <v>0</v>
      </c>
      <c r="Y140" s="246">
        <f t="shared" si="53"/>
        <v>0</v>
      </c>
      <c r="Z140" s="305" t="str">
        <f t="shared" si="68"/>
        <v/>
      </c>
    </row>
    <row r="141" spans="1:26" ht="15.75" customHeight="1">
      <c r="A141" s="243" t="str">
        <f>GLD!B160</f>
        <v>GLD3-Sewing Line -6</v>
      </c>
      <c r="B141" s="418" t="str">
        <f>IF(OR(A141=0,LEFT(A141,2)="Mr",LEFT(A141,2)="Ms",LEFT(A141,3)="Sub",LEFT(A141,5)="Grand",RIGHT(A141,3)="by,"),"",IF(ISERROR(MATCH(A141,'Dept (不許動)'!$S:$S,0)),"NO",""))</f>
        <v/>
      </c>
      <c r="C141" s="243" t="str">
        <f>IF(A141=0,"",IF(ISNA(VLOOKUP(A141,'Dept (不許動)'!$S:$V,2,0)),"",VLOOKUP(A141,'Dept (不許動)'!$S:$V,2,0)))</f>
        <v>DL</v>
      </c>
      <c r="D141" s="243" t="str">
        <f>IF(A141=0,"",IF(ISNA(VLOOKUP(A141,'Dept (不許動)'!$S:$V,3,0)),"",VLOOKUP(A141,'Dept (不許動)'!$S:$V,3,0)))</f>
        <v>Sewing</v>
      </c>
      <c r="E141" s="243">
        <f>IF(A141=0,"",IF(ISNA(VLOOKUP(A141,'Dept (不許動)'!$S:$V,4,0)),"",VLOOKUP(A141,'Dept (不許動)'!$S:$V,4,0)))</f>
        <v>0</v>
      </c>
      <c r="F141" s="244">
        <f>GLD!$BC160</f>
        <v>35</v>
      </c>
      <c r="G141" s="244">
        <f>GLD!$AT160</f>
        <v>0</v>
      </c>
      <c r="H141" s="244">
        <f>GLD!$AV160</f>
        <v>0</v>
      </c>
      <c r="I141" s="243" t="str">
        <f>IF($D141="Embordiary","GLD6",IF(ISNA(VLOOKUP(A141,'GLD分攤(Chad)'!$B$2:$E$572,3,0)),"",(VLOOKUP(A141,'GLD分攤(Chad)'!$B$9:$E$572,3,0))))</f>
        <v>GLD3</v>
      </c>
      <c r="J141" s="245">
        <f t="shared" si="55"/>
        <v>0</v>
      </c>
      <c r="K141" s="245">
        <f t="shared" si="56"/>
        <v>0</v>
      </c>
      <c r="L141" s="245">
        <f t="shared" si="54"/>
        <v>0</v>
      </c>
      <c r="M141" s="245">
        <f t="shared" si="57"/>
        <v>0</v>
      </c>
      <c r="N141" s="245">
        <f t="shared" si="58"/>
        <v>0</v>
      </c>
      <c r="O141" s="245">
        <f t="shared" si="66"/>
        <v>0</v>
      </c>
      <c r="P141" s="245">
        <f t="shared" si="59"/>
        <v>35</v>
      </c>
      <c r="Q141" s="245">
        <f t="shared" si="60"/>
        <v>0</v>
      </c>
      <c r="R141" s="245">
        <f t="shared" si="69"/>
        <v>0</v>
      </c>
      <c r="S141" s="245">
        <f t="shared" si="61"/>
        <v>0</v>
      </c>
      <c r="T141" s="245">
        <f t="shared" si="62"/>
        <v>0</v>
      </c>
      <c r="U141" s="245">
        <f t="shared" si="70"/>
        <v>0</v>
      </c>
      <c r="V141" s="245">
        <f t="shared" si="63"/>
        <v>0</v>
      </c>
      <c r="W141" s="245">
        <f t="shared" si="64"/>
        <v>0</v>
      </c>
      <c r="X141" s="245">
        <f t="shared" si="67"/>
        <v>0</v>
      </c>
      <c r="Y141" s="246">
        <f t="shared" si="53"/>
        <v>0</v>
      </c>
      <c r="Z141" s="305" t="str">
        <f t="shared" si="68"/>
        <v/>
      </c>
    </row>
    <row r="142" spans="1:26" ht="15.75" customHeight="1">
      <c r="A142" s="243" t="str">
        <f>GLD!B161</f>
        <v>GLD3-Sewing Line -7</v>
      </c>
      <c r="B142" s="418" t="str">
        <f>IF(OR(A142=0,LEFT(A142,2)="Mr",LEFT(A142,2)="Ms",LEFT(A142,3)="Sub",LEFT(A142,5)="Grand",RIGHT(A142,3)="by,"),"",IF(ISERROR(MATCH(A142,'Dept (不許動)'!$S:$S,0)),"NO",""))</f>
        <v/>
      </c>
      <c r="C142" s="243" t="str">
        <f>IF(A142=0,"",IF(ISNA(VLOOKUP(A142,'Dept (不許動)'!$S:$V,2,0)),"",VLOOKUP(A142,'Dept (不許動)'!$S:$V,2,0)))</f>
        <v>DL</v>
      </c>
      <c r="D142" s="243" t="str">
        <f>IF(A142=0,"",IF(ISNA(VLOOKUP(A142,'Dept (不許動)'!$S:$V,3,0)),"",VLOOKUP(A142,'Dept (不許動)'!$S:$V,3,0)))</f>
        <v>Sewing</v>
      </c>
      <c r="E142" s="243">
        <f>IF(A142=0,"",IF(ISNA(VLOOKUP(A142,'Dept (不許動)'!$S:$V,4,0)),"",VLOOKUP(A142,'Dept (不許動)'!$S:$V,4,0)))</f>
        <v>0</v>
      </c>
      <c r="F142" s="244">
        <f>GLD!$BC161</f>
        <v>37</v>
      </c>
      <c r="G142" s="244">
        <f>GLD!$AT161</f>
        <v>0</v>
      </c>
      <c r="H142" s="244">
        <f>GLD!$AV161</f>
        <v>1</v>
      </c>
      <c r="I142" s="243" t="str">
        <f>IF($D142="Embordiary","GLD6",IF(ISNA(VLOOKUP(A142,'GLD分攤(Chad)'!$B$2:$E$572,3,0)),"",(VLOOKUP(A142,'GLD分攤(Chad)'!$B$9:$E$572,3,0))))</f>
        <v>GLD3</v>
      </c>
      <c r="J142" s="245">
        <f t="shared" si="55"/>
        <v>0</v>
      </c>
      <c r="K142" s="245">
        <f t="shared" si="56"/>
        <v>0</v>
      </c>
      <c r="L142" s="245">
        <f t="shared" si="54"/>
        <v>0</v>
      </c>
      <c r="M142" s="245">
        <f t="shared" si="57"/>
        <v>0</v>
      </c>
      <c r="N142" s="245">
        <f t="shared" si="58"/>
        <v>0</v>
      </c>
      <c r="O142" s="245">
        <f t="shared" si="66"/>
        <v>0</v>
      </c>
      <c r="P142" s="245">
        <f t="shared" si="59"/>
        <v>37</v>
      </c>
      <c r="Q142" s="245">
        <f t="shared" si="60"/>
        <v>0</v>
      </c>
      <c r="R142" s="245">
        <f t="shared" si="69"/>
        <v>1</v>
      </c>
      <c r="S142" s="245">
        <f t="shared" si="61"/>
        <v>0</v>
      </c>
      <c r="T142" s="245">
        <f t="shared" si="62"/>
        <v>0</v>
      </c>
      <c r="U142" s="245">
        <f t="shared" si="70"/>
        <v>0</v>
      </c>
      <c r="V142" s="245">
        <f t="shared" si="63"/>
        <v>0</v>
      </c>
      <c r="W142" s="245">
        <f t="shared" si="64"/>
        <v>0</v>
      </c>
      <c r="X142" s="245">
        <f t="shared" si="67"/>
        <v>0</v>
      </c>
      <c r="Y142" s="246">
        <f t="shared" si="53"/>
        <v>0</v>
      </c>
      <c r="Z142" s="419" t="str">
        <f t="shared" si="68"/>
        <v/>
      </c>
    </row>
    <row r="143" spans="1:26" ht="15.75" customHeight="1">
      <c r="A143" s="243" t="str">
        <f>GLD!B162</f>
        <v>GLD3-Sewing Line -8</v>
      </c>
      <c r="B143" s="418" t="str">
        <f>IF(OR(A143=0,LEFT(A143,2)="Mr",LEFT(A143,2)="Ms",LEFT(A143,3)="Sub",LEFT(A143,5)="Grand",RIGHT(A143,3)="by,"),"",IF(ISERROR(MATCH(A143,'Dept (不許動)'!$S:$S,0)),"NO",""))</f>
        <v/>
      </c>
      <c r="C143" s="243" t="str">
        <f>IF(A143=0,"",IF(ISNA(VLOOKUP(A143,'Dept (不許動)'!$S:$V,2,0)),"",VLOOKUP(A143,'Dept (不許動)'!$S:$V,2,0)))</f>
        <v>DL</v>
      </c>
      <c r="D143" s="243" t="str">
        <f>IF(A143=0,"",IF(ISNA(VLOOKUP(A143,'Dept (不許動)'!$S:$V,3,0)),"",VLOOKUP(A143,'Dept (不許動)'!$S:$V,3,0)))</f>
        <v>Sewing</v>
      </c>
      <c r="E143" s="243">
        <f>IF(A143=0,"",IF(ISNA(VLOOKUP(A143,'Dept (不許動)'!$S:$V,4,0)),"",VLOOKUP(A143,'Dept (不許動)'!$S:$V,4,0)))</f>
        <v>0</v>
      </c>
      <c r="F143" s="244">
        <f>GLD!$BC162</f>
        <v>36</v>
      </c>
      <c r="G143" s="244">
        <f>GLD!$AT162</f>
        <v>0</v>
      </c>
      <c r="H143" s="244">
        <f>GLD!$AV162</f>
        <v>0</v>
      </c>
      <c r="I143" s="243" t="str">
        <f>IF($D143="Embordiary","GLD6",IF(ISNA(VLOOKUP(A143,'GLD分攤(Chad)'!$B$2:$E$572,3,0)),"",(VLOOKUP(A143,'GLD分攤(Chad)'!$B$9:$E$572,3,0))))</f>
        <v>GLD3</v>
      </c>
      <c r="J143" s="245">
        <f t="shared" si="55"/>
        <v>0</v>
      </c>
      <c r="K143" s="245">
        <f t="shared" si="56"/>
        <v>0</v>
      </c>
      <c r="L143" s="245">
        <f t="shared" si="54"/>
        <v>0</v>
      </c>
      <c r="M143" s="245">
        <f t="shared" si="57"/>
        <v>0</v>
      </c>
      <c r="N143" s="245">
        <f t="shared" si="58"/>
        <v>0</v>
      </c>
      <c r="O143" s="245">
        <f t="shared" si="66"/>
        <v>0</v>
      </c>
      <c r="P143" s="245">
        <f t="shared" si="59"/>
        <v>36</v>
      </c>
      <c r="Q143" s="245">
        <f t="shared" si="60"/>
        <v>0</v>
      </c>
      <c r="R143" s="245">
        <f t="shared" si="69"/>
        <v>0</v>
      </c>
      <c r="S143" s="245">
        <f t="shared" si="61"/>
        <v>0</v>
      </c>
      <c r="T143" s="245">
        <f t="shared" si="62"/>
        <v>0</v>
      </c>
      <c r="U143" s="245">
        <f t="shared" si="70"/>
        <v>0</v>
      </c>
      <c r="V143" s="245">
        <f t="shared" si="63"/>
        <v>0</v>
      </c>
      <c r="W143" s="245">
        <f t="shared" si="64"/>
        <v>0</v>
      </c>
      <c r="X143" s="245">
        <f t="shared" si="67"/>
        <v>0</v>
      </c>
      <c r="Y143" s="246">
        <f t="shared" si="53"/>
        <v>0</v>
      </c>
      <c r="Z143" s="305" t="str">
        <f t="shared" si="68"/>
        <v/>
      </c>
    </row>
    <row r="144" spans="1:26" ht="15.75" customHeight="1">
      <c r="A144" s="243" t="str">
        <f>GLD!B163</f>
        <v>GLD3-Sewing Line -9</v>
      </c>
      <c r="B144" s="418" t="str">
        <f>IF(OR(A144=0,LEFT(A144,2)="Mr",LEFT(A144,2)="Ms",LEFT(A144,3)="Sub",LEFT(A144,5)="Grand",RIGHT(A144,3)="by,"),"",IF(ISERROR(MATCH(A144,'Dept (不許動)'!$S:$S,0)),"NO",""))</f>
        <v/>
      </c>
      <c r="C144" s="243" t="str">
        <f>IF(A144=0,"",IF(ISNA(VLOOKUP(A144,'Dept (不許動)'!$S:$V,2,0)),"",VLOOKUP(A144,'Dept (不許動)'!$S:$V,2,0)))</f>
        <v>DL</v>
      </c>
      <c r="D144" s="243" t="str">
        <f>IF(A144=0,"",IF(ISNA(VLOOKUP(A144,'Dept (不許動)'!$S:$V,3,0)),"",VLOOKUP(A144,'Dept (不許動)'!$S:$V,3,0)))</f>
        <v>Sewing</v>
      </c>
      <c r="E144" s="243">
        <f>IF(A144=0,"",IF(ISNA(VLOOKUP(A144,'Dept (不許動)'!$S:$V,4,0)),"",VLOOKUP(A144,'Dept (不許動)'!$S:$V,4,0)))</f>
        <v>0</v>
      </c>
      <c r="F144" s="244">
        <f>GLD!$BC163</f>
        <v>35</v>
      </c>
      <c r="G144" s="244">
        <f>GLD!$AT163</f>
        <v>0</v>
      </c>
      <c r="H144" s="244">
        <f>GLD!$AV163</f>
        <v>0</v>
      </c>
      <c r="I144" s="243" t="str">
        <f>IF($D144="Embordiary","GLD6",IF(ISNA(VLOOKUP(A144,'GLD分攤(Chad)'!$B$2:$E$572,3,0)),"",(VLOOKUP(A144,'GLD分攤(Chad)'!$B$9:$E$572,3,0))))</f>
        <v>GLD3</v>
      </c>
      <c r="J144" s="245">
        <f t="shared" si="55"/>
        <v>0</v>
      </c>
      <c r="K144" s="245">
        <f t="shared" si="56"/>
        <v>0</v>
      </c>
      <c r="L144" s="245">
        <f t="shared" si="54"/>
        <v>0</v>
      </c>
      <c r="M144" s="245">
        <f t="shared" si="57"/>
        <v>0</v>
      </c>
      <c r="N144" s="245">
        <f t="shared" si="58"/>
        <v>0</v>
      </c>
      <c r="O144" s="245">
        <f t="shared" si="66"/>
        <v>0</v>
      </c>
      <c r="P144" s="245">
        <f t="shared" si="59"/>
        <v>35</v>
      </c>
      <c r="Q144" s="245">
        <f t="shared" si="60"/>
        <v>0</v>
      </c>
      <c r="R144" s="245">
        <f t="shared" si="69"/>
        <v>0</v>
      </c>
      <c r="S144" s="245">
        <f t="shared" si="61"/>
        <v>0</v>
      </c>
      <c r="T144" s="245">
        <f t="shared" si="62"/>
        <v>0</v>
      </c>
      <c r="U144" s="245">
        <f t="shared" si="70"/>
        <v>0</v>
      </c>
      <c r="V144" s="245">
        <f t="shared" si="63"/>
        <v>0</v>
      </c>
      <c r="W144" s="245">
        <f t="shared" si="64"/>
        <v>0</v>
      </c>
      <c r="X144" s="245">
        <f t="shared" si="67"/>
        <v>0</v>
      </c>
      <c r="Y144" s="246">
        <f t="shared" si="53"/>
        <v>0</v>
      </c>
      <c r="Z144" s="305" t="str">
        <f t="shared" si="68"/>
        <v/>
      </c>
    </row>
    <row r="145" spans="1:26" ht="15.75" customHeight="1">
      <c r="A145" s="243" t="str">
        <f>GLD!B164</f>
        <v>GLD3-Sewing Line -10</v>
      </c>
      <c r="B145" s="418" t="str">
        <f>IF(OR(A145=0,LEFT(A145,2)="Mr",LEFT(A145,2)="Ms",LEFT(A145,3)="Sub",LEFT(A145,5)="Grand",RIGHT(A145,3)="by,"),"",IF(ISERROR(MATCH(A145,'Dept (不許動)'!$S:$S,0)),"NO",""))</f>
        <v/>
      </c>
      <c r="C145" s="243" t="str">
        <f>IF(A145=0,"",IF(ISNA(VLOOKUP(A145,'Dept (不許動)'!$S:$V,2,0)),"",VLOOKUP(A145,'Dept (不許動)'!$S:$V,2,0)))</f>
        <v>DL</v>
      </c>
      <c r="D145" s="243" t="str">
        <f>IF(A145=0,"",IF(ISNA(VLOOKUP(A145,'Dept (不許動)'!$S:$V,3,0)),"",VLOOKUP(A145,'Dept (不許動)'!$S:$V,3,0)))</f>
        <v>Sewing</v>
      </c>
      <c r="E145" s="243">
        <f>IF(A145=0,"",IF(ISNA(VLOOKUP(A145,'Dept (不許動)'!$S:$V,4,0)),"",VLOOKUP(A145,'Dept (不許動)'!$S:$V,4,0)))</f>
        <v>0</v>
      </c>
      <c r="F145" s="244">
        <f>GLD!$BC164</f>
        <v>35</v>
      </c>
      <c r="G145" s="244">
        <f>GLD!$AT164</f>
        <v>0</v>
      </c>
      <c r="H145" s="244">
        <f>GLD!$AV164</f>
        <v>0</v>
      </c>
      <c r="I145" s="243" t="str">
        <f>IF($D145="Embordiary","GLD6",IF(ISNA(VLOOKUP(A145,'GLD分攤(Chad)'!$B$2:$E$572,3,0)),"",(VLOOKUP(A145,'GLD分攤(Chad)'!$B$9:$E$572,3,0))))</f>
        <v>GLD3</v>
      </c>
      <c r="J145" s="245">
        <f t="shared" si="55"/>
        <v>0</v>
      </c>
      <c r="K145" s="245">
        <f t="shared" si="56"/>
        <v>0</v>
      </c>
      <c r="L145" s="245">
        <f t="shared" si="54"/>
        <v>0</v>
      </c>
      <c r="M145" s="245">
        <f t="shared" si="57"/>
        <v>0</v>
      </c>
      <c r="N145" s="245">
        <f t="shared" si="58"/>
        <v>0</v>
      </c>
      <c r="O145" s="245">
        <f t="shared" si="66"/>
        <v>0</v>
      </c>
      <c r="P145" s="245">
        <f t="shared" si="59"/>
        <v>35</v>
      </c>
      <c r="Q145" s="245">
        <f t="shared" si="60"/>
        <v>0</v>
      </c>
      <c r="R145" s="245">
        <f t="shared" si="69"/>
        <v>0</v>
      </c>
      <c r="S145" s="245">
        <f t="shared" si="61"/>
        <v>0</v>
      </c>
      <c r="T145" s="245">
        <f t="shared" si="62"/>
        <v>0</v>
      </c>
      <c r="U145" s="245">
        <f t="shared" si="70"/>
        <v>0</v>
      </c>
      <c r="V145" s="245">
        <f t="shared" si="63"/>
        <v>0</v>
      </c>
      <c r="W145" s="245">
        <f t="shared" si="64"/>
        <v>0</v>
      </c>
      <c r="X145" s="245">
        <f t="shared" si="67"/>
        <v>0</v>
      </c>
      <c r="Y145" s="246">
        <f t="shared" si="53"/>
        <v>0</v>
      </c>
      <c r="Z145" s="305" t="str">
        <f t="shared" si="68"/>
        <v/>
      </c>
    </row>
    <row r="146" spans="1:26" ht="15.75" customHeight="1">
      <c r="A146" s="243" t="str">
        <f>GLD!B165</f>
        <v>GLD3-Sewing Line -11</v>
      </c>
      <c r="B146" s="418" t="str">
        <f>IF(OR(A146=0,LEFT(A146,2)="Mr",LEFT(A146,2)="Ms",LEFT(A146,3)="Sub",LEFT(A146,5)="Grand",RIGHT(A146,3)="by,"),"",IF(ISERROR(MATCH(A146,'Dept (不許動)'!$S:$S,0)),"NO",""))</f>
        <v/>
      </c>
      <c r="C146" s="243" t="str">
        <f>IF(A146=0,"",IF(ISNA(VLOOKUP(A146,'Dept (不許動)'!$S:$V,2,0)),"",VLOOKUP(A146,'Dept (不許動)'!$S:$V,2,0)))</f>
        <v>DL</v>
      </c>
      <c r="D146" s="243" t="str">
        <f>IF(A146=0,"",IF(ISNA(VLOOKUP(A146,'Dept (不許動)'!$S:$V,3,0)),"",VLOOKUP(A146,'Dept (不許動)'!$S:$V,3,0)))</f>
        <v>Sewing</v>
      </c>
      <c r="E146" s="243">
        <f>IF(A146=0,"",IF(ISNA(VLOOKUP(A146,'Dept (不許動)'!$S:$V,4,0)),"",VLOOKUP(A146,'Dept (不許動)'!$S:$V,4,0)))</f>
        <v>0</v>
      </c>
      <c r="F146" s="244">
        <f>GLD!$BC165</f>
        <v>35</v>
      </c>
      <c r="G146" s="244">
        <f>GLD!$AT165</f>
        <v>0</v>
      </c>
      <c r="H146" s="244">
        <f>GLD!$AV165</f>
        <v>0</v>
      </c>
      <c r="I146" s="243" t="str">
        <f>IF($D146="Embordiary","GLD6",IF(ISNA(VLOOKUP(A146,'GLD分攤(Chad)'!$B$2:$E$572,3,0)),"",(VLOOKUP(A146,'GLD分攤(Chad)'!$B$9:$E$572,3,0))))</f>
        <v>GLD3</v>
      </c>
      <c r="J146" s="245">
        <f t="shared" si="55"/>
        <v>0</v>
      </c>
      <c r="K146" s="245">
        <f t="shared" si="56"/>
        <v>0</v>
      </c>
      <c r="L146" s="245">
        <f t="shared" si="54"/>
        <v>0</v>
      </c>
      <c r="M146" s="245">
        <f t="shared" si="57"/>
        <v>0</v>
      </c>
      <c r="N146" s="245">
        <f t="shared" si="58"/>
        <v>0</v>
      </c>
      <c r="O146" s="245">
        <f t="shared" si="66"/>
        <v>0</v>
      </c>
      <c r="P146" s="245">
        <f t="shared" si="59"/>
        <v>35</v>
      </c>
      <c r="Q146" s="245">
        <f t="shared" si="60"/>
        <v>0</v>
      </c>
      <c r="R146" s="245">
        <f t="shared" si="69"/>
        <v>0</v>
      </c>
      <c r="S146" s="245">
        <f t="shared" si="61"/>
        <v>0</v>
      </c>
      <c r="T146" s="245">
        <f t="shared" si="62"/>
        <v>0</v>
      </c>
      <c r="U146" s="245">
        <f t="shared" si="70"/>
        <v>0</v>
      </c>
      <c r="V146" s="245">
        <f t="shared" si="63"/>
        <v>0</v>
      </c>
      <c r="W146" s="245">
        <f t="shared" si="64"/>
        <v>0</v>
      </c>
      <c r="X146" s="245">
        <f t="shared" si="67"/>
        <v>0</v>
      </c>
      <c r="Y146" s="246">
        <f t="shared" si="53"/>
        <v>0</v>
      </c>
      <c r="Z146" s="305" t="str">
        <f t="shared" si="68"/>
        <v/>
      </c>
    </row>
    <row r="147" spans="1:26" ht="15.75" customHeight="1">
      <c r="A147" s="243" t="str">
        <f>GLD!B166</f>
        <v>GLD3-Sewing Line -12</v>
      </c>
      <c r="B147" s="418" t="str">
        <f>IF(OR(A147=0,LEFT(A147,2)="Mr",LEFT(A147,2)="Ms",LEFT(A147,3)="Sub",LEFT(A147,5)="Grand",RIGHT(A147,3)="by,"),"",IF(ISERROR(MATCH(A147,'Dept (不許動)'!$S:$S,0)),"NO",""))</f>
        <v/>
      </c>
      <c r="C147" s="243" t="str">
        <f>IF(A147=0,"",IF(ISNA(VLOOKUP(A147,'Dept (不許動)'!$S:$V,2,0)),"",VLOOKUP(A147,'Dept (不許動)'!$S:$V,2,0)))</f>
        <v>DL</v>
      </c>
      <c r="D147" s="243" t="str">
        <f>IF(A147=0,"",IF(ISNA(VLOOKUP(A147,'Dept (不許動)'!$S:$V,3,0)),"",VLOOKUP(A147,'Dept (不許動)'!$S:$V,3,0)))</f>
        <v>Sewing</v>
      </c>
      <c r="E147" s="243">
        <f>IF(A147=0,"",IF(ISNA(VLOOKUP(A147,'Dept (不許動)'!$S:$V,4,0)),"",VLOOKUP(A147,'Dept (不許動)'!$S:$V,4,0)))</f>
        <v>0</v>
      </c>
      <c r="F147" s="244">
        <f>GLD!$BC166</f>
        <v>35</v>
      </c>
      <c r="G147" s="244">
        <f>GLD!$AT166</f>
        <v>0</v>
      </c>
      <c r="H147" s="244">
        <f>GLD!$AV166</f>
        <v>0</v>
      </c>
      <c r="I147" s="243" t="str">
        <f>IF($D147="Embordiary","GLD6",IF(ISNA(VLOOKUP(A147,'GLD分攤(Chad)'!$B$2:$E$572,3,0)),"",(VLOOKUP(A147,'GLD分攤(Chad)'!$B$9:$E$572,3,0))))</f>
        <v>GLD3</v>
      </c>
      <c r="J147" s="245">
        <f t="shared" si="55"/>
        <v>0</v>
      </c>
      <c r="K147" s="245">
        <f t="shared" si="56"/>
        <v>0</v>
      </c>
      <c r="L147" s="245">
        <f t="shared" si="54"/>
        <v>0</v>
      </c>
      <c r="M147" s="245">
        <f t="shared" si="57"/>
        <v>0</v>
      </c>
      <c r="N147" s="245">
        <f t="shared" si="58"/>
        <v>0</v>
      </c>
      <c r="O147" s="245">
        <f t="shared" si="66"/>
        <v>0</v>
      </c>
      <c r="P147" s="245">
        <f t="shared" si="59"/>
        <v>35</v>
      </c>
      <c r="Q147" s="245">
        <f t="shared" si="60"/>
        <v>0</v>
      </c>
      <c r="R147" s="245">
        <f t="shared" si="69"/>
        <v>0</v>
      </c>
      <c r="S147" s="245">
        <f t="shared" si="61"/>
        <v>0</v>
      </c>
      <c r="T147" s="245">
        <f t="shared" si="62"/>
        <v>0</v>
      </c>
      <c r="U147" s="245">
        <f t="shared" si="70"/>
        <v>0</v>
      </c>
      <c r="V147" s="245">
        <f t="shared" si="63"/>
        <v>0</v>
      </c>
      <c r="W147" s="245">
        <f t="shared" si="64"/>
        <v>0</v>
      </c>
      <c r="X147" s="245">
        <f t="shared" si="67"/>
        <v>0</v>
      </c>
      <c r="Y147" s="246">
        <f t="shared" si="53"/>
        <v>0</v>
      </c>
      <c r="Z147" s="305" t="str">
        <f t="shared" si="68"/>
        <v/>
      </c>
    </row>
    <row r="148" spans="1:26" ht="15.75" customHeight="1">
      <c r="A148" s="243" t="str">
        <f>GLD!B167</f>
        <v>GLD3-Sewing Line -13</v>
      </c>
      <c r="B148" s="418" t="str">
        <f>IF(OR(A148=0,LEFT(A148,2)="Mr",LEFT(A148,2)="Ms",LEFT(A148,3)="Sub",LEFT(A148,5)="Grand",RIGHT(A148,3)="by,"),"",IF(ISERROR(MATCH(A148,'Dept (不許動)'!$S:$S,0)),"NO",""))</f>
        <v/>
      </c>
      <c r="C148" s="243" t="str">
        <f>IF(A148=0,"",IF(ISNA(VLOOKUP(A148,'Dept (不許動)'!$S:$V,2,0)),"",VLOOKUP(A148,'Dept (不許動)'!$S:$V,2,0)))</f>
        <v>DL</v>
      </c>
      <c r="D148" s="243" t="str">
        <f>IF(A148=0,"",IF(ISNA(VLOOKUP(A148,'Dept (不許動)'!$S:$V,3,0)),"",VLOOKUP(A148,'Dept (不許動)'!$S:$V,3,0)))</f>
        <v>Sewing</v>
      </c>
      <c r="E148" s="243">
        <f>IF(A148=0,"",IF(ISNA(VLOOKUP(A148,'Dept (不許動)'!$S:$V,4,0)),"",VLOOKUP(A148,'Dept (不許動)'!$S:$V,4,0)))</f>
        <v>0</v>
      </c>
      <c r="F148" s="244">
        <f>GLD!$BC167</f>
        <v>36</v>
      </c>
      <c r="G148" s="244">
        <f>GLD!$AT167</f>
        <v>0</v>
      </c>
      <c r="H148" s="244">
        <f>GLD!$AV167</f>
        <v>1</v>
      </c>
      <c r="I148" s="243" t="str">
        <f>IF($D148="Embordiary","GLD6",IF(ISNA(VLOOKUP(A148,'GLD分攤(Chad)'!$B$2:$E$572,3,0)),"",(VLOOKUP(A148,'GLD分攤(Chad)'!$B$9:$E$572,3,0))))</f>
        <v>GLD3</v>
      </c>
      <c r="J148" s="245">
        <f t="shared" si="55"/>
        <v>0</v>
      </c>
      <c r="K148" s="245">
        <f t="shared" si="56"/>
        <v>0</v>
      </c>
      <c r="L148" s="245">
        <f t="shared" si="54"/>
        <v>0</v>
      </c>
      <c r="M148" s="245">
        <f t="shared" si="57"/>
        <v>0</v>
      </c>
      <c r="N148" s="245">
        <f t="shared" si="58"/>
        <v>0</v>
      </c>
      <c r="O148" s="245">
        <f t="shared" si="66"/>
        <v>0</v>
      </c>
      <c r="P148" s="245">
        <f t="shared" si="59"/>
        <v>36</v>
      </c>
      <c r="Q148" s="245">
        <f t="shared" si="60"/>
        <v>0</v>
      </c>
      <c r="R148" s="245">
        <f t="shared" si="69"/>
        <v>1</v>
      </c>
      <c r="S148" s="245">
        <f t="shared" si="61"/>
        <v>0</v>
      </c>
      <c r="T148" s="245">
        <f t="shared" si="62"/>
        <v>0</v>
      </c>
      <c r="U148" s="245">
        <f t="shared" si="70"/>
        <v>0</v>
      </c>
      <c r="V148" s="245">
        <f t="shared" si="63"/>
        <v>0</v>
      </c>
      <c r="W148" s="245">
        <f t="shared" si="64"/>
        <v>0</v>
      </c>
      <c r="X148" s="245">
        <f t="shared" si="67"/>
        <v>0</v>
      </c>
      <c r="Y148" s="246">
        <f t="shared" si="53"/>
        <v>0</v>
      </c>
      <c r="Z148" s="305" t="str">
        <f t="shared" si="68"/>
        <v/>
      </c>
    </row>
    <row r="149" spans="1:26" ht="15.75" customHeight="1">
      <c r="A149" s="243" t="str">
        <f>GLD!B168</f>
        <v>GLD3-Sewing Line -14</v>
      </c>
      <c r="B149" s="418" t="str">
        <f>IF(OR(A149=0,LEFT(A149,2)="Mr",LEFT(A149,2)="Ms",LEFT(A149,3)="Sub",LEFT(A149,5)="Grand",RIGHT(A149,3)="by,"),"",IF(ISERROR(MATCH(A149,'Dept (不許動)'!$S:$S,0)),"NO",""))</f>
        <v/>
      </c>
      <c r="C149" s="243" t="str">
        <f>IF(A149=0,"",IF(ISNA(VLOOKUP(A149,'Dept (不許動)'!$S:$V,2,0)),"",VLOOKUP(A149,'Dept (不許動)'!$S:$V,2,0)))</f>
        <v>DL</v>
      </c>
      <c r="D149" s="243" t="str">
        <f>IF(A149=0,"",IF(ISNA(VLOOKUP(A149,'Dept (不許動)'!$S:$V,3,0)),"",VLOOKUP(A149,'Dept (不許動)'!$S:$V,3,0)))</f>
        <v>Sewing</v>
      </c>
      <c r="E149" s="243">
        <f>IF(A149=0,"",IF(ISNA(VLOOKUP(A149,'Dept (不許動)'!$S:$V,4,0)),"",VLOOKUP(A149,'Dept (不許動)'!$S:$V,4,0)))</f>
        <v>0</v>
      </c>
      <c r="F149" s="244">
        <f>GLD!$BC168</f>
        <v>35</v>
      </c>
      <c r="G149" s="244">
        <f>GLD!$AT168</f>
        <v>0</v>
      </c>
      <c r="H149" s="244">
        <f>GLD!$AV168</f>
        <v>0</v>
      </c>
      <c r="I149" s="243" t="str">
        <f>IF($D149="Embordiary","GLD6",IF(ISNA(VLOOKUP(A149,'GLD分攤(Chad)'!$B$2:$E$572,3,0)),"",(VLOOKUP(A149,'GLD分攤(Chad)'!$B$9:$E$572,3,0))))</f>
        <v>GLD3</v>
      </c>
      <c r="J149" s="245">
        <f t="shared" si="55"/>
        <v>0</v>
      </c>
      <c r="K149" s="245">
        <f t="shared" si="56"/>
        <v>0</v>
      </c>
      <c r="L149" s="245">
        <f t="shared" si="54"/>
        <v>0</v>
      </c>
      <c r="M149" s="245">
        <f t="shared" si="57"/>
        <v>0</v>
      </c>
      <c r="N149" s="245">
        <f t="shared" si="58"/>
        <v>0</v>
      </c>
      <c r="O149" s="245">
        <f t="shared" si="66"/>
        <v>0</v>
      </c>
      <c r="P149" s="245">
        <f t="shared" si="59"/>
        <v>35</v>
      </c>
      <c r="Q149" s="245">
        <f t="shared" si="60"/>
        <v>0</v>
      </c>
      <c r="R149" s="245">
        <f t="shared" si="69"/>
        <v>0</v>
      </c>
      <c r="S149" s="245">
        <f t="shared" si="61"/>
        <v>0</v>
      </c>
      <c r="T149" s="245">
        <f t="shared" si="62"/>
        <v>0</v>
      </c>
      <c r="U149" s="245">
        <f t="shared" si="70"/>
        <v>0</v>
      </c>
      <c r="V149" s="245">
        <f t="shared" si="63"/>
        <v>0</v>
      </c>
      <c r="W149" s="245">
        <f t="shared" si="64"/>
        <v>0</v>
      </c>
      <c r="X149" s="245">
        <f t="shared" si="67"/>
        <v>0</v>
      </c>
      <c r="Y149" s="246">
        <f t="shared" si="53"/>
        <v>0</v>
      </c>
      <c r="Z149" s="305" t="str">
        <f t="shared" si="68"/>
        <v/>
      </c>
    </row>
    <row r="150" spans="1:26" ht="15.75" customHeight="1">
      <c r="A150" s="243" t="str">
        <f>GLD!B169</f>
        <v>GLD3-Sewing Line -15</v>
      </c>
      <c r="B150" s="418" t="str">
        <f>IF(OR(A150=0,LEFT(A150,2)="Mr",LEFT(A150,2)="Ms",LEFT(A150,3)="Sub",LEFT(A150,5)="Grand",RIGHT(A150,3)="by,"),"",IF(ISERROR(MATCH(A150,'Dept (不許動)'!$S:$S,0)),"NO",""))</f>
        <v/>
      </c>
      <c r="C150" s="243" t="str">
        <f>IF(A150=0,"",IF(ISNA(VLOOKUP(A150,'Dept (不許動)'!$S:$V,2,0)),"",VLOOKUP(A150,'Dept (不許動)'!$S:$V,2,0)))</f>
        <v>DL</v>
      </c>
      <c r="D150" s="243" t="str">
        <f>IF(A150=0,"",IF(ISNA(VLOOKUP(A150,'Dept (不許動)'!$S:$V,3,0)),"",VLOOKUP(A150,'Dept (不許動)'!$S:$V,3,0)))</f>
        <v>Sewing</v>
      </c>
      <c r="E150" s="243">
        <f>IF(A150=0,"",IF(ISNA(VLOOKUP(A150,'Dept (不許動)'!$S:$V,4,0)),"",VLOOKUP(A150,'Dept (不許動)'!$S:$V,4,0)))</f>
        <v>0</v>
      </c>
      <c r="F150" s="244">
        <f>GLD!$BC169</f>
        <v>40</v>
      </c>
      <c r="G150" s="244">
        <f>GLD!$AT169</f>
        <v>0</v>
      </c>
      <c r="H150" s="244">
        <f>GLD!$AV169</f>
        <v>0</v>
      </c>
      <c r="I150" s="243" t="str">
        <f>IF($D150="Embordiary","GLD6",IF(ISNA(VLOOKUP(A150,'GLD分攤(Chad)'!$B$2:$E$572,3,0)),"",(VLOOKUP(A150,'GLD分攤(Chad)'!$B$9:$E$572,3,0))))</f>
        <v>GLD3</v>
      </c>
      <c r="J150" s="245">
        <f t="shared" si="55"/>
        <v>0</v>
      </c>
      <c r="K150" s="245">
        <f t="shared" si="56"/>
        <v>0</v>
      </c>
      <c r="L150" s="245">
        <f t="shared" si="54"/>
        <v>0</v>
      </c>
      <c r="M150" s="245">
        <f t="shared" si="57"/>
        <v>0</v>
      </c>
      <c r="N150" s="245">
        <f t="shared" si="58"/>
        <v>0</v>
      </c>
      <c r="O150" s="245">
        <f t="shared" si="66"/>
        <v>0</v>
      </c>
      <c r="P150" s="245">
        <f t="shared" si="59"/>
        <v>40</v>
      </c>
      <c r="Q150" s="245">
        <f t="shared" si="60"/>
        <v>0</v>
      </c>
      <c r="R150" s="245">
        <f t="shared" si="69"/>
        <v>0</v>
      </c>
      <c r="S150" s="245">
        <f t="shared" si="61"/>
        <v>0</v>
      </c>
      <c r="T150" s="245">
        <f t="shared" si="62"/>
        <v>0</v>
      </c>
      <c r="U150" s="245">
        <f t="shared" si="70"/>
        <v>0</v>
      </c>
      <c r="V150" s="245">
        <f t="shared" si="63"/>
        <v>0</v>
      </c>
      <c r="W150" s="245">
        <f t="shared" si="64"/>
        <v>0</v>
      </c>
      <c r="X150" s="245">
        <f t="shared" si="67"/>
        <v>0</v>
      </c>
      <c r="Y150" s="246">
        <f t="shared" si="53"/>
        <v>0</v>
      </c>
      <c r="Z150" s="305" t="str">
        <f t="shared" si="68"/>
        <v/>
      </c>
    </row>
    <row r="151" spans="1:26" ht="15.75" customHeight="1">
      <c r="A151" s="243" t="str">
        <f>GLD!B170</f>
        <v>GLD3-Sewing Line -16</v>
      </c>
      <c r="B151" s="418" t="str">
        <f>IF(OR(A151=0,LEFT(A151,2)="Mr",LEFT(A151,2)="Ms",LEFT(A151,3)="Sub",LEFT(A151,5)="Grand",RIGHT(A151,3)="by,"),"",IF(ISERROR(MATCH(A151,'Dept (不許動)'!$S:$S,0)),"NO",""))</f>
        <v/>
      </c>
      <c r="C151" s="243" t="str">
        <f>IF(A151=0,"",IF(ISNA(VLOOKUP(A151,'Dept (不許動)'!$S:$V,2,0)),"",VLOOKUP(A151,'Dept (不許動)'!$S:$V,2,0)))</f>
        <v>DL</v>
      </c>
      <c r="D151" s="243" t="str">
        <f>IF(A151=0,"",IF(ISNA(VLOOKUP(A151,'Dept (不許動)'!$S:$V,3,0)),"",VLOOKUP(A151,'Dept (不許動)'!$S:$V,3,0)))</f>
        <v>Sewing</v>
      </c>
      <c r="E151" s="243">
        <f>IF(A151=0,"",IF(ISNA(VLOOKUP(A151,'Dept (不許動)'!$S:$V,4,0)),"",VLOOKUP(A151,'Dept (不許動)'!$S:$V,4,0)))</f>
        <v>0</v>
      </c>
      <c r="F151" s="244">
        <f>GLD!$BC170</f>
        <v>36</v>
      </c>
      <c r="G151" s="244">
        <f>GLD!$AT170</f>
        <v>0</v>
      </c>
      <c r="H151" s="244">
        <f>GLD!$AV170</f>
        <v>1</v>
      </c>
      <c r="I151" s="243" t="str">
        <f>IF($D151="Embordiary","GLD6",IF(ISNA(VLOOKUP(A151,'GLD分攤(Chad)'!$B$2:$E$572,3,0)),"",(VLOOKUP(A151,'GLD分攤(Chad)'!$B$9:$E$572,3,0))))</f>
        <v>GLD3</v>
      </c>
      <c r="J151" s="245">
        <f t="shared" si="55"/>
        <v>0</v>
      </c>
      <c r="K151" s="245">
        <f t="shared" si="56"/>
        <v>0</v>
      </c>
      <c r="L151" s="245">
        <f t="shared" si="54"/>
        <v>0</v>
      </c>
      <c r="M151" s="245">
        <f t="shared" si="57"/>
        <v>0</v>
      </c>
      <c r="N151" s="245">
        <f t="shared" si="58"/>
        <v>0</v>
      </c>
      <c r="O151" s="245">
        <f t="shared" si="66"/>
        <v>0</v>
      </c>
      <c r="P151" s="245">
        <f t="shared" si="59"/>
        <v>36</v>
      </c>
      <c r="Q151" s="245">
        <f t="shared" si="60"/>
        <v>0</v>
      </c>
      <c r="R151" s="245">
        <f t="shared" si="69"/>
        <v>1</v>
      </c>
      <c r="S151" s="245">
        <f t="shared" si="61"/>
        <v>0</v>
      </c>
      <c r="T151" s="245">
        <f t="shared" si="62"/>
        <v>0</v>
      </c>
      <c r="U151" s="245">
        <f t="shared" si="70"/>
        <v>0</v>
      </c>
      <c r="V151" s="245">
        <f t="shared" si="63"/>
        <v>0</v>
      </c>
      <c r="W151" s="245">
        <f t="shared" si="64"/>
        <v>0</v>
      </c>
      <c r="X151" s="245">
        <f t="shared" si="67"/>
        <v>0</v>
      </c>
      <c r="Y151" s="246">
        <f t="shared" si="53"/>
        <v>0</v>
      </c>
      <c r="Z151" s="305" t="str">
        <f t="shared" si="68"/>
        <v/>
      </c>
    </row>
    <row r="152" spans="1:26" ht="15.75" customHeight="1">
      <c r="A152" s="243" t="str">
        <f>GLD!B171</f>
        <v>GLD5-Sewing Line -1</v>
      </c>
      <c r="B152" s="418" t="str">
        <f>IF(OR(A152=0,LEFT(A152,2)="Mr",LEFT(A152,2)="Ms",LEFT(A152,3)="Sub",LEFT(A152,5)="Grand",RIGHT(A152,3)="by,"),"",IF(ISERROR(MATCH(A152,'Dept (不許動)'!$S:$S,0)),"NO",""))</f>
        <v/>
      </c>
      <c r="C152" s="243" t="str">
        <f>IF(A152=0,"",IF(ISNA(VLOOKUP(A152,'Dept (不許動)'!$S:$V,2,0)),"",VLOOKUP(A152,'Dept (不許動)'!$S:$V,2,0)))</f>
        <v>DL</v>
      </c>
      <c r="D152" s="243" t="str">
        <f>IF(A152=0,"",IF(ISNA(VLOOKUP(A152,'Dept (不許動)'!$S:$V,3,0)),"",VLOOKUP(A152,'Dept (不許動)'!$S:$V,3,0)))</f>
        <v>Sewing</v>
      </c>
      <c r="E152" s="243">
        <f>IF(A152=0,"",IF(ISNA(VLOOKUP(A152,'Dept (不許動)'!$S:$V,4,0)),"",VLOOKUP(A152,'Dept (不許動)'!$S:$V,4,0)))</f>
        <v>0</v>
      </c>
      <c r="F152" s="244">
        <f>GLD!$BC171</f>
        <v>37</v>
      </c>
      <c r="G152" s="244">
        <f>GLD!$AT171</f>
        <v>0</v>
      </c>
      <c r="H152" s="244">
        <f>GLD!$AV171</f>
        <v>0</v>
      </c>
      <c r="I152" s="243" t="str">
        <f>IF($D152="Embordiary","GLD6",IF(ISNA(VLOOKUP(A152,'GLD分攤(Chad)'!$B$2:$E$572,3,0)),"",(VLOOKUP(A152,'GLD分攤(Chad)'!$B$9:$E$572,3,0))))</f>
        <v>GLD5</v>
      </c>
      <c r="J152" s="245">
        <f t="shared" si="55"/>
        <v>0</v>
      </c>
      <c r="K152" s="245">
        <f t="shared" si="56"/>
        <v>0</v>
      </c>
      <c r="L152" s="245">
        <f t="shared" si="54"/>
        <v>0</v>
      </c>
      <c r="M152" s="245">
        <f t="shared" si="57"/>
        <v>0</v>
      </c>
      <c r="N152" s="245">
        <f t="shared" si="58"/>
        <v>0</v>
      </c>
      <c r="O152" s="245">
        <f t="shared" si="66"/>
        <v>0</v>
      </c>
      <c r="P152" s="245">
        <f t="shared" si="59"/>
        <v>0</v>
      </c>
      <c r="Q152" s="245">
        <f t="shared" si="60"/>
        <v>0</v>
      </c>
      <c r="R152" s="245">
        <f t="shared" si="69"/>
        <v>0</v>
      </c>
      <c r="S152" s="245">
        <f t="shared" si="61"/>
        <v>37</v>
      </c>
      <c r="T152" s="245">
        <f t="shared" si="62"/>
        <v>0</v>
      </c>
      <c r="U152" s="245">
        <f t="shared" si="70"/>
        <v>0</v>
      </c>
      <c r="V152" s="245">
        <f t="shared" si="63"/>
        <v>0</v>
      </c>
      <c r="W152" s="245">
        <f t="shared" si="64"/>
        <v>0</v>
      </c>
      <c r="X152" s="245">
        <f t="shared" si="67"/>
        <v>0</v>
      </c>
      <c r="Y152" s="246">
        <f t="shared" ref="Y152:Y215" si="71">IF(E152="HL",F152-(K152+N152+Q152+T152+W152),F152-(J152+M152+P152+S152+V152))</f>
        <v>0</v>
      </c>
      <c r="Z152" s="305" t="str">
        <f t="shared" si="68"/>
        <v/>
      </c>
    </row>
    <row r="153" spans="1:26" ht="15.75" customHeight="1">
      <c r="A153" s="243" t="str">
        <f>GLD!B172</f>
        <v>GLD5-Sewing Line -2</v>
      </c>
      <c r="B153" s="418" t="str">
        <f>IF(OR(A153=0,LEFT(A153,2)="Mr",LEFT(A153,2)="Ms",LEFT(A153,3)="Sub",LEFT(A153,5)="Grand",RIGHT(A153,3)="by,"),"",IF(ISERROR(MATCH(A153,'Dept (不許動)'!$S:$S,0)),"NO",""))</f>
        <v/>
      </c>
      <c r="C153" s="243" t="str">
        <f>IF(A153=0,"",IF(ISNA(VLOOKUP(A153,'Dept (不許動)'!$S:$V,2,0)),"",VLOOKUP(A153,'Dept (不許動)'!$S:$V,2,0)))</f>
        <v>DL</v>
      </c>
      <c r="D153" s="243" t="str">
        <f>IF(A153=0,"",IF(ISNA(VLOOKUP(A153,'Dept (不許動)'!$S:$V,3,0)),"",VLOOKUP(A153,'Dept (不許動)'!$S:$V,3,0)))</f>
        <v>Sewing</v>
      </c>
      <c r="E153" s="243">
        <f>IF(A153=0,"",IF(ISNA(VLOOKUP(A153,'Dept (不許動)'!$S:$V,4,0)),"",VLOOKUP(A153,'Dept (不許動)'!$S:$V,4,0)))</f>
        <v>0</v>
      </c>
      <c r="F153" s="244">
        <f>GLD!$BC172</f>
        <v>34</v>
      </c>
      <c r="G153" s="244">
        <f>GLD!$AT172</f>
        <v>0</v>
      </c>
      <c r="H153" s="244">
        <f>GLD!$AV172</f>
        <v>0</v>
      </c>
      <c r="I153" s="243" t="str">
        <f>IF($D153="Embordiary","GLD6",IF(ISNA(VLOOKUP(A153,'GLD分攤(Chad)'!$B$2:$E$572,3,0)),"",(VLOOKUP(A153,'GLD分攤(Chad)'!$B$9:$E$572,3,0))))</f>
        <v>GLD5</v>
      </c>
      <c r="J153" s="245">
        <f t="shared" si="55"/>
        <v>0</v>
      </c>
      <c r="K153" s="245">
        <f t="shared" si="56"/>
        <v>0</v>
      </c>
      <c r="L153" s="245">
        <f t="shared" si="54"/>
        <v>0</v>
      </c>
      <c r="M153" s="245">
        <f t="shared" si="57"/>
        <v>0</v>
      </c>
      <c r="N153" s="245">
        <f t="shared" si="58"/>
        <v>0</v>
      </c>
      <c r="O153" s="245">
        <f t="shared" si="66"/>
        <v>0</v>
      </c>
      <c r="P153" s="245">
        <f t="shared" si="59"/>
        <v>0</v>
      </c>
      <c r="Q153" s="245">
        <f t="shared" si="60"/>
        <v>0</v>
      </c>
      <c r="R153" s="245">
        <f t="shared" si="69"/>
        <v>0</v>
      </c>
      <c r="S153" s="245">
        <f t="shared" si="61"/>
        <v>34</v>
      </c>
      <c r="T153" s="245">
        <f t="shared" si="62"/>
        <v>0</v>
      </c>
      <c r="U153" s="245">
        <f t="shared" si="70"/>
        <v>0</v>
      </c>
      <c r="V153" s="245">
        <f t="shared" si="63"/>
        <v>0</v>
      </c>
      <c r="W153" s="245">
        <f t="shared" si="64"/>
        <v>0</v>
      </c>
      <c r="X153" s="245">
        <f t="shared" si="67"/>
        <v>0</v>
      </c>
      <c r="Y153" s="246">
        <f t="shared" si="71"/>
        <v>0</v>
      </c>
      <c r="Z153" s="305" t="str">
        <f t="shared" si="68"/>
        <v/>
      </c>
    </row>
    <row r="154" spans="1:26" ht="15.75" customHeight="1">
      <c r="A154" s="243" t="str">
        <f>GLD!B173</f>
        <v>GLD5-Sewing Line -3</v>
      </c>
      <c r="B154" s="418" t="str">
        <f>IF(OR(A154=0,LEFT(A154,2)="Mr",LEFT(A154,2)="Ms",LEFT(A154,3)="Sub",LEFT(A154,5)="Grand",RIGHT(A154,3)="by,"),"",IF(ISERROR(MATCH(A154,'Dept (不許動)'!$S:$S,0)),"NO",""))</f>
        <v/>
      </c>
      <c r="C154" s="243" t="str">
        <f>IF(A154=0,"",IF(ISNA(VLOOKUP(A154,'Dept (不許動)'!$S:$V,2,0)),"",VLOOKUP(A154,'Dept (不許動)'!$S:$V,2,0)))</f>
        <v>DL</v>
      </c>
      <c r="D154" s="243" t="str">
        <f>IF(A154=0,"",IF(ISNA(VLOOKUP(A154,'Dept (不許動)'!$S:$V,3,0)),"",VLOOKUP(A154,'Dept (不許動)'!$S:$V,3,0)))</f>
        <v>Sewing</v>
      </c>
      <c r="E154" s="243">
        <f>IF(A154=0,"",IF(ISNA(VLOOKUP(A154,'Dept (不許動)'!$S:$V,4,0)),"",VLOOKUP(A154,'Dept (不許動)'!$S:$V,4,0)))</f>
        <v>0</v>
      </c>
      <c r="F154" s="244">
        <f>GLD!$BC173</f>
        <v>38</v>
      </c>
      <c r="G154" s="244">
        <f>GLD!$AT173</f>
        <v>0</v>
      </c>
      <c r="H154" s="244">
        <f>GLD!$AV173</f>
        <v>0</v>
      </c>
      <c r="I154" s="243" t="str">
        <f>IF($D154="Embordiary","GLD6",IF(ISNA(VLOOKUP(A154,'GLD分攤(Chad)'!$B$2:$E$572,3,0)),"",(VLOOKUP(A154,'GLD分攤(Chad)'!$B$9:$E$572,3,0))))</f>
        <v>GLD5</v>
      </c>
      <c r="J154" s="245">
        <f t="shared" si="55"/>
        <v>0</v>
      </c>
      <c r="K154" s="245">
        <f t="shared" si="56"/>
        <v>0</v>
      </c>
      <c r="L154" s="245">
        <f t="shared" si="54"/>
        <v>0</v>
      </c>
      <c r="M154" s="245">
        <f t="shared" si="57"/>
        <v>0</v>
      </c>
      <c r="N154" s="245">
        <f t="shared" si="58"/>
        <v>0</v>
      </c>
      <c r="O154" s="245">
        <f t="shared" si="66"/>
        <v>0</v>
      </c>
      <c r="P154" s="245">
        <f t="shared" si="59"/>
        <v>0</v>
      </c>
      <c r="Q154" s="245">
        <f t="shared" si="60"/>
        <v>0</v>
      </c>
      <c r="R154" s="245">
        <f t="shared" si="69"/>
        <v>0</v>
      </c>
      <c r="S154" s="245">
        <f t="shared" si="61"/>
        <v>38</v>
      </c>
      <c r="T154" s="245">
        <f t="shared" si="62"/>
        <v>0</v>
      </c>
      <c r="U154" s="245">
        <f t="shared" si="70"/>
        <v>0</v>
      </c>
      <c r="V154" s="245">
        <f t="shared" si="63"/>
        <v>0</v>
      </c>
      <c r="W154" s="245">
        <f t="shared" si="64"/>
        <v>0</v>
      </c>
      <c r="X154" s="245">
        <f t="shared" si="67"/>
        <v>0</v>
      </c>
      <c r="Y154" s="246">
        <f t="shared" si="71"/>
        <v>0</v>
      </c>
      <c r="Z154" s="305" t="str">
        <f t="shared" si="68"/>
        <v/>
      </c>
    </row>
    <row r="155" spans="1:26" ht="15.75" customHeight="1">
      <c r="A155" s="243" t="str">
        <f>GLD!B174</f>
        <v>GLD5-Sewing Line -4</v>
      </c>
      <c r="B155" s="418" t="str">
        <f>IF(OR(A155=0,LEFT(A155,2)="Mr",LEFT(A155,2)="Ms",LEFT(A155,3)="Sub",LEFT(A155,5)="Grand",RIGHT(A155,3)="by,"),"",IF(ISERROR(MATCH(A155,'Dept (不許動)'!$S:$S,0)),"NO",""))</f>
        <v/>
      </c>
      <c r="C155" s="243" t="str">
        <f>IF(A155=0,"",IF(ISNA(VLOOKUP(A155,'Dept (不許動)'!$S:$V,2,0)),"",VLOOKUP(A155,'Dept (不許動)'!$S:$V,2,0)))</f>
        <v>DL</v>
      </c>
      <c r="D155" s="243" t="str">
        <f>IF(A155=0,"",IF(ISNA(VLOOKUP(A155,'Dept (不許動)'!$S:$V,3,0)),"",VLOOKUP(A155,'Dept (不許動)'!$S:$V,3,0)))</f>
        <v>Sewing</v>
      </c>
      <c r="E155" s="243">
        <f>IF(A155=0,"",IF(ISNA(VLOOKUP(A155,'Dept (不許動)'!$S:$V,4,0)),"",VLOOKUP(A155,'Dept (不許動)'!$S:$V,4,0)))</f>
        <v>0</v>
      </c>
      <c r="F155" s="244">
        <f>GLD!$BC174</f>
        <v>36</v>
      </c>
      <c r="G155" s="244">
        <f>GLD!$AT174</f>
        <v>0</v>
      </c>
      <c r="H155" s="244">
        <f>GLD!$AV174</f>
        <v>0</v>
      </c>
      <c r="I155" s="243" t="str">
        <f>IF($D155="Embordiary","GLD6",IF(ISNA(VLOOKUP(A155,'GLD分攤(Chad)'!$B$2:$E$572,3,0)),"",(VLOOKUP(A155,'GLD分攤(Chad)'!$B$9:$E$572,3,0))))</f>
        <v>GLD5</v>
      </c>
      <c r="J155" s="245">
        <f t="shared" si="55"/>
        <v>0</v>
      </c>
      <c r="K155" s="245">
        <f t="shared" si="56"/>
        <v>0</v>
      </c>
      <c r="L155" s="245">
        <f t="shared" ref="L155:L218" si="72">IF($I155="GLD1+2+3+5+6",SUM($G155:$H155)*$J$1/SUM($J$1:$V$1),IF($I155="GLD1+2+3",SUM($G155:$H155)*$J$1/SUM($J$1:$P$1),IF($I155="GLD1+2+3",SUM($G155:$H155)*$J$1/SUM($J$1:$P$1),IF($I155="GLD1+2",SUM($G155:$H155)*$J$1/SUM($J$1:$M$1),IF($I155="GLD1",SUM($G155:$H155),0)))))</f>
        <v>0</v>
      </c>
      <c r="M155" s="245">
        <f t="shared" si="57"/>
        <v>0</v>
      </c>
      <c r="N155" s="245">
        <f t="shared" si="58"/>
        <v>0</v>
      </c>
      <c r="O155" s="245">
        <f t="shared" si="66"/>
        <v>0</v>
      </c>
      <c r="P155" s="245">
        <f t="shared" si="59"/>
        <v>0</v>
      </c>
      <c r="Q155" s="245">
        <f t="shared" si="60"/>
        <v>0</v>
      </c>
      <c r="R155" s="245">
        <f t="shared" si="69"/>
        <v>0</v>
      </c>
      <c r="S155" s="245">
        <f t="shared" si="61"/>
        <v>36</v>
      </c>
      <c r="T155" s="245">
        <f t="shared" si="62"/>
        <v>0</v>
      </c>
      <c r="U155" s="245">
        <f t="shared" si="70"/>
        <v>0</v>
      </c>
      <c r="V155" s="245">
        <f t="shared" si="63"/>
        <v>0</v>
      </c>
      <c r="W155" s="245">
        <f t="shared" si="64"/>
        <v>0</v>
      </c>
      <c r="X155" s="245">
        <f t="shared" si="67"/>
        <v>0</v>
      </c>
      <c r="Y155" s="246">
        <f t="shared" si="71"/>
        <v>0</v>
      </c>
      <c r="Z155" s="305" t="str">
        <f t="shared" si="68"/>
        <v/>
      </c>
    </row>
    <row r="156" spans="1:26" ht="15.75" customHeight="1">
      <c r="A156" s="243" t="str">
        <f>GLD!B175</f>
        <v>GLD5-Sewing Line -5</v>
      </c>
      <c r="B156" s="418" t="str">
        <f>IF(OR(A156=0,LEFT(A156,2)="Mr",LEFT(A156,2)="Ms",LEFT(A156,3)="Sub",LEFT(A156,5)="Grand",RIGHT(A156,3)="by,"),"",IF(ISERROR(MATCH(A156,'Dept (不許動)'!$S:$S,0)),"NO",""))</f>
        <v/>
      </c>
      <c r="C156" s="243" t="str">
        <f>IF(A156=0,"",IF(ISNA(VLOOKUP(A156,'Dept (不許動)'!$S:$V,2,0)),"",VLOOKUP(A156,'Dept (不許動)'!$S:$V,2,0)))</f>
        <v>DL</v>
      </c>
      <c r="D156" s="243" t="str">
        <f>IF(A156=0,"",IF(ISNA(VLOOKUP(A156,'Dept (不許動)'!$S:$V,3,0)),"",VLOOKUP(A156,'Dept (不許動)'!$S:$V,3,0)))</f>
        <v>Sewing</v>
      </c>
      <c r="E156" s="243">
        <f>IF(A156=0,"",IF(ISNA(VLOOKUP(A156,'Dept (不許動)'!$S:$V,4,0)),"",VLOOKUP(A156,'Dept (不許動)'!$S:$V,4,0)))</f>
        <v>0</v>
      </c>
      <c r="F156" s="244">
        <f>GLD!$BC175</f>
        <v>40</v>
      </c>
      <c r="G156" s="244">
        <f>GLD!$AT175</f>
        <v>0</v>
      </c>
      <c r="H156" s="244">
        <f>GLD!$AV175</f>
        <v>0</v>
      </c>
      <c r="I156" s="243" t="str">
        <f>IF($D156="Embordiary","GLD6",IF(ISNA(VLOOKUP(A156,'GLD分攤(Chad)'!$B$2:$E$572,3,0)),"",(VLOOKUP(A156,'GLD分攤(Chad)'!$B$9:$E$572,3,0))))</f>
        <v>GLD5</v>
      </c>
      <c r="J156" s="245">
        <f t="shared" si="55"/>
        <v>0</v>
      </c>
      <c r="K156" s="245">
        <f t="shared" si="56"/>
        <v>0</v>
      </c>
      <c r="L156" s="245">
        <f t="shared" si="72"/>
        <v>0</v>
      </c>
      <c r="M156" s="245">
        <f t="shared" si="57"/>
        <v>0</v>
      </c>
      <c r="N156" s="245">
        <f t="shared" si="58"/>
        <v>0</v>
      </c>
      <c r="O156" s="245">
        <f t="shared" si="66"/>
        <v>0</v>
      </c>
      <c r="P156" s="245">
        <f t="shared" si="59"/>
        <v>0</v>
      </c>
      <c r="Q156" s="245">
        <f t="shared" si="60"/>
        <v>0</v>
      </c>
      <c r="R156" s="245">
        <f t="shared" si="69"/>
        <v>0</v>
      </c>
      <c r="S156" s="245">
        <f t="shared" si="61"/>
        <v>40</v>
      </c>
      <c r="T156" s="245">
        <f t="shared" si="62"/>
        <v>0</v>
      </c>
      <c r="U156" s="245">
        <f t="shared" si="70"/>
        <v>0</v>
      </c>
      <c r="V156" s="245">
        <f t="shared" si="63"/>
        <v>0</v>
      </c>
      <c r="W156" s="245">
        <f t="shared" si="64"/>
        <v>0</v>
      </c>
      <c r="X156" s="245">
        <f t="shared" si="67"/>
        <v>0</v>
      </c>
      <c r="Y156" s="246">
        <f t="shared" si="71"/>
        <v>0</v>
      </c>
      <c r="Z156" s="305" t="str">
        <f t="shared" si="68"/>
        <v/>
      </c>
    </row>
    <row r="157" spans="1:26" ht="15.75" customHeight="1">
      <c r="A157" s="243" t="str">
        <f>GLD!B176</f>
        <v>GLD5-Sewing Line -6</v>
      </c>
      <c r="B157" s="418" t="str">
        <f>IF(OR(A157=0,LEFT(A157,2)="Mr",LEFT(A157,2)="Ms",LEFT(A157,3)="Sub",LEFT(A157,5)="Grand",RIGHT(A157,3)="by,"),"",IF(ISERROR(MATCH(A157,'Dept (不許動)'!$S:$S,0)),"NO",""))</f>
        <v/>
      </c>
      <c r="C157" s="243" t="str">
        <f>IF(A157=0,"",IF(ISNA(VLOOKUP(A157,'Dept (不許動)'!$S:$V,2,0)),"",VLOOKUP(A157,'Dept (不許動)'!$S:$V,2,0)))</f>
        <v>DL</v>
      </c>
      <c r="D157" s="243" t="str">
        <f>IF(A157=0,"",IF(ISNA(VLOOKUP(A157,'Dept (不許動)'!$S:$V,3,0)),"",VLOOKUP(A157,'Dept (不許動)'!$S:$V,3,0)))</f>
        <v>Sewing</v>
      </c>
      <c r="E157" s="243">
        <f>IF(A157=0,"",IF(ISNA(VLOOKUP(A157,'Dept (不許動)'!$S:$V,4,0)),"",VLOOKUP(A157,'Dept (不許動)'!$S:$V,4,0)))</f>
        <v>0</v>
      </c>
      <c r="F157" s="244">
        <f>GLD!$BC176</f>
        <v>37</v>
      </c>
      <c r="G157" s="244">
        <f>GLD!$AT176</f>
        <v>0</v>
      </c>
      <c r="H157" s="244">
        <f>GLD!$AV176</f>
        <v>1</v>
      </c>
      <c r="I157" s="243" t="str">
        <f>IF($D157="Embordiary","GLD6",IF(ISNA(VLOOKUP(A157,'GLD分攤(Chad)'!$B$2:$E$572,3,0)),"",(VLOOKUP(A157,'GLD分攤(Chad)'!$B$9:$E$572,3,0))))</f>
        <v>GLD5</v>
      </c>
      <c r="J157" s="245">
        <f t="shared" si="55"/>
        <v>0</v>
      </c>
      <c r="K157" s="245">
        <f t="shared" si="56"/>
        <v>0</v>
      </c>
      <c r="L157" s="245">
        <f t="shared" si="72"/>
        <v>0</v>
      </c>
      <c r="M157" s="245">
        <f t="shared" si="57"/>
        <v>0</v>
      </c>
      <c r="N157" s="245">
        <f t="shared" si="58"/>
        <v>0</v>
      </c>
      <c r="O157" s="245">
        <f t="shared" si="66"/>
        <v>0</v>
      </c>
      <c r="P157" s="245">
        <f t="shared" si="59"/>
        <v>0</v>
      </c>
      <c r="Q157" s="245">
        <f t="shared" si="60"/>
        <v>0</v>
      </c>
      <c r="R157" s="245">
        <f t="shared" si="69"/>
        <v>0</v>
      </c>
      <c r="S157" s="245">
        <f t="shared" si="61"/>
        <v>37</v>
      </c>
      <c r="T157" s="245">
        <f t="shared" si="62"/>
        <v>0</v>
      </c>
      <c r="U157" s="245">
        <f t="shared" si="70"/>
        <v>1</v>
      </c>
      <c r="V157" s="245">
        <f t="shared" si="63"/>
        <v>0</v>
      </c>
      <c r="W157" s="245">
        <f t="shared" si="64"/>
        <v>0</v>
      </c>
      <c r="X157" s="245">
        <f t="shared" si="67"/>
        <v>0</v>
      </c>
      <c r="Y157" s="246">
        <f t="shared" si="71"/>
        <v>0</v>
      </c>
      <c r="Z157" s="305" t="str">
        <f t="shared" si="68"/>
        <v/>
      </c>
    </row>
    <row r="158" spans="1:26" ht="15.75" customHeight="1">
      <c r="A158" s="243" t="str">
        <f>GLD!B177</f>
        <v>GLD5-Sewing Line -7</v>
      </c>
      <c r="B158" s="418" t="str">
        <f>IF(OR(A158=0,LEFT(A158,2)="Mr",LEFT(A158,2)="Ms",LEFT(A158,3)="Sub",LEFT(A158,5)="Grand",RIGHT(A158,3)="by,"),"",IF(ISERROR(MATCH(A158,'Dept (不許動)'!$S:$S,0)),"NO",""))</f>
        <v/>
      </c>
      <c r="C158" s="243" t="str">
        <f>IF(A158=0,"",IF(ISNA(VLOOKUP(A158,'Dept (不許動)'!$S:$V,2,0)),"",VLOOKUP(A158,'Dept (不許動)'!$S:$V,2,0)))</f>
        <v>DL</v>
      </c>
      <c r="D158" s="243" t="str">
        <f>IF(A158=0,"",IF(ISNA(VLOOKUP(A158,'Dept (不許動)'!$S:$V,3,0)),"",VLOOKUP(A158,'Dept (不許動)'!$S:$V,3,0)))</f>
        <v>Sewing</v>
      </c>
      <c r="E158" s="243">
        <f>IF(A158=0,"",IF(ISNA(VLOOKUP(A158,'Dept (不許動)'!$S:$V,4,0)),"",VLOOKUP(A158,'Dept (不許動)'!$S:$V,4,0)))</f>
        <v>0</v>
      </c>
      <c r="F158" s="244">
        <f>GLD!$BC177</f>
        <v>39</v>
      </c>
      <c r="G158" s="244">
        <f>GLD!$AT177</f>
        <v>0</v>
      </c>
      <c r="H158" s="244">
        <f>GLD!$AV177</f>
        <v>0</v>
      </c>
      <c r="I158" s="243" t="str">
        <f>IF($D158="Embordiary","GLD6",IF(ISNA(VLOOKUP(A158,'GLD分攤(Chad)'!$B$2:$E$572,3,0)),"",(VLOOKUP(A158,'GLD分攤(Chad)'!$B$9:$E$572,3,0))))</f>
        <v>GLD5</v>
      </c>
      <c r="J158" s="245">
        <f t="shared" ref="J158:J221" si="73">IF(E158="HL",0,IF($I158="GLD1+2+3+5+6",$F158*$J$1/SUM($J$1:$V$1),IF($I158="GLD1+2+3",$F158*$J$1/SUM($J$1:$P$1),IF($I158="GLD1+2",$F158*$J$1/SUM($J$1:$M$1),IF($I158="GLD1",$F158,0)))))</f>
        <v>0</v>
      </c>
      <c r="K158" s="245">
        <f t="shared" ref="K158:K221" si="74">IF(E158="HL",IF($I158="GLD1+2+3+5+6",$F158*$J$1/SUM($J$1:$V$1),IF($I158="GLD1+2+3",$F158*$J$1/SUM($J$1:$P$1),IF($I158="GLD1+2",$F158*$J$1/SUM($J$1:$M$1),IF($I158="GLD1",$F158,0)))),0)</f>
        <v>0</v>
      </c>
      <c r="L158" s="245">
        <f t="shared" si="72"/>
        <v>0</v>
      </c>
      <c r="M158" s="245">
        <f t="shared" ref="M158:M221" si="75">IF(E158="HL",0,IF($I158="GLD1+2+3+5+6",$F158*$M$1/SUM($J$1:$V$1),IF($I158="GLD1+2+3",$F158*$M$1/SUM($J$1:$P$1),IF($I158="GLD1+2",$F158*$M$1/SUM($J$1:$M$1),IF($I158="GLD2",$F158,0)))))</f>
        <v>0</v>
      </c>
      <c r="N158" s="245">
        <f t="shared" ref="N158:N221" si="76">IF(E158="HL",IF($I158="GLD1+2+3+5+6",$F158*$M$1/SUM($J$1:$V$1),IF($I158="GLD1+2+3",$F158*$M$1/SUM($J$1:$P$1),IF($I158="GLD1+2",$F158*$M$1/SUM($J$1:$M$1),IF($I158="GLD2",$F158,0)))),0)</f>
        <v>0</v>
      </c>
      <c r="O158" s="245">
        <f t="shared" si="66"/>
        <v>0</v>
      </c>
      <c r="P158" s="245">
        <f t="shared" ref="P158:P221" si="77">IF(E158="HL",0,IF($I158="GLD1+2+3+5+6",$F158*$P$1/SUM($J$1:$V$1),IF($I158="GLD3+5",$F158*$P$1/SUM($P$1:$S$1),IF($I158="GLD1+2",0,IF($I158="GLD3",$F158,0)))))</f>
        <v>0</v>
      </c>
      <c r="Q158" s="245">
        <f t="shared" ref="Q158:Q221" si="78">IF(E158="HL",IF($I158="GLD1+2+3+5+6",$F158*$P$1/SUM($J$1:$V$1),IF($I158="GLD3+5",$F158*$P$1/SUM($P$1:$S$1),IF($I158="GLD1+2",0,IF($I158="GLD3",$F158,0)))),0)</f>
        <v>0</v>
      </c>
      <c r="R158" s="245">
        <f t="shared" si="69"/>
        <v>0</v>
      </c>
      <c r="S158" s="245">
        <f t="shared" ref="S158:S221" si="79">IF(E158="HL",0,IF($I158="GLD1+2+3+5+6",$F158*$S$1/SUM($J$1:$V$1),IF($I158="GLD3+5",$F158*$S$1/SUM($P$1:$S$1),IF($I158="GLD5",$F158,0))))</f>
        <v>39</v>
      </c>
      <c r="T158" s="245">
        <f t="shared" ref="T158:T221" si="80">IF(E158="HL",IF($I158="GLD1+2+3+5+6",$F158*$S$1/SUM($J$1:$V$1),IF($I158="GLD3+5",$F158*$S$1/SUM($P$1:$S$1),IF($I158="GLD5",$F158,0))),0)</f>
        <v>0</v>
      </c>
      <c r="U158" s="245">
        <f t="shared" si="70"/>
        <v>0</v>
      </c>
      <c r="V158" s="245">
        <f t="shared" ref="V158:V221" si="81">IF(E158="HL",0,IF($I158="GLD1+2+3+5+6",$F158*$V$1/SUM($J$1:$V$1),IF($I158="GLD6",$F158,0)))</f>
        <v>0</v>
      </c>
      <c r="W158" s="245">
        <f t="shared" ref="W158:W221" si="82">IF(E158="HL",IF($I158="GLD1+2+3+5+6",$F158*$V$1/SUM($J$1:$V$1),IF($I158="GLD6",$F158,0)),0)</f>
        <v>0</v>
      </c>
      <c r="X158" s="245">
        <f t="shared" si="67"/>
        <v>0</v>
      </c>
      <c r="Y158" s="246">
        <f t="shared" si="71"/>
        <v>0</v>
      </c>
      <c r="Z158" s="305" t="str">
        <f t="shared" si="68"/>
        <v/>
      </c>
    </row>
    <row r="159" spans="1:26" ht="15.75" customHeight="1">
      <c r="A159" s="243" t="str">
        <f>GLD!B178</f>
        <v>GLD5-Sewing Line -8</v>
      </c>
      <c r="B159" s="418" t="str">
        <f>IF(OR(A159=0,LEFT(A159,2)="Mr",LEFT(A159,2)="Ms",LEFT(A159,3)="Sub",LEFT(A159,5)="Grand",RIGHT(A159,3)="by,"),"",IF(ISERROR(MATCH(A159,'Dept (不許動)'!$S:$S,0)),"NO",""))</f>
        <v/>
      </c>
      <c r="C159" s="243" t="str">
        <f>IF(A159=0,"",IF(ISNA(VLOOKUP(A159,'Dept (不許動)'!$S:$V,2,0)),"",VLOOKUP(A159,'Dept (不許動)'!$S:$V,2,0)))</f>
        <v>DL</v>
      </c>
      <c r="D159" s="243" t="str">
        <f>IF(A159=0,"",IF(ISNA(VLOOKUP(A159,'Dept (不許動)'!$S:$V,3,0)),"",VLOOKUP(A159,'Dept (不許動)'!$S:$V,3,0)))</f>
        <v>Sewing</v>
      </c>
      <c r="E159" s="243">
        <f>IF(A159=0,"",IF(ISNA(VLOOKUP(A159,'Dept (不許動)'!$S:$V,4,0)),"",VLOOKUP(A159,'Dept (不許動)'!$S:$V,4,0)))</f>
        <v>0</v>
      </c>
      <c r="F159" s="244">
        <f>GLD!$BC178</f>
        <v>38</v>
      </c>
      <c r="G159" s="244">
        <f>GLD!$AT178</f>
        <v>0</v>
      </c>
      <c r="H159" s="244">
        <f>GLD!$AV178</f>
        <v>0</v>
      </c>
      <c r="I159" s="243" t="str">
        <f>IF($D159="Embordiary","GLD6",IF(ISNA(VLOOKUP(A159,'GLD分攤(Chad)'!$B$2:$E$572,3,0)),"",(VLOOKUP(A159,'GLD分攤(Chad)'!$B$9:$E$572,3,0))))</f>
        <v>GLD5</v>
      </c>
      <c r="J159" s="245">
        <f t="shared" si="73"/>
        <v>0</v>
      </c>
      <c r="K159" s="245">
        <f t="shared" si="74"/>
        <v>0</v>
      </c>
      <c r="L159" s="245">
        <f t="shared" si="72"/>
        <v>0</v>
      </c>
      <c r="M159" s="245">
        <f t="shared" si="75"/>
        <v>0</v>
      </c>
      <c r="N159" s="245">
        <f t="shared" si="76"/>
        <v>0</v>
      </c>
      <c r="O159" s="245">
        <f t="shared" si="66"/>
        <v>0</v>
      </c>
      <c r="P159" s="245">
        <f t="shared" si="77"/>
        <v>0</v>
      </c>
      <c r="Q159" s="245">
        <f t="shared" si="78"/>
        <v>0</v>
      </c>
      <c r="R159" s="245">
        <f t="shared" si="69"/>
        <v>0</v>
      </c>
      <c r="S159" s="245">
        <f t="shared" si="79"/>
        <v>38</v>
      </c>
      <c r="T159" s="245">
        <f t="shared" si="80"/>
        <v>0</v>
      </c>
      <c r="U159" s="245">
        <f t="shared" si="70"/>
        <v>0</v>
      </c>
      <c r="V159" s="245">
        <f t="shared" si="81"/>
        <v>0</v>
      </c>
      <c r="W159" s="245">
        <f t="shared" si="82"/>
        <v>0</v>
      </c>
      <c r="X159" s="245">
        <f t="shared" si="67"/>
        <v>0</v>
      </c>
      <c r="Y159" s="246">
        <f t="shared" si="71"/>
        <v>0</v>
      </c>
      <c r="Z159" s="305" t="str">
        <f t="shared" si="68"/>
        <v/>
      </c>
    </row>
    <row r="160" spans="1:26" ht="15.75" customHeight="1">
      <c r="A160" s="243" t="str">
        <f>GLD!B179</f>
        <v>GLD5-Sewing Line -9</v>
      </c>
      <c r="B160" s="418" t="str">
        <f>IF(OR(A160=0,LEFT(A160,2)="Mr",LEFT(A160,2)="Ms",LEFT(A160,3)="Sub",LEFT(A160,5)="Grand",RIGHT(A160,3)="by,"),"",IF(ISERROR(MATCH(A160,'Dept (不許動)'!$S:$S,0)),"NO",""))</f>
        <v/>
      </c>
      <c r="C160" s="243" t="str">
        <f>IF(A160=0,"",IF(ISNA(VLOOKUP(A160,'Dept (不許動)'!$S:$V,2,0)),"",VLOOKUP(A160,'Dept (不許動)'!$S:$V,2,0)))</f>
        <v>DL</v>
      </c>
      <c r="D160" s="243" t="str">
        <f>IF(A160=0,"",IF(ISNA(VLOOKUP(A160,'Dept (不許動)'!$S:$V,3,0)),"",VLOOKUP(A160,'Dept (不許動)'!$S:$V,3,0)))</f>
        <v>Sewing</v>
      </c>
      <c r="E160" s="243">
        <f>IF(A160=0,"",IF(ISNA(VLOOKUP(A160,'Dept (不許動)'!$S:$V,4,0)),"",VLOOKUP(A160,'Dept (不許動)'!$S:$V,4,0)))</f>
        <v>0</v>
      </c>
      <c r="F160" s="244">
        <f>GLD!$BC179</f>
        <v>38</v>
      </c>
      <c r="G160" s="244">
        <f>GLD!$AT179</f>
        <v>0</v>
      </c>
      <c r="H160" s="244">
        <f>GLD!$AV179</f>
        <v>0</v>
      </c>
      <c r="I160" s="243" t="str">
        <f>IF($D160="Embordiary","GLD6",IF(ISNA(VLOOKUP(A160,'GLD分攤(Chad)'!$B$2:$E$572,3,0)),"",(VLOOKUP(A160,'GLD分攤(Chad)'!$B$9:$E$572,3,0))))</f>
        <v>GLD5</v>
      </c>
      <c r="J160" s="245">
        <f t="shared" si="73"/>
        <v>0</v>
      </c>
      <c r="K160" s="245">
        <f t="shared" si="74"/>
        <v>0</v>
      </c>
      <c r="L160" s="245">
        <f t="shared" si="72"/>
        <v>0</v>
      </c>
      <c r="M160" s="245">
        <f t="shared" si="75"/>
        <v>0</v>
      </c>
      <c r="N160" s="245">
        <f t="shared" si="76"/>
        <v>0</v>
      </c>
      <c r="O160" s="245">
        <f t="shared" si="66"/>
        <v>0</v>
      </c>
      <c r="P160" s="245">
        <f t="shared" si="77"/>
        <v>0</v>
      </c>
      <c r="Q160" s="245">
        <f t="shared" si="78"/>
        <v>0</v>
      </c>
      <c r="R160" s="245">
        <f t="shared" si="69"/>
        <v>0</v>
      </c>
      <c r="S160" s="245">
        <f t="shared" si="79"/>
        <v>38</v>
      </c>
      <c r="T160" s="245">
        <f t="shared" si="80"/>
        <v>0</v>
      </c>
      <c r="U160" s="245">
        <f t="shared" si="70"/>
        <v>0</v>
      </c>
      <c r="V160" s="245">
        <f t="shared" si="81"/>
        <v>0</v>
      </c>
      <c r="W160" s="245">
        <f t="shared" si="82"/>
        <v>0</v>
      </c>
      <c r="X160" s="245">
        <f t="shared" si="67"/>
        <v>0</v>
      </c>
      <c r="Y160" s="246">
        <f t="shared" si="71"/>
        <v>0</v>
      </c>
      <c r="Z160" s="305" t="str">
        <f t="shared" si="68"/>
        <v/>
      </c>
    </row>
    <row r="161" spans="1:26" ht="15.75" customHeight="1">
      <c r="A161" s="243" t="str">
        <f>GLD!B180</f>
        <v>GLD5-Sewing Line -10</v>
      </c>
      <c r="B161" s="418" t="str">
        <f>IF(OR(A161=0,LEFT(A161,2)="Mr",LEFT(A161,2)="Ms",LEFT(A161,3)="Sub",LEFT(A161,5)="Grand",RIGHT(A161,3)="by,"),"",IF(ISERROR(MATCH(A161,'Dept (不許動)'!$S:$S,0)),"NO",""))</f>
        <v/>
      </c>
      <c r="C161" s="243" t="str">
        <f>IF(A161=0,"",IF(ISNA(VLOOKUP(A161,'Dept (不許動)'!$S:$V,2,0)),"",VLOOKUP(A161,'Dept (不許動)'!$S:$V,2,0)))</f>
        <v>DL</v>
      </c>
      <c r="D161" s="243" t="str">
        <f>IF(A161=0,"",IF(ISNA(VLOOKUP(A161,'Dept (不許動)'!$S:$V,3,0)),"",VLOOKUP(A161,'Dept (不許動)'!$S:$V,3,0)))</f>
        <v>Sewing</v>
      </c>
      <c r="E161" s="243">
        <f>IF(A161=0,"",IF(ISNA(VLOOKUP(A161,'Dept (不許動)'!$S:$V,4,0)),"",VLOOKUP(A161,'Dept (不許動)'!$S:$V,4,0)))</f>
        <v>0</v>
      </c>
      <c r="F161" s="244">
        <f>GLD!$BC180</f>
        <v>38</v>
      </c>
      <c r="G161" s="244">
        <f>GLD!$AT180</f>
        <v>0</v>
      </c>
      <c r="H161" s="244">
        <f>GLD!$AV180</f>
        <v>0</v>
      </c>
      <c r="I161" s="243" t="str">
        <f>IF($D161="Embordiary","GLD6",IF(ISNA(VLOOKUP(A161,'GLD分攤(Chad)'!$B$2:$E$572,3,0)),"",(VLOOKUP(A161,'GLD分攤(Chad)'!$B$9:$E$572,3,0))))</f>
        <v>GLD5</v>
      </c>
      <c r="J161" s="245">
        <f t="shared" si="73"/>
        <v>0</v>
      </c>
      <c r="K161" s="245">
        <f t="shared" si="74"/>
        <v>0</v>
      </c>
      <c r="L161" s="245">
        <f t="shared" si="72"/>
        <v>0</v>
      </c>
      <c r="M161" s="245">
        <f t="shared" si="75"/>
        <v>0</v>
      </c>
      <c r="N161" s="245">
        <f t="shared" si="76"/>
        <v>0</v>
      </c>
      <c r="O161" s="245">
        <f t="shared" si="66"/>
        <v>0</v>
      </c>
      <c r="P161" s="245">
        <f t="shared" si="77"/>
        <v>0</v>
      </c>
      <c r="Q161" s="245">
        <f t="shared" si="78"/>
        <v>0</v>
      </c>
      <c r="R161" s="245">
        <f t="shared" si="69"/>
        <v>0</v>
      </c>
      <c r="S161" s="245">
        <f t="shared" si="79"/>
        <v>38</v>
      </c>
      <c r="T161" s="245">
        <f t="shared" si="80"/>
        <v>0</v>
      </c>
      <c r="U161" s="245">
        <f t="shared" si="70"/>
        <v>0</v>
      </c>
      <c r="V161" s="245">
        <f t="shared" si="81"/>
        <v>0</v>
      </c>
      <c r="W161" s="245">
        <f t="shared" si="82"/>
        <v>0</v>
      </c>
      <c r="X161" s="245">
        <f t="shared" si="67"/>
        <v>0</v>
      </c>
      <c r="Y161" s="246">
        <f t="shared" si="71"/>
        <v>0</v>
      </c>
      <c r="Z161" s="305" t="str">
        <f t="shared" si="68"/>
        <v/>
      </c>
    </row>
    <row r="162" spans="1:26" ht="15.75" customHeight="1">
      <c r="A162" s="243" t="str">
        <f>GLD!B181</f>
        <v>GLD5-Sewing Line -11</v>
      </c>
      <c r="B162" s="418" t="str">
        <f>IF(OR(A162=0,LEFT(A162,2)="Mr",LEFT(A162,2)="Ms",LEFT(A162,3)="Sub",LEFT(A162,5)="Grand",RIGHT(A162,3)="by,"),"",IF(ISERROR(MATCH(A162,'Dept (不許動)'!$S:$S,0)),"NO",""))</f>
        <v/>
      </c>
      <c r="C162" s="243" t="str">
        <f>IF(A162=0,"",IF(ISNA(VLOOKUP(A162,'Dept (不許動)'!$S:$V,2,0)),"",VLOOKUP(A162,'Dept (不許動)'!$S:$V,2,0)))</f>
        <v>DL</v>
      </c>
      <c r="D162" s="243" t="str">
        <f>IF(A162=0,"",IF(ISNA(VLOOKUP(A162,'Dept (不許動)'!$S:$V,3,0)),"",VLOOKUP(A162,'Dept (不許動)'!$S:$V,3,0)))</f>
        <v>Sewing</v>
      </c>
      <c r="E162" s="243">
        <f>IF(A162=0,"",IF(ISNA(VLOOKUP(A162,'Dept (不許動)'!$S:$V,4,0)),"",VLOOKUP(A162,'Dept (不許動)'!$S:$V,4,0)))</f>
        <v>0</v>
      </c>
      <c r="F162" s="244">
        <f>GLD!$BC181</f>
        <v>41</v>
      </c>
      <c r="G162" s="244">
        <f>GLD!$AT181</f>
        <v>0</v>
      </c>
      <c r="H162" s="244">
        <f>GLD!$AV181</f>
        <v>1</v>
      </c>
      <c r="I162" s="243" t="str">
        <f>IF($D162="Embordiary","GLD6",IF(ISNA(VLOOKUP(A162,'GLD分攤(Chad)'!$B$2:$E$572,3,0)),"",(VLOOKUP(A162,'GLD分攤(Chad)'!$B$9:$E$572,3,0))))</f>
        <v>GLD5</v>
      </c>
      <c r="J162" s="245">
        <f t="shared" si="73"/>
        <v>0</v>
      </c>
      <c r="K162" s="245">
        <f t="shared" si="74"/>
        <v>0</v>
      </c>
      <c r="L162" s="245">
        <f t="shared" si="72"/>
        <v>0</v>
      </c>
      <c r="M162" s="245">
        <f t="shared" si="75"/>
        <v>0</v>
      </c>
      <c r="N162" s="245">
        <f t="shared" si="76"/>
        <v>0</v>
      </c>
      <c r="O162" s="245">
        <f t="shared" si="66"/>
        <v>0</v>
      </c>
      <c r="P162" s="245">
        <f t="shared" si="77"/>
        <v>0</v>
      </c>
      <c r="Q162" s="245">
        <f t="shared" si="78"/>
        <v>0</v>
      </c>
      <c r="R162" s="245">
        <f t="shared" si="69"/>
        <v>0</v>
      </c>
      <c r="S162" s="245">
        <f t="shared" si="79"/>
        <v>41</v>
      </c>
      <c r="T162" s="245">
        <f t="shared" si="80"/>
        <v>0</v>
      </c>
      <c r="U162" s="245">
        <f t="shared" si="70"/>
        <v>1</v>
      </c>
      <c r="V162" s="245">
        <f t="shared" si="81"/>
        <v>0</v>
      </c>
      <c r="W162" s="245">
        <f t="shared" si="82"/>
        <v>0</v>
      </c>
      <c r="X162" s="245">
        <f t="shared" si="67"/>
        <v>0</v>
      </c>
      <c r="Y162" s="246">
        <f t="shared" si="71"/>
        <v>0</v>
      </c>
      <c r="Z162" s="305" t="str">
        <f t="shared" si="68"/>
        <v/>
      </c>
    </row>
    <row r="163" spans="1:26" ht="15.75" customHeight="1">
      <c r="A163" s="243" t="str">
        <f>GLD!B182</f>
        <v>GLD5-Sewing Line -12</v>
      </c>
      <c r="B163" s="418" t="str">
        <f>IF(OR(A163=0,LEFT(A163,2)="Mr",LEFT(A163,2)="Ms",LEFT(A163,3)="Sub",LEFT(A163,5)="Grand",RIGHT(A163,3)="by,"),"",IF(ISERROR(MATCH(A163,'Dept (不許動)'!$S:$S,0)),"NO",""))</f>
        <v/>
      </c>
      <c r="C163" s="243" t="str">
        <f>IF(A163=0,"",IF(ISNA(VLOOKUP(A163,'Dept (不許動)'!$S:$V,2,0)),"",VLOOKUP(A163,'Dept (不許動)'!$S:$V,2,0)))</f>
        <v>DL</v>
      </c>
      <c r="D163" s="243" t="str">
        <f>IF(A163=0,"",IF(ISNA(VLOOKUP(A163,'Dept (不許動)'!$S:$V,3,0)),"",VLOOKUP(A163,'Dept (不許動)'!$S:$V,3,0)))</f>
        <v>Sewing</v>
      </c>
      <c r="E163" s="243">
        <f>IF(A163=0,"",IF(ISNA(VLOOKUP(A163,'Dept (不許動)'!$S:$V,4,0)),"",VLOOKUP(A163,'Dept (不許動)'!$S:$V,4,0)))</f>
        <v>0</v>
      </c>
      <c r="F163" s="244">
        <f>GLD!$BC182</f>
        <v>38</v>
      </c>
      <c r="G163" s="244">
        <f>GLD!$AT182</f>
        <v>0</v>
      </c>
      <c r="H163" s="244">
        <f>GLD!$AV182</f>
        <v>2</v>
      </c>
      <c r="I163" s="243" t="str">
        <f>IF($D163="Embordiary","GLD6",IF(ISNA(VLOOKUP(A163,'GLD分攤(Chad)'!$B$2:$E$572,3,0)),"",(VLOOKUP(A163,'GLD分攤(Chad)'!$B$9:$E$572,3,0))))</f>
        <v>GLD5</v>
      </c>
      <c r="J163" s="245">
        <f t="shared" si="73"/>
        <v>0</v>
      </c>
      <c r="K163" s="245">
        <f t="shared" si="74"/>
        <v>0</v>
      </c>
      <c r="L163" s="245">
        <f t="shared" si="72"/>
        <v>0</v>
      </c>
      <c r="M163" s="245">
        <f t="shared" si="75"/>
        <v>0</v>
      </c>
      <c r="N163" s="245">
        <f t="shared" si="76"/>
        <v>0</v>
      </c>
      <c r="O163" s="245">
        <f t="shared" si="66"/>
        <v>0</v>
      </c>
      <c r="P163" s="245">
        <f t="shared" si="77"/>
        <v>0</v>
      </c>
      <c r="Q163" s="245">
        <f t="shared" si="78"/>
        <v>0</v>
      </c>
      <c r="R163" s="245">
        <f t="shared" si="69"/>
        <v>0</v>
      </c>
      <c r="S163" s="245">
        <f t="shared" si="79"/>
        <v>38</v>
      </c>
      <c r="T163" s="245">
        <f t="shared" si="80"/>
        <v>0</v>
      </c>
      <c r="U163" s="245">
        <f t="shared" si="70"/>
        <v>2</v>
      </c>
      <c r="V163" s="245">
        <f t="shared" si="81"/>
        <v>0</v>
      </c>
      <c r="W163" s="245">
        <f t="shared" si="82"/>
        <v>0</v>
      </c>
      <c r="X163" s="245">
        <f t="shared" si="67"/>
        <v>0</v>
      </c>
      <c r="Y163" s="246">
        <f t="shared" si="71"/>
        <v>0</v>
      </c>
      <c r="Z163" s="305" t="str">
        <f t="shared" ref="Z163:Z185" si="83">IF(ABS(SUM(J163:X163)-(F163+G163+H163))&gt;=1,"check","")</f>
        <v/>
      </c>
    </row>
    <row r="164" spans="1:26" ht="15.75" customHeight="1">
      <c r="A164" s="243" t="str">
        <f>GLD!B183</f>
        <v>GLD5-Sewing Line -13</v>
      </c>
      <c r="B164" s="418" t="str">
        <f>IF(OR(A164=0,LEFT(A164,2)="Mr",LEFT(A164,2)="Ms",LEFT(A164,3)="Sub",LEFT(A164,5)="Grand",RIGHT(A164,3)="by,"),"",IF(ISERROR(MATCH(A164,'Dept (不許動)'!$S:$S,0)),"NO",""))</f>
        <v/>
      </c>
      <c r="C164" s="243" t="str">
        <f>IF(A164=0,"",IF(ISNA(VLOOKUP(A164,'Dept (不許動)'!$S:$V,2,0)),"",VLOOKUP(A164,'Dept (不許動)'!$S:$V,2,0)))</f>
        <v>DL</v>
      </c>
      <c r="D164" s="243" t="str">
        <f>IF(A164=0,"",IF(ISNA(VLOOKUP(A164,'Dept (不許動)'!$S:$V,3,0)),"",VLOOKUP(A164,'Dept (不許動)'!$S:$V,3,0)))</f>
        <v>Sewing</v>
      </c>
      <c r="E164" s="243">
        <f>IF(A164=0,"",IF(ISNA(VLOOKUP(A164,'Dept (不許動)'!$S:$V,4,0)),"",VLOOKUP(A164,'Dept (不許動)'!$S:$V,4,0)))</f>
        <v>0</v>
      </c>
      <c r="F164" s="244">
        <f>GLD!$BC183</f>
        <v>39</v>
      </c>
      <c r="G164" s="244">
        <f>GLD!$AT183</f>
        <v>0</v>
      </c>
      <c r="H164" s="244">
        <f>GLD!$AV183</f>
        <v>1</v>
      </c>
      <c r="I164" s="243" t="str">
        <f>IF($D164="Embordiary","GLD6",IF(ISNA(VLOOKUP(A164,'GLD分攤(Chad)'!$B$2:$E$572,3,0)),"",(VLOOKUP(A164,'GLD分攤(Chad)'!$B$9:$E$572,3,0))))</f>
        <v>GLD5</v>
      </c>
      <c r="J164" s="245">
        <f t="shared" si="73"/>
        <v>0</v>
      </c>
      <c r="K164" s="245">
        <f t="shared" si="74"/>
        <v>0</v>
      </c>
      <c r="L164" s="245">
        <f t="shared" si="72"/>
        <v>0</v>
      </c>
      <c r="M164" s="245">
        <f t="shared" si="75"/>
        <v>0</v>
      </c>
      <c r="N164" s="245">
        <f t="shared" si="76"/>
        <v>0</v>
      </c>
      <c r="O164" s="245">
        <f t="shared" si="66"/>
        <v>0</v>
      </c>
      <c r="P164" s="245">
        <f t="shared" si="77"/>
        <v>0</v>
      </c>
      <c r="Q164" s="245">
        <f t="shared" si="78"/>
        <v>0</v>
      </c>
      <c r="R164" s="245">
        <f t="shared" si="69"/>
        <v>0</v>
      </c>
      <c r="S164" s="245">
        <f t="shared" si="79"/>
        <v>39</v>
      </c>
      <c r="T164" s="245">
        <f t="shared" si="80"/>
        <v>0</v>
      </c>
      <c r="U164" s="245">
        <f t="shared" si="70"/>
        <v>1</v>
      </c>
      <c r="V164" s="245">
        <f t="shared" si="81"/>
        <v>0</v>
      </c>
      <c r="W164" s="245">
        <f t="shared" si="82"/>
        <v>0</v>
      </c>
      <c r="X164" s="245">
        <f t="shared" si="67"/>
        <v>0</v>
      </c>
      <c r="Y164" s="246">
        <f t="shared" si="71"/>
        <v>0</v>
      </c>
      <c r="Z164" s="305" t="str">
        <f t="shared" si="83"/>
        <v/>
      </c>
    </row>
    <row r="165" spans="1:26" ht="15.75" customHeight="1">
      <c r="A165" s="243" t="str">
        <f>GLD!B184</f>
        <v>GLD5-Sewing Line -14</v>
      </c>
      <c r="B165" s="418" t="str">
        <f>IF(OR(A165=0,LEFT(A165,2)="Mr",LEFT(A165,2)="Ms",LEFT(A165,3)="Sub",LEFT(A165,5)="Grand",RIGHT(A165,3)="by,"),"",IF(ISERROR(MATCH(A165,'Dept (不許動)'!$S:$S,0)),"NO",""))</f>
        <v/>
      </c>
      <c r="C165" s="243" t="str">
        <f>IF(A165=0,"",IF(ISNA(VLOOKUP(A165,'Dept (不許動)'!$S:$V,2,0)),"",VLOOKUP(A165,'Dept (不許動)'!$S:$V,2,0)))</f>
        <v>DL</v>
      </c>
      <c r="D165" s="243" t="str">
        <f>IF(A165=0,"",IF(ISNA(VLOOKUP(A165,'Dept (不許動)'!$S:$V,3,0)),"",VLOOKUP(A165,'Dept (不許動)'!$S:$V,3,0)))</f>
        <v>Sewing</v>
      </c>
      <c r="E165" s="243">
        <f>IF(A165=0,"",IF(ISNA(VLOOKUP(A165,'Dept (不許動)'!$S:$V,4,0)),"",VLOOKUP(A165,'Dept (不許動)'!$S:$V,4,0)))</f>
        <v>0</v>
      </c>
      <c r="F165" s="244">
        <f>GLD!$BC184</f>
        <v>38</v>
      </c>
      <c r="G165" s="244">
        <f>GLD!$AT184</f>
        <v>0</v>
      </c>
      <c r="H165" s="244">
        <f>GLD!$AV184</f>
        <v>0</v>
      </c>
      <c r="I165" s="243" t="str">
        <f>IF($D165="Embordiary","GLD6",IF(ISNA(VLOOKUP(A165,'GLD分攤(Chad)'!$B$2:$E$572,3,0)),"",(VLOOKUP(A165,'GLD分攤(Chad)'!$B$9:$E$572,3,0))))</f>
        <v>GLD5</v>
      </c>
      <c r="J165" s="245">
        <f t="shared" si="73"/>
        <v>0</v>
      </c>
      <c r="K165" s="245">
        <f t="shared" si="74"/>
        <v>0</v>
      </c>
      <c r="L165" s="245">
        <f t="shared" si="72"/>
        <v>0</v>
      </c>
      <c r="M165" s="245">
        <f t="shared" si="75"/>
        <v>0</v>
      </c>
      <c r="N165" s="245">
        <f t="shared" si="76"/>
        <v>0</v>
      </c>
      <c r="O165" s="245">
        <f t="shared" si="66"/>
        <v>0</v>
      </c>
      <c r="P165" s="245">
        <f t="shared" si="77"/>
        <v>0</v>
      </c>
      <c r="Q165" s="245">
        <f t="shared" si="78"/>
        <v>0</v>
      </c>
      <c r="R165" s="245">
        <f t="shared" si="69"/>
        <v>0</v>
      </c>
      <c r="S165" s="245">
        <f t="shared" si="79"/>
        <v>38</v>
      </c>
      <c r="T165" s="245">
        <f t="shared" si="80"/>
        <v>0</v>
      </c>
      <c r="U165" s="245">
        <f t="shared" si="70"/>
        <v>0</v>
      </c>
      <c r="V165" s="245">
        <f t="shared" si="81"/>
        <v>0</v>
      </c>
      <c r="W165" s="245">
        <f t="shared" si="82"/>
        <v>0</v>
      </c>
      <c r="X165" s="245">
        <f t="shared" si="67"/>
        <v>0</v>
      </c>
      <c r="Y165" s="246">
        <f t="shared" si="71"/>
        <v>0</v>
      </c>
      <c r="Z165" s="305" t="str">
        <f t="shared" si="83"/>
        <v/>
      </c>
    </row>
    <row r="166" spans="1:26" ht="15.75" customHeight="1">
      <c r="A166" s="243" t="str">
        <f>GLD!B185</f>
        <v>GLD5-Sewing Line -15</v>
      </c>
      <c r="B166" s="418" t="str">
        <f>IF(OR(A166=0,LEFT(A166,2)="Mr",LEFT(A166,2)="Ms",LEFT(A166,3)="Sub",LEFT(A166,5)="Grand",RIGHT(A166,3)="by,"),"",IF(ISERROR(MATCH(A166,'Dept (不許動)'!$S:$S,0)),"NO",""))</f>
        <v/>
      </c>
      <c r="C166" s="243" t="str">
        <f>IF(A166=0,"",IF(ISNA(VLOOKUP(A166,'Dept (不許動)'!$S:$V,2,0)),"",VLOOKUP(A166,'Dept (不許動)'!$S:$V,2,0)))</f>
        <v>DL</v>
      </c>
      <c r="D166" s="243" t="str">
        <f>IF(A166=0,"",IF(ISNA(VLOOKUP(A166,'Dept (不許動)'!$S:$V,3,0)),"",VLOOKUP(A166,'Dept (不許動)'!$S:$V,3,0)))</f>
        <v>Sewing</v>
      </c>
      <c r="E166" s="243">
        <f>IF(A166=0,"",IF(ISNA(VLOOKUP(A166,'Dept (不許動)'!$S:$V,4,0)),"",VLOOKUP(A166,'Dept (不許動)'!$S:$V,4,0)))</f>
        <v>0</v>
      </c>
      <c r="F166" s="244">
        <f>GLD!$BC185</f>
        <v>39</v>
      </c>
      <c r="G166" s="244">
        <f>GLD!$AT185</f>
        <v>0</v>
      </c>
      <c r="H166" s="244">
        <f>GLD!$AV185</f>
        <v>0</v>
      </c>
      <c r="I166" s="243" t="str">
        <f>IF($D166="Embordiary","GLD6",IF(ISNA(VLOOKUP(A166,'GLD分攤(Chad)'!$B$2:$E$572,3,0)),"",(VLOOKUP(A166,'GLD分攤(Chad)'!$B$9:$E$572,3,0))))</f>
        <v>GLD5</v>
      </c>
      <c r="J166" s="245">
        <f t="shared" si="73"/>
        <v>0</v>
      </c>
      <c r="K166" s="245">
        <f t="shared" si="74"/>
        <v>0</v>
      </c>
      <c r="L166" s="245">
        <f t="shared" si="72"/>
        <v>0</v>
      </c>
      <c r="M166" s="245">
        <f t="shared" si="75"/>
        <v>0</v>
      </c>
      <c r="N166" s="245">
        <f t="shared" si="76"/>
        <v>0</v>
      </c>
      <c r="O166" s="245">
        <f t="shared" si="66"/>
        <v>0</v>
      </c>
      <c r="P166" s="245">
        <f t="shared" si="77"/>
        <v>0</v>
      </c>
      <c r="Q166" s="245">
        <f t="shared" si="78"/>
        <v>0</v>
      </c>
      <c r="R166" s="245">
        <f t="shared" si="69"/>
        <v>0</v>
      </c>
      <c r="S166" s="245">
        <f t="shared" si="79"/>
        <v>39</v>
      </c>
      <c r="T166" s="245">
        <f t="shared" si="80"/>
        <v>0</v>
      </c>
      <c r="U166" s="245">
        <f t="shared" si="70"/>
        <v>0</v>
      </c>
      <c r="V166" s="245">
        <f t="shared" si="81"/>
        <v>0</v>
      </c>
      <c r="W166" s="245">
        <f t="shared" si="82"/>
        <v>0</v>
      </c>
      <c r="X166" s="245">
        <f t="shared" si="67"/>
        <v>0</v>
      </c>
      <c r="Y166" s="246">
        <f t="shared" si="71"/>
        <v>0</v>
      </c>
      <c r="Z166" s="305" t="str">
        <f t="shared" si="83"/>
        <v/>
      </c>
    </row>
    <row r="167" spans="1:26" ht="15.75" customHeight="1">
      <c r="A167" s="243" t="str">
        <f>GLD!B186</f>
        <v>GLD5-Sewing Line -16</v>
      </c>
      <c r="B167" s="418" t="str">
        <f>IF(OR(A167=0,LEFT(A167,2)="Mr",LEFT(A167,2)="Ms",LEFT(A167,3)="Sub",LEFT(A167,5)="Grand",RIGHT(A167,3)="by,"),"",IF(ISERROR(MATCH(A167,'Dept (不許動)'!$S:$S,0)),"NO",""))</f>
        <v/>
      </c>
      <c r="C167" s="243" t="str">
        <f>IF(A167=0,"",IF(ISNA(VLOOKUP(A167,'Dept (不許動)'!$S:$V,2,0)),"",VLOOKUP(A167,'Dept (不許動)'!$S:$V,2,0)))</f>
        <v>DL</v>
      </c>
      <c r="D167" s="243" t="str">
        <f>IF(A167=0,"",IF(ISNA(VLOOKUP(A167,'Dept (不許動)'!$S:$V,3,0)),"",VLOOKUP(A167,'Dept (不許動)'!$S:$V,3,0)))</f>
        <v>Sewing</v>
      </c>
      <c r="E167" s="243">
        <f>IF(A167=0,"",IF(ISNA(VLOOKUP(A167,'Dept (不許動)'!$S:$V,4,0)),"",VLOOKUP(A167,'Dept (不許動)'!$S:$V,4,0)))</f>
        <v>0</v>
      </c>
      <c r="F167" s="244">
        <f>GLD!$BC186</f>
        <v>40</v>
      </c>
      <c r="G167" s="244">
        <f>GLD!$AT186</f>
        <v>0</v>
      </c>
      <c r="H167" s="244">
        <f>GLD!$AV186</f>
        <v>0</v>
      </c>
      <c r="I167" s="243" t="str">
        <f>IF($D167="Embordiary","GLD6",IF(ISNA(VLOOKUP(A167,'GLD分攤(Chad)'!$B$2:$E$572,3,0)),"",(VLOOKUP(A167,'GLD分攤(Chad)'!$B$9:$E$572,3,0))))</f>
        <v>GLD5</v>
      </c>
      <c r="J167" s="245">
        <f t="shared" si="73"/>
        <v>0</v>
      </c>
      <c r="K167" s="245">
        <f t="shared" si="74"/>
        <v>0</v>
      </c>
      <c r="L167" s="245">
        <f t="shared" si="72"/>
        <v>0</v>
      </c>
      <c r="M167" s="245">
        <f t="shared" si="75"/>
        <v>0</v>
      </c>
      <c r="N167" s="245">
        <f t="shared" si="76"/>
        <v>0</v>
      </c>
      <c r="O167" s="245">
        <f t="shared" si="66"/>
        <v>0</v>
      </c>
      <c r="P167" s="245">
        <f t="shared" si="77"/>
        <v>0</v>
      </c>
      <c r="Q167" s="245">
        <f t="shared" si="78"/>
        <v>0</v>
      </c>
      <c r="R167" s="245">
        <f t="shared" si="69"/>
        <v>0</v>
      </c>
      <c r="S167" s="245">
        <f t="shared" si="79"/>
        <v>40</v>
      </c>
      <c r="T167" s="245">
        <f t="shared" si="80"/>
        <v>0</v>
      </c>
      <c r="U167" s="245">
        <f t="shared" si="70"/>
        <v>0</v>
      </c>
      <c r="V167" s="245">
        <f t="shared" si="81"/>
        <v>0</v>
      </c>
      <c r="W167" s="245">
        <f t="shared" si="82"/>
        <v>0</v>
      </c>
      <c r="X167" s="245">
        <f t="shared" si="67"/>
        <v>0</v>
      </c>
      <c r="Y167" s="246">
        <f t="shared" si="71"/>
        <v>0</v>
      </c>
      <c r="Z167" s="305" t="str">
        <f t="shared" si="83"/>
        <v/>
      </c>
    </row>
    <row r="168" spans="1:26" ht="15.75" customHeight="1">
      <c r="A168" s="243" t="str">
        <f>GLD!B187</f>
        <v>GLD5-Sewing Line -17</v>
      </c>
      <c r="B168" s="418" t="str">
        <f>IF(OR(A168=0,LEFT(A168,2)="Mr",LEFT(A168,2)="Ms",LEFT(A168,3)="Sub",LEFT(A168,5)="Grand",RIGHT(A168,3)="by,"),"",IF(ISERROR(MATCH(A168,'Dept (不許動)'!$S:$S,0)),"NO",""))</f>
        <v/>
      </c>
      <c r="C168" s="243" t="str">
        <f>IF(A168=0,"",IF(ISNA(VLOOKUP(A168,'Dept (不許動)'!$S:$V,2,0)),"",VLOOKUP(A168,'Dept (不許動)'!$S:$V,2,0)))</f>
        <v>DL</v>
      </c>
      <c r="D168" s="243" t="str">
        <f>IF(A168=0,"",IF(ISNA(VLOOKUP(A168,'Dept (不許動)'!$S:$V,3,0)),"",VLOOKUP(A168,'Dept (不許動)'!$S:$V,3,0)))</f>
        <v>Sewing</v>
      </c>
      <c r="E168" s="243">
        <f>IF(A168=0,"",IF(ISNA(VLOOKUP(A168,'Dept (不許動)'!$S:$V,4,0)),"",VLOOKUP(A168,'Dept (不許動)'!$S:$V,4,0)))</f>
        <v>0</v>
      </c>
      <c r="F168" s="244">
        <f>GLD!$BC187</f>
        <v>40</v>
      </c>
      <c r="G168" s="244">
        <f>GLD!$AT187</f>
        <v>0</v>
      </c>
      <c r="H168" s="244">
        <f>GLD!$AV187</f>
        <v>0</v>
      </c>
      <c r="I168" s="243" t="str">
        <f>IF($D168="Embordiary","GLD6",IF(ISNA(VLOOKUP(A168,'GLD分攤(Chad)'!$B$2:$E$572,3,0)),"",(VLOOKUP(A168,'GLD分攤(Chad)'!$B$9:$E$572,3,0))))</f>
        <v>GLD5</v>
      </c>
      <c r="J168" s="245">
        <f t="shared" si="73"/>
        <v>0</v>
      </c>
      <c r="K168" s="245">
        <f t="shared" si="74"/>
        <v>0</v>
      </c>
      <c r="L168" s="245">
        <f t="shared" si="72"/>
        <v>0</v>
      </c>
      <c r="M168" s="245">
        <f t="shared" si="75"/>
        <v>0</v>
      </c>
      <c r="N168" s="245">
        <f t="shared" si="76"/>
        <v>0</v>
      </c>
      <c r="O168" s="245">
        <f t="shared" si="66"/>
        <v>0</v>
      </c>
      <c r="P168" s="245">
        <f t="shared" si="77"/>
        <v>0</v>
      </c>
      <c r="Q168" s="245">
        <f t="shared" si="78"/>
        <v>0</v>
      </c>
      <c r="R168" s="245">
        <f t="shared" si="69"/>
        <v>0</v>
      </c>
      <c r="S168" s="245">
        <f t="shared" si="79"/>
        <v>40</v>
      </c>
      <c r="T168" s="245">
        <f t="shared" si="80"/>
        <v>0</v>
      </c>
      <c r="U168" s="245">
        <f t="shared" si="70"/>
        <v>0</v>
      </c>
      <c r="V168" s="245">
        <f t="shared" si="81"/>
        <v>0</v>
      </c>
      <c r="W168" s="245">
        <f t="shared" si="82"/>
        <v>0</v>
      </c>
      <c r="X168" s="245">
        <f t="shared" si="67"/>
        <v>0</v>
      </c>
      <c r="Y168" s="246">
        <f t="shared" si="71"/>
        <v>0</v>
      </c>
      <c r="Z168" s="305" t="str">
        <f t="shared" si="83"/>
        <v/>
      </c>
    </row>
    <row r="169" spans="1:26" ht="15.75" customHeight="1">
      <c r="A169" s="243" t="str">
        <f>GLD!B188</f>
        <v>GLD5-Sewing Line -18</v>
      </c>
      <c r="B169" s="418" t="str">
        <f>IF(OR(A169=0,LEFT(A169,2)="Mr",LEFT(A169,2)="Ms",LEFT(A169,3)="Sub",LEFT(A169,5)="Grand",RIGHT(A169,3)="by,"),"",IF(ISERROR(MATCH(A169,'Dept (不許動)'!$S:$S,0)),"NO",""))</f>
        <v/>
      </c>
      <c r="C169" s="243" t="str">
        <f>IF(A169=0,"",IF(ISNA(VLOOKUP(A169,'Dept (不許動)'!$S:$V,2,0)),"",VLOOKUP(A169,'Dept (不許動)'!$S:$V,2,0)))</f>
        <v>DL</v>
      </c>
      <c r="D169" s="243" t="str">
        <f>IF(A169=0,"",IF(ISNA(VLOOKUP(A169,'Dept (不許動)'!$S:$V,3,0)),"",VLOOKUP(A169,'Dept (不許動)'!$S:$V,3,0)))</f>
        <v>Sewing</v>
      </c>
      <c r="E169" s="243">
        <f>IF(A169=0,"",IF(ISNA(VLOOKUP(A169,'Dept (不許動)'!$S:$V,4,0)),"",VLOOKUP(A169,'Dept (不許動)'!$S:$V,4,0)))</f>
        <v>0</v>
      </c>
      <c r="F169" s="244">
        <f>GLD!$BC188</f>
        <v>37</v>
      </c>
      <c r="G169" s="244">
        <f>GLD!$AT188</f>
        <v>0</v>
      </c>
      <c r="H169" s="244">
        <f>GLD!$AV188</f>
        <v>1</v>
      </c>
      <c r="I169" s="243" t="str">
        <f>IF($D169="Embordiary","GLD6",IF(ISNA(VLOOKUP(A169,'GLD分攤(Chad)'!$B$2:$E$572,3,0)),"",(VLOOKUP(A169,'GLD分攤(Chad)'!$B$9:$E$572,3,0))))</f>
        <v>GLD5</v>
      </c>
      <c r="J169" s="245">
        <f t="shared" si="73"/>
        <v>0</v>
      </c>
      <c r="K169" s="245">
        <f t="shared" si="74"/>
        <v>0</v>
      </c>
      <c r="L169" s="245">
        <f t="shared" si="72"/>
        <v>0</v>
      </c>
      <c r="M169" s="245">
        <f t="shared" si="75"/>
        <v>0</v>
      </c>
      <c r="N169" s="245">
        <f t="shared" si="76"/>
        <v>0</v>
      </c>
      <c r="O169" s="245">
        <f t="shared" si="66"/>
        <v>0</v>
      </c>
      <c r="P169" s="245">
        <f t="shared" si="77"/>
        <v>0</v>
      </c>
      <c r="Q169" s="245">
        <f t="shared" si="78"/>
        <v>0</v>
      </c>
      <c r="R169" s="245">
        <f t="shared" si="69"/>
        <v>0</v>
      </c>
      <c r="S169" s="245">
        <f t="shared" si="79"/>
        <v>37</v>
      </c>
      <c r="T169" s="245">
        <f t="shared" si="80"/>
        <v>0</v>
      </c>
      <c r="U169" s="245">
        <f t="shared" si="70"/>
        <v>1</v>
      </c>
      <c r="V169" s="245">
        <f t="shared" si="81"/>
        <v>0</v>
      </c>
      <c r="W169" s="245">
        <f t="shared" si="82"/>
        <v>0</v>
      </c>
      <c r="X169" s="245">
        <f t="shared" si="67"/>
        <v>0</v>
      </c>
      <c r="Y169" s="246">
        <f t="shared" si="71"/>
        <v>0</v>
      </c>
      <c r="Z169" s="305" t="str">
        <f t="shared" si="83"/>
        <v/>
      </c>
    </row>
    <row r="170" spans="1:26" ht="15.75" customHeight="1">
      <c r="A170" s="243" t="str">
        <f>GLD!B189</f>
        <v>GLD5-Sewing Line -19</v>
      </c>
      <c r="B170" s="418" t="str">
        <f>IF(OR(A170=0,LEFT(A170,2)="Mr",LEFT(A170,2)="Ms",LEFT(A170,3)="Sub",LEFT(A170,5)="Grand",RIGHT(A170,3)="by,"),"",IF(ISERROR(MATCH(A170,'Dept (不許動)'!$S:$S,0)),"NO",""))</f>
        <v/>
      </c>
      <c r="C170" s="243" t="str">
        <f>IF(A170=0,"",IF(ISNA(VLOOKUP(A170,'Dept (不許動)'!$S:$V,2,0)),"",VLOOKUP(A170,'Dept (不許動)'!$S:$V,2,0)))</f>
        <v>DL</v>
      </c>
      <c r="D170" s="243" t="str">
        <f>IF(A170=0,"",IF(ISNA(VLOOKUP(A170,'Dept (不許動)'!$S:$V,3,0)),"",VLOOKUP(A170,'Dept (不許動)'!$S:$V,3,0)))</f>
        <v>Sewing</v>
      </c>
      <c r="E170" s="243">
        <f>IF(A170=0,"",IF(ISNA(VLOOKUP(A170,'Dept (不許動)'!$S:$V,4,0)),"",VLOOKUP(A170,'Dept (不許動)'!$S:$V,4,0)))</f>
        <v>0</v>
      </c>
      <c r="F170" s="244">
        <f>GLD!$BC189</f>
        <v>39</v>
      </c>
      <c r="G170" s="244">
        <f>GLD!$AT189</f>
        <v>0</v>
      </c>
      <c r="H170" s="244">
        <f>GLD!$AV189</f>
        <v>0</v>
      </c>
      <c r="I170" s="243" t="str">
        <f>IF($D170="Embordiary","GLD6",IF(ISNA(VLOOKUP(A170,'GLD分攤(Chad)'!$B$2:$E$572,3,0)),"",(VLOOKUP(A170,'GLD分攤(Chad)'!$B$9:$E$572,3,0))))</f>
        <v>GLD5</v>
      </c>
      <c r="J170" s="245">
        <f t="shared" si="73"/>
        <v>0</v>
      </c>
      <c r="K170" s="245">
        <f t="shared" si="74"/>
        <v>0</v>
      </c>
      <c r="L170" s="245">
        <f t="shared" si="72"/>
        <v>0</v>
      </c>
      <c r="M170" s="245">
        <f t="shared" si="75"/>
        <v>0</v>
      </c>
      <c r="N170" s="245">
        <f t="shared" si="76"/>
        <v>0</v>
      </c>
      <c r="O170" s="245">
        <f t="shared" si="66"/>
        <v>0</v>
      </c>
      <c r="P170" s="245">
        <f t="shared" si="77"/>
        <v>0</v>
      </c>
      <c r="Q170" s="245">
        <f t="shared" si="78"/>
        <v>0</v>
      </c>
      <c r="R170" s="245">
        <f t="shared" si="69"/>
        <v>0</v>
      </c>
      <c r="S170" s="245">
        <f t="shared" si="79"/>
        <v>39</v>
      </c>
      <c r="T170" s="245">
        <f t="shared" si="80"/>
        <v>0</v>
      </c>
      <c r="U170" s="245">
        <f t="shared" si="70"/>
        <v>0</v>
      </c>
      <c r="V170" s="245">
        <f t="shared" si="81"/>
        <v>0</v>
      </c>
      <c r="W170" s="245">
        <f t="shared" si="82"/>
        <v>0</v>
      </c>
      <c r="X170" s="245">
        <f t="shared" si="67"/>
        <v>0</v>
      </c>
      <c r="Y170" s="246">
        <f t="shared" si="71"/>
        <v>0</v>
      </c>
      <c r="Z170" s="305" t="str">
        <f t="shared" si="83"/>
        <v/>
      </c>
    </row>
    <row r="171" spans="1:26" ht="15.75" customHeight="1">
      <c r="A171" s="243" t="str">
        <f>GLD!B190</f>
        <v>GLD5-Sewing Line -20</v>
      </c>
      <c r="B171" s="418" t="str">
        <f>IF(OR(A171=0,LEFT(A171,2)="Mr",LEFT(A171,2)="Ms",LEFT(A171,3)="Sub",LEFT(A171,5)="Grand",RIGHT(A171,3)="by,"),"",IF(ISERROR(MATCH(A171,'Dept (不許動)'!$S:$S,0)),"NO",""))</f>
        <v/>
      </c>
      <c r="C171" s="243" t="str">
        <f>IF(A171=0,"",IF(ISNA(VLOOKUP(A171,'Dept (不許動)'!$S:$V,2,0)),"",VLOOKUP(A171,'Dept (不許動)'!$S:$V,2,0)))</f>
        <v>DL</v>
      </c>
      <c r="D171" s="243" t="str">
        <f>IF(A171=0,"",IF(ISNA(VLOOKUP(A171,'Dept (不許動)'!$S:$V,3,0)),"",VLOOKUP(A171,'Dept (不許動)'!$S:$V,3,0)))</f>
        <v>Sewing</v>
      </c>
      <c r="E171" s="243">
        <f>IF(A171=0,"",IF(ISNA(VLOOKUP(A171,'Dept (不許動)'!$S:$V,4,0)),"",VLOOKUP(A171,'Dept (不許動)'!$S:$V,4,0)))</f>
        <v>0</v>
      </c>
      <c r="F171" s="244">
        <f>GLD!$BC190</f>
        <v>39</v>
      </c>
      <c r="G171" s="244">
        <f>GLD!$AT190</f>
        <v>0</v>
      </c>
      <c r="H171" s="244">
        <f>GLD!$AV190</f>
        <v>2</v>
      </c>
      <c r="I171" s="243" t="str">
        <f>IF($D171="Embordiary","GLD6",IF(ISNA(VLOOKUP(A171,'GLD分攤(Chad)'!$B$2:$E$572,3,0)),"",(VLOOKUP(A171,'GLD分攤(Chad)'!$B$9:$E$572,3,0))))</f>
        <v>GLD5</v>
      </c>
      <c r="J171" s="245">
        <f t="shared" si="73"/>
        <v>0</v>
      </c>
      <c r="K171" s="245">
        <f t="shared" si="74"/>
        <v>0</v>
      </c>
      <c r="L171" s="245">
        <f t="shared" si="72"/>
        <v>0</v>
      </c>
      <c r="M171" s="245">
        <f t="shared" si="75"/>
        <v>0</v>
      </c>
      <c r="N171" s="245">
        <f t="shared" si="76"/>
        <v>0</v>
      </c>
      <c r="O171" s="245">
        <f t="shared" si="66"/>
        <v>0</v>
      </c>
      <c r="P171" s="245">
        <f t="shared" si="77"/>
        <v>0</v>
      </c>
      <c r="Q171" s="245">
        <f t="shared" si="78"/>
        <v>0</v>
      </c>
      <c r="R171" s="245">
        <f t="shared" si="69"/>
        <v>0</v>
      </c>
      <c r="S171" s="245">
        <f t="shared" si="79"/>
        <v>39</v>
      </c>
      <c r="T171" s="245">
        <f t="shared" si="80"/>
        <v>0</v>
      </c>
      <c r="U171" s="245">
        <f t="shared" si="70"/>
        <v>2</v>
      </c>
      <c r="V171" s="245">
        <f t="shared" si="81"/>
        <v>0</v>
      </c>
      <c r="W171" s="245">
        <f t="shared" si="82"/>
        <v>0</v>
      </c>
      <c r="X171" s="245">
        <f t="shared" si="67"/>
        <v>0</v>
      </c>
      <c r="Y171" s="246">
        <f t="shared" si="71"/>
        <v>0</v>
      </c>
      <c r="Z171" s="305" t="str">
        <f t="shared" si="83"/>
        <v/>
      </c>
    </row>
    <row r="172" spans="1:26" ht="15.75" customHeight="1">
      <c r="A172" s="243" t="str">
        <f>GLD!B191</f>
        <v>GLD6-Sewing Line -01</v>
      </c>
      <c r="B172" s="418" t="str">
        <f>IF(OR(A172=0,LEFT(A172,2)="Mr",LEFT(A172,2)="Ms",LEFT(A172,3)="Sub",LEFT(A172,5)="Grand",RIGHT(A172,3)="by,"),"",IF(ISERROR(MATCH(A172,'Dept (不許動)'!$S:$S,0)),"NO",""))</f>
        <v/>
      </c>
      <c r="C172" s="243" t="str">
        <f>IF(A172=0,"",IF(ISNA(VLOOKUP(A172,'Dept (不許動)'!$S:$V,2,0)),"",VLOOKUP(A172,'Dept (不許動)'!$S:$V,2,0)))</f>
        <v>DL</v>
      </c>
      <c r="D172" s="243" t="str">
        <f>IF(A172=0,"",IF(ISNA(VLOOKUP(A172,'Dept (不許動)'!$S:$V,3,0)),"",VLOOKUP(A172,'Dept (不許動)'!$S:$V,3,0)))</f>
        <v>sewing</v>
      </c>
      <c r="E172" s="243">
        <f>IF(A172=0,"",IF(ISNA(VLOOKUP(A172,'Dept (不許動)'!$S:$V,4,0)),"",VLOOKUP(A172,'Dept (不許動)'!$S:$V,4,0)))</f>
        <v>0</v>
      </c>
      <c r="F172" s="244">
        <f>GLD!$BC191</f>
        <v>38</v>
      </c>
      <c r="G172" s="244">
        <f>GLD!$AT191</f>
        <v>0</v>
      </c>
      <c r="H172" s="244">
        <f>GLD!$AV191</f>
        <v>0</v>
      </c>
      <c r="I172" s="243" t="str">
        <f>IF($D172="Embordiary","GLD6",IF(ISNA(VLOOKUP(A172,'GLD分攤(Chad)'!$B$2:$E$572,3,0)),"",(VLOOKUP(A172,'GLD分攤(Chad)'!$B$9:$E$572,3,0))))</f>
        <v>GLD6</v>
      </c>
      <c r="J172" s="245">
        <f t="shared" si="73"/>
        <v>0</v>
      </c>
      <c r="K172" s="245">
        <f t="shared" si="74"/>
        <v>0</v>
      </c>
      <c r="L172" s="245">
        <f t="shared" si="72"/>
        <v>0</v>
      </c>
      <c r="M172" s="245">
        <f t="shared" si="75"/>
        <v>0</v>
      </c>
      <c r="N172" s="245">
        <f t="shared" si="76"/>
        <v>0</v>
      </c>
      <c r="O172" s="245">
        <f t="shared" si="66"/>
        <v>0</v>
      </c>
      <c r="P172" s="245">
        <f t="shared" si="77"/>
        <v>0</v>
      </c>
      <c r="Q172" s="245">
        <f t="shared" si="78"/>
        <v>0</v>
      </c>
      <c r="R172" s="245">
        <f t="shared" si="69"/>
        <v>0</v>
      </c>
      <c r="S172" s="245">
        <f t="shared" si="79"/>
        <v>0</v>
      </c>
      <c r="T172" s="245">
        <f t="shared" si="80"/>
        <v>0</v>
      </c>
      <c r="U172" s="245">
        <f t="shared" si="70"/>
        <v>0</v>
      </c>
      <c r="V172" s="245">
        <f t="shared" si="81"/>
        <v>38</v>
      </c>
      <c r="W172" s="245">
        <f t="shared" si="82"/>
        <v>0</v>
      </c>
      <c r="X172" s="245">
        <f t="shared" si="67"/>
        <v>0</v>
      </c>
      <c r="Y172" s="246">
        <f t="shared" si="71"/>
        <v>0</v>
      </c>
      <c r="Z172" s="305" t="str">
        <f t="shared" si="83"/>
        <v/>
      </c>
    </row>
    <row r="173" spans="1:26" ht="15.75" customHeight="1">
      <c r="A173" s="243" t="str">
        <f>GLD!B192</f>
        <v>GLD6-Sewing Line -02</v>
      </c>
      <c r="B173" s="418" t="str">
        <f>IF(OR(A173=0,LEFT(A173,2)="Mr",LEFT(A173,2)="Ms",LEFT(A173,3)="Sub",LEFT(A173,5)="Grand",RIGHT(A173,3)="by,"),"",IF(ISERROR(MATCH(A173,'Dept (不許動)'!$S:$S,0)),"NO",""))</f>
        <v/>
      </c>
      <c r="C173" s="243" t="str">
        <f>IF(A173=0,"",IF(ISNA(VLOOKUP(A173,'Dept (不許動)'!$S:$V,2,0)),"",VLOOKUP(A173,'Dept (不許動)'!$S:$V,2,0)))</f>
        <v>DL</v>
      </c>
      <c r="D173" s="243" t="str">
        <f>IF(A173=0,"",IF(ISNA(VLOOKUP(A173,'Dept (不許動)'!$S:$V,3,0)),"",VLOOKUP(A173,'Dept (不許動)'!$S:$V,3,0)))</f>
        <v>sewing</v>
      </c>
      <c r="E173" s="243">
        <f>IF(A173=0,"",IF(ISNA(VLOOKUP(A173,'Dept (不許動)'!$S:$V,4,0)),"",VLOOKUP(A173,'Dept (不許動)'!$S:$V,4,0)))</f>
        <v>0</v>
      </c>
      <c r="F173" s="244">
        <f>GLD!$BC192</f>
        <v>37</v>
      </c>
      <c r="G173" s="244">
        <f>GLD!$AT192</f>
        <v>0</v>
      </c>
      <c r="H173" s="244">
        <f>GLD!$AV192</f>
        <v>0</v>
      </c>
      <c r="I173" s="243" t="str">
        <f>IF($D173="Embordiary","GLD6",IF(ISNA(VLOOKUP(A173,'GLD分攤(Chad)'!$B$2:$E$572,3,0)),"",(VLOOKUP(A173,'GLD分攤(Chad)'!$B$9:$E$572,3,0))))</f>
        <v>GLD6</v>
      </c>
      <c r="J173" s="245">
        <f t="shared" si="73"/>
        <v>0</v>
      </c>
      <c r="K173" s="245">
        <f t="shared" si="74"/>
        <v>0</v>
      </c>
      <c r="L173" s="245">
        <f t="shared" si="72"/>
        <v>0</v>
      </c>
      <c r="M173" s="245">
        <f t="shared" si="75"/>
        <v>0</v>
      </c>
      <c r="N173" s="245">
        <f t="shared" si="76"/>
        <v>0</v>
      </c>
      <c r="O173" s="245">
        <f t="shared" si="66"/>
        <v>0</v>
      </c>
      <c r="P173" s="245">
        <f t="shared" si="77"/>
        <v>0</v>
      </c>
      <c r="Q173" s="245">
        <f t="shared" si="78"/>
        <v>0</v>
      </c>
      <c r="R173" s="245">
        <f t="shared" si="69"/>
        <v>0</v>
      </c>
      <c r="S173" s="245">
        <f t="shared" si="79"/>
        <v>0</v>
      </c>
      <c r="T173" s="245">
        <f t="shared" si="80"/>
        <v>0</v>
      </c>
      <c r="U173" s="245">
        <f t="shared" si="70"/>
        <v>0</v>
      </c>
      <c r="V173" s="245">
        <f t="shared" si="81"/>
        <v>37</v>
      </c>
      <c r="W173" s="245">
        <f t="shared" si="82"/>
        <v>0</v>
      </c>
      <c r="X173" s="245">
        <f t="shared" si="67"/>
        <v>0</v>
      </c>
      <c r="Y173" s="246">
        <f t="shared" si="71"/>
        <v>0</v>
      </c>
      <c r="Z173" s="305" t="str">
        <f t="shared" si="83"/>
        <v/>
      </c>
    </row>
    <row r="174" spans="1:26" ht="15.75" customHeight="1">
      <c r="A174" s="243" t="str">
        <f>GLD!B193</f>
        <v>GLD6-Sewing Line -03</v>
      </c>
      <c r="B174" s="418" t="str">
        <f>IF(OR(A174=0,LEFT(A174,2)="Mr",LEFT(A174,2)="Ms",LEFT(A174,3)="Sub",LEFT(A174,5)="Grand",RIGHT(A174,3)="by,"),"",IF(ISERROR(MATCH(A174,'Dept (不許動)'!$S:$S,0)),"NO",""))</f>
        <v/>
      </c>
      <c r="C174" s="243" t="str">
        <f>IF(A174=0,"",IF(ISNA(VLOOKUP(A174,'Dept (不許動)'!$S:$V,2,0)),"",VLOOKUP(A174,'Dept (不許動)'!$S:$V,2,0)))</f>
        <v>DL</v>
      </c>
      <c r="D174" s="243" t="str">
        <f>IF(A174=0,"",IF(ISNA(VLOOKUP(A174,'Dept (不許動)'!$S:$V,3,0)),"",VLOOKUP(A174,'Dept (不許動)'!$S:$V,3,0)))</f>
        <v>sewing</v>
      </c>
      <c r="E174" s="243">
        <f>IF(A174=0,"",IF(ISNA(VLOOKUP(A174,'Dept (不許動)'!$S:$V,4,0)),"",VLOOKUP(A174,'Dept (不許動)'!$S:$V,4,0)))</f>
        <v>0</v>
      </c>
      <c r="F174" s="244">
        <f>GLD!$BC193</f>
        <v>36</v>
      </c>
      <c r="G174" s="244">
        <f>GLD!$AT193</f>
        <v>0</v>
      </c>
      <c r="H174" s="244">
        <f>GLD!$AV193</f>
        <v>1</v>
      </c>
      <c r="I174" s="243" t="str">
        <f>IF($D174="Embordiary","GLD6",IF(ISNA(VLOOKUP(A174,'GLD分攤(Chad)'!$B$2:$E$572,3,0)),"",(VLOOKUP(A174,'GLD分攤(Chad)'!$B$9:$E$572,3,0))))</f>
        <v>GLD6</v>
      </c>
      <c r="J174" s="245">
        <f t="shared" si="73"/>
        <v>0</v>
      </c>
      <c r="K174" s="245">
        <f t="shared" si="74"/>
        <v>0</v>
      </c>
      <c r="L174" s="245">
        <f t="shared" si="72"/>
        <v>0</v>
      </c>
      <c r="M174" s="245">
        <f t="shared" si="75"/>
        <v>0</v>
      </c>
      <c r="N174" s="245">
        <f t="shared" si="76"/>
        <v>0</v>
      </c>
      <c r="O174" s="245">
        <f t="shared" si="66"/>
        <v>0</v>
      </c>
      <c r="P174" s="245">
        <f t="shared" si="77"/>
        <v>0</v>
      </c>
      <c r="Q174" s="245">
        <f t="shared" si="78"/>
        <v>0</v>
      </c>
      <c r="R174" s="245">
        <f t="shared" si="69"/>
        <v>0</v>
      </c>
      <c r="S174" s="245">
        <f t="shared" si="79"/>
        <v>0</v>
      </c>
      <c r="T174" s="245">
        <f t="shared" si="80"/>
        <v>0</v>
      </c>
      <c r="U174" s="245">
        <f t="shared" si="70"/>
        <v>0</v>
      </c>
      <c r="V174" s="245">
        <f t="shared" si="81"/>
        <v>36</v>
      </c>
      <c r="W174" s="245">
        <f t="shared" si="82"/>
        <v>0</v>
      </c>
      <c r="X174" s="245">
        <f t="shared" si="67"/>
        <v>1</v>
      </c>
      <c r="Y174" s="246">
        <f t="shared" si="71"/>
        <v>0</v>
      </c>
      <c r="Z174" s="305" t="str">
        <f t="shared" si="83"/>
        <v/>
      </c>
    </row>
    <row r="175" spans="1:26" ht="15.75" customHeight="1">
      <c r="A175" s="243" t="str">
        <f>GLD!B194</f>
        <v>GLD6-Sewing Line -04</v>
      </c>
      <c r="B175" s="418" t="str">
        <f>IF(OR(A175=0,LEFT(A175,2)="Mr",LEFT(A175,2)="Ms",LEFT(A175,3)="Sub",LEFT(A175,5)="Grand",RIGHT(A175,3)="by,"),"",IF(ISERROR(MATCH(A175,'Dept (不許動)'!$S:$S,0)),"NO",""))</f>
        <v/>
      </c>
      <c r="C175" s="243" t="str">
        <f>IF(A175=0,"",IF(ISNA(VLOOKUP(A175,'Dept (不許動)'!$S:$V,2,0)),"",VLOOKUP(A175,'Dept (不許動)'!$S:$V,2,0)))</f>
        <v>DL</v>
      </c>
      <c r="D175" s="243" t="str">
        <f>IF(A175=0,"",IF(ISNA(VLOOKUP(A175,'Dept (不許動)'!$S:$V,3,0)),"",VLOOKUP(A175,'Dept (不許動)'!$S:$V,3,0)))</f>
        <v>sewing</v>
      </c>
      <c r="E175" s="243">
        <f>IF(A175=0,"",IF(ISNA(VLOOKUP(A175,'Dept (不許動)'!$S:$V,4,0)),"",VLOOKUP(A175,'Dept (不許動)'!$S:$V,4,0)))</f>
        <v>0</v>
      </c>
      <c r="F175" s="244">
        <f>GLD!$BC194</f>
        <v>38</v>
      </c>
      <c r="G175" s="244">
        <f>GLD!$AT194</f>
        <v>0</v>
      </c>
      <c r="H175" s="244">
        <f>GLD!$AV194</f>
        <v>0</v>
      </c>
      <c r="I175" s="243" t="str">
        <f>IF($D175="Embordiary","GLD6",IF(ISNA(VLOOKUP(A175,'GLD分攤(Chad)'!$B$2:$E$572,3,0)),"",(VLOOKUP(A175,'GLD分攤(Chad)'!$B$9:$E$572,3,0))))</f>
        <v>GLD6</v>
      </c>
      <c r="J175" s="245">
        <f t="shared" si="73"/>
        <v>0</v>
      </c>
      <c r="K175" s="245">
        <f t="shared" si="74"/>
        <v>0</v>
      </c>
      <c r="L175" s="245">
        <f t="shared" si="72"/>
        <v>0</v>
      </c>
      <c r="M175" s="245">
        <f t="shared" si="75"/>
        <v>0</v>
      </c>
      <c r="N175" s="245">
        <f t="shared" si="76"/>
        <v>0</v>
      </c>
      <c r="O175" s="245">
        <f t="shared" si="66"/>
        <v>0</v>
      </c>
      <c r="P175" s="245">
        <f t="shared" si="77"/>
        <v>0</v>
      </c>
      <c r="Q175" s="245">
        <f t="shared" si="78"/>
        <v>0</v>
      </c>
      <c r="R175" s="245">
        <f t="shared" si="69"/>
        <v>0</v>
      </c>
      <c r="S175" s="245">
        <f t="shared" si="79"/>
        <v>0</v>
      </c>
      <c r="T175" s="245">
        <f t="shared" si="80"/>
        <v>0</v>
      </c>
      <c r="U175" s="245">
        <f t="shared" si="70"/>
        <v>0</v>
      </c>
      <c r="V175" s="245">
        <f t="shared" si="81"/>
        <v>38</v>
      </c>
      <c r="W175" s="245">
        <f t="shared" si="82"/>
        <v>0</v>
      </c>
      <c r="X175" s="245">
        <f t="shared" si="67"/>
        <v>0</v>
      </c>
      <c r="Y175" s="246">
        <f t="shared" si="71"/>
        <v>0</v>
      </c>
      <c r="Z175" s="305" t="str">
        <f t="shared" si="83"/>
        <v/>
      </c>
    </row>
    <row r="176" spans="1:26" ht="15.75" customHeight="1">
      <c r="A176" s="243" t="str">
        <f>GLD!B195</f>
        <v>GLD6-Sewing Line -05</v>
      </c>
      <c r="B176" s="418" t="str">
        <f>IF(OR(A176=0,LEFT(A176,2)="Mr",LEFT(A176,2)="Ms",LEFT(A176,3)="Sub",LEFT(A176,5)="Grand",RIGHT(A176,3)="by,"),"",IF(ISERROR(MATCH(A176,'Dept (不許動)'!$S:$S,0)),"NO",""))</f>
        <v/>
      </c>
      <c r="C176" s="243" t="str">
        <f>IF(A176=0,"",IF(ISNA(VLOOKUP(A176,'Dept (不許動)'!$S:$V,2,0)),"",VLOOKUP(A176,'Dept (不許動)'!$S:$V,2,0)))</f>
        <v>DL</v>
      </c>
      <c r="D176" s="243" t="str">
        <f>IF(A176=0,"",IF(ISNA(VLOOKUP(A176,'Dept (不許動)'!$S:$V,3,0)),"",VLOOKUP(A176,'Dept (不許動)'!$S:$V,3,0)))</f>
        <v>sewing</v>
      </c>
      <c r="E176" s="243">
        <f>IF(A176=0,"",IF(ISNA(VLOOKUP(A176,'Dept (不許動)'!$S:$V,4,0)),"",VLOOKUP(A176,'Dept (不許動)'!$S:$V,4,0)))</f>
        <v>0</v>
      </c>
      <c r="F176" s="244">
        <f>GLD!$BC195</f>
        <v>36</v>
      </c>
      <c r="G176" s="244">
        <f>GLD!$AT195</f>
        <v>0</v>
      </c>
      <c r="H176" s="244">
        <f>GLD!$AV195</f>
        <v>1</v>
      </c>
      <c r="I176" s="243" t="str">
        <f>IF($D176="Embordiary","GLD6",IF(ISNA(VLOOKUP(A176,'GLD分攤(Chad)'!$B$2:$E$572,3,0)),"",(VLOOKUP(A176,'GLD分攤(Chad)'!$B$9:$E$572,3,0))))</f>
        <v>GLD6</v>
      </c>
      <c r="J176" s="245">
        <f t="shared" si="73"/>
        <v>0</v>
      </c>
      <c r="K176" s="245">
        <f t="shared" si="74"/>
        <v>0</v>
      </c>
      <c r="L176" s="245">
        <f t="shared" si="72"/>
        <v>0</v>
      </c>
      <c r="M176" s="245">
        <f t="shared" si="75"/>
        <v>0</v>
      </c>
      <c r="N176" s="245">
        <f t="shared" si="76"/>
        <v>0</v>
      </c>
      <c r="O176" s="245">
        <f t="shared" si="66"/>
        <v>0</v>
      </c>
      <c r="P176" s="245">
        <f t="shared" si="77"/>
        <v>0</v>
      </c>
      <c r="Q176" s="245">
        <f t="shared" si="78"/>
        <v>0</v>
      </c>
      <c r="R176" s="245">
        <f t="shared" si="69"/>
        <v>0</v>
      </c>
      <c r="S176" s="245">
        <f t="shared" si="79"/>
        <v>0</v>
      </c>
      <c r="T176" s="245">
        <f t="shared" si="80"/>
        <v>0</v>
      </c>
      <c r="U176" s="245">
        <f t="shared" si="70"/>
        <v>0</v>
      </c>
      <c r="V176" s="245">
        <f t="shared" si="81"/>
        <v>36</v>
      </c>
      <c r="W176" s="245">
        <f t="shared" si="82"/>
        <v>0</v>
      </c>
      <c r="X176" s="245">
        <f t="shared" si="67"/>
        <v>1</v>
      </c>
      <c r="Y176" s="246">
        <f t="shared" si="71"/>
        <v>0</v>
      </c>
      <c r="Z176" s="305" t="str">
        <f t="shared" si="83"/>
        <v/>
      </c>
    </row>
    <row r="177" spans="1:26" ht="15.75" customHeight="1">
      <c r="A177" s="243" t="str">
        <f>GLD!B196</f>
        <v>GLD6-Sewing Line -06</v>
      </c>
      <c r="B177" s="418" t="str">
        <f>IF(OR(A177=0,LEFT(A177,2)="Mr",LEFT(A177,2)="Ms",LEFT(A177,3)="Sub",LEFT(A177,5)="Grand",RIGHT(A177,3)="by,"),"",IF(ISERROR(MATCH(A177,'Dept (不許動)'!$S:$S,0)),"NO",""))</f>
        <v/>
      </c>
      <c r="C177" s="243" t="str">
        <f>IF(A177=0,"",IF(ISNA(VLOOKUP(A177,'Dept (不許動)'!$S:$V,2,0)),"",VLOOKUP(A177,'Dept (不許動)'!$S:$V,2,0)))</f>
        <v>DL</v>
      </c>
      <c r="D177" s="243" t="str">
        <f>IF(A177=0,"",IF(ISNA(VLOOKUP(A177,'Dept (不許動)'!$S:$V,3,0)),"",VLOOKUP(A177,'Dept (不許動)'!$S:$V,3,0)))</f>
        <v>sewing</v>
      </c>
      <c r="E177" s="243">
        <f>IF(A177=0,"",IF(ISNA(VLOOKUP(A177,'Dept (不許動)'!$S:$V,4,0)),"",VLOOKUP(A177,'Dept (不許動)'!$S:$V,4,0)))</f>
        <v>0</v>
      </c>
      <c r="F177" s="244">
        <f>GLD!$BC196</f>
        <v>37</v>
      </c>
      <c r="G177" s="244">
        <f>GLD!$AT196</f>
        <v>0</v>
      </c>
      <c r="H177" s="244">
        <f>GLD!$AV196</f>
        <v>1</v>
      </c>
      <c r="I177" s="243" t="str">
        <f>IF($D177="Embordiary","GLD6",IF(ISNA(VLOOKUP(A177,'GLD分攤(Chad)'!$B$2:$E$572,3,0)),"",(VLOOKUP(A177,'GLD分攤(Chad)'!$B$9:$E$572,3,0))))</f>
        <v>GLD6</v>
      </c>
      <c r="J177" s="245">
        <f t="shared" si="73"/>
        <v>0</v>
      </c>
      <c r="K177" s="245">
        <f t="shared" si="74"/>
        <v>0</v>
      </c>
      <c r="L177" s="245">
        <f t="shared" si="72"/>
        <v>0</v>
      </c>
      <c r="M177" s="245">
        <f t="shared" si="75"/>
        <v>0</v>
      </c>
      <c r="N177" s="245">
        <f t="shared" si="76"/>
        <v>0</v>
      </c>
      <c r="O177" s="245">
        <f t="shared" si="66"/>
        <v>0</v>
      </c>
      <c r="P177" s="245">
        <f t="shared" si="77"/>
        <v>0</v>
      </c>
      <c r="Q177" s="245">
        <f t="shared" si="78"/>
        <v>0</v>
      </c>
      <c r="R177" s="245">
        <f t="shared" si="69"/>
        <v>0</v>
      </c>
      <c r="S177" s="245">
        <f t="shared" si="79"/>
        <v>0</v>
      </c>
      <c r="T177" s="245">
        <f t="shared" si="80"/>
        <v>0</v>
      </c>
      <c r="U177" s="245">
        <f t="shared" si="70"/>
        <v>0</v>
      </c>
      <c r="V177" s="245">
        <f t="shared" si="81"/>
        <v>37</v>
      </c>
      <c r="W177" s="245">
        <f t="shared" si="82"/>
        <v>0</v>
      </c>
      <c r="X177" s="245">
        <f t="shared" si="67"/>
        <v>1</v>
      </c>
      <c r="Y177" s="246">
        <f t="shared" si="71"/>
        <v>0</v>
      </c>
      <c r="Z177" s="305" t="str">
        <f t="shared" si="83"/>
        <v/>
      </c>
    </row>
    <row r="178" spans="1:26" ht="15.75" customHeight="1">
      <c r="A178" s="243" t="str">
        <f>GLD!B197</f>
        <v>GLD6-Sewing Line -07</v>
      </c>
      <c r="B178" s="418" t="str">
        <f>IF(OR(A178=0,LEFT(A178,2)="Mr",LEFT(A178,2)="Ms",LEFT(A178,3)="Sub",LEFT(A178,5)="Grand",RIGHT(A178,3)="by,"),"",IF(ISERROR(MATCH(A178,'Dept (不許動)'!$S:$S,0)),"NO",""))</f>
        <v/>
      </c>
      <c r="C178" s="243" t="str">
        <f>IF(A178=0,"",IF(ISNA(VLOOKUP(A178,'Dept (不許動)'!$S:$V,2,0)),"",VLOOKUP(A178,'Dept (不許動)'!$S:$V,2,0)))</f>
        <v>DL</v>
      </c>
      <c r="D178" s="243" t="str">
        <f>IF(A178=0,"",IF(ISNA(VLOOKUP(A178,'Dept (不許動)'!$S:$V,3,0)),"",VLOOKUP(A178,'Dept (不許動)'!$S:$V,3,0)))</f>
        <v>sewing</v>
      </c>
      <c r="E178" s="243">
        <f>IF(A178=0,"",IF(ISNA(VLOOKUP(A178,'Dept (不許動)'!$S:$V,4,0)),"",VLOOKUP(A178,'Dept (不許動)'!$S:$V,4,0)))</f>
        <v>0</v>
      </c>
      <c r="F178" s="244">
        <f>GLD!$BC197</f>
        <v>37</v>
      </c>
      <c r="G178" s="244">
        <f>GLD!$AT197</f>
        <v>0</v>
      </c>
      <c r="H178" s="244">
        <f>GLD!$AV197</f>
        <v>0</v>
      </c>
      <c r="I178" s="243" t="str">
        <f>IF($D178="Embordiary","GLD6",IF(ISNA(VLOOKUP(A178,'GLD分攤(Chad)'!$B$2:$E$572,3,0)),"",(VLOOKUP(A178,'GLD分攤(Chad)'!$B$9:$E$572,3,0))))</f>
        <v>GLD6</v>
      </c>
      <c r="J178" s="245">
        <f t="shared" si="73"/>
        <v>0</v>
      </c>
      <c r="K178" s="245">
        <f t="shared" si="74"/>
        <v>0</v>
      </c>
      <c r="L178" s="245">
        <f t="shared" si="72"/>
        <v>0</v>
      </c>
      <c r="M178" s="245">
        <f t="shared" si="75"/>
        <v>0</v>
      </c>
      <c r="N178" s="245">
        <f t="shared" si="76"/>
        <v>0</v>
      </c>
      <c r="O178" s="245">
        <f t="shared" si="66"/>
        <v>0</v>
      </c>
      <c r="P178" s="245">
        <f t="shared" si="77"/>
        <v>0</v>
      </c>
      <c r="Q178" s="245">
        <f t="shared" si="78"/>
        <v>0</v>
      </c>
      <c r="R178" s="245">
        <f t="shared" si="69"/>
        <v>0</v>
      </c>
      <c r="S178" s="245">
        <f t="shared" si="79"/>
        <v>0</v>
      </c>
      <c r="T178" s="245">
        <f t="shared" si="80"/>
        <v>0</v>
      </c>
      <c r="U178" s="245">
        <f t="shared" si="70"/>
        <v>0</v>
      </c>
      <c r="V178" s="245">
        <f t="shared" si="81"/>
        <v>37</v>
      </c>
      <c r="W178" s="245">
        <f t="shared" si="82"/>
        <v>0</v>
      </c>
      <c r="X178" s="245">
        <f t="shared" si="67"/>
        <v>0</v>
      </c>
      <c r="Y178" s="246">
        <f t="shared" si="71"/>
        <v>0</v>
      </c>
      <c r="Z178" s="305" t="str">
        <f t="shared" si="83"/>
        <v/>
      </c>
    </row>
    <row r="179" spans="1:26" ht="15.75" customHeight="1">
      <c r="A179" s="243" t="str">
        <f>GLD!B198</f>
        <v>GLD6-Sewing Line -08</v>
      </c>
      <c r="B179" s="418" t="str">
        <f>IF(OR(A179=0,LEFT(A179,2)="Mr",LEFT(A179,2)="Ms",LEFT(A179,3)="Sub",LEFT(A179,5)="Grand",RIGHT(A179,3)="by,"),"",IF(ISERROR(MATCH(A179,'Dept (不許動)'!$S:$S,0)),"NO",""))</f>
        <v/>
      </c>
      <c r="C179" s="243" t="str">
        <f>IF(A179=0,"",IF(ISNA(VLOOKUP(A179,'Dept (不許動)'!$S:$V,2,0)),"",VLOOKUP(A179,'Dept (不許動)'!$S:$V,2,0)))</f>
        <v>DL</v>
      </c>
      <c r="D179" s="243" t="str">
        <f>IF(A179=0,"",IF(ISNA(VLOOKUP(A179,'Dept (不許動)'!$S:$V,3,0)),"",VLOOKUP(A179,'Dept (不許動)'!$S:$V,3,0)))</f>
        <v>sewing</v>
      </c>
      <c r="E179" s="243">
        <f>IF(A179=0,"",IF(ISNA(VLOOKUP(A179,'Dept (不許動)'!$S:$V,4,0)),"",VLOOKUP(A179,'Dept (不許動)'!$S:$V,4,0)))</f>
        <v>0</v>
      </c>
      <c r="F179" s="244">
        <f>GLD!$BC198</f>
        <v>39</v>
      </c>
      <c r="G179" s="244">
        <f>GLD!$AT198</f>
        <v>0</v>
      </c>
      <c r="H179" s="244">
        <f>GLD!$AV198</f>
        <v>0</v>
      </c>
      <c r="I179" s="243" t="str">
        <f>IF($D179="Embordiary","GLD6",IF(ISNA(VLOOKUP(A179,'GLD分攤(Chad)'!$B$2:$E$572,3,0)),"",(VLOOKUP(A179,'GLD分攤(Chad)'!$B$9:$E$572,3,0))))</f>
        <v>GLD6</v>
      </c>
      <c r="J179" s="245">
        <f t="shared" si="73"/>
        <v>0</v>
      </c>
      <c r="K179" s="245">
        <f t="shared" si="74"/>
        <v>0</v>
      </c>
      <c r="L179" s="245">
        <f t="shared" si="72"/>
        <v>0</v>
      </c>
      <c r="M179" s="245">
        <f t="shared" si="75"/>
        <v>0</v>
      </c>
      <c r="N179" s="245">
        <f t="shared" si="76"/>
        <v>0</v>
      </c>
      <c r="O179" s="245">
        <f t="shared" si="66"/>
        <v>0</v>
      </c>
      <c r="P179" s="245">
        <f t="shared" si="77"/>
        <v>0</v>
      </c>
      <c r="Q179" s="245">
        <f t="shared" si="78"/>
        <v>0</v>
      </c>
      <c r="R179" s="245">
        <f t="shared" si="69"/>
        <v>0</v>
      </c>
      <c r="S179" s="245">
        <f t="shared" si="79"/>
        <v>0</v>
      </c>
      <c r="T179" s="245">
        <f t="shared" si="80"/>
        <v>0</v>
      </c>
      <c r="U179" s="245">
        <f t="shared" si="70"/>
        <v>0</v>
      </c>
      <c r="V179" s="245">
        <f t="shared" si="81"/>
        <v>39</v>
      </c>
      <c r="W179" s="245">
        <f t="shared" si="82"/>
        <v>0</v>
      </c>
      <c r="X179" s="245">
        <f t="shared" si="67"/>
        <v>0</v>
      </c>
      <c r="Y179" s="246">
        <f t="shared" si="71"/>
        <v>0</v>
      </c>
      <c r="Z179" s="305" t="str">
        <f t="shared" si="83"/>
        <v/>
      </c>
    </row>
    <row r="180" spans="1:26" ht="15.75" customHeight="1">
      <c r="A180" s="243" t="str">
        <f>GLD!B199</f>
        <v>GLD6-Sewing Line -09</v>
      </c>
      <c r="B180" s="418" t="str">
        <f>IF(OR(A180=0,LEFT(A180,2)="Mr",LEFT(A180,2)="Ms",LEFT(A180,3)="Sub",LEFT(A180,5)="Grand",RIGHT(A180,3)="by,"),"",IF(ISERROR(MATCH(A180,'Dept (不許動)'!$S:$S,0)),"NO",""))</f>
        <v/>
      </c>
      <c r="C180" s="243" t="str">
        <f>IF(A180=0,"",IF(ISNA(VLOOKUP(A180,'Dept (不許動)'!$S:$V,2,0)),"",VLOOKUP(A180,'Dept (不許動)'!$S:$V,2,0)))</f>
        <v>DL</v>
      </c>
      <c r="D180" s="243" t="str">
        <f>IF(A180=0,"",IF(ISNA(VLOOKUP(A180,'Dept (不許動)'!$S:$V,3,0)),"",VLOOKUP(A180,'Dept (不許動)'!$S:$V,3,0)))</f>
        <v>sewing</v>
      </c>
      <c r="E180" s="243">
        <f>IF(A180=0,"",IF(ISNA(VLOOKUP(A180,'Dept (不許動)'!$S:$V,4,0)),"",VLOOKUP(A180,'Dept (不許動)'!$S:$V,4,0)))</f>
        <v>0</v>
      </c>
      <c r="F180" s="244">
        <f>GLD!$BC199</f>
        <v>37</v>
      </c>
      <c r="G180" s="244">
        <f>GLD!$AT199</f>
        <v>0</v>
      </c>
      <c r="H180" s="244">
        <f>GLD!$AV199</f>
        <v>0</v>
      </c>
      <c r="I180" s="243" t="str">
        <f>IF($D180="Embordiary","GLD6",IF(ISNA(VLOOKUP(A180,'GLD分攤(Chad)'!$B$2:$E$572,3,0)),"",(VLOOKUP(A180,'GLD分攤(Chad)'!$B$9:$E$572,3,0))))</f>
        <v>GLD6</v>
      </c>
      <c r="J180" s="245">
        <f t="shared" si="73"/>
        <v>0</v>
      </c>
      <c r="K180" s="245">
        <f t="shared" si="74"/>
        <v>0</v>
      </c>
      <c r="L180" s="245">
        <f t="shared" si="72"/>
        <v>0</v>
      </c>
      <c r="M180" s="245">
        <f t="shared" si="75"/>
        <v>0</v>
      </c>
      <c r="N180" s="245">
        <f t="shared" si="76"/>
        <v>0</v>
      </c>
      <c r="O180" s="245">
        <f t="shared" si="66"/>
        <v>0</v>
      </c>
      <c r="P180" s="245">
        <f t="shared" si="77"/>
        <v>0</v>
      </c>
      <c r="Q180" s="245">
        <f t="shared" si="78"/>
        <v>0</v>
      </c>
      <c r="R180" s="245">
        <f t="shared" si="69"/>
        <v>0</v>
      </c>
      <c r="S180" s="245">
        <f t="shared" si="79"/>
        <v>0</v>
      </c>
      <c r="T180" s="245">
        <f t="shared" si="80"/>
        <v>0</v>
      </c>
      <c r="U180" s="245">
        <f t="shared" si="70"/>
        <v>0</v>
      </c>
      <c r="V180" s="245">
        <f t="shared" si="81"/>
        <v>37</v>
      </c>
      <c r="W180" s="245">
        <f t="shared" si="82"/>
        <v>0</v>
      </c>
      <c r="X180" s="245">
        <f t="shared" si="67"/>
        <v>0</v>
      </c>
      <c r="Y180" s="246">
        <f t="shared" si="71"/>
        <v>0</v>
      </c>
      <c r="Z180" s="305" t="str">
        <f t="shared" si="83"/>
        <v/>
      </c>
    </row>
    <row r="181" spans="1:26" ht="15.75" customHeight="1">
      <c r="A181" s="243" t="str">
        <f>GLD!B200</f>
        <v>GLD6-Sewing Line -10</v>
      </c>
      <c r="B181" s="418" t="str">
        <f>IF(OR(A181=0,LEFT(A181,2)="Mr",LEFT(A181,2)="Ms",LEFT(A181,3)="Sub",LEFT(A181,5)="Grand",RIGHT(A181,3)="by,"),"",IF(ISERROR(MATCH(A181,'Dept (不許動)'!$S:$S,0)),"NO",""))</f>
        <v/>
      </c>
      <c r="C181" s="243" t="str">
        <f>IF(A181=0,"",IF(ISNA(VLOOKUP(A181,'Dept (不許動)'!$S:$V,2,0)),"",VLOOKUP(A181,'Dept (不許動)'!$S:$V,2,0)))</f>
        <v>DL</v>
      </c>
      <c r="D181" s="243" t="str">
        <f>IF(A181=0,"",IF(ISNA(VLOOKUP(A181,'Dept (不許動)'!$S:$V,3,0)),"",VLOOKUP(A181,'Dept (不許動)'!$S:$V,3,0)))</f>
        <v>sewing</v>
      </c>
      <c r="E181" s="243">
        <f>IF(A181=0,"",IF(ISNA(VLOOKUP(A181,'Dept (不許動)'!$S:$V,4,0)),"",VLOOKUP(A181,'Dept (不許動)'!$S:$V,4,0)))</f>
        <v>0</v>
      </c>
      <c r="F181" s="244">
        <f>GLD!$BC200</f>
        <v>38</v>
      </c>
      <c r="G181" s="244">
        <f>GLD!$AT200</f>
        <v>0</v>
      </c>
      <c r="H181" s="244">
        <f>GLD!$AV200</f>
        <v>1</v>
      </c>
      <c r="I181" s="243" t="str">
        <f>IF($D181="Embordiary","GLD6",IF(ISNA(VLOOKUP(A181,'GLD分攤(Chad)'!$B$2:$E$572,3,0)),"",(VLOOKUP(A181,'GLD分攤(Chad)'!$B$9:$E$572,3,0))))</f>
        <v>GLD6</v>
      </c>
      <c r="J181" s="245">
        <f t="shared" si="73"/>
        <v>0</v>
      </c>
      <c r="K181" s="245">
        <f t="shared" si="74"/>
        <v>0</v>
      </c>
      <c r="L181" s="245">
        <f t="shared" si="72"/>
        <v>0</v>
      </c>
      <c r="M181" s="245">
        <f t="shared" si="75"/>
        <v>0</v>
      </c>
      <c r="N181" s="245">
        <f t="shared" si="76"/>
        <v>0</v>
      </c>
      <c r="O181" s="245">
        <f t="shared" si="66"/>
        <v>0</v>
      </c>
      <c r="P181" s="245">
        <f t="shared" si="77"/>
        <v>0</v>
      </c>
      <c r="Q181" s="245">
        <f t="shared" si="78"/>
        <v>0</v>
      </c>
      <c r="R181" s="245">
        <f t="shared" si="69"/>
        <v>0</v>
      </c>
      <c r="S181" s="245">
        <f t="shared" si="79"/>
        <v>0</v>
      </c>
      <c r="T181" s="245">
        <f t="shared" si="80"/>
        <v>0</v>
      </c>
      <c r="U181" s="245">
        <f t="shared" si="70"/>
        <v>0</v>
      </c>
      <c r="V181" s="245">
        <f t="shared" si="81"/>
        <v>38</v>
      </c>
      <c r="W181" s="245">
        <f t="shared" si="82"/>
        <v>0</v>
      </c>
      <c r="X181" s="245">
        <f t="shared" si="67"/>
        <v>1</v>
      </c>
      <c r="Y181" s="246">
        <f t="shared" si="71"/>
        <v>0</v>
      </c>
      <c r="Z181" s="305" t="str">
        <f t="shared" si="83"/>
        <v/>
      </c>
    </row>
    <row r="182" spans="1:26" ht="15.75" customHeight="1">
      <c r="A182" s="243" t="str">
        <f>GLD!B201</f>
        <v>GLD6-Sewing Line -11</v>
      </c>
      <c r="B182" s="418" t="str">
        <f>IF(OR(A182=0,LEFT(A182,2)="Mr",LEFT(A182,2)="Ms",LEFT(A182,3)="Sub",LEFT(A182,5)="Grand",RIGHT(A182,3)="by,"),"",IF(ISERROR(MATCH(A182,'Dept (不許動)'!$S:$S,0)),"NO",""))</f>
        <v/>
      </c>
      <c r="C182" s="243" t="str">
        <f>IF(A182=0,"",IF(ISNA(VLOOKUP(A182,'Dept (不許動)'!$S:$V,2,0)),"",VLOOKUP(A182,'Dept (不許動)'!$S:$V,2,0)))</f>
        <v>DL</v>
      </c>
      <c r="D182" s="243" t="str">
        <f>IF(A182=0,"",IF(ISNA(VLOOKUP(A182,'Dept (不許動)'!$S:$V,3,0)),"",VLOOKUP(A182,'Dept (不許動)'!$S:$V,3,0)))</f>
        <v>sewing</v>
      </c>
      <c r="E182" s="243">
        <f>IF(A182=0,"",IF(ISNA(VLOOKUP(A182,'Dept (不許動)'!$S:$V,4,0)),"",VLOOKUP(A182,'Dept (不許動)'!$S:$V,4,0)))</f>
        <v>0</v>
      </c>
      <c r="F182" s="244">
        <f>GLD!$BC201</f>
        <v>31</v>
      </c>
      <c r="G182" s="244">
        <f>GLD!$AT201</f>
        <v>0</v>
      </c>
      <c r="H182" s="244">
        <f>GLD!$AV201</f>
        <v>2</v>
      </c>
      <c r="I182" s="243" t="str">
        <f>IF($D182="Embordiary","GLD6",IF(ISNA(VLOOKUP(A182,'GLD分攤(Chad)'!$B$2:$E$572,3,0)),"",(VLOOKUP(A182,'GLD分攤(Chad)'!$B$9:$E$572,3,0))))</f>
        <v>GLD6</v>
      </c>
      <c r="J182" s="245">
        <f t="shared" si="73"/>
        <v>0</v>
      </c>
      <c r="K182" s="245">
        <f t="shared" si="74"/>
        <v>0</v>
      </c>
      <c r="L182" s="245">
        <f t="shared" si="72"/>
        <v>0</v>
      </c>
      <c r="M182" s="245">
        <f t="shared" si="75"/>
        <v>0</v>
      </c>
      <c r="N182" s="245">
        <f t="shared" si="76"/>
        <v>0</v>
      </c>
      <c r="O182" s="245">
        <f t="shared" si="66"/>
        <v>0</v>
      </c>
      <c r="P182" s="245">
        <f t="shared" si="77"/>
        <v>0</v>
      </c>
      <c r="Q182" s="245">
        <f t="shared" si="78"/>
        <v>0</v>
      </c>
      <c r="R182" s="245">
        <f t="shared" si="69"/>
        <v>0</v>
      </c>
      <c r="S182" s="245">
        <f t="shared" si="79"/>
        <v>0</v>
      </c>
      <c r="T182" s="245">
        <f t="shared" si="80"/>
        <v>0</v>
      </c>
      <c r="U182" s="245">
        <f t="shared" si="70"/>
        <v>0</v>
      </c>
      <c r="V182" s="245">
        <f t="shared" si="81"/>
        <v>31</v>
      </c>
      <c r="W182" s="245">
        <f t="shared" si="82"/>
        <v>0</v>
      </c>
      <c r="X182" s="245">
        <f t="shared" si="67"/>
        <v>2</v>
      </c>
      <c r="Y182" s="246">
        <f t="shared" si="71"/>
        <v>0</v>
      </c>
      <c r="Z182" s="305" t="str">
        <f t="shared" si="83"/>
        <v/>
      </c>
    </row>
    <row r="183" spans="1:26" ht="15.75" customHeight="1">
      <c r="A183" s="243" t="str">
        <f>GLD!B202</f>
        <v>GLD6-Sewing Line -12</v>
      </c>
      <c r="B183" s="418" t="str">
        <f>IF(OR(A183=0,LEFT(A183,2)="Mr",LEFT(A183,2)="Ms",LEFT(A183,3)="Sub",LEFT(A183,5)="Grand",RIGHT(A183,3)="by,"),"",IF(ISERROR(MATCH(A183,'Dept (不許動)'!$S:$S,0)),"NO",""))</f>
        <v/>
      </c>
      <c r="C183" s="243" t="str">
        <f>IF(A183=0,"",IF(ISNA(VLOOKUP(A183,'Dept (不許動)'!$S:$V,2,0)),"",VLOOKUP(A183,'Dept (不許動)'!$S:$V,2,0)))</f>
        <v>DL</v>
      </c>
      <c r="D183" s="243" t="str">
        <f>IF(A183=0,"",IF(ISNA(VLOOKUP(A183,'Dept (不許動)'!$S:$V,3,0)),"",VLOOKUP(A183,'Dept (不許動)'!$S:$V,3,0)))</f>
        <v>sewing</v>
      </c>
      <c r="E183" s="243">
        <f>IF(A183=0,"",IF(ISNA(VLOOKUP(A183,'Dept (不許動)'!$S:$V,4,0)),"",VLOOKUP(A183,'Dept (不許動)'!$S:$V,4,0)))</f>
        <v>0</v>
      </c>
      <c r="F183" s="244">
        <f>GLD!$BC202</f>
        <v>38</v>
      </c>
      <c r="G183" s="244">
        <f>GLD!$AT202</f>
        <v>0</v>
      </c>
      <c r="H183" s="244">
        <f>GLD!$AV202</f>
        <v>0</v>
      </c>
      <c r="I183" s="243" t="str">
        <f>IF($D183="Embordiary","GLD6",IF(ISNA(VLOOKUP(A183,'GLD分攤(Chad)'!$B$2:$E$572,3,0)),"",(VLOOKUP(A183,'GLD分攤(Chad)'!$B$9:$E$572,3,0))))</f>
        <v>GLD6</v>
      </c>
      <c r="J183" s="245">
        <f t="shared" si="73"/>
        <v>0</v>
      </c>
      <c r="K183" s="245">
        <f t="shared" si="74"/>
        <v>0</v>
      </c>
      <c r="L183" s="245">
        <f t="shared" si="72"/>
        <v>0</v>
      </c>
      <c r="M183" s="245">
        <f t="shared" si="75"/>
        <v>0</v>
      </c>
      <c r="N183" s="245">
        <f t="shared" si="76"/>
        <v>0</v>
      </c>
      <c r="O183" s="245">
        <f t="shared" si="66"/>
        <v>0</v>
      </c>
      <c r="P183" s="245">
        <f t="shared" si="77"/>
        <v>0</v>
      </c>
      <c r="Q183" s="245">
        <f t="shared" si="78"/>
        <v>0</v>
      </c>
      <c r="R183" s="245">
        <f t="shared" si="69"/>
        <v>0</v>
      </c>
      <c r="S183" s="245">
        <f t="shared" si="79"/>
        <v>0</v>
      </c>
      <c r="T183" s="245">
        <f t="shared" si="80"/>
        <v>0</v>
      </c>
      <c r="U183" s="245">
        <f t="shared" si="70"/>
        <v>0</v>
      </c>
      <c r="V183" s="245">
        <f t="shared" si="81"/>
        <v>38</v>
      </c>
      <c r="W183" s="245">
        <f t="shared" si="82"/>
        <v>0</v>
      </c>
      <c r="X183" s="245">
        <f t="shared" si="67"/>
        <v>0</v>
      </c>
      <c r="Y183" s="246">
        <f t="shared" si="71"/>
        <v>0</v>
      </c>
      <c r="Z183" s="305" t="str">
        <f t="shared" si="83"/>
        <v/>
      </c>
    </row>
    <row r="184" spans="1:26" ht="15.75" customHeight="1">
      <c r="A184" s="243" t="str">
        <f>GLD!B203</f>
        <v>GLD6-Sewing Line -13</v>
      </c>
      <c r="B184" s="418" t="str">
        <f>IF(OR(A184=0,LEFT(A184,2)="Mr",LEFT(A184,2)="Ms",LEFT(A184,3)="Sub",LEFT(A184,5)="Grand",RIGHT(A184,3)="by,"),"",IF(ISERROR(MATCH(A184,'Dept (不許動)'!$S:$S,0)),"NO",""))</f>
        <v/>
      </c>
      <c r="C184" s="243" t="str">
        <f>IF(A184=0,"",IF(ISNA(VLOOKUP(A184,'Dept (不許動)'!$S:$V,2,0)),"",VLOOKUP(A184,'Dept (不許動)'!$S:$V,2,0)))</f>
        <v>DL</v>
      </c>
      <c r="D184" s="243" t="str">
        <f>IF(A184=0,"",IF(ISNA(VLOOKUP(A184,'Dept (不許動)'!$S:$V,3,0)),"",VLOOKUP(A184,'Dept (不許動)'!$S:$V,3,0)))</f>
        <v>sewing</v>
      </c>
      <c r="E184" s="243">
        <f>IF(A184=0,"",IF(ISNA(VLOOKUP(A184,'Dept (不許動)'!$S:$V,4,0)),"",VLOOKUP(A184,'Dept (不許動)'!$S:$V,4,0)))</f>
        <v>0</v>
      </c>
      <c r="F184" s="244">
        <f>GLD!$BC203</f>
        <v>36</v>
      </c>
      <c r="G184" s="244">
        <f>GLD!$AT203</f>
        <v>0</v>
      </c>
      <c r="H184" s="244">
        <f>GLD!$AV203</f>
        <v>1</v>
      </c>
      <c r="I184" s="243" t="str">
        <f>IF($D184="Embordiary","GLD6",IF(ISNA(VLOOKUP(A184,'GLD分攤(Chad)'!$B$2:$E$572,3,0)),"",(VLOOKUP(A184,'GLD分攤(Chad)'!$B$9:$E$572,3,0))))</f>
        <v>GLD6</v>
      </c>
      <c r="J184" s="245">
        <f t="shared" si="73"/>
        <v>0</v>
      </c>
      <c r="K184" s="245">
        <f t="shared" si="74"/>
        <v>0</v>
      </c>
      <c r="L184" s="245">
        <f t="shared" si="72"/>
        <v>0</v>
      </c>
      <c r="M184" s="245">
        <f t="shared" si="75"/>
        <v>0</v>
      </c>
      <c r="N184" s="245">
        <f t="shared" si="76"/>
        <v>0</v>
      </c>
      <c r="O184" s="245">
        <f t="shared" si="66"/>
        <v>0</v>
      </c>
      <c r="P184" s="245">
        <f t="shared" si="77"/>
        <v>0</v>
      </c>
      <c r="Q184" s="245">
        <f t="shared" si="78"/>
        <v>0</v>
      </c>
      <c r="R184" s="245">
        <f t="shared" si="69"/>
        <v>0</v>
      </c>
      <c r="S184" s="245">
        <f t="shared" si="79"/>
        <v>0</v>
      </c>
      <c r="T184" s="245">
        <f t="shared" si="80"/>
        <v>0</v>
      </c>
      <c r="U184" s="245">
        <f t="shared" si="70"/>
        <v>0</v>
      </c>
      <c r="V184" s="245">
        <f t="shared" si="81"/>
        <v>36</v>
      </c>
      <c r="W184" s="245">
        <f t="shared" si="82"/>
        <v>0</v>
      </c>
      <c r="X184" s="245">
        <f t="shared" si="67"/>
        <v>1</v>
      </c>
      <c r="Y184" s="246">
        <f t="shared" si="71"/>
        <v>0</v>
      </c>
      <c r="Z184" s="305" t="str">
        <f t="shared" si="83"/>
        <v/>
      </c>
    </row>
    <row r="185" spans="1:26" ht="15.75" customHeight="1">
      <c r="A185" s="243" t="str">
        <f>GLD!B204</f>
        <v>GLD6-Sewing Line -14</v>
      </c>
      <c r="B185" s="418" t="str">
        <f>IF(OR(A185=0,LEFT(A185,2)="Mr",LEFT(A185,2)="Ms",LEFT(A185,3)="Sub",LEFT(A185,5)="Grand",RIGHT(A185,3)="by,"),"",IF(ISERROR(MATCH(A185,'Dept (不許動)'!$S:$S,0)),"NO",""))</f>
        <v/>
      </c>
      <c r="C185" s="243" t="str">
        <f>IF(A185=0,"",IF(ISNA(VLOOKUP(A185,'Dept (不許動)'!$S:$V,2,0)),"",VLOOKUP(A185,'Dept (不許動)'!$S:$V,2,0)))</f>
        <v>DL</v>
      </c>
      <c r="D185" s="243" t="str">
        <f>IF(A185=0,"",IF(ISNA(VLOOKUP(A185,'Dept (不許動)'!$S:$V,3,0)),"",VLOOKUP(A185,'Dept (不許動)'!$S:$V,3,0)))</f>
        <v>sewing</v>
      </c>
      <c r="E185" s="243">
        <f>IF(A185=0,"",IF(ISNA(VLOOKUP(A185,'Dept (不許動)'!$S:$V,4,0)),"",VLOOKUP(A185,'Dept (不許動)'!$S:$V,4,0)))</f>
        <v>0</v>
      </c>
      <c r="F185" s="244">
        <f>GLD!$BC204</f>
        <v>37</v>
      </c>
      <c r="G185" s="244">
        <f>GLD!$AT204</f>
        <v>0</v>
      </c>
      <c r="H185" s="244">
        <f>GLD!$AV204</f>
        <v>0</v>
      </c>
      <c r="I185" s="243" t="str">
        <f>IF($D185="Embordiary","GLD6",IF(ISNA(VLOOKUP(A185,'GLD分攤(Chad)'!$B$2:$E$572,3,0)),"",(VLOOKUP(A185,'GLD分攤(Chad)'!$B$9:$E$572,3,0))))</f>
        <v>GLD6</v>
      </c>
      <c r="J185" s="245">
        <f t="shared" si="73"/>
        <v>0</v>
      </c>
      <c r="K185" s="245">
        <f t="shared" si="74"/>
        <v>0</v>
      </c>
      <c r="L185" s="245">
        <f t="shared" si="72"/>
        <v>0</v>
      </c>
      <c r="M185" s="245">
        <f t="shared" si="75"/>
        <v>0</v>
      </c>
      <c r="N185" s="245">
        <f t="shared" si="76"/>
        <v>0</v>
      </c>
      <c r="O185" s="245">
        <f t="shared" si="66"/>
        <v>0</v>
      </c>
      <c r="P185" s="245">
        <f t="shared" si="77"/>
        <v>0</v>
      </c>
      <c r="Q185" s="245">
        <f t="shared" si="78"/>
        <v>0</v>
      </c>
      <c r="R185" s="245">
        <f t="shared" si="69"/>
        <v>0</v>
      </c>
      <c r="S185" s="245">
        <f t="shared" si="79"/>
        <v>0</v>
      </c>
      <c r="T185" s="245">
        <f t="shared" si="80"/>
        <v>0</v>
      </c>
      <c r="U185" s="245">
        <f t="shared" si="70"/>
        <v>0</v>
      </c>
      <c r="V185" s="245">
        <f t="shared" si="81"/>
        <v>37</v>
      </c>
      <c r="W185" s="245">
        <f t="shared" si="82"/>
        <v>0</v>
      </c>
      <c r="X185" s="245">
        <f t="shared" si="67"/>
        <v>0</v>
      </c>
      <c r="Y185" s="246">
        <f t="shared" si="71"/>
        <v>0</v>
      </c>
      <c r="Z185" s="305" t="str">
        <f t="shared" si="83"/>
        <v/>
      </c>
    </row>
    <row r="186" spans="1:26" ht="15.75" customHeight="1">
      <c r="A186" s="243" t="str">
        <f>GLD!B205</f>
        <v>GLD6-Sewing Line -15</v>
      </c>
      <c r="B186" s="418" t="str">
        <f>IF(OR(A186=0,LEFT(A186,2)="Mr",LEFT(A186,2)="Ms",LEFT(A186,3)="Sub",LEFT(A186,5)="Grand",RIGHT(A186,3)="by,"),"",IF(ISERROR(MATCH(A186,'Dept (不許動)'!$S:$S,0)),"NO",""))</f>
        <v/>
      </c>
      <c r="C186" s="243" t="str">
        <f>IF(A186=0,"",IF(ISNA(VLOOKUP(A186,'Dept (不許動)'!$S:$V,2,0)),"",VLOOKUP(A186,'Dept (不許動)'!$S:$V,2,0)))</f>
        <v>DL</v>
      </c>
      <c r="D186" s="243" t="str">
        <f>IF(A186=0,"",IF(ISNA(VLOOKUP(A186,'Dept (不許動)'!$S:$V,3,0)),"",VLOOKUP(A186,'Dept (不許動)'!$S:$V,3,0)))</f>
        <v>sewing</v>
      </c>
      <c r="E186" s="243">
        <f>IF(A186=0,"",IF(ISNA(VLOOKUP(A186,'Dept (不許動)'!$S:$V,4,0)),"",VLOOKUP(A186,'Dept (不許動)'!$S:$V,4,0)))</f>
        <v>0</v>
      </c>
      <c r="F186" s="244">
        <f>GLD!$BC205</f>
        <v>38</v>
      </c>
      <c r="G186" s="244">
        <f>GLD!$AT205</f>
        <v>0</v>
      </c>
      <c r="H186" s="244">
        <f>GLD!$AV205</f>
        <v>0</v>
      </c>
      <c r="I186" s="243" t="str">
        <f>IF($D186="Embordiary","GLD6",IF(ISNA(VLOOKUP(A186,'GLD分攤(Chad)'!$B$2:$E$572,3,0)),"",(VLOOKUP(A186,'GLD分攤(Chad)'!$B$9:$E$572,3,0))))</f>
        <v>GLD6</v>
      </c>
      <c r="J186" s="245">
        <f t="shared" si="73"/>
        <v>0</v>
      </c>
      <c r="K186" s="245">
        <f t="shared" si="74"/>
        <v>0</v>
      </c>
      <c r="L186" s="245">
        <f t="shared" si="72"/>
        <v>0</v>
      </c>
      <c r="M186" s="245">
        <f t="shared" si="75"/>
        <v>0</v>
      </c>
      <c r="N186" s="245">
        <f t="shared" si="76"/>
        <v>0</v>
      </c>
      <c r="O186" s="245">
        <f t="shared" si="66"/>
        <v>0</v>
      </c>
      <c r="P186" s="245">
        <f t="shared" si="77"/>
        <v>0</v>
      </c>
      <c r="Q186" s="245">
        <f t="shared" si="78"/>
        <v>0</v>
      </c>
      <c r="R186" s="245">
        <f t="shared" si="69"/>
        <v>0</v>
      </c>
      <c r="S186" s="245">
        <f t="shared" si="79"/>
        <v>0</v>
      </c>
      <c r="T186" s="245">
        <f t="shared" si="80"/>
        <v>0</v>
      </c>
      <c r="U186" s="245">
        <f t="shared" si="70"/>
        <v>0</v>
      </c>
      <c r="V186" s="245">
        <f t="shared" si="81"/>
        <v>38</v>
      </c>
      <c r="W186" s="245">
        <f t="shared" si="82"/>
        <v>0</v>
      </c>
      <c r="X186" s="245">
        <f t="shared" si="67"/>
        <v>0</v>
      </c>
      <c r="Y186" s="246">
        <f t="shared" si="71"/>
        <v>0</v>
      </c>
    </row>
    <row r="187" spans="1:26" ht="15.75" customHeight="1">
      <c r="A187" s="243" t="str">
        <f>GLD!B206</f>
        <v>GLD6-Sewing Line -16</v>
      </c>
      <c r="B187" s="418" t="str">
        <f>IF(OR(A187=0,LEFT(A187,2)="Mr",LEFT(A187,2)="Ms",LEFT(A187,3)="Sub",LEFT(A187,5)="Grand",RIGHT(A187,3)="by,"),"",IF(ISERROR(MATCH(A187,'Dept (不許動)'!$S:$S,0)),"NO",""))</f>
        <v/>
      </c>
      <c r="C187" s="243" t="str">
        <f>IF(A187=0,"",IF(ISNA(VLOOKUP(A187,'Dept (不許動)'!$S:$V,2,0)),"",VLOOKUP(A187,'Dept (不許動)'!$S:$V,2,0)))</f>
        <v>DL</v>
      </c>
      <c r="D187" s="243" t="str">
        <f>IF(A187=0,"",IF(ISNA(VLOOKUP(A187,'Dept (不許動)'!$S:$V,3,0)),"",VLOOKUP(A187,'Dept (不許動)'!$S:$V,3,0)))</f>
        <v>sewing</v>
      </c>
      <c r="E187" s="243">
        <f>IF(A187=0,"",IF(ISNA(VLOOKUP(A187,'Dept (不許動)'!$S:$V,4,0)),"",VLOOKUP(A187,'Dept (不許動)'!$S:$V,4,0)))</f>
        <v>0</v>
      </c>
      <c r="F187" s="244">
        <f>GLD!$BC206</f>
        <v>39</v>
      </c>
      <c r="G187" s="244">
        <f>GLD!$AT206</f>
        <v>0</v>
      </c>
      <c r="H187" s="244">
        <f>GLD!$AV206</f>
        <v>0</v>
      </c>
      <c r="I187" s="243" t="str">
        <f>IF($D187="Embordiary","GLD6",IF(ISNA(VLOOKUP(A187,'GLD分攤(Chad)'!$B$2:$E$572,3,0)),"",(VLOOKUP(A187,'GLD分攤(Chad)'!$B$9:$E$572,3,0))))</f>
        <v>GLD6</v>
      </c>
      <c r="J187" s="245">
        <f t="shared" si="73"/>
        <v>0</v>
      </c>
      <c r="K187" s="245">
        <f t="shared" si="74"/>
        <v>0</v>
      </c>
      <c r="L187" s="245">
        <f t="shared" si="72"/>
        <v>0</v>
      </c>
      <c r="M187" s="245">
        <f t="shared" si="75"/>
        <v>0</v>
      </c>
      <c r="N187" s="245">
        <f t="shared" si="76"/>
        <v>0</v>
      </c>
      <c r="O187" s="245">
        <f t="shared" si="66"/>
        <v>0</v>
      </c>
      <c r="P187" s="245">
        <f t="shared" si="77"/>
        <v>0</v>
      </c>
      <c r="Q187" s="245">
        <f t="shared" si="78"/>
        <v>0</v>
      </c>
      <c r="R187" s="245">
        <f t="shared" si="69"/>
        <v>0</v>
      </c>
      <c r="S187" s="245">
        <f t="shared" si="79"/>
        <v>0</v>
      </c>
      <c r="T187" s="245">
        <f t="shared" si="80"/>
        <v>0</v>
      </c>
      <c r="U187" s="245">
        <f t="shared" si="70"/>
        <v>0</v>
      </c>
      <c r="V187" s="245">
        <f t="shared" si="81"/>
        <v>39</v>
      </c>
      <c r="W187" s="245">
        <f t="shared" si="82"/>
        <v>0</v>
      </c>
      <c r="X187" s="245">
        <f t="shared" si="67"/>
        <v>0</v>
      </c>
      <c r="Y187" s="246">
        <f t="shared" si="71"/>
        <v>0</v>
      </c>
      <c r="Z187" s="305" t="str">
        <f t="shared" ref="Z187:Z250" si="84">IF(ABS(SUM(J187:X187)-(F187+G187+H187))&gt;=1,"check","")</f>
        <v/>
      </c>
    </row>
    <row r="188" spans="1:26" ht="15.75" customHeight="1">
      <c r="A188" s="243" t="str">
        <f>GLD!B207</f>
        <v>GLD6-Sewing Line -17</v>
      </c>
      <c r="B188" s="418" t="str">
        <f>IF(OR(A188=0,LEFT(A188,2)="Mr",LEFT(A188,2)="Ms",LEFT(A188,3)="Sub",LEFT(A188,5)="Grand",RIGHT(A188,3)="by,"),"",IF(ISERROR(MATCH(A188,'Dept (不許動)'!$S:$S,0)),"NO",""))</f>
        <v/>
      </c>
      <c r="C188" s="243" t="str">
        <f>IF(A188=0,"",IF(ISNA(VLOOKUP(A188,'Dept (不許動)'!$S:$V,2,0)),"",VLOOKUP(A188,'Dept (不許動)'!$S:$V,2,0)))</f>
        <v>DL</v>
      </c>
      <c r="D188" s="243" t="str">
        <f>IF(A188=0,"",IF(ISNA(VLOOKUP(A188,'Dept (不許動)'!$S:$V,3,0)),"",VLOOKUP(A188,'Dept (不許動)'!$S:$V,3,0)))</f>
        <v>sewing</v>
      </c>
      <c r="E188" s="243">
        <f>IF(A188=0,"",IF(ISNA(VLOOKUP(A188,'Dept (不許動)'!$S:$V,4,0)),"",VLOOKUP(A188,'Dept (不許動)'!$S:$V,4,0)))</f>
        <v>0</v>
      </c>
      <c r="F188" s="244">
        <f>GLD!$BC207</f>
        <v>38</v>
      </c>
      <c r="G188" s="244">
        <f>GLD!$AT207</f>
        <v>0</v>
      </c>
      <c r="H188" s="244">
        <f>GLD!$AV207</f>
        <v>0</v>
      </c>
      <c r="I188" s="243" t="str">
        <f>IF($D188="Embordiary","GLD6",IF(ISNA(VLOOKUP(A188,'GLD分攤(Chad)'!$B$2:$E$572,3,0)),"",(VLOOKUP(A188,'GLD分攤(Chad)'!$B$9:$E$572,3,0))))</f>
        <v>GLD6</v>
      </c>
      <c r="J188" s="245">
        <f t="shared" si="73"/>
        <v>0</v>
      </c>
      <c r="K188" s="245">
        <f t="shared" si="74"/>
        <v>0</v>
      </c>
      <c r="L188" s="245">
        <f t="shared" si="72"/>
        <v>0</v>
      </c>
      <c r="M188" s="245">
        <f t="shared" si="75"/>
        <v>0</v>
      </c>
      <c r="N188" s="245">
        <f t="shared" si="76"/>
        <v>0</v>
      </c>
      <c r="O188" s="245">
        <f t="shared" si="66"/>
        <v>0</v>
      </c>
      <c r="P188" s="245">
        <f t="shared" si="77"/>
        <v>0</v>
      </c>
      <c r="Q188" s="245">
        <f t="shared" si="78"/>
        <v>0</v>
      </c>
      <c r="R188" s="245">
        <f t="shared" si="69"/>
        <v>0</v>
      </c>
      <c r="S188" s="245">
        <f t="shared" si="79"/>
        <v>0</v>
      </c>
      <c r="T188" s="245">
        <f t="shared" si="80"/>
        <v>0</v>
      </c>
      <c r="U188" s="245">
        <f t="shared" si="70"/>
        <v>0</v>
      </c>
      <c r="V188" s="245">
        <f t="shared" si="81"/>
        <v>38</v>
      </c>
      <c r="W188" s="245">
        <f t="shared" si="82"/>
        <v>0</v>
      </c>
      <c r="X188" s="245">
        <f t="shared" si="67"/>
        <v>0</v>
      </c>
      <c r="Y188" s="246">
        <f t="shared" si="71"/>
        <v>0</v>
      </c>
      <c r="Z188" s="305" t="str">
        <f t="shared" si="84"/>
        <v/>
      </c>
    </row>
    <row r="189" spans="1:26" ht="15.75" customHeight="1">
      <c r="A189" s="243" t="str">
        <f>GLD!B208</f>
        <v>GLD6-Sewing Line -18</v>
      </c>
      <c r="B189" s="418" t="str">
        <f>IF(OR(A189=0,LEFT(A189,2)="Mr",LEFT(A189,2)="Ms",LEFT(A189,3)="Sub",LEFT(A189,5)="Grand",RIGHT(A189,3)="by,"),"",IF(ISERROR(MATCH(A189,'Dept (不許動)'!$S:$S,0)),"NO",""))</f>
        <v/>
      </c>
      <c r="C189" s="243" t="str">
        <f>IF(A189=0,"",IF(ISNA(VLOOKUP(A189,'Dept (不許動)'!$S:$V,2,0)),"",VLOOKUP(A189,'Dept (不許動)'!$S:$V,2,0)))</f>
        <v>DL</v>
      </c>
      <c r="D189" s="243" t="str">
        <f>IF(A189=0,"",IF(ISNA(VLOOKUP(A189,'Dept (不許動)'!$S:$V,3,0)),"",VLOOKUP(A189,'Dept (不許動)'!$S:$V,3,0)))</f>
        <v>sewing</v>
      </c>
      <c r="E189" s="243">
        <f>IF(A189=0,"",IF(ISNA(VLOOKUP(A189,'Dept (不許動)'!$S:$V,4,0)),"",VLOOKUP(A189,'Dept (不許動)'!$S:$V,4,0)))</f>
        <v>0</v>
      </c>
      <c r="F189" s="244">
        <f>GLD!$BC208</f>
        <v>38</v>
      </c>
      <c r="G189" s="244">
        <f>GLD!$AT208</f>
        <v>0</v>
      </c>
      <c r="H189" s="244">
        <f>GLD!$AV208</f>
        <v>0</v>
      </c>
      <c r="I189" s="243" t="str">
        <f>IF($D189="Embordiary","GLD6",IF(ISNA(VLOOKUP(A189,'GLD分攤(Chad)'!$B$2:$E$572,3,0)),"",(VLOOKUP(A189,'GLD分攤(Chad)'!$B$9:$E$572,3,0))))</f>
        <v>GLD6</v>
      </c>
      <c r="J189" s="245">
        <f t="shared" si="73"/>
        <v>0</v>
      </c>
      <c r="K189" s="245">
        <f t="shared" si="74"/>
        <v>0</v>
      </c>
      <c r="L189" s="245">
        <f t="shared" si="72"/>
        <v>0</v>
      </c>
      <c r="M189" s="245">
        <f t="shared" si="75"/>
        <v>0</v>
      </c>
      <c r="N189" s="245">
        <f t="shared" si="76"/>
        <v>0</v>
      </c>
      <c r="O189" s="245">
        <f t="shared" si="66"/>
        <v>0</v>
      </c>
      <c r="P189" s="245">
        <f t="shared" si="77"/>
        <v>0</v>
      </c>
      <c r="Q189" s="245">
        <f t="shared" si="78"/>
        <v>0</v>
      </c>
      <c r="R189" s="245">
        <f t="shared" si="69"/>
        <v>0</v>
      </c>
      <c r="S189" s="245">
        <f t="shared" si="79"/>
        <v>0</v>
      </c>
      <c r="T189" s="245">
        <f t="shared" si="80"/>
        <v>0</v>
      </c>
      <c r="U189" s="245">
        <f t="shared" si="70"/>
        <v>0</v>
      </c>
      <c r="V189" s="245">
        <f t="shared" si="81"/>
        <v>38</v>
      </c>
      <c r="W189" s="245">
        <f t="shared" si="82"/>
        <v>0</v>
      </c>
      <c r="X189" s="245">
        <f t="shared" si="67"/>
        <v>0</v>
      </c>
      <c r="Y189" s="246">
        <f t="shared" si="71"/>
        <v>0</v>
      </c>
      <c r="Z189" s="305" t="str">
        <f t="shared" si="84"/>
        <v/>
      </c>
    </row>
    <row r="190" spans="1:26" ht="15.75" customHeight="1">
      <c r="A190" s="243" t="str">
        <f>GLD!B209</f>
        <v>GLD6-Sewing Line -19</v>
      </c>
      <c r="B190" s="418" t="str">
        <f>IF(OR(A190=0,LEFT(A190,2)="Mr",LEFT(A190,2)="Ms",LEFT(A190,3)="Sub",LEFT(A190,5)="Grand",RIGHT(A190,3)="by,"),"",IF(ISERROR(MATCH(A190,'Dept (不許動)'!$S:$S,0)),"NO",""))</f>
        <v/>
      </c>
      <c r="C190" s="243" t="str">
        <f>IF(A190=0,"",IF(ISNA(VLOOKUP(A190,'Dept (不許動)'!$S:$V,2,0)),"",VLOOKUP(A190,'Dept (不許動)'!$S:$V,2,0)))</f>
        <v>DL</v>
      </c>
      <c r="D190" s="243" t="str">
        <f>IF(A190=0,"",IF(ISNA(VLOOKUP(A190,'Dept (不許動)'!$S:$V,3,0)),"",VLOOKUP(A190,'Dept (不許動)'!$S:$V,3,0)))</f>
        <v>sewing</v>
      </c>
      <c r="E190" s="243">
        <f>IF(A190=0,"",IF(ISNA(VLOOKUP(A190,'Dept (不許動)'!$S:$V,4,0)),"",VLOOKUP(A190,'Dept (不許動)'!$S:$V,4,0)))</f>
        <v>0</v>
      </c>
      <c r="F190" s="244">
        <f>GLD!$BC209</f>
        <v>37</v>
      </c>
      <c r="G190" s="244">
        <f>GLD!$AT209</f>
        <v>0</v>
      </c>
      <c r="H190" s="244">
        <f>GLD!$AV209</f>
        <v>1</v>
      </c>
      <c r="I190" s="243" t="str">
        <f>IF($D190="Embordiary","GLD6",IF(ISNA(VLOOKUP(A190,'GLD分攤(Chad)'!$B$2:$E$572,3,0)),"",(VLOOKUP(A190,'GLD分攤(Chad)'!$B$9:$E$572,3,0))))</f>
        <v>GLD6</v>
      </c>
      <c r="J190" s="245">
        <f t="shared" si="73"/>
        <v>0</v>
      </c>
      <c r="K190" s="245">
        <f t="shared" si="74"/>
        <v>0</v>
      </c>
      <c r="L190" s="245">
        <f t="shared" si="72"/>
        <v>0</v>
      </c>
      <c r="M190" s="245">
        <f t="shared" si="75"/>
        <v>0</v>
      </c>
      <c r="N190" s="245">
        <f t="shared" si="76"/>
        <v>0</v>
      </c>
      <c r="O190" s="245">
        <f t="shared" si="66"/>
        <v>0</v>
      </c>
      <c r="P190" s="245">
        <f t="shared" si="77"/>
        <v>0</v>
      </c>
      <c r="Q190" s="245">
        <f t="shared" si="78"/>
        <v>0</v>
      </c>
      <c r="R190" s="245">
        <f t="shared" si="69"/>
        <v>0</v>
      </c>
      <c r="S190" s="245">
        <f t="shared" si="79"/>
        <v>0</v>
      </c>
      <c r="T190" s="245">
        <f t="shared" si="80"/>
        <v>0</v>
      </c>
      <c r="U190" s="245">
        <f t="shared" si="70"/>
        <v>0</v>
      </c>
      <c r="V190" s="245">
        <f t="shared" si="81"/>
        <v>37</v>
      </c>
      <c r="W190" s="245">
        <f t="shared" si="82"/>
        <v>0</v>
      </c>
      <c r="X190" s="245">
        <f t="shared" si="67"/>
        <v>1</v>
      </c>
      <c r="Y190" s="246">
        <f t="shared" si="71"/>
        <v>0</v>
      </c>
      <c r="Z190" s="305" t="str">
        <f t="shared" si="84"/>
        <v/>
      </c>
    </row>
    <row r="191" spans="1:26" ht="15.75" customHeight="1">
      <c r="A191" s="243" t="str">
        <f>GLD!B210</f>
        <v>GLD6-Sewing Line -20</v>
      </c>
      <c r="B191" s="418" t="str">
        <f>IF(OR(A191=0,LEFT(A191,2)="Mr",LEFT(A191,2)="Ms",LEFT(A191,3)="Sub",LEFT(A191,5)="Grand",RIGHT(A191,3)="by,"),"",IF(ISERROR(MATCH(A191,'Dept (不許動)'!$S:$S,0)),"NO",""))</f>
        <v/>
      </c>
      <c r="C191" s="243" t="str">
        <f>IF(A191=0,"",IF(ISNA(VLOOKUP(A191,'Dept (不許動)'!$S:$V,2,0)),"",VLOOKUP(A191,'Dept (不許動)'!$S:$V,2,0)))</f>
        <v>DL</v>
      </c>
      <c r="D191" s="243" t="str">
        <f>IF(A191=0,"",IF(ISNA(VLOOKUP(A191,'Dept (不許動)'!$S:$V,3,0)),"",VLOOKUP(A191,'Dept (不許動)'!$S:$V,3,0)))</f>
        <v>sewing</v>
      </c>
      <c r="E191" s="243">
        <f>IF(A191=0,"",IF(ISNA(VLOOKUP(A191,'Dept (不許動)'!$S:$V,4,0)),"",VLOOKUP(A191,'Dept (不許動)'!$S:$V,4,0)))</f>
        <v>0</v>
      </c>
      <c r="F191" s="244">
        <f>GLD!$BC210</f>
        <v>37</v>
      </c>
      <c r="G191" s="244">
        <f>GLD!$AT210</f>
        <v>0</v>
      </c>
      <c r="H191" s="244">
        <f>GLD!$AV210</f>
        <v>1</v>
      </c>
      <c r="I191" s="243" t="str">
        <f>IF($D191="Embordiary","GLD6",IF(ISNA(VLOOKUP(A191,'GLD分攤(Chad)'!$B$2:$E$572,3,0)),"",(VLOOKUP(A191,'GLD分攤(Chad)'!$B$9:$E$572,3,0))))</f>
        <v>GLD6</v>
      </c>
      <c r="J191" s="245">
        <f t="shared" si="73"/>
        <v>0</v>
      </c>
      <c r="K191" s="245">
        <f t="shared" si="74"/>
        <v>0</v>
      </c>
      <c r="L191" s="245">
        <f t="shared" si="72"/>
        <v>0</v>
      </c>
      <c r="M191" s="245">
        <f t="shared" si="75"/>
        <v>0</v>
      </c>
      <c r="N191" s="245">
        <f t="shared" si="76"/>
        <v>0</v>
      </c>
      <c r="O191" s="245">
        <f t="shared" si="66"/>
        <v>0</v>
      </c>
      <c r="P191" s="245">
        <f t="shared" si="77"/>
        <v>0</v>
      </c>
      <c r="Q191" s="245">
        <f t="shared" si="78"/>
        <v>0</v>
      </c>
      <c r="R191" s="245">
        <f t="shared" si="69"/>
        <v>0</v>
      </c>
      <c r="S191" s="245">
        <f t="shared" si="79"/>
        <v>0</v>
      </c>
      <c r="T191" s="245">
        <f t="shared" si="80"/>
        <v>0</v>
      </c>
      <c r="U191" s="245">
        <f t="shared" si="70"/>
        <v>0</v>
      </c>
      <c r="V191" s="245">
        <f t="shared" si="81"/>
        <v>37</v>
      </c>
      <c r="W191" s="245">
        <f t="shared" si="82"/>
        <v>0</v>
      </c>
      <c r="X191" s="245">
        <f t="shared" si="67"/>
        <v>1</v>
      </c>
      <c r="Y191" s="246">
        <f t="shared" si="71"/>
        <v>0</v>
      </c>
      <c r="Z191" s="305" t="str">
        <f t="shared" si="84"/>
        <v/>
      </c>
    </row>
    <row r="192" spans="1:26" ht="15.75" customHeight="1">
      <c r="A192" s="243" t="str">
        <f>GLD!B211</f>
        <v>Supervisor Ironing/ Staff</v>
      </c>
      <c r="B192" s="418" t="str">
        <f>IF(OR(A192=0,LEFT(A192,2)="Mr",LEFT(A192,2)="Ms",LEFT(A192,3)="Sub",LEFT(A192,5)="Grand",RIGHT(A192,3)="by,"),"",IF(ISERROR(MATCH(A192,'Dept (不許動)'!$S:$S,0)),"NO",""))</f>
        <v/>
      </c>
      <c r="C192" s="243" t="str">
        <f>IF(A192=0,"",IF(ISNA(VLOOKUP(A192,'Dept (不許動)'!$S:$V,2,0)),"",VLOOKUP(A192,'Dept (不許動)'!$S:$V,2,0)))</f>
        <v>IDL</v>
      </c>
      <c r="D192" s="243" t="str">
        <f>IF(A192=0,"",IF(ISNA(VLOOKUP(A192,'Dept (不許動)'!$S:$V,3,0)),"",VLOOKUP(A192,'Dept (不許動)'!$S:$V,3,0)))</f>
        <v>IDL Ironing</v>
      </c>
      <c r="E192" s="243">
        <f>IF(A192=0,"",IF(ISNA(VLOOKUP(A192,'Dept (不許動)'!$S:$V,4,0)),"",VLOOKUP(A192,'Dept (不許動)'!$S:$V,4,0)))</f>
        <v>0</v>
      </c>
      <c r="F192" s="244">
        <f>GLD!$BC211</f>
        <v>2</v>
      </c>
      <c r="G192" s="244">
        <f>GLD!$AT211</f>
        <v>0</v>
      </c>
      <c r="H192" s="244">
        <f>GLD!$AV211</f>
        <v>0</v>
      </c>
      <c r="I192" s="243" t="str">
        <f>IF($D192="Embordiary","GLD6",IF(ISNA(VLOOKUP(A192,'GLD分攤(Chad)'!$B$2:$E$572,3,0)),"",(VLOOKUP(A192,'GLD分攤(Chad)'!$B$9:$E$572,3,0))))</f>
        <v>GLD1</v>
      </c>
      <c r="J192" s="245">
        <f t="shared" si="73"/>
        <v>2</v>
      </c>
      <c r="K192" s="245">
        <f t="shared" si="74"/>
        <v>0</v>
      </c>
      <c r="L192" s="245">
        <f t="shared" si="72"/>
        <v>0</v>
      </c>
      <c r="M192" s="245">
        <f t="shared" si="75"/>
        <v>0</v>
      </c>
      <c r="N192" s="245">
        <f t="shared" si="76"/>
        <v>0</v>
      </c>
      <c r="O192" s="245">
        <f t="shared" si="66"/>
        <v>0</v>
      </c>
      <c r="P192" s="245">
        <f t="shared" si="77"/>
        <v>0</v>
      </c>
      <c r="Q192" s="245">
        <f t="shared" si="78"/>
        <v>0</v>
      </c>
      <c r="R192" s="245">
        <f t="shared" si="69"/>
        <v>0</v>
      </c>
      <c r="S192" s="245">
        <f t="shared" si="79"/>
        <v>0</v>
      </c>
      <c r="T192" s="245">
        <f t="shared" si="80"/>
        <v>0</v>
      </c>
      <c r="U192" s="245">
        <f t="shared" si="70"/>
        <v>0</v>
      </c>
      <c r="V192" s="245">
        <f t="shared" si="81"/>
        <v>0</v>
      </c>
      <c r="W192" s="245">
        <f t="shared" si="82"/>
        <v>0</v>
      </c>
      <c r="X192" s="245">
        <f t="shared" si="67"/>
        <v>0</v>
      </c>
      <c r="Y192" s="246">
        <f t="shared" si="71"/>
        <v>0</v>
      </c>
      <c r="Z192" s="305" t="str">
        <f t="shared" si="84"/>
        <v/>
      </c>
    </row>
    <row r="193" spans="1:26" ht="15.75" customHeight="1">
      <c r="A193" s="243" t="str">
        <f>GLD!B212</f>
        <v>Ironing</v>
      </c>
      <c r="B193" s="418" t="str">
        <f>IF(OR(A193=0,LEFT(A193,2)="Mr",LEFT(A193,2)="Ms",LEFT(A193,3)="Sub",LEFT(A193,5)="Grand",RIGHT(A193,3)="by,"),"",IF(ISERROR(MATCH(A193,'Dept (不許動)'!$S:$S,0)),"NO",""))</f>
        <v/>
      </c>
      <c r="C193" s="243" t="str">
        <f>IF(A193=0,"",IF(ISNA(VLOOKUP(A193,'Dept (不許動)'!$S:$V,2,0)),"",VLOOKUP(A193,'Dept (不許動)'!$S:$V,2,0)))</f>
        <v>DL</v>
      </c>
      <c r="D193" s="243" t="str">
        <f>IF(A193=0,"",IF(ISNA(VLOOKUP(A193,'Dept (不許動)'!$S:$V,3,0)),"",VLOOKUP(A193,'Dept (不許動)'!$S:$V,3,0)))</f>
        <v>Ironing</v>
      </c>
      <c r="E193" s="243">
        <f>IF(A193=0,"",IF(ISNA(VLOOKUP(A193,'Dept (不許動)'!$S:$V,4,0)),"",VLOOKUP(A193,'Dept (不許動)'!$S:$V,4,0)))</f>
        <v>0</v>
      </c>
      <c r="F193" s="244">
        <f>GLD!$BC212</f>
        <v>109</v>
      </c>
      <c r="G193" s="244">
        <f>GLD!$AT212</f>
        <v>0</v>
      </c>
      <c r="H193" s="244">
        <f>GLD!$AV212</f>
        <v>0</v>
      </c>
      <c r="I193" s="243" t="str">
        <f>IF($D193="Embordiary","GLD6",IF(ISNA(VLOOKUP(A193,'GLD分攤(Chad)'!$B$2:$E$572,3,0)),"",(VLOOKUP(A193,'GLD分攤(Chad)'!$B$9:$E$572,3,0))))</f>
        <v>GLD1</v>
      </c>
      <c r="J193" s="245">
        <f t="shared" si="73"/>
        <v>109</v>
      </c>
      <c r="K193" s="245">
        <f t="shared" si="74"/>
        <v>0</v>
      </c>
      <c r="L193" s="245">
        <f t="shared" si="72"/>
        <v>0</v>
      </c>
      <c r="M193" s="245">
        <f t="shared" si="75"/>
        <v>0</v>
      </c>
      <c r="N193" s="245">
        <f t="shared" si="76"/>
        <v>0</v>
      </c>
      <c r="O193" s="245">
        <f t="shared" si="66"/>
        <v>0</v>
      </c>
      <c r="P193" s="245">
        <f t="shared" si="77"/>
        <v>0</v>
      </c>
      <c r="Q193" s="245">
        <f t="shared" si="78"/>
        <v>0</v>
      </c>
      <c r="R193" s="245">
        <f t="shared" si="69"/>
        <v>0</v>
      </c>
      <c r="S193" s="245">
        <f t="shared" si="79"/>
        <v>0</v>
      </c>
      <c r="T193" s="245">
        <f t="shared" si="80"/>
        <v>0</v>
      </c>
      <c r="U193" s="245">
        <f t="shared" si="70"/>
        <v>0</v>
      </c>
      <c r="V193" s="245">
        <f t="shared" si="81"/>
        <v>0</v>
      </c>
      <c r="W193" s="245">
        <f t="shared" si="82"/>
        <v>0</v>
      </c>
      <c r="X193" s="245">
        <f t="shared" si="67"/>
        <v>0</v>
      </c>
      <c r="Y193" s="246">
        <f t="shared" si="71"/>
        <v>0</v>
      </c>
      <c r="Z193" s="305" t="str">
        <f t="shared" si="84"/>
        <v/>
      </c>
    </row>
    <row r="194" spans="1:26" ht="15.75" customHeight="1">
      <c r="A194" s="243" t="str">
        <f>GLD!B213</f>
        <v>Finishing/staff</v>
      </c>
      <c r="B194" s="418" t="str">
        <f>IF(OR(A194=0,LEFT(A194,2)="Mr",LEFT(A194,2)="Ms",LEFT(A194,3)="Sub",LEFT(A194,5)="Grand",RIGHT(A194,3)="by,"),"",IF(ISERROR(MATCH(A194,'Dept (不許動)'!$S:$S,0)),"NO",""))</f>
        <v/>
      </c>
      <c r="C194" s="243" t="str">
        <f>IF(A194=0,"",IF(ISNA(VLOOKUP(A194,'Dept (不許動)'!$S:$V,2,0)),"",VLOOKUP(A194,'Dept (不許動)'!$S:$V,2,0)))</f>
        <v>IDL</v>
      </c>
      <c r="D194" s="243" t="str">
        <f>IF(A194=0,"",IF(ISNA(VLOOKUP(A194,'Dept (不許動)'!$S:$V,3,0)),"",VLOOKUP(A194,'Dept (不許動)'!$S:$V,3,0)))</f>
        <v>IDL Packing</v>
      </c>
      <c r="E194" s="243">
        <f>IF(A194=0,"",IF(ISNA(VLOOKUP(A194,'Dept (不許動)'!$S:$V,4,0)),"",VLOOKUP(A194,'Dept (不許動)'!$S:$V,4,0)))</f>
        <v>0</v>
      </c>
      <c r="F194" s="244">
        <f>GLD!$BC213</f>
        <v>6</v>
      </c>
      <c r="G194" s="244">
        <f>GLD!$AT213</f>
        <v>0</v>
      </c>
      <c r="H194" s="244">
        <f>GLD!$AV213</f>
        <v>0</v>
      </c>
      <c r="I194" s="243" t="str">
        <f>IF($D194="Embordiary","GLD6",IF(ISNA(VLOOKUP(A194,'GLD分攤(Chad)'!$B$2:$E$572,3,0)),"",(VLOOKUP(A194,'GLD分攤(Chad)'!$B$9:$E$572,3,0))))</f>
        <v>GLD1</v>
      </c>
      <c r="J194" s="245">
        <f t="shared" si="73"/>
        <v>6</v>
      </c>
      <c r="K194" s="245">
        <f t="shared" si="74"/>
        <v>0</v>
      </c>
      <c r="L194" s="245">
        <f t="shared" si="72"/>
        <v>0</v>
      </c>
      <c r="M194" s="245">
        <f t="shared" si="75"/>
        <v>0</v>
      </c>
      <c r="N194" s="245">
        <f t="shared" si="76"/>
        <v>0</v>
      </c>
      <c r="O194" s="245">
        <f t="shared" si="66"/>
        <v>0</v>
      </c>
      <c r="P194" s="245">
        <f t="shared" si="77"/>
        <v>0</v>
      </c>
      <c r="Q194" s="245">
        <f t="shared" si="78"/>
        <v>0</v>
      </c>
      <c r="R194" s="245">
        <f t="shared" si="69"/>
        <v>0</v>
      </c>
      <c r="S194" s="245">
        <f t="shared" si="79"/>
        <v>0</v>
      </c>
      <c r="T194" s="245">
        <f t="shared" si="80"/>
        <v>0</v>
      </c>
      <c r="U194" s="245">
        <f t="shared" si="70"/>
        <v>0</v>
      </c>
      <c r="V194" s="245">
        <f t="shared" si="81"/>
        <v>0</v>
      </c>
      <c r="W194" s="245">
        <f t="shared" si="82"/>
        <v>0</v>
      </c>
      <c r="X194" s="245">
        <f t="shared" si="67"/>
        <v>0</v>
      </c>
      <c r="Y194" s="246">
        <f t="shared" si="71"/>
        <v>0</v>
      </c>
      <c r="Z194" s="305" t="str">
        <f t="shared" si="84"/>
        <v/>
      </c>
    </row>
    <row r="195" spans="1:26" ht="15.75" customHeight="1">
      <c r="A195" s="243" t="str">
        <f>GLD!B214</f>
        <v>Finishing/Transfer</v>
      </c>
      <c r="B195" s="418" t="str">
        <f>IF(OR(A195=0,LEFT(A195,2)="Mr",LEFT(A195,2)="Ms",LEFT(A195,3)="Sub",LEFT(A195,5)="Grand",RIGHT(A195,3)="by,"),"",IF(ISERROR(MATCH(A195,'Dept (不許動)'!$S:$S,0)),"NO",""))</f>
        <v/>
      </c>
      <c r="C195" s="243" t="str">
        <f>IF(A195=0,"",IF(ISNA(VLOOKUP(A195,'Dept (不許動)'!$S:$V,2,0)),"",VLOOKUP(A195,'Dept (不許動)'!$S:$V,2,0)))</f>
        <v>DL</v>
      </c>
      <c r="D195" s="243" t="str">
        <f>IF(A195=0,"",IF(ISNA(VLOOKUP(A195,'Dept (不許動)'!$S:$V,3,0)),"",VLOOKUP(A195,'Dept (不許動)'!$S:$V,3,0)))</f>
        <v>Packing</v>
      </c>
      <c r="E195" s="243">
        <f>IF(A195=0,"",IF(ISNA(VLOOKUP(A195,'Dept (不許動)'!$S:$V,4,0)),"",VLOOKUP(A195,'Dept (不許動)'!$S:$V,4,0)))</f>
        <v>0</v>
      </c>
      <c r="F195" s="244">
        <f>GLD!$BC214</f>
        <v>5</v>
      </c>
      <c r="G195" s="244">
        <f>GLD!$AT214</f>
        <v>0</v>
      </c>
      <c r="H195" s="244">
        <f>GLD!$AV214</f>
        <v>0</v>
      </c>
      <c r="I195" s="243" t="str">
        <f>IF($D195="Embordiary","GLD6",IF(ISNA(VLOOKUP(A195,'GLD分攤(Chad)'!$B$2:$E$572,3,0)),"",(VLOOKUP(A195,'GLD分攤(Chad)'!$B$9:$E$572,3,0))))</f>
        <v>GLD1</v>
      </c>
      <c r="J195" s="245">
        <f t="shared" si="73"/>
        <v>5</v>
      </c>
      <c r="K195" s="245">
        <f t="shared" si="74"/>
        <v>0</v>
      </c>
      <c r="L195" s="245">
        <f t="shared" si="72"/>
        <v>0</v>
      </c>
      <c r="M195" s="245">
        <f t="shared" si="75"/>
        <v>0</v>
      </c>
      <c r="N195" s="245">
        <f t="shared" si="76"/>
        <v>0</v>
      </c>
      <c r="O195" s="245">
        <f t="shared" ref="O195:O258" si="85">IF($I195="GLD1+2+3+5+6",SUM($G195:$H195)*$M$1/SUM($J$1:$V$1),IF($I195="GLD1+2+3",SUM($G195:$H195)*$M$1/SUM($J$1:$P$1),IF($I195="GLD1+2+3",SUM($G195:$H195)*$M$1/SUM($J$1:$P$1),IF($I195="GLD1+2",SUM($G195:$H195)*$M$1/SUM($J$1:$M$1),IF($I195="GLD2",SUM($G195:$H195),0)))))</f>
        <v>0</v>
      </c>
      <c r="P195" s="245">
        <f t="shared" si="77"/>
        <v>0</v>
      </c>
      <c r="Q195" s="245">
        <f t="shared" si="78"/>
        <v>0</v>
      </c>
      <c r="R195" s="245">
        <f t="shared" si="69"/>
        <v>0</v>
      </c>
      <c r="S195" s="245">
        <f t="shared" si="79"/>
        <v>0</v>
      </c>
      <c r="T195" s="245">
        <f t="shared" si="80"/>
        <v>0</v>
      </c>
      <c r="U195" s="245">
        <f t="shared" si="70"/>
        <v>0</v>
      </c>
      <c r="V195" s="245">
        <f t="shared" si="81"/>
        <v>0</v>
      </c>
      <c r="W195" s="245">
        <f t="shared" si="82"/>
        <v>0</v>
      </c>
      <c r="X195" s="245">
        <f t="shared" ref="X195:X258" si="86">IF($I195="GLD1+2+3+5+6",SUM($G195:$H195)*$V$1/SUM($J$1:$V$1),IF($I195="GLD6",SUM($G195:$H195),0))</f>
        <v>0</v>
      </c>
      <c r="Y195" s="246">
        <f t="shared" si="71"/>
        <v>0</v>
      </c>
      <c r="Z195" s="305" t="str">
        <f t="shared" si="84"/>
        <v/>
      </c>
    </row>
    <row r="196" spans="1:26" ht="15.75" customHeight="1">
      <c r="A196" s="243" t="str">
        <f>GLD!B215</f>
        <v>Finishing/Packing</v>
      </c>
      <c r="B196" s="418" t="str">
        <f>IF(OR(A196=0,LEFT(A196,2)="Mr",LEFT(A196,2)="Ms",LEFT(A196,3)="Sub",LEFT(A196,5)="Grand",RIGHT(A196,3)="by,"),"",IF(ISERROR(MATCH(A196,'Dept (不許動)'!$S:$S,0)),"NO",""))</f>
        <v/>
      </c>
      <c r="C196" s="243" t="str">
        <f>IF(A196=0,"",IF(ISNA(VLOOKUP(A196,'Dept (不許動)'!$S:$V,2,0)),"",VLOOKUP(A196,'Dept (不許動)'!$S:$V,2,0)))</f>
        <v>DL</v>
      </c>
      <c r="D196" s="243" t="str">
        <f>IF(A196=0,"",IF(ISNA(VLOOKUP(A196,'Dept (不許動)'!$S:$V,3,0)),"",VLOOKUP(A196,'Dept (不許動)'!$S:$V,3,0)))</f>
        <v>Packing</v>
      </c>
      <c r="E196" s="243">
        <f>IF(A196=0,"",IF(ISNA(VLOOKUP(A196,'Dept (不許動)'!$S:$V,4,0)),"",VLOOKUP(A196,'Dept (不許動)'!$S:$V,4,0)))</f>
        <v>0</v>
      </c>
      <c r="F196" s="244">
        <f>GLD!$BC215</f>
        <v>159</v>
      </c>
      <c r="G196" s="244">
        <f>GLD!$AT215</f>
        <v>0</v>
      </c>
      <c r="H196" s="244">
        <f>GLD!$AV215</f>
        <v>0</v>
      </c>
      <c r="I196" s="243" t="str">
        <f>IF($D196="Embordiary","GLD6",IF(ISNA(VLOOKUP(A196,'GLD分攤(Chad)'!$B$2:$E$572,3,0)),"",(VLOOKUP(A196,'GLD分攤(Chad)'!$B$9:$E$572,3,0))))</f>
        <v>GLD1</v>
      </c>
      <c r="J196" s="245">
        <f t="shared" si="73"/>
        <v>159</v>
      </c>
      <c r="K196" s="245">
        <f t="shared" si="74"/>
        <v>0</v>
      </c>
      <c r="L196" s="245">
        <f t="shared" si="72"/>
        <v>0</v>
      </c>
      <c r="M196" s="245">
        <f t="shared" si="75"/>
        <v>0</v>
      </c>
      <c r="N196" s="245">
        <f t="shared" si="76"/>
        <v>0</v>
      </c>
      <c r="O196" s="245">
        <f t="shared" si="85"/>
        <v>0</v>
      </c>
      <c r="P196" s="245">
        <f t="shared" si="77"/>
        <v>0</v>
      </c>
      <c r="Q196" s="245">
        <f t="shared" si="78"/>
        <v>0</v>
      </c>
      <c r="R196" s="245">
        <f t="shared" ref="R196:R259" si="87">IF($I196="GLD1+2+3+5+6",SUM($G196:$H196)*$P$1/SUM($J$1:$V$1),IF($I196="GLD3+5",SUM($G196:$H196)*$P$1/SUM($P$1:$S$1),IF($I196="GLD1+2",0,IF($I196="GLD3",SUM($G196:$H196),0))))</f>
        <v>0</v>
      </c>
      <c r="S196" s="245">
        <f t="shared" si="79"/>
        <v>0</v>
      </c>
      <c r="T196" s="245">
        <f t="shared" si="80"/>
        <v>0</v>
      </c>
      <c r="U196" s="245">
        <f t="shared" ref="U196:U259" si="88">IF($I196="GLD1+2+3+5+6",SUM($G196:$H196)*$S$1/SUM($J$1:$V$1),IF($I196="GLD3+5",SUM($G196:$H196)*$S$1/SUM($P$1:$S$1),IF($I196="GLD5",SUM($G196:$H196),0)))</f>
        <v>0</v>
      </c>
      <c r="V196" s="245">
        <f t="shared" si="81"/>
        <v>0</v>
      </c>
      <c r="W196" s="245">
        <f t="shared" si="82"/>
        <v>0</v>
      </c>
      <c r="X196" s="245">
        <f t="shared" si="86"/>
        <v>0</v>
      </c>
      <c r="Y196" s="246">
        <f t="shared" si="71"/>
        <v>0</v>
      </c>
      <c r="Z196" s="305" t="str">
        <f t="shared" si="84"/>
        <v/>
      </c>
    </row>
    <row r="197" spans="1:26" ht="15.75" customHeight="1">
      <c r="A197" s="243" t="str">
        <f>GLD!B216</f>
        <v>Supervisor Ironing/ Staff (2)</v>
      </c>
      <c r="B197" s="418" t="str">
        <f>IF(OR(A197=0,LEFT(A197,2)="Mr",LEFT(A197,2)="Ms",LEFT(A197,3)="Sub",LEFT(A197,5)="Grand",RIGHT(A197,3)="by,"),"",IF(ISERROR(MATCH(A197,'Dept (不許動)'!$S:$S,0)),"NO",""))</f>
        <v/>
      </c>
      <c r="C197" s="243" t="str">
        <f>IF(A197=0,"",IF(ISNA(VLOOKUP(A197,'Dept (不許動)'!$S:$V,2,0)),"",VLOOKUP(A197,'Dept (不許動)'!$S:$V,2,0)))</f>
        <v>IDL</v>
      </c>
      <c r="D197" s="243" t="str">
        <f>IF(A197=0,"",IF(ISNA(VLOOKUP(A197,'Dept (不許動)'!$S:$V,3,0)),"",VLOOKUP(A197,'Dept (不許動)'!$S:$V,3,0)))</f>
        <v>IDL Ironing</v>
      </c>
      <c r="E197" s="243">
        <f>IF(A197=0,"",IF(ISNA(VLOOKUP(A197,'Dept (不許動)'!$S:$V,4,0)),"",VLOOKUP(A197,'Dept (不許動)'!$S:$V,4,0)))</f>
        <v>0</v>
      </c>
      <c r="F197" s="244">
        <f>GLD!$BC216</f>
        <v>2</v>
      </c>
      <c r="G197" s="244">
        <f>GLD!$AT216</f>
        <v>0</v>
      </c>
      <c r="H197" s="244">
        <f>GLD!$AV216</f>
        <v>0</v>
      </c>
      <c r="I197" s="243" t="str">
        <f>IF($D197="Embordiary","GLD6",IF(ISNA(VLOOKUP(A197,'GLD分攤(Chad)'!$B$2:$E$572,3,0)),"",(VLOOKUP(A197,'GLD分攤(Chad)'!$B$9:$E$572,3,0))))</f>
        <v>GLD2</v>
      </c>
      <c r="J197" s="245">
        <f t="shared" si="73"/>
        <v>0</v>
      </c>
      <c r="K197" s="245">
        <f t="shared" si="74"/>
        <v>0</v>
      </c>
      <c r="L197" s="245">
        <f t="shared" si="72"/>
        <v>0</v>
      </c>
      <c r="M197" s="245">
        <f t="shared" si="75"/>
        <v>2</v>
      </c>
      <c r="N197" s="245">
        <f t="shared" si="76"/>
        <v>0</v>
      </c>
      <c r="O197" s="245">
        <f t="shared" si="85"/>
        <v>0</v>
      </c>
      <c r="P197" s="245">
        <f t="shared" si="77"/>
        <v>0</v>
      </c>
      <c r="Q197" s="245">
        <f t="shared" si="78"/>
        <v>0</v>
      </c>
      <c r="R197" s="245">
        <f t="shared" si="87"/>
        <v>0</v>
      </c>
      <c r="S197" s="245">
        <f t="shared" si="79"/>
        <v>0</v>
      </c>
      <c r="T197" s="245">
        <f t="shared" si="80"/>
        <v>0</v>
      </c>
      <c r="U197" s="245">
        <f t="shared" si="88"/>
        <v>0</v>
      </c>
      <c r="V197" s="245">
        <f t="shared" si="81"/>
        <v>0</v>
      </c>
      <c r="W197" s="245">
        <f t="shared" si="82"/>
        <v>0</v>
      </c>
      <c r="X197" s="245">
        <f t="shared" si="86"/>
        <v>0</v>
      </c>
      <c r="Y197" s="246">
        <f t="shared" si="71"/>
        <v>0</v>
      </c>
      <c r="Z197" s="305" t="str">
        <f t="shared" si="84"/>
        <v/>
      </c>
    </row>
    <row r="198" spans="1:26" ht="15.75" customHeight="1">
      <c r="A198" s="243" t="str">
        <f>GLD!B217</f>
        <v>Ironing-2</v>
      </c>
      <c r="B198" s="418" t="str">
        <f>IF(OR(A198=0,LEFT(A198,2)="Mr",LEFT(A198,2)="Ms",LEFT(A198,3)="Sub",LEFT(A198,5)="Grand",RIGHT(A198,3)="by,"),"",IF(ISERROR(MATCH(A198,'Dept (不許動)'!$S:$S,0)),"NO",""))</f>
        <v/>
      </c>
      <c r="C198" s="243" t="str">
        <f>IF(A198=0,"",IF(ISNA(VLOOKUP(A198,'Dept (不許動)'!$S:$V,2,0)),"",VLOOKUP(A198,'Dept (不許動)'!$S:$V,2,0)))</f>
        <v>DL</v>
      </c>
      <c r="D198" s="243" t="str">
        <f>IF(A198=0,"",IF(ISNA(VLOOKUP(A198,'Dept (不許動)'!$S:$V,3,0)),"",VLOOKUP(A198,'Dept (不許動)'!$S:$V,3,0)))</f>
        <v>Ironing</v>
      </c>
      <c r="E198" s="243">
        <f>IF(A198=0,"",IF(ISNA(VLOOKUP(A198,'Dept (不許動)'!$S:$V,4,0)),"",VLOOKUP(A198,'Dept (不許動)'!$S:$V,4,0)))</f>
        <v>0</v>
      </c>
      <c r="F198" s="244">
        <f>GLD!$BC217</f>
        <v>90</v>
      </c>
      <c r="G198" s="244">
        <f>GLD!$AT217</f>
        <v>0</v>
      </c>
      <c r="H198" s="244">
        <f>GLD!$AV217</f>
        <v>0</v>
      </c>
      <c r="I198" s="243" t="str">
        <f>IF($D198="Embordiary","GLD6",IF(ISNA(VLOOKUP(A198,'GLD分攤(Chad)'!$B$2:$E$572,3,0)),"",(VLOOKUP(A198,'GLD分攤(Chad)'!$B$9:$E$572,3,0))))</f>
        <v>GLD2</v>
      </c>
      <c r="J198" s="245">
        <f t="shared" si="73"/>
        <v>0</v>
      </c>
      <c r="K198" s="245">
        <f t="shared" si="74"/>
        <v>0</v>
      </c>
      <c r="L198" s="245">
        <f t="shared" si="72"/>
        <v>0</v>
      </c>
      <c r="M198" s="245">
        <f t="shared" si="75"/>
        <v>90</v>
      </c>
      <c r="N198" s="245">
        <f t="shared" si="76"/>
        <v>0</v>
      </c>
      <c r="O198" s="245">
        <f t="shared" si="85"/>
        <v>0</v>
      </c>
      <c r="P198" s="245">
        <f t="shared" si="77"/>
        <v>0</v>
      </c>
      <c r="Q198" s="245">
        <f t="shared" si="78"/>
        <v>0</v>
      </c>
      <c r="R198" s="245">
        <f t="shared" si="87"/>
        <v>0</v>
      </c>
      <c r="S198" s="245">
        <f t="shared" si="79"/>
        <v>0</v>
      </c>
      <c r="T198" s="245">
        <f t="shared" si="80"/>
        <v>0</v>
      </c>
      <c r="U198" s="245">
        <f t="shared" si="88"/>
        <v>0</v>
      </c>
      <c r="V198" s="245">
        <f t="shared" si="81"/>
        <v>0</v>
      </c>
      <c r="W198" s="245">
        <f t="shared" si="82"/>
        <v>0</v>
      </c>
      <c r="X198" s="245">
        <f t="shared" si="86"/>
        <v>0</v>
      </c>
      <c r="Y198" s="246">
        <f t="shared" si="71"/>
        <v>0</v>
      </c>
      <c r="Z198" s="305" t="str">
        <f t="shared" si="84"/>
        <v/>
      </c>
    </row>
    <row r="199" spans="1:26" ht="15.75" customHeight="1">
      <c r="A199" s="243" t="str">
        <f>GLD!B218</f>
        <v>Finishing/staff (2)</v>
      </c>
      <c r="B199" s="418" t="str">
        <f>IF(OR(A199=0,LEFT(A199,2)="Mr",LEFT(A199,2)="Ms",LEFT(A199,3)="Sub",LEFT(A199,5)="Grand",RIGHT(A199,3)="by,"),"",IF(ISERROR(MATCH(A199,'Dept (不許動)'!$S:$S,0)),"NO",""))</f>
        <v/>
      </c>
      <c r="C199" s="243" t="str">
        <f>IF(A199=0,"",IF(ISNA(VLOOKUP(A199,'Dept (不許動)'!$S:$V,2,0)),"",VLOOKUP(A199,'Dept (不許動)'!$S:$V,2,0)))</f>
        <v>IDL</v>
      </c>
      <c r="D199" s="243" t="str">
        <f>IF(A199=0,"",IF(ISNA(VLOOKUP(A199,'Dept (不許動)'!$S:$V,3,0)),"",VLOOKUP(A199,'Dept (不許動)'!$S:$V,3,0)))</f>
        <v>IDL Packing</v>
      </c>
      <c r="E199" s="243">
        <f>IF(A199=0,"",IF(ISNA(VLOOKUP(A199,'Dept (不許動)'!$S:$V,4,0)),"",VLOOKUP(A199,'Dept (不許動)'!$S:$V,4,0)))</f>
        <v>0</v>
      </c>
      <c r="F199" s="244">
        <f>GLD!$BC218</f>
        <v>6</v>
      </c>
      <c r="G199" s="244">
        <f>GLD!$AT218</f>
        <v>0</v>
      </c>
      <c r="H199" s="244">
        <f>GLD!$AV218</f>
        <v>0</v>
      </c>
      <c r="I199" s="243" t="str">
        <f>IF($D199="Embordiary","GLD6",IF(ISNA(VLOOKUP(A199,'GLD分攤(Chad)'!$B$2:$E$572,3,0)),"",(VLOOKUP(A199,'GLD分攤(Chad)'!$B$9:$E$572,3,0))))</f>
        <v>GLD2</v>
      </c>
      <c r="J199" s="245">
        <f t="shared" si="73"/>
        <v>0</v>
      </c>
      <c r="K199" s="245">
        <f t="shared" si="74"/>
        <v>0</v>
      </c>
      <c r="L199" s="245">
        <f t="shared" si="72"/>
        <v>0</v>
      </c>
      <c r="M199" s="245">
        <f t="shared" si="75"/>
        <v>6</v>
      </c>
      <c r="N199" s="245">
        <f t="shared" si="76"/>
        <v>0</v>
      </c>
      <c r="O199" s="245">
        <f t="shared" si="85"/>
        <v>0</v>
      </c>
      <c r="P199" s="245">
        <f t="shared" si="77"/>
        <v>0</v>
      </c>
      <c r="Q199" s="245">
        <f t="shared" si="78"/>
        <v>0</v>
      </c>
      <c r="R199" s="245">
        <f t="shared" si="87"/>
        <v>0</v>
      </c>
      <c r="S199" s="245">
        <f t="shared" si="79"/>
        <v>0</v>
      </c>
      <c r="T199" s="245">
        <f t="shared" si="80"/>
        <v>0</v>
      </c>
      <c r="U199" s="245">
        <f t="shared" si="88"/>
        <v>0</v>
      </c>
      <c r="V199" s="245">
        <f t="shared" si="81"/>
        <v>0</v>
      </c>
      <c r="W199" s="245">
        <f t="shared" si="82"/>
        <v>0</v>
      </c>
      <c r="X199" s="245">
        <f t="shared" si="86"/>
        <v>0</v>
      </c>
      <c r="Y199" s="246">
        <f t="shared" si="71"/>
        <v>0</v>
      </c>
      <c r="Z199" s="305" t="str">
        <f t="shared" si="84"/>
        <v/>
      </c>
    </row>
    <row r="200" spans="1:26" ht="15.75" customHeight="1">
      <c r="A200" s="243" t="str">
        <f>GLD!B219</f>
        <v>Finishing/Transfer (2)</v>
      </c>
      <c r="B200" s="418" t="str">
        <f>IF(OR(A200=0,LEFT(A200,2)="Mr",LEFT(A200,2)="Ms",LEFT(A200,3)="Sub",LEFT(A200,5)="Grand",RIGHT(A200,3)="by,"),"",IF(ISERROR(MATCH(A200,'Dept (不許動)'!$S:$S,0)),"NO",""))</f>
        <v/>
      </c>
      <c r="C200" s="243" t="str">
        <f>IF(A200=0,"",IF(ISNA(VLOOKUP(A200,'Dept (不許動)'!$S:$V,2,0)),"",VLOOKUP(A200,'Dept (不許動)'!$S:$V,2,0)))</f>
        <v>DL</v>
      </c>
      <c r="D200" s="243" t="str">
        <f>IF(A200=0,"",IF(ISNA(VLOOKUP(A200,'Dept (不許動)'!$S:$V,3,0)),"",VLOOKUP(A200,'Dept (不許動)'!$S:$V,3,0)))</f>
        <v>Packing</v>
      </c>
      <c r="E200" s="243">
        <f>IF(A200=0,"",IF(ISNA(VLOOKUP(A200,'Dept (不許動)'!$S:$V,4,0)),"",VLOOKUP(A200,'Dept (不許動)'!$S:$V,4,0)))</f>
        <v>0</v>
      </c>
      <c r="F200" s="244">
        <f>GLD!$BC219</f>
        <v>4</v>
      </c>
      <c r="G200" s="244">
        <f>GLD!$AT219</f>
        <v>0</v>
      </c>
      <c r="H200" s="244">
        <f>GLD!$AV219</f>
        <v>0</v>
      </c>
      <c r="I200" s="243" t="str">
        <f>IF($D200="Embordiary","GLD6",IF(ISNA(VLOOKUP(A200,'GLD分攤(Chad)'!$B$2:$E$572,3,0)),"",(VLOOKUP(A200,'GLD分攤(Chad)'!$B$9:$E$572,3,0))))</f>
        <v>GLD2</v>
      </c>
      <c r="J200" s="245">
        <f t="shared" si="73"/>
        <v>0</v>
      </c>
      <c r="K200" s="245">
        <f t="shared" si="74"/>
        <v>0</v>
      </c>
      <c r="L200" s="245">
        <f t="shared" si="72"/>
        <v>0</v>
      </c>
      <c r="M200" s="245">
        <f t="shared" si="75"/>
        <v>4</v>
      </c>
      <c r="N200" s="245">
        <f t="shared" si="76"/>
        <v>0</v>
      </c>
      <c r="O200" s="245">
        <f t="shared" si="85"/>
        <v>0</v>
      </c>
      <c r="P200" s="245">
        <f t="shared" si="77"/>
        <v>0</v>
      </c>
      <c r="Q200" s="245">
        <f t="shared" si="78"/>
        <v>0</v>
      </c>
      <c r="R200" s="245">
        <f t="shared" si="87"/>
        <v>0</v>
      </c>
      <c r="S200" s="245">
        <f t="shared" si="79"/>
        <v>0</v>
      </c>
      <c r="T200" s="245">
        <f t="shared" si="80"/>
        <v>0</v>
      </c>
      <c r="U200" s="245">
        <f t="shared" si="88"/>
        <v>0</v>
      </c>
      <c r="V200" s="245">
        <f t="shared" si="81"/>
        <v>0</v>
      </c>
      <c r="W200" s="245">
        <f t="shared" si="82"/>
        <v>0</v>
      </c>
      <c r="X200" s="245">
        <f t="shared" si="86"/>
        <v>0</v>
      </c>
      <c r="Y200" s="246">
        <f t="shared" si="71"/>
        <v>0</v>
      </c>
      <c r="Z200" s="305" t="str">
        <f t="shared" si="84"/>
        <v/>
      </c>
    </row>
    <row r="201" spans="1:26" ht="15.75" customHeight="1">
      <c r="A201" s="243" t="str">
        <f>GLD!B220</f>
        <v>Finishing/Packing (2)</v>
      </c>
      <c r="B201" s="418" t="str">
        <f>IF(OR(A201=0,LEFT(A201,2)="Mr",LEFT(A201,2)="Ms",LEFT(A201,3)="Sub",LEFT(A201,5)="Grand",RIGHT(A201,3)="by,"),"",IF(ISERROR(MATCH(A201,'Dept (不許動)'!$S:$S,0)),"NO",""))</f>
        <v/>
      </c>
      <c r="C201" s="617" t="str">
        <f>IF(A201=0,"",IF(ISNA(VLOOKUP(A201,'Dept (不許動)'!$S:$V,2,0)),"",VLOOKUP(A201,'Dept (不許動)'!$S:$V,2,0)))</f>
        <v>DL</v>
      </c>
      <c r="D201" s="617" t="str">
        <f>IF(A201=0,"",IF(ISNA(VLOOKUP(A201,'Dept (不許動)'!$S:$V,3,0)),"",VLOOKUP(A201,'Dept (不許動)'!$S:$V,3,0)))</f>
        <v>Packing</v>
      </c>
      <c r="E201" s="617">
        <f>IF(A201=0,"",IF(ISNA(VLOOKUP(A201,'Dept (不許動)'!$S:$V,4,0)),"",VLOOKUP(A201,'Dept (不許動)'!$S:$V,4,0)))</f>
        <v>0</v>
      </c>
      <c r="F201" s="618">
        <f>GLD!$BC220</f>
        <v>182</v>
      </c>
      <c r="G201" s="618">
        <f>GLD!$AT220</f>
        <v>0</v>
      </c>
      <c r="H201" s="618">
        <f>GLD!$AV220</f>
        <v>0</v>
      </c>
      <c r="I201" s="243" t="str">
        <f>IF($D201="Embordiary","GLD6",IF(ISNA(VLOOKUP(A201,'GLD分攤(Chad)'!$B$2:$E$572,3,0)),"",(VLOOKUP(A201,'GLD分攤(Chad)'!$B$9:$E$572,3,0))))</f>
        <v>GLD2</v>
      </c>
      <c r="J201" s="245">
        <f t="shared" si="73"/>
        <v>0</v>
      </c>
      <c r="K201" s="245">
        <f t="shared" si="74"/>
        <v>0</v>
      </c>
      <c r="L201" s="245">
        <f t="shared" si="72"/>
        <v>0</v>
      </c>
      <c r="M201" s="245">
        <f t="shared" si="75"/>
        <v>182</v>
      </c>
      <c r="N201" s="245">
        <f t="shared" si="76"/>
        <v>0</v>
      </c>
      <c r="O201" s="245">
        <f t="shared" si="85"/>
        <v>0</v>
      </c>
      <c r="P201" s="245">
        <f t="shared" si="77"/>
        <v>0</v>
      </c>
      <c r="Q201" s="245">
        <f t="shared" si="78"/>
        <v>0</v>
      </c>
      <c r="R201" s="245">
        <f t="shared" si="87"/>
        <v>0</v>
      </c>
      <c r="S201" s="245">
        <f t="shared" si="79"/>
        <v>0</v>
      </c>
      <c r="T201" s="245">
        <f t="shared" si="80"/>
        <v>0</v>
      </c>
      <c r="U201" s="245">
        <f t="shared" si="88"/>
        <v>0</v>
      </c>
      <c r="V201" s="245">
        <f t="shared" si="81"/>
        <v>0</v>
      </c>
      <c r="W201" s="245">
        <f t="shared" si="82"/>
        <v>0</v>
      </c>
      <c r="X201" s="245">
        <f t="shared" si="86"/>
        <v>0</v>
      </c>
      <c r="Y201" s="246">
        <f t="shared" si="71"/>
        <v>0</v>
      </c>
      <c r="Z201" s="305" t="str">
        <f t="shared" si="84"/>
        <v/>
      </c>
    </row>
    <row r="202" spans="1:26" ht="15.75" customHeight="1">
      <c r="A202" s="243" t="str">
        <f>GLD!B221</f>
        <v>Washing/Operator (2)</v>
      </c>
      <c r="B202" s="418" t="str">
        <f>IF(OR(A202=0,LEFT(A202,2)="Mr",LEFT(A202,2)="Ms",LEFT(A202,3)="Sub",LEFT(A202,5)="Grand",RIGHT(A202,3)="by,"),"",IF(ISERROR(MATCH(A202,'Dept (不許動)'!$S:$S,0)),"NO",""))</f>
        <v/>
      </c>
      <c r="C202" s="617" t="str">
        <f>IF(A202=0,"",IF(ISNA(VLOOKUP(A202,'Dept (不許動)'!$S:$V,2,0)),"",VLOOKUP(A202,'Dept (不許動)'!$S:$V,2,0)))</f>
        <v>DL</v>
      </c>
      <c r="D202" s="617" t="str">
        <f>IF(A202=0,"",IF(ISNA(VLOOKUP(A202,'Dept (不許動)'!$S:$V,3,0)),"",VLOOKUP(A202,'Dept (不許動)'!$S:$V,3,0)))</f>
        <v>Washing</v>
      </c>
      <c r="E202" s="617">
        <f>IF(A202=0,"",IF(ISNA(VLOOKUP(A202,'Dept (不許動)'!$S:$V,4,0)),"",VLOOKUP(A202,'Dept (不許動)'!$S:$V,4,0)))</f>
        <v>0</v>
      </c>
      <c r="F202" s="618">
        <f>GLD!$BC221</f>
        <v>21</v>
      </c>
      <c r="G202" s="618">
        <f>GLD!$AT221</f>
        <v>0</v>
      </c>
      <c r="H202" s="618">
        <f>GLD!$AV221</f>
        <v>0</v>
      </c>
      <c r="I202" s="243" t="str">
        <f>IF($D202="Embordiary","GLD6",IF(ISNA(VLOOKUP(A202,'GLD分攤(Chad)'!$B$2:$E$572,3,0)),"",(VLOOKUP(A202,'GLD分攤(Chad)'!$B$9:$E$572,3,0))))</f>
        <v>GLD2</v>
      </c>
      <c r="J202" s="245">
        <f t="shared" si="73"/>
        <v>0</v>
      </c>
      <c r="K202" s="245">
        <f t="shared" si="74"/>
        <v>0</v>
      </c>
      <c r="L202" s="245">
        <f t="shared" si="72"/>
        <v>0</v>
      </c>
      <c r="M202" s="245">
        <f t="shared" si="75"/>
        <v>21</v>
      </c>
      <c r="N202" s="245">
        <f t="shared" si="76"/>
        <v>0</v>
      </c>
      <c r="O202" s="245">
        <f t="shared" si="85"/>
        <v>0</v>
      </c>
      <c r="P202" s="245">
        <f t="shared" si="77"/>
        <v>0</v>
      </c>
      <c r="Q202" s="245">
        <f t="shared" si="78"/>
        <v>0</v>
      </c>
      <c r="R202" s="245">
        <f t="shared" si="87"/>
        <v>0</v>
      </c>
      <c r="S202" s="245">
        <f t="shared" si="79"/>
        <v>0</v>
      </c>
      <c r="T202" s="245">
        <f t="shared" si="80"/>
        <v>0</v>
      </c>
      <c r="U202" s="245">
        <f t="shared" si="88"/>
        <v>0</v>
      </c>
      <c r="V202" s="245">
        <f t="shared" si="81"/>
        <v>0</v>
      </c>
      <c r="W202" s="245">
        <f t="shared" si="82"/>
        <v>0</v>
      </c>
      <c r="X202" s="245">
        <f t="shared" si="86"/>
        <v>0</v>
      </c>
      <c r="Y202" s="246">
        <f t="shared" si="71"/>
        <v>0</v>
      </c>
      <c r="Z202" s="305" t="str">
        <f t="shared" si="84"/>
        <v/>
      </c>
    </row>
    <row r="203" spans="1:26" ht="15.75" customHeight="1">
      <c r="A203" s="243" t="str">
        <f>GLD!B222</f>
        <v>Supervisor Ironing/ Staff (3)</v>
      </c>
      <c r="B203" s="418" t="str">
        <f>IF(OR(A203=0,LEFT(A203,2)="Mr",LEFT(A203,2)="Ms",LEFT(A203,3)="Sub",LEFT(A203,5)="Grand",RIGHT(A203,3)="by,"),"",IF(ISERROR(MATCH(A203,'Dept (不許動)'!$S:$S,0)),"NO",""))</f>
        <v/>
      </c>
      <c r="C203" s="617" t="str">
        <f>IF(A203=0,"",IF(ISNA(VLOOKUP(A203,'Dept (不許動)'!$S:$V,2,0)),"",VLOOKUP(A203,'Dept (不許動)'!$S:$V,2,0)))</f>
        <v>IDL</v>
      </c>
      <c r="D203" s="617" t="str">
        <f>IF(A203=0,"",IF(ISNA(VLOOKUP(A203,'Dept (不許動)'!$S:$V,3,0)),"",VLOOKUP(A203,'Dept (不許動)'!$S:$V,3,0)))</f>
        <v>IDL Ironing</v>
      </c>
      <c r="E203" s="617">
        <f>IF(A203=0,"",IF(ISNA(VLOOKUP(A203,'Dept (不許動)'!$S:$V,4,0)),"",VLOOKUP(A203,'Dept (不許動)'!$S:$V,4,0)))</f>
        <v>0</v>
      </c>
      <c r="F203" s="618">
        <f>GLD!$BC222</f>
        <v>1</v>
      </c>
      <c r="G203" s="618">
        <f>GLD!$AT222</f>
        <v>0</v>
      </c>
      <c r="H203" s="618">
        <f>GLD!$AV222</f>
        <v>0</v>
      </c>
      <c r="I203" s="243" t="str">
        <f>IF($D203="Embordiary","GLD6",IF(ISNA(VLOOKUP(A203,'GLD分攤(Chad)'!$B$2:$E$572,3,0)),"",(VLOOKUP(A203,'GLD分攤(Chad)'!$B$9:$E$572,3,0))))</f>
        <v>GLD3</v>
      </c>
      <c r="J203" s="245">
        <f t="shared" si="73"/>
        <v>0</v>
      </c>
      <c r="K203" s="245">
        <f t="shared" si="74"/>
        <v>0</v>
      </c>
      <c r="L203" s="245">
        <f t="shared" si="72"/>
        <v>0</v>
      </c>
      <c r="M203" s="245">
        <f t="shared" si="75"/>
        <v>0</v>
      </c>
      <c r="N203" s="245">
        <f t="shared" si="76"/>
        <v>0</v>
      </c>
      <c r="O203" s="245">
        <f t="shared" si="85"/>
        <v>0</v>
      </c>
      <c r="P203" s="245">
        <f t="shared" si="77"/>
        <v>1</v>
      </c>
      <c r="Q203" s="245">
        <f t="shared" si="78"/>
        <v>0</v>
      </c>
      <c r="R203" s="245">
        <f t="shared" si="87"/>
        <v>0</v>
      </c>
      <c r="S203" s="245">
        <f t="shared" si="79"/>
        <v>0</v>
      </c>
      <c r="T203" s="245">
        <f t="shared" si="80"/>
        <v>0</v>
      </c>
      <c r="U203" s="245">
        <f t="shared" si="88"/>
        <v>0</v>
      </c>
      <c r="V203" s="245">
        <f t="shared" si="81"/>
        <v>0</v>
      </c>
      <c r="W203" s="245">
        <f t="shared" si="82"/>
        <v>0</v>
      </c>
      <c r="X203" s="245">
        <f t="shared" si="86"/>
        <v>0</v>
      </c>
      <c r="Y203" s="246">
        <f t="shared" si="71"/>
        <v>0</v>
      </c>
      <c r="Z203" s="305" t="str">
        <f t="shared" si="84"/>
        <v/>
      </c>
    </row>
    <row r="204" spans="1:26" ht="15.75" customHeight="1">
      <c r="A204" s="243" t="str">
        <f>GLD!B223</f>
        <v>Ironing-3</v>
      </c>
      <c r="B204" s="418" t="str">
        <f>IF(OR(A204=0,LEFT(A204,2)="Mr",LEFT(A204,2)="Ms",LEFT(A204,3)="Sub",LEFT(A204,5)="Grand",RIGHT(A204,3)="by,"),"",IF(ISERROR(MATCH(A204,'Dept (不許動)'!$S:$S,0)),"NO",""))</f>
        <v/>
      </c>
      <c r="C204" s="243" t="str">
        <f>IF(A204=0,"",IF(ISNA(VLOOKUP(A204,'Dept (不許動)'!$S:$V,2,0)),"",VLOOKUP(A204,'Dept (不許動)'!$S:$V,2,0)))</f>
        <v>DL</v>
      </c>
      <c r="D204" s="243" t="str">
        <f>IF(A204=0,"",IF(ISNA(VLOOKUP(A204,'Dept (不許動)'!$S:$V,3,0)),"",VLOOKUP(A204,'Dept (不許動)'!$S:$V,3,0)))</f>
        <v>Ironing</v>
      </c>
      <c r="E204" s="243">
        <f>IF(A204=0,"",IF(ISNA(VLOOKUP(A204,'Dept (不許動)'!$S:$V,4,0)),"",VLOOKUP(A204,'Dept (不許動)'!$S:$V,4,0)))</f>
        <v>0</v>
      </c>
      <c r="F204" s="244">
        <f>GLD!$BC223</f>
        <v>36</v>
      </c>
      <c r="G204" s="244">
        <f>GLD!$AT223</f>
        <v>0</v>
      </c>
      <c r="H204" s="244">
        <f>GLD!$AV223</f>
        <v>1</v>
      </c>
      <c r="I204" s="243" t="str">
        <f>IF($D204="Embordiary","GLD6",IF(ISNA(VLOOKUP(A204,'GLD分攤(Chad)'!$B$2:$E$572,3,0)),"",(VLOOKUP(A204,'GLD分攤(Chad)'!$B$9:$E$572,3,0))))</f>
        <v>GLD3</v>
      </c>
      <c r="J204" s="245">
        <f t="shared" si="73"/>
        <v>0</v>
      </c>
      <c r="K204" s="245">
        <f t="shared" si="74"/>
        <v>0</v>
      </c>
      <c r="L204" s="245">
        <f t="shared" si="72"/>
        <v>0</v>
      </c>
      <c r="M204" s="245">
        <f t="shared" si="75"/>
        <v>0</v>
      </c>
      <c r="N204" s="245">
        <f t="shared" si="76"/>
        <v>0</v>
      </c>
      <c r="O204" s="245">
        <f t="shared" si="85"/>
        <v>0</v>
      </c>
      <c r="P204" s="245">
        <f t="shared" si="77"/>
        <v>36</v>
      </c>
      <c r="Q204" s="245">
        <f t="shared" si="78"/>
        <v>0</v>
      </c>
      <c r="R204" s="245">
        <f t="shared" si="87"/>
        <v>1</v>
      </c>
      <c r="S204" s="245">
        <f t="shared" si="79"/>
        <v>0</v>
      </c>
      <c r="T204" s="245">
        <f t="shared" si="80"/>
        <v>0</v>
      </c>
      <c r="U204" s="245">
        <f t="shared" si="88"/>
        <v>0</v>
      </c>
      <c r="V204" s="245">
        <f t="shared" si="81"/>
        <v>0</v>
      </c>
      <c r="W204" s="245">
        <f t="shared" si="82"/>
        <v>0</v>
      </c>
      <c r="X204" s="245">
        <f t="shared" si="86"/>
        <v>0</v>
      </c>
      <c r="Y204" s="246">
        <f t="shared" si="71"/>
        <v>0</v>
      </c>
      <c r="Z204" s="305" t="str">
        <f t="shared" si="84"/>
        <v/>
      </c>
    </row>
    <row r="205" spans="1:26" ht="15.75" customHeight="1">
      <c r="A205" s="243" t="str">
        <f>GLD!B224</f>
        <v>Finishing/staff (3)</v>
      </c>
      <c r="B205" s="418" t="str">
        <f>IF(OR(A205=0,LEFT(A205,2)="Mr",LEFT(A205,2)="Ms",LEFT(A205,3)="Sub",LEFT(A205,5)="Grand",RIGHT(A205,3)="by,"),"",IF(ISERROR(MATCH(A205,'Dept (不許動)'!$S:$S,0)),"NO",""))</f>
        <v/>
      </c>
      <c r="C205" s="243" t="str">
        <f>IF(A205=0,"",IF(ISNA(VLOOKUP(A205,'Dept (不許動)'!$S:$V,2,0)),"",VLOOKUP(A205,'Dept (不許動)'!$S:$V,2,0)))</f>
        <v>IDL</v>
      </c>
      <c r="D205" s="243" t="str">
        <f>IF(A205=0,"",IF(ISNA(VLOOKUP(A205,'Dept (不許動)'!$S:$V,3,0)),"",VLOOKUP(A205,'Dept (不許動)'!$S:$V,3,0)))</f>
        <v>IDL Packing</v>
      </c>
      <c r="E205" s="243">
        <f>IF(A205=0,"",IF(ISNA(VLOOKUP(A205,'Dept (不許動)'!$S:$V,4,0)),"",VLOOKUP(A205,'Dept (不許動)'!$S:$V,4,0)))</f>
        <v>0</v>
      </c>
      <c r="F205" s="244">
        <f>GLD!$BC224</f>
        <v>4</v>
      </c>
      <c r="G205" s="244">
        <f>GLD!$AT224</f>
        <v>0</v>
      </c>
      <c r="H205" s="244">
        <f>GLD!$AV224</f>
        <v>0</v>
      </c>
      <c r="I205" s="243" t="str">
        <f>IF($D205="Embordiary","GLD6",IF(ISNA(VLOOKUP(A205,'GLD分攤(Chad)'!$B$2:$E$572,3,0)),"",(VLOOKUP(A205,'GLD分攤(Chad)'!$B$9:$E$572,3,0))))</f>
        <v>GLD3</v>
      </c>
      <c r="J205" s="245">
        <f t="shared" si="73"/>
        <v>0</v>
      </c>
      <c r="K205" s="245">
        <f t="shared" si="74"/>
        <v>0</v>
      </c>
      <c r="L205" s="245">
        <f t="shared" si="72"/>
        <v>0</v>
      </c>
      <c r="M205" s="245">
        <f t="shared" si="75"/>
        <v>0</v>
      </c>
      <c r="N205" s="245">
        <f t="shared" si="76"/>
        <v>0</v>
      </c>
      <c r="O205" s="245">
        <f t="shared" si="85"/>
        <v>0</v>
      </c>
      <c r="P205" s="245">
        <f t="shared" si="77"/>
        <v>4</v>
      </c>
      <c r="Q205" s="245">
        <f t="shared" si="78"/>
        <v>0</v>
      </c>
      <c r="R205" s="245">
        <f t="shared" si="87"/>
        <v>0</v>
      </c>
      <c r="S205" s="245">
        <f t="shared" si="79"/>
        <v>0</v>
      </c>
      <c r="T205" s="245">
        <f t="shared" si="80"/>
        <v>0</v>
      </c>
      <c r="U205" s="245">
        <f t="shared" si="88"/>
        <v>0</v>
      </c>
      <c r="V205" s="245">
        <f t="shared" si="81"/>
        <v>0</v>
      </c>
      <c r="W205" s="245">
        <f t="shared" si="82"/>
        <v>0</v>
      </c>
      <c r="X205" s="245">
        <f t="shared" si="86"/>
        <v>0</v>
      </c>
      <c r="Y205" s="246">
        <f t="shared" si="71"/>
        <v>0</v>
      </c>
      <c r="Z205" s="305" t="str">
        <f t="shared" si="84"/>
        <v/>
      </c>
    </row>
    <row r="206" spans="1:26" ht="15.75" customHeight="1">
      <c r="A206" s="243" t="str">
        <f>GLD!B225</f>
        <v>Finishing/Transfer (3)</v>
      </c>
      <c r="B206" s="418" t="str">
        <f>IF(OR(A206=0,LEFT(A206,2)="Mr",LEFT(A206,2)="Ms",LEFT(A206,3)="Sub",LEFT(A206,5)="Grand",RIGHT(A206,3)="by,"),"",IF(ISERROR(MATCH(A206,'Dept (不許動)'!$S:$S,0)),"NO",""))</f>
        <v/>
      </c>
      <c r="C206" s="243" t="str">
        <f>IF(A206=0,"",IF(ISNA(VLOOKUP(A206,'Dept (不許動)'!$S:$V,2,0)),"",VLOOKUP(A206,'Dept (不許動)'!$S:$V,2,0)))</f>
        <v>DL</v>
      </c>
      <c r="D206" s="243" t="str">
        <f>IF(A206=0,"",IF(ISNA(VLOOKUP(A206,'Dept (不許動)'!$S:$V,3,0)),"",VLOOKUP(A206,'Dept (不許動)'!$S:$V,3,0)))</f>
        <v>Packing</v>
      </c>
      <c r="E206" s="243">
        <f>IF(A206=0,"",IF(ISNA(VLOOKUP(A206,'Dept (不許動)'!$S:$V,4,0)),"",VLOOKUP(A206,'Dept (不許動)'!$S:$V,4,0)))</f>
        <v>0</v>
      </c>
      <c r="F206" s="244">
        <f>GLD!$BC225</f>
        <v>3</v>
      </c>
      <c r="G206" s="244">
        <f>GLD!$AT225</f>
        <v>0</v>
      </c>
      <c r="H206" s="244">
        <f>GLD!$AV225</f>
        <v>0</v>
      </c>
      <c r="I206" s="243" t="str">
        <f>IF($D206="Embordiary","GLD6",IF(ISNA(VLOOKUP(A206,'GLD分攤(Chad)'!$B$2:$E$572,3,0)),"",(VLOOKUP(A206,'GLD分攤(Chad)'!$B$9:$E$572,3,0))))</f>
        <v>GLD3</v>
      </c>
      <c r="J206" s="245">
        <f t="shared" si="73"/>
        <v>0</v>
      </c>
      <c r="K206" s="245">
        <f t="shared" si="74"/>
        <v>0</v>
      </c>
      <c r="L206" s="245">
        <f t="shared" si="72"/>
        <v>0</v>
      </c>
      <c r="M206" s="245">
        <f t="shared" si="75"/>
        <v>0</v>
      </c>
      <c r="N206" s="245">
        <f t="shared" si="76"/>
        <v>0</v>
      </c>
      <c r="O206" s="245">
        <f t="shared" si="85"/>
        <v>0</v>
      </c>
      <c r="P206" s="245">
        <f t="shared" si="77"/>
        <v>3</v>
      </c>
      <c r="Q206" s="245">
        <f t="shared" si="78"/>
        <v>0</v>
      </c>
      <c r="R206" s="245">
        <f t="shared" si="87"/>
        <v>0</v>
      </c>
      <c r="S206" s="245">
        <f t="shared" si="79"/>
        <v>0</v>
      </c>
      <c r="T206" s="245">
        <f t="shared" si="80"/>
        <v>0</v>
      </c>
      <c r="U206" s="245">
        <f t="shared" si="88"/>
        <v>0</v>
      </c>
      <c r="V206" s="245">
        <f t="shared" si="81"/>
        <v>0</v>
      </c>
      <c r="W206" s="245">
        <f t="shared" si="82"/>
        <v>0</v>
      </c>
      <c r="X206" s="245">
        <f t="shared" si="86"/>
        <v>0</v>
      </c>
      <c r="Y206" s="246">
        <f t="shared" si="71"/>
        <v>0</v>
      </c>
      <c r="Z206" s="305" t="str">
        <f t="shared" si="84"/>
        <v/>
      </c>
    </row>
    <row r="207" spans="1:26" ht="15.75" customHeight="1">
      <c r="A207" s="243" t="str">
        <f>GLD!B226</f>
        <v>Finishing/Packing (3)</v>
      </c>
      <c r="B207" s="418" t="str">
        <f>IF(OR(A207=0,LEFT(A207,2)="Mr",LEFT(A207,2)="Ms",LEFT(A207,3)="Sub",LEFT(A207,5)="Grand",RIGHT(A207,3)="by,"),"",IF(ISERROR(MATCH(A207,'Dept (不許動)'!$S:$S,0)),"NO",""))</f>
        <v/>
      </c>
      <c r="C207" s="243" t="str">
        <f>IF(A207=0,"",IF(ISNA(VLOOKUP(A207,'Dept (不許動)'!$S:$V,2,0)),"",VLOOKUP(A207,'Dept (不許動)'!$S:$V,2,0)))</f>
        <v>DL</v>
      </c>
      <c r="D207" s="243" t="str">
        <f>IF(A207=0,"",IF(ISNA(VLOOKUP(A207,'Dept (不許動)'!$S:$V,3,0)),"",VLOOKUP(A207,'Dept (不許動)'!$S:$V,3,0)))</f>
        <v>Packing</v>
      </c>
      <c r="E207" s="243">
        <f>IF(A207=0,"",IF(ISNA(VLOOKUP(A207,'Dept (不許動)'!$S:$V,4,0)),"",VLOOKUP(A207,'Dept (不許動)'!$S:$V,4,0)))</f>
        <v>0</v>
      </c>
      <c r="F207" s="244">
        <f>GLD!$BC226</f>
        <v>113</v>
      </c>
      <c r="G207" s="244">
        <f>GLD!$AT226</f>
        <v>0</v>
      </c>
      <c r="H207" s="244">
        <f>GLD!$AV226</f>
        <v>0</v>
      </c>
      <c r="I207" s="243" t="str">
        <f>IF($D207="Embordiary","GLD6",IF(ISNA(VLOOKUP(A207,'GLD分攤(Chad)'!$B$2:$E$572,3,0)),"",(VLOOKUP(A207,'GLD分攤(Chad)'!$B$9:$E$572,3,0))))</f>
        <v>GLD3</v>
      </c>
      <c r="J207" s="245">
        <f t="shared" si="73"/>
        <v>0</v>
      </c>
      <c r="K207" s="245">
        <f t="shared" si="74"/>
        <v>0</v>
      </c>
      <c r="L207" s="245">
        <f t="shared" si="72"/>
        <v>0</v>
      </c>
      <c r="M207" s="245">
        <f t="shared" si="75"/>
        <v>0</v>
      </c>
      <c r="N207" s="245">
        <f t="shared" si="76"/>
        <v>0</v>
      </c>
      <c r="O207" s="245">
        <f t="shared" si="85"/>
        <v>0</v>
      </c>
      <c r="P207" s="245">
        <f t="shared" si="77"/>
        <v>113</v>
      </c>
      <c r="Q207" s="245">
        <f t="shared" si="78"/>
        <v>0</v>
      </c>
      <c r="R207" s="245">
        <f t="shared" si="87"/>
        <v>0</v>
      </c>
      <c r="S207" s="245">
        <f t="shared" si="79"/>
        <v>0</v>
      </c>
      <c r="T207" s="245">
        <f t="shared" si="80"/>
        <v>0</v>
      </c>
      <c r="U207" s="245">
        <f t="shared" si="88"/>
        <v>0</v>
      </c>
      <c r="V207" s="245">
        <f t="shared" si="81"/>
        <v>0</v>
      </c>
      <c r="W207" s="245">
        <f t="shared" si="82"/>
        <v>0</v>
      </c>
      <c r="X207" s="245">
        <f t="shared" si="86"/>
        <v>0</v>
      </c>
      <c r="Y207" s="246">
        <f t="shared" si="71"/>
        <v>0</v>
      </c>
      <c r="Z207" s="305" t="str">
        <f t="shared" si="84"/>
        <v/>
      </c>
    </row>
    <row r="208" spans="1:26" ht="15.75" customHeight="1">
      <c r="A208" s="243" t="str">
        <f>GLD!B227</f>
        <v>Supervisor Ironing/ Staff (5)</v>
      </c>
      <c r="B208" s="418" t="str">
        <f>IF(OR(A208=0,LEFT(A208,2)="Mr",LEFT(A208,2)="Ms",LEFT(A208,3)="Sub",LEFT(A208,5)="Grand",RIGHT(A208,3)="by,"),"",IF(ISERROR(MATCH(A208,'Dept (不許動)'!$S:$S,0)),"NO",""))</f>
        <v/>
      </c>
      <c r="C208" s="243" t="str">
        <f>IF(A208=0,"",IF(ISNA(VLOOKUP(A208,'Dept (不許動)'!$S:$V,2,0)),"",VLOOKUP(A208,'Dept (不許動)'!$S:$V,2,0)))</f>
        <v>IDL</v>
      </c>
      <c r="D208" s="243" t="str">
        <f>IF(A208=0,"",IF(ISNA(VLOOKUP(A208,'Dept (不許動)'!$S:$V,3,0)),"",VLOOKUP(A208,'Dept (不許動)'!$S:$V,3,0)))</f>
        <v>IDL Ironing</v>
      </c>
      <c r="E208" s="243">
        <f>IF(A208=0,"",IF(ISNA(VLOOKUP(A208,'Dept (不許動)'!$S:$V,4,0)),"",VLOOKUP(A208,'Dept (不許動)'!$S:$V,4,0)))</f>
        <v>0</v>
      </c>
      <c r="F208" s="244">
        <f>GLD!$BC227</f>
        <v>1</v>
      </c>
      <c r="G208" s="244">
        <f>GLD!$AT227</f>
        <v>0</v>
      </c>
      <c r="H208" s="244">
        <f>GLD!$AV227</f>
        <v>0</v>
      </c>
      <c r="I208" s="243" t="str">
        <f>IF($D208="Embordiary","GLD6",IF(ISNA(VLOOKUP(A208,'GLD分攤(Chad)'!$B$2:$E$572,3,0)),"",(VLOOKUP(A208,'GLD分攤(Chad)'!$B$9:$E$572,3,0))))</f>
        <v>GLD5</v>
      </c>
      <c r="J208" s="245">
        <f t="shared" si="73"/>
        <v>0</v>
      </c>
      <c r="K208" s="245">
        <f t="shared" si="74"/>
        <v>0</v>
      </c>
      <c r="L208" s="245">
        <f t="shared" si="72"/>
        <v>0</v>
      </c>
      <c r="M208" s="245">
        <f t="shared" si="75"/>
        <v>0</v>
      </c>
      <c r="N208" s="245">
        <f t="shared" si="76"/>
        <v>0</v>
      </c>
      <c r="O208" s="245">
        <f t="shared" si="85"/>
        <v>0</v>
      </c>
      <c r="P208" s="245">
        <f t="shared" si="77"/>
        <v>0</v>
      </c>
      <c r="Q208" s="245">
        <f t="shared" si="78"/>
        <v>0</v>
      </c>
      <c r="R208" s="245">
        <f t="shared" si="87"/>
        <v>0</v>
      </c>
      <c r="S208" s="245">
        <f t="shared" si="79"/>
        <v>1</v>
      </c>
      <c r="T208" s="245">
        <f t="shared" si="80"/>
        <v>0</v>
      </c>
      <c r="U208" s="245">
        <f t="shared" si="88"/>
        <v>0</v>
      </c>
      <c r="V208" s="245">
        <f t="shared" si="81"/>
        <v>0</v>
      </c>
      <c r="W208" s="245">
        <f t="shared" si="82"/>
        <v>0</v>
      </c>
      <c r="X208" s="245">
        <f t="shared" si="86"/>
        <v>0</v>
      </c>
      <c r="Y208" s="246">
        <f t="shared" si="71"/>
        <v>0</v>
      </c>
      <c r="Z208" s="305" t="str">
        <f t="shared" si="84"/>
        <v/>
      </c>
    </row>
    <row r="209" spans="1:26" ht="15.75" customHeight="1">
      <c r="A209" s="243" t="str">
        <f>GLD!B228</f>
        <v>Ironing-5</v>
      </c>
      <c r="B209" s="418" t="str">
        <f>IF(OR(A209=0,LEFT(A209,2)="Mr",LEFT(A209,2)="Ms",LEFT(A209,3)="Sub",LEFT(A209,5)="Grand",RIGHT(A209,3)="by,"),"",IF(ISERROR(MATCH(A209,'Dept (不許動)'!$S:$S,0)),"NO",""))</f>
        <v/>
      </c>
      <c r="C209" s="243" t="str">
        <f>IF(A209=0,"",IF(ISNA(VLOOKUP(A209,'Dept (不許動)'!$S:$V,2,0)),"",VLOOKUP(A209,'Dept (不許動)'!$S:$V,2,0)))</f>
        <v>DL</v>
      </c>
      <c r="D209" s="243" t="str">
        <f>IF(A209=0,"",IF(ISNA(VLOOKUP(A209,'Dept (不許動)'!$S:$V,3,0)),"",VLOOKUP(A209,'Dept (不許動)'!$S:$V,3,0)))</f>
        <v>Ironing</v>
      </c>
      <c r="E209" s="243">
        <f>IF(A209=0,"",IF(ISNA(VLOOKUP(A209,'Dept (不許動)'!$S:$V,4,0)),"",VLOOKUP(A209,'Dept (不許動)'!$S:$V,4,0)))</f>
        <v>0</v>
      </c>
      <c r="F209" s="244">
        <f>GLD!$BC228</f>
        <v>51</v>
      </c>
      <c r="G209" s="244">
        <f>GLD!$AT228</f>
        <v>0</v>
      </c>
      <c r="H209" s="244">
        <f>GLD!$AV228</f>
        <v>0</v>
      </c>
      <c r="I209" s="243" t="str">
        <f>IF($D209="Embordiary","GLD6",IF(ISNA(VLOOKUP(A209,'GLD分攤(Chad)'!$B$2:$E$572,3,0)),"",(VLOOKUP(A209,'GLD分攤(Chad)'!$B$9:$E$572,3,0))))</f>
        <v>GLD5</v>
      </c>
      <c r="J209" s="245">
        <f t="shared" si="73"/>
        <v>0</v>
      </c>
      <c r="K209" s="245">
        <f t="shared" si="74"/>
        <v>0</v>
      </c>
      <c r="L209" s="245">
        <f t="shared" si="72"/>
        <v>0</v>
      </c>
      <c r="M209" s="245">
        <f t="shared" si="75"/>
        <v>0</v>
      </c>
      <c r="N209" s="245">
        <f t="shared" si="76"/>
        <v>0</v>
      </c>
      <c r="O209" s="245">
        <f t="shared" si="85"/>
        <v>0</v>
      </c>
      <c r="P209" s="245">
        <f t="shared" si="77"/>
        <v>0</v>
      </c>
      <c r="Q209" s="245">
        <f t="shared" si="78"/>
        <v>0</v>
      </c>
      <c r="R209" s="245">
        <f t="shared" si="87"/>
        <v>0</v>
      </c>
      <c r="S209" s="245">
        <f t="shared" si="79"/>
        <v>51</v>
      </c>
      <c r="T209" s="245">
        <f t="shared" si="80"/>
        <v>0</v>
      </c>
      <c r="U209" s="245">
        <f t="shared" si="88"/>
        <v>0</v>
      </c>
      <c r="V209" s="245">
        <f t="shared" si="81"/>
        <v>0</v>
      </c>
      <c r="W209" s="245">
        <f t="shared" si="82"/>
        <v>0</v>
      </c>
      <c r="X209" s="245">
        <f t="shared" si="86"/>
        <v>0</v>
      </c>
      <c r="Y209" s="246">
        <f t="shared" si="71"/>
        <v>0</v>
      </c>
      <c r="Z209" s="305" t="str">
        <f t="shared" si="84"/>
        <v/>
      </c>
    </row>
    <row r="210" spans="1:26" ht="15.75" customHeight="1">
      <c r="A210" s="243" t="str">
        <f>GLD!B229</f>
        <v>Finishing/staff (5)</v>
      </c>
      <c r="B210" s="418" t="str">
        <f>IF(OR(A210=0,LEFT(A210,2)="Mr",LEFT(A210,2)="Ms",LEFT(A210,3)="Sub",LEFT(A210,5)="Grand",RIGHT(A210,3)="by,"),"",IF(ISERROR(MATCH(A210,'Dept (不許動)'!$S:$S,0)),"NO",""))</f>
        <v/>
      </c>
      <c r="C210" s="243" t="str">
        <f>IF(A210=0,"",IF(ISNA(VLOOKUP(A210,'Dept (不許動)'!$S:$V,2,0)),"",VLOOKUP(A210,'Dept (不許動)'!$S:$V,2,0)))</f>
        <v>IDL</v>
      </c>
      <c r="D210" s="243" t="str">
        <f>IF(A210=0,"",IF(ISNA(VLOOKUP(A210,'Dept (不許動)'!$S:$V,3,0)),"",VLOOKUP(A210,'Dept (不許動)'!$S:$V,3,0)))</f>
        <v>IDL Packing</v>
      </c>
      <c r="E210" s="243">
        <f>IF(A210=0,"",IF(ISNA(VLOOKUP(A210,'Dept (不許動)'!$S:$V,4,0)),"",VLOOKUP(A210,'Dept (不許動)'!$S:$V,4,0)))</f>
        <v>0</v>
      </c>
      <c r="F210" s="244">
        <f>GLD!$BC229</f>
        <v>4</v>
      </c>
      <c r="G210" s="244">
        <f>GLD!$AT229</f>
        <v>0</v>
      </c>
      <c r="H210" s="244">
        <f>GLD!$AV229</f>
        <v>0</v>
      </c>
      <c r="I210" s="243" t="str">
        <f>IF($D210="Embordiary","GLD6",IF(ISNA(VLOOKUP(A210,'GLD分攤(Chad)'!$B$2:$E$572,3,0)),"",(VLOOKUP(A210,'GLD分攤(Chad)'!$B$9:$E$572,3,0))))</f>
        <v>GLD5</v>
      </c>
      <c r="J210" s="245">
        <f t="shared" si="73"/>
        <v>0</v>
      </c>
      <c r="K210" s="245">
        <f t="shared" si="74"/>
        <v>0</v>
      </c>
      <c r="L210" s="245">
        <f t="shared" si="72"/>
        <v>0</v>
      </c>
      <c r="M210" s="245">
        <f t="shared" si="75"/>
        <v>0</v>
      </c>
      <c r="N210" s="245">
        <f t="shared" si="76"/>
        <v>0</v>
      </c>
      <c r="O210" s="245">
        <f t="shared" si="85"/>
        <v>0</v>
      </c>
      <c r="P210" s="245">
        <f t="shared" si="77"/>
        <v>0</v>
      </c>
      <c r="Q210" s="245">
        <f t="shared" si="78"/>
        <v>0</v>
      </c>
      <c r="R210" s="245">
        <f t="shared" si="87"/>
        <v>0</v>
      </c>
      <c r="S210" s="245">
        <f t="shared" si="79"/>
        <v>4</v>
      </c>
      <c r="T210" s="245">
        <f t="shared" si="80"/>
        <v>0</v>
      </c>
      <c r="U210" s="245">
        <f t="shared" si="88"/>
        <v>0</v>
      </c>
      <c r="V210" s="245">
        <f t="shared" si="81"/>
        <v>0</v>
      </c>
      <c r="W210" s="245">
        <f t="shared" si="82"/>
        <v>0</v>
      </c>
      <c r="X210" s="245">
        <f t="shared" si="86"/>
        <v>0</v>
      </c>
      <c r="Y210" s="246">
        <f t="shared" si="71"/>
        <v>0</v>
      </c>
      <c r="Z210" s="305" t="str">
        <f t="shared" si="84"/>
        <v/>
      </c>
    </row>
    <row r="211" spans="1:26" ht="15.75" customHeight="1">
      <c r="A211" s="243" t="str">
        <f>GLD!B230</f>
        <v>Finishing/Transfer (5)</v>
      </c>
      <c r="B211" s="418" t="str">
        <f>IF(OR(A211=0,LEFT(A211,2)="Mr",LEFT(A211,2)="Ms",LEFT(A211,3)="Sub",LEFT(A211,5)="Grand",RIGHT(A211,3)="by,"),"",IF(ISERROR(MATCH(A211,'Dept (不許動)'!$S:$S,0)),"NO",""))</f>
        <v/>
      </c>
      <c r="C211" s="243" t="str">
        <f>IF(A211=0,"",IF(ISNA(VLOOKUP(A211,'Dept (不許動)'!$S:$V,2,0)),"",VLOOKUP(A211,'Dept (不許動)'!$S:$V,2,0)))</f>
        <v>DL</v>
      </c>
      <c r="D211" s="243" t="str">
        <f>IF(A211=0,"",IF(ISNA(VLOOKUP(A211,'Dept (不許動)'!$S:$V,3,0)),"",VLOOKUP(A211,'Dept (不許動)'!$S:$V,3,0)))</f>
        <v>Packing</v>
      </c>
      <c r="E211" s="243">
        <f>IF(A211=0,"",IF(ISNA(VLOOKUP(A211,'Dept (不許動)'!$S:$V,4,0)),"",VLOOKUP(A211,'Dept (不許動)'!$S:$V,4,0)))</f>
        <v>0</v>
      </c>
      <c r="F211" s="244">
        <f>GLD!$BC230</f>
        <v>3</v>
      </c>
      <c r="G211" s="244">
        <f>GLD!$AT230</f>
        <v>0</v>
      </c>
      <c r="H211" s="244">
        <f>GLD!$AV230</f>
        <v>0</v>
      </c>
      <c r="I211" s="243" t="str">
        <f>IF($D211="Embordiary","GLD6",IF(ISNA(VLOOKUP(A211,'GLD分攤(Chad)'!$B$2:$E$572,3,0)),"",(VLOOKUP(A211,'GLD分攤(Chad)'!$B$9:$E$572,3,0))))</f>
        <v>GLD5</v>
      </c>
      <c r="J211" s="245">
        <f t="shared" si="73"/>
        <v>0</v>
      </c>
      <c r="K211" s="245">
        <f t="shared" si="74"/>
        <v>0</v>
      </c>
      <c r="L211" s="245">
        <f t="shared" si="72"/>
        <v>0</v>
      </c>
      <c r="M211" s="245">
        <f t="shared" si="75"/>
        <v>0</v>
      </c>
      <c r="N211" s="245">
        <f t="shared" si="76"/>
        <v>0</v>
      </c>
      <c r="O211" s="245">
        <f t="shared" si="85"/>
        <v>0</v>
      </c>
      <c r="P211" s="245">
        <f t="shared" si="77"/>
        <v>0</v>
      </c>
      <c r="Q211" s="245">
        <f t="shared" si="78"/>
        <v>0</v>
      </c>
      <c r="R211" s="245">
        <f t="shared" si="87"/>
        <v>0</v>
      </c>
      <c r="S211" s="245">
        <f t="shared" si="79"/>
        <v>3</v>
      </c>
      <c r="T211" s="245">
        <f t="shared" si="80"/>
        <v>0</v>
      </c>
      <c r="U211" s="245">
        <f t="shared" si="88"/>
        <v>0</v>
      </c>
      <c r="V211" s="245">
        <f t="shared" si="81"/>
        <v>0</v>
      </c>
      <c r="W211" s="245">
        <f t="shared" si="82"/>
        <v>0</v>
      </c>
      <c r="X211" s="245">
        <f t="shared" si="86"/>
        <v>0</v>
      </c>
      <c r="Y211" s="246">
        <f t="shared" si="71"/>
        <v>0</v>
      </c>
      <c r="Z211" s="305" t="str">
        <f t="shared" si="84"/>
        <v/>
      </c>
    </row>
    <row r="212" spans="1:26" ht="15.75" customHeight="1">
      <c r="A212" s="243" t="str">
        <f>GLD!B231</f>
        <v>Finishing/Packing (5)</v>
      </c>
      <c r="B212" s="418" t="str">
        <f>IF(OR(A212=0,LEFT(A212,2)="Mr",LEFT(A212,2)="Ms",LEFT(A212,3)="Sub",LEFT(A212,5)="Grand",RIGHT(A212,3)="by,"),"",IF(ISERROR(MATCH(A212,'Dept (不許動)'!$S:$S,0)),"NO",""))</f>
        <v/>
      </c>
      <c r="C212" s="243" t="str">
        <f>IF(A212=0,"",IF(ISNA(VLOOKUP(A212,'Dept (不許動)'!$S:$V,2,0)),"",VLOOKUP(A212,'Dept (不許動)'!$S:$V,2,0)))</f>
        <v>DL</v>
      </c>
      <c r="D212" s="243" t="str">
        <f>IF(A212=0,"",IF(ISNA(VLOOKUP(A212,'Dept (不許動)'!$S:$V,3,0)),"",VLOOKUP(A212,'Dept (不許動)'!$S:$V,3,0)))</f>
        <v>Packing</v>
      </c>
      <c r="E212" s="243">
        <f>IF(A212=0,"",IF(ISNA(VLOOKUP(A212,'Dept (不許動)'!$S:$V,4,0)),"",VLOOKUP(A212,'Dept (不許動)'!$S:$V,4,0)))</f>
        <v>0</v>
      </c>
      <c r="F212" s="244">
        <f>GLD!$BC231</f>
        <v>94</v>
      </c>
      <c r="G212" s="244">
        <f>GLD!$AT231</f>
        <v>0</v>
      </c>
      <c r="H212" s="244">
        <f>GLD!$AV231</f>
        <v>0</v>
      </c>
      <c r="I212" s="243" t="str">
        <f>IF($D212="Embordiary","GLD6",IF(ISNA(VLOOKUP(A212,'GLD分攤(Chad)'!$B$2:$E$572,3,0)),"",(VLOOKUP(A212,'GLD分攤(Chad)'!$B$9:$E$572,3,0))))</f>
        <v>GLD5</v>
      </c>
      <c r="J212" s="245">
        <f t="shared" si="73"/>
        <v>0</v>
      </c>
      <c r="K212" s="245">
        <f t="shared" si="74"/>
        <v>0</v>
      </c>
      <c r="L212" s="245">
        <f t="shared" si="72"/>
        <v>0</v>
      </c>
      <c r="M212" s="245">
        <f t="shared" si="75"/>
        <v>0</v>
      </c>
      <c r="N212" s="245">
        <f t="shared" si="76"/>
        <v>0</v>
      </c>
      <c r="O212" s="245">
        <f t="shared" si="85"/>
        <v>0</v>
      </c>
      <c r="P212" s="245">
        <f t="shared" si="77"/>
        <v>0</v>
      </c>
      <c r="Q212" s="245">
        <f t="shared" si="78"/>
        <v>0</v>
      </c>
      <c r="R212" s="245">
        <f t="shared" si="87"/>
        <v>0</v>
      </c>
      <c r="S212" s="245">
        <f t="shared" si="79"/>
        <v>94</v>
      </c>
      <c r="T212" s="245">
        <f t="shared" si="80"/>
        <v>0</v>
      </c>
      <c r="U212" s="245">
        <f t="shared" si="88"/>
        <v>0</v>
      </c>
      <c r="V212" s="245">
        <f t="shared" si="81"/>
        <v>0</v>
      </c>
      <c r="W212" s="245">
        <f t="shared" si="82"/>
        <v>0</v>
      </c>
      <c r="X212" s="245">
        <f t="shared" si="86"/>
        <v>0</v>
      </c>
      <c r="Y212" s="246">
        <f t="shared" si="71"/>
        <v>0</v>
      </c>
      <c r="Z212" s="305" t="str">
        <f t="shared" si="84"/>
        <v/>
      </c>
    </row>
    <row r="213" spans="1:26" ht="15.75" customHeight="1">
      <c r="A213" s="243" t="str">
        <f>GLD!B232</f>
        <v>Finishing/staff (6)</v>
      </c>
      <c r="B213" s="418" t="str">
        <f>IF(OR(A213=0,LEFT(A213,2)="Mr",LEFT(A213,2)="Ms",LEFT(A213,3)="Sub",LEFT(A213,5)="Grand",RIGHT(A213,3)="by,"),"",IF(ISERROR(MATCH(A213,'Dept (不許動)'!$S:$S,0)),"NO",""))</f>
        <v/>
      </c>
      <c r="C213" s="243" t="str">
        <f>IF(A213=0,"",IF(ISNA(VLOOKUP(A213,'Dept (不許動)'!$S:$V,2,0)),"",VLOOKUP(A213,'Dept (不許動)'!$S:$V,2,0)))</f>
        <v>IDL</v>
      </c>
      <c r="D213" s="243" t="str">
        <f>IF(A213=0,"",IF(ISNA(VLOOKUP(A213,'Dept (不許動)'!$S:$V,3,0)),"",VLOOKUP(A213,'Dept (不許動)'!$S:$V,3,0)))</f>
        <v>IDL Packing</v>
      </c>
      <c r="E213" s="243">
        <f>IF(A213=0,"",IF(ISNA(VLOOKUP(A213,'Dept (不許動)'!$S:$V,4,0)),"",VLOOKUP(A213,'Dept (不許動)'!$S:$V,4,0)))</f>
        <v>0</v>
      </c>
      <c r="F213" s="244">
        <f>GLD!$BC232</f>
        <v>4</v>
      </c>
      <c r="G213" s="244">
        <f>GLD!$AT232</f>
        <v>0</v>
      </c>
      <c r="H213" s="244">
        <f>GLD!$AV232</f>
        <v>0</v>
      </c>
      <c r="I213" s="243" t="str">
        <f>IF($D213="Embordiary","GLD6",IF(ISNA(VLOOKUP(A213,'GLD分攤(Chad)'!$B$2:$E$572,3,0)),"",(VLOOKUP(A213,'GLD分攤(Chad)'!$B$9:$E$572,3,0))))</f>
        <v>GLD6</v>
      </c>
      <c r="J213" s="245">
        <f t="shared" si="73"/>
        <v>0</v>
      </c>
      <c r="K213" s="245">
        <f t="shared" si="74"/>
        <v>0</v>
      </c>
      <c r="L213" s="245">
        <f t="shared" si="72"/>
        <v>0</v>
      </c>
      <c r="M213" s="245">
        <f t="shared" si="75"/>
        <v>0</v>
      </c>
      <c r="N213" s="245">
        <f t="shared" si="76"/>
        <v>0</v>
      </c>
      <c r="O213" s="245">
        <f t="shared" si="85"/>
        <v>0</v>
      </c>
      <c r="P213" s="245">
        <f t="shared" si="77"/>
        <v>0</v>
      </c>
      <c r="Q213" s="245">
        <f t="shared" si="78"/>
        <v>0</v>
      </c>
      <c r="R213" s="245">
        <f t="shared" si="87"/>
        <v>0</v>
      </c>
      <c r="S213" s="245">
        <f t="shared" si="79"/>
        <v>0</v>
      </c>
      <c r="T213" s="245">
        <f t="shared" si="80"/>
        <v>0</v>
      </c>
      <c r="U213" s="245">
        <f t="shared" si="88"/>
        <v>0</v>
      </c>
      <c r="V213" s="245">
        <f t="shared" si="81"/>
        <v>4</v>
      </c>
      <c r="W213" s="245">
        <f t="shared" si="82"/>
        <v>0</v>
      </c>
      <c r="X213" s="245">
        <f t="shared" si="86"/>
        <v>0</v>
      </c>
      <c r="Y213" s="246">
        <f t="shared" si="71"/>
        <v>0</v>
      </c>
      <c r="Z213" s="305" t="str">
        <f t="shared" si="84"/>
        <v/>
      </c>
    </row>
    <row r="214" spans="1:26" ht="15.75" customHeight="1">
      <c r="A214" s="243" t="str">
        <f>GLD!B233</f>
        <v>Finishing/Transfer (6)</v>
      </c>
      <c r="B214" s="418" t="str">
        <f>IF(OR(A214=0,LEFT(A214,2)="Mr",LEFT(A214,2)="Ms",LEFT(A214,3)="Sub",LEFT(A214,5)="Grand",RIGHT(A214,3)="by,"),"",IF(ISERROR(MATCH(A214,'Dept (不許動)'!$S:$S,0)),"NO",""))</f>
        <v/>
      </c>
      <c r="C214" s="243" t="str">
        <f>IF(A214=0,"",IF(ISNA(VLOOKUP(A214,'Dept (不許動)'!$S:$V,2,0)),"",VLOOKUP(A214,'Dept (不許動)'!$S:$V,2,0)))</f>
        <v>DL</v>
      </c>
      <c r="D214" s="243" t="str">
        <f>IF(A214=0,"",IF(ISNA(VLOOKUP(A214,'Dept (不許動)'!$S:$V,3,0)),"",VLOOKUP(A214,'Dept (不許動)'!$S:$V,3,0)))</f>
        <v>Packing</v>
      </c>
      <c r="E214" s="243">
        <f>IF(A214=0,"",IF(ISNA(VLOOKUP(A214,'Dept (不許動)'!$S:$V,4,0)),"",VLOOKUP(A214,'Dept (不許動)'!$S:$V,4,0)))</f>
        <v>0</v>
      </c>
      <c r="F214" s="244">
        <f>GLD!$BC233</f>
        <v>1</v>
      </c>
      <c r="G214" s="244">
        <f>GLD!$AT233</f>
        <v>0</v>
      </c>
      <c r="H214" s="244">
        <f>GLD!$AV233</f>
        <v>0</v>
      </c>
      <c r="I214" s="243" t="str">
        <f>IF($D214="Embordiary","GLD6",IF(ISNA(VLOOKUP(A214,'GLD分攤(Chad)'!$B$2:$E$572,3,0)),"",(VLOOKUP(A214,'GLD分攤(Chad)'!$B$9:$E$572,3,0))))</f>
        <v>GLD6</v>
      </c>
      <c r="J214" s="245">
        <f t="shared" si="73"/>
        <v>0</v>
      </c>
      <c r="K214" s="245">
        <f t="shared" si="74"/>
        <v>0</v>
      </c>
      <c r="L214" s="245">
        <f t="shared" si="72"/>
        <v>0</v>
      </c>
      <c r="M214" s="245">
        <f t="shared" si="75"/>
        <v>0</v>
      </c>
      <c r="N214" s="245">
        <f t="shared" si="76"/>
        <v>0</v>
      </c>
      <c r="O214" s="245">
        <f t="shared" si="85"/>
        <v>0</v>
      </c>
      <c r="P214" s="245">
        <f t="shared" si="77"/>
        <v>0</v>
      </c>
      <c r="Q214" s="245">
        <f t="shared" si="78"/>
        <v>0</v>
      </c>
      <c r="R214" s="245">
        <f t="shared" si="87"/>
        <v>0</v>
      </c>
      <c r="S214" s="245">
        <f t="shared" si="79"/>
        <v>0</v>
      </c>
      <c r="T214" s="245">
        <f t="shared" si="80"/>
        <v>0</v>
      </c>
      <c r="U214" s="245">
        <f t="shared" si="88"/>
        <v>0</v>
      </c>
      <c r="V214" s="245">
        <f t="shared" si="81"/>
        <v>1</v>
      </c>
      <c r="W214" s="245">
        <f t="shared" si="82"/>
        <v>0</v>
      </c>
      <c r="X214" s="245">
        <f t="shared" si="86"/>
        <v>0</v>
      </c>
      <c r="Y214" s="246">
        <f t="shared" si="71"/>
        <v>0</v>
      </c>
      <c r="Z214" s="305" t="str">
        <f t="shared" si="84"/>
        <v/>
      </c>
    </row>
    <row r="215" spans="1:26" ht="15.75" customHeight="1">
      <c r="A215" s="243" t="str">
        <f>GLD!B234</f>
        <v>Finishing/Packing (6)</v>
      </c>
      <c r="B215" s="418" t="str">
        <f>IF(OR(A215=0,LEFT(A215,2)="Mr",LEFT(A215,2)="Ms",LEFT(A215,3)="Sub",LEFT(A215,5)="Grand",RIGHT(A215,3)="by,"),"",IF(ISERROR(MATCH(A215,'Dept (不許動)'!$S:$S,0)),"NO",""))</f>
        <v/>
      </c>
      <c r="C215" s="243" t="str">
        <f>IF(A215=0,"",IF(ISNA(VLOOKUP(A215,'Dept (不許動)'!$S:$V,2,0)),"",VLOOKUP(A215,'Dept (不許動)'!$S:$V,2,0)))</f>
        <v>DL</v>
      </c>
      <c r="D215" s="243" t="str">
        <f>IF(A215=0,"",IF(ISNA(VLOOKUP(A215,'Dept (不許動)'!$S:$V,3,0)),"",VLOOKUP(A215,'Dept (不許動)'!$S:$V,3,0)))</f>
        <v>Packing</v>
      </c>
      <c r="E215" s="243">
        <f>IF(A215=0,"",IF(ISNA(VLOOKUP(A215,'Dept (不許動)'!$S:$V,4,0)),"",VLOOKUP(A215,'Dept (不許動)'!$S:$V,4,0)))</f>
        <v>0</v>
      </c>
      <c r="F215" s="244">
        <f>GLD!$BC234</f>
        <v>154</v>
      </c>
      <c r="G215" s="244">
        <f>GLD!$AT234</f>
        <v>0</v>
      </c>
      <c r="H215" s="244">
        <f>GLD!$AV234</f>
        <v>0</v>
      </c>
      <c r="I215" s="243" t="str">
        <f>IF($D215="Embordiary","GLD6",IF(ISNA(VLOOKUP(A215,'GLD分攤(Chad)'!$B$2:$E$572,3,0)),"",(VLOOKUP(A215,'GLD分攤(Chad)'!$B$9:$E$572,3,0))))</f>
        <v>GLD6</v>
      </c>
      <c r="J215" s="245">
        <f t="shared" si="73"/>
        <v>0</v>
      </c>
      <c r="K215" s="245">
        <f t="shared" si="74"/>
        <v>0</v>
      </c>
      <c r="L215" s="245">
        <f t="shared" si="72"/>
        <v>0</v>
      </c>
      <c r="M215" s="245">
        <f t="shared" si="75"/>
        <v>0</v>
      </c>
      <c r="N215" s="245">
        <f t="shared" si="76"/>
        <v>0</v>
      </c>
      <c r="O215" s="245">
        <f t="shared" si="85"/>
        <v>0</v>
      </c>
      <c r="P215" s="245">
        <f t="shared" si="77"/>
        <v>0</v>
      </c>
      <c r="Q215" s="245">
        <f t="shared" si="78"/>
        <v>0</v>
      </c>
      <c r="R215" s="245">
        <f t="shared" si="87"/>
        <v>0</v>
      </c>
      <c r="S215" s="245">
        <f t="shared" si="79"/>
        <v>0</v>
      </c>
      <c r="T215" s="245">
        <f t="shared" si="80"/>
        <v>0</v>
      </c>
      <c r="U215" s="245">
        <f t="shared" si="88"/>
        <v>0</v>
      </c>
      <c r="V215" s="245">
        <f t="shared" si="81"/>
        <v>154</v>
      </c>
      <c r="W215" s="245">
        <f t="shared" si="82"/>
        <v>0</v>
      </c>
      <c r="X215" s="245">
        <f t="shared" si="86"/>
        <v>0</v>
      </c>
      <c r="Y215" s="246">
        <f t="shared" si="71"/>
        <v>0</v>
      </c>
      <c r="Z215" s="305" t="str">
        <f t="shared" si="84"/>
        <v/>
      </c>
    </row>
    <row r="216" spans="1:26" ht="15.75" customHeight="1">
      <c r="A216" s="243" t="str">
        <f>GLD!B235</f>
        <v>Supervisor Ironing/ Staff (6)</v>
      </c>
      <c r="B216" s="418" t="str">
        <f>IF(OR(A216=0,LEFT(A216,2)="Mr",LEFT(A216,2)="Ms",LEFT(A216,3)="Sub",LEFT(A216,5)="Grand",RIGHT(A216,3)="by,"),"",IF(ISERROR(MATCH(A216,'Dept (不許動)'!$S:$S,0)),"NO",""))</f>
        <v/>
      </c>
      <c r="C216" s="243" t="str">
        <f>IF(A216=0,"",IF(ISNA(VLOOKUP(A216,'Dept (不許動)'!$S:$V,2,0)),"",VLOOKUP(A216,'Dept (不許動)'!$S:$V,2,0)))</f>
        <v>IDL</v>
      </c>
      <c r="D216" s="243" t="str">
        <f>IF(A216=0,"",IF(ISNA(VLOOKUP(A216,'Dept (不許動)'!$S:$V,3,0)),"",VLOOKUP(A216,'Dept (不許動)'!$S:$V,3,0)))</f>
        <v>IDL Ironing</v>
      </c>
      <c r="E216" s="243">
        <f>IF(A216=0,"",IF(ISNA(VLOOKUP(A216,'Dept (不許動)'!$S:$V,4,0)),"",VLOOKUP(A216,'Dept (不許動)'!$S:$V,4,0)))</f>
        <v>0</v>
      </c>
      <c r="F216" s="244">
        <f>GLD!$BC235</f>
        <v>1</v>
      </c>
      <c r="G216" s="244">
        <f>GLD!$AT235</f>
        <v>0</v>
      </c>
      <c r="H216" s="244">
        <f>GLD!$AV235</f>
        <v>0</v>
      </c>
      <c r="I216" s="243" t="str">
        <f>IF($D216="Embordiary","GLD6",IF(ISNA(VLOOKUP(A216,'GLD分攤(Chad)'!$B$2:$E$572,3,0)),"",(VLOOKUP(A216,'GLD分攤(Chad)'!$B$9:$E$572,3,0))))</f>
        <v>GLD6</v>
      </c>
      <c r="J216" s="245">
        <f t="shared" si="73"/>
        <v>0</v>
      </c>
      <c r="K216" s="245">
        <f t="shared" si="74"/>
        <v>0</v>
      </c>
      <c r="L216" s="245">
        <f t="shared" si="72"/>
        <v>0</v>
      </c>
      <c r="M216" s="245">
        <f t="shared" si="75"/>
        <v>0</v>
      </c>
      <c r="N216" s="245">
        <f t="shared" si="76"/>
        <v>0</v>
      </c>
      <c r="O216" s="245">
        <f t="shared" si="85"/>
        <v>0</v>
      </c>
      <c r="P216" s="245">
        <f t="shared" si="77"/>
        <v>0</v>
      </c>
      <c r="Q216" s="245">
        <f t="shared" si="78"/>
        <v>0</v>
      </c>
      <c r="R216" s="245">
        <f t="shared" si="87"/>
        <v>0</v>
      </c>
      <c r="S216" s="245">
        <f t="shared" si="79"/>
        <v>0</v>
      </c>
      <c r="T216" s="245">
        <f t="shared" si="80"/>
        <v>0</v>
      </c>
      <c r="U216" s="245">
        <f t="shared" si="88"/>
        <v>0</v>
      </c>
      <c r="V216" s="245">
        <f t="shared" si="81"/>
        <v>1</v>
      </c>
      <c r="W216" s="245">
        <f t="shared" si="82"/>
        <v>0</v>
      </c>
      <c r="X216" s="245">
        <f t="shared" si="86"/>
        <v>0</v>
      </c>
      <c r="Y216" s="246">
        <f t="shared" ref="Y216:Y279" si="89">IF(E216="HL",F216-(K216+N216+Q216+T216+W216),F216-(J216+M216+P216+S216+V216))</f>
        <v>0</v>
      </c>
      <c r="Z216" s="305" t="str">
        <f t="shared" si="84"/>
        <v/>
      </c>
    </row>
    <row r="217" spans="1:26" ht="15.75" customHeight="1">
      <c r="A217" s="243" t="str">
        <f>GLD!B236</f>
        <v>Ironing-6</v>
      </c>
      <c r="B217" s="418" t="str">
        <f>IF(OR(A217=0,LEFT(A217,2)="Mr",LEFT(A217,2)="Ms",LEFT(A217,3)="Sub",LEFT(A217,5)="Grand",RIGHT(A217,3)="by,"),"",IF(ISERROR(MATCH(A217,'Dept (不許動)'!$S:$S,0)),"NO",""))</f>
        <v/>
      </c>
      <c r="C217" s="243" t="str">
        <f>IF(A217=0,"",IF(ISNA(VLOOKUP(A217,'Dept (不許動)'!$S:$V,2,0)),"",VLOOKUP(A217,'Dept (不許動)'!$S:$V,2,0)))</f>
        <v>DL</v>
      </c>
      <c r="D217" s="243" t="str">
        <f>IF(A217=0,"",IF(ISNA(VLOOKUP(A217,'Dept (不許動)'!$S:$V,3,0)),"",VLOOKUP(A217,'Dept (不許動)'!$S:$V,3,0)))</f>
        <v>Ironing</v>
      </c>
      <c r="E217" s="243">
        <f>IF(A217=0,"",IF(ISNA(VLOOKUP(A217,'Dept (不許動)'!$S:$V,4,0)),"",VLOOKUP(A217,'Dept (不許動)'!$S:$V,4,0)))</f>
        <v>0</v>
      </c>
      <c r="F217" s="244">
        <f>GLD!$BC236</f>
        <v>59</v>
      </c>
      <c r="G217" s="244">
        <f>GLD!$AT236</f>
        <v>0</v>
      </c>
      <c r="H217" s="244">
        <f>GLD!$AV236</f>
        <v>0</v>
      </c>
      <c r="I217" s="243" t="str">
        <f>IF($D217="Embordiary","GLD6",IF(ISNA(VLOOKUP(A217,'GLD分攤(Chad)'!$B$2:$E$572,3,0)),"",(VLOOKUP(A217,'GLD分攤(Chad)'!$B$9:$E$572,3,0))))</f>
        <v>GLD6</v>
      </c>
      <c r="J217" s="245">
        <f t="shared" si="73"/>
        <v>0</v>
      </c>
      <c r="K217" s="245">
        <f t="shared" si="74"/>
        <v>0</v>
      </c>
      <c r="L217" s="245">
        <f t="shared" si="72"/>
        <v>0</v>
      </c>
      <c r="M217" s="245">
        <f t="shared" si="75"/>
        <v>0</v>
      </c>
      <c r="N217" s="245">
        <f t="shared" si="76"/>
        <v>0</v>
      </c>
      <c r="O217" s="245">
        <f t="shared" si="85"/>
        <v>0</v>
      </c>
      <c r="P217" s="245">
        <f t="shared" si="77"/>
        <v>0</v>
      </c>
      <c r="Q217" s="245">
        <f t="shared" si="78"/>
        <v>0</v>
      </c>
      <c r="R217" s="245">
        <f t="shared" si="87"/>
        <v>0</v>
      </c>
      <c r="S217" s="245">
        <f t="shared" si="79"/>
        <v>0</v>
      </c>
      <c r="T217" s="245">
        <f t="shared" si="80"/>
        <v>0</v>
      </c>
      <c r="U217" s="245">
        <f t="shared" si="88"/>
        <v>0</v>
      </c>
      <c r="V217" s="245">
        <f t="shared" si="81"/>
        <v>59</v>
      </c>
      <c r="W217" s="245">
        <f t="shared" si="82"/>
        <v>0</v>
      </c>
      <c r="X217" s="245">
        <f t="shared" si="86"/>
        <v>0</v>
      </c>
      <c r="Y217" s="246">
        <f t="shared" si="89"/>
        <v>0</v>
      </c>
      <c r="Z217" s="305" t="str">
        <f t="shared" si="84"/>
        <v/>
      </c>
    </row>
    <row r="218" spans="1:26" ht="15.75" customHeight="1">
      <c r="A218" s="243" t="str">
        <f>GLD!B237</f>
        <v>Mekanik Sample</v>
      </c>
      <c r="B218" s="418" t="str">
        <f>IF(OR(A218=0,LEFT(A218,2)="Mr",LEFT(A218,2)="Ms",LEFT(A218,3)="Sub",LEFT(A218,5)="Grand",RIGHT(A218,3)="by,"),"",IF(ISERROR(MATCH(A218,'Dept (不許動)'!$S:$S,0)),"NO",""))</f>
        <v/>
      </c>
      <c r="C218" s="243" t="str">
        <f>IF(A218=0,"",IF(ISNA(VLOOKUP(A218,'Dept (不許動)'!$S:$V,2,0)),"",VLOOKUP(A218,'Dept (不許動)'!$S:$V,2,0)))</f>
        <v>IDL</v>
      </c>
      <c r="D218" s="243" t="str">
        <f>IF(A218=0,"",IF(ISNA(VLOOKUP(A218,'Dept (不許動)'!$S:$V,3,0)),"",VLOOKUP(A218,'Dept (不許動)'!$S:$V,3,0)))</f>
        <v>Mechanic</v>
      </c>
      <c r="E218" s="243">
        <f>IF(A218=0,"",IF(ISNA(VLOOKUP(A218,'Dept (不許動)'!$S:$V,4,0)),"",VLOOKUP(A218,'Dept (不許動)'!$S:$V,4,0)))</f>
        <v>0</v>
      </c>
      <c r="F218" s="244">
        <f>GLD!$BC237</f>
        <v>2</v>
      </c>
      <c r="G218" s="244">
        <f>GLD!$AT237</f>
        <v>0</v>
      </c>
      <c r="H218" s="244">
        <f>GLD!$AV237</f>
        <v>0</v>
      </c>
      <c r="I218" s="243" t="str">
        <f>IF($D218="Embordiary","GLD6",IF(ISNA(VLOOKUP(A218,'GLD分攤(Chad)'!$B$2:$E$572,3,0)),"",(VLOOKUP(A218,'GLD分攤(Chad)'!$B$9:$E$572,3,0))))</f>
        <v>GLD1</v>
      </c>
      <c r="J218" s="245">
        <f t="shared" si="73"/>
        <v>2</v>
      </c>
      <c r="K218" s="245">
        <f t="shared" si="74"/>
        <v>0</v>
      </c>
      <c r="L218" s="245">
        <f t="shared" si="72"/>
        <v>0</v>
      </c>
      <c r="M218" s="245">
        <f t="shared" si="75"/>
        <v>0</v>
      </c>
      <c r="N218" s="245">
        <f t="shared" si="76"/>
        <v>0</v>
      </c>
      <c r="O218" s="245">
        <f t="shared" si="85"/>
        <v>0</v>
      </c>
      <c r="P218" s="245">
        <f t="shared" si="77"/>
        <v>0</v>
      </c>
      <c r="Q218" s="245">
        <f t="shared" si="78"/>
        <v>0</v>
      </c>
      <c r="R218" s="245">
        <f t="shared" si="87"/>
        <v>0</v>
      </c>
      <c r="S218" s="245">
        <f t="shared" si="79"/>
        <v>0</v>
      </c>
      <c r="T218" s="245">
        <f t="shared" si="80"/>
        <v>0</v>
      </c>
      <c r="U218" s="245">
        <f t="shared" si="88"/>
        <v>0</v>
      </c>
      <c r="V218" s="245">
        <f t="shared" si="81"/>
        <v>0</v>
      </c>
      <c r="W218" s="245">
        <f t="shared" si="82"/>
        <v>0</v>
      </c>
      <c r="X218" s="245">
        <f t="shared" si="86"/>
        <v>0</v>
      </c>
      <c r="Y218" s="246">
        <f t="shared" si="89"/>
        <v>0</v>
      </c>
      <c r="Z218" s="305" t="str">
        <f t="shared" si="84"/>
        <v/>
      </c>
    </row>
    <row r="219" spans="1:26" ht="15.75" customHeight="1">
      <c r="A219" s="243" t="str">
        <f>GLD!B238</f>
        <v>Chief Mekanik</v>
      </c>
      <c r="B219" s="418" t="str">
        <f>IF(OR(A219=0,LEFT(A219,2)="Mr",LEFT(A219,2)="Ms",LEFT(A219,3)="Sub",LEFT(A219,5)="Grand",RIGHT(A219,3)="by,"),"",IF(ISERROR(MATCH(A219,'Dept (不許動)'!$S:$S,0)),"NO",""))</f>
        <v/>
      </c>
      <c r="C219" s="243" t="str">
        <f>IF(A219=0,"",IF(ISNA(VLOOKUP(A219,'Dept (不許動)'!$S:$V,2,0)),"",VLOOKUP(A219,'Dept (不許動)'!$S:$V,2,0)))</f>
        <v>IDL</v>
      </c>
      <c r="D219" s="243" t="str">
        <f>IF(A219=0,"",IF(ISNA(VLOOKUP(A219,'Dept (不許動)'!$S:$V,3,0)),"",VLOOKUP(A219,'Dept (不許動)'!$S:$V,3,0)))</f>
        <v>Mechanic</v>
      </c>
      <c r="E219" s="243">
        <f>IF(A219=0,"",IF(ISNA(VLOOKUP(A219,'Dept (不許動)'!$S:$V,4,0)),"",VLOOKUP(A219,'Dept (不許動)'!$S:$V,4,0)))</f>
        <v>0</v>
      </c>
      <c r="F219" s="244">
        <f>GLD!$BC238</f>
        <v>2</v>
      </c>
      <c r="G219" s="244">
        <f>GLD!$AT238</f>
        <v>0</v>
      </c>
      <c r="H219" s="244">
        <f>GLD!$AV238</f>
        <v>0</v>
      </c>
      <c r="I219" s="243" t="str">
        <f>IF($D219="Embordiary","GLD6",IF(ISNA(VLOOKUP(A219,'GLD分攤(Chad)'!$B$2:$E$572,3,0)),"",(VLOOKUP(A219,'GLD分攤(Chad)'!$B$9:$E$572,3,0))))</f>
        <v>GLD1</v>
      </c>
      <c r="J219" s="245">
        <f t="shared" si="73"/>
        <v>2</v>
      </c>
      <c r="K219" s="245">
        <f t="shared" si="74"/>
        <v>0</v>
      </c>
      <c r="L219" s="245">
        <f t="shared" ref="L219:L282" si="90">IF($I219="GLD1+2+3+5+6",SUM($G219:$H219)*$J$1/SUM($J$1:$V$1),IF($I219="GLD1+2+3",SUM($G219:$H219)*$J$1/SUM($J$1:$P$1),IF($I219="GLD1+2+3",SUM($G219:$H219)*$J$1/SUM($J$1:$P$1),IF($I219="GLD1+2",SUM($G219:$H219)*$J$1/SUM($J$1:$M$1),IF($I219="GLD1",SUM($G219:$H219),0)))))</f>
        <v>0</v>
      </c>
      <c r="M219" s="245">
        <f t="shared" si="75"/>
        <v>0</v>
      </c>
      <c r="N219" s="245">
        <f t="shared" si="76"/>
        <v>0</v>
      </c>
      <c r="O219" s="245">
        <f t="shared" si="85"/>
        <v>0</v>
      </c>
      <c r="P219" s="245">
        <f t="shared" si="77"/>
        <v>0</v>
      </c>
      <c r="Q219" s="245">
        <f t="shared" si="78"/>
        <v>0</v>
      </c>
      <c r="R219" s="245">
        <f t="shared" si="87"/>
        <v>0</v>
      </c>
      <c r="S219" s="245">
        <f t="shared" si="79"/>
        <v>0</v>
      </c>
      <c r="T219" s="245">
        <f t="shared" si="80"/>
        <v>0</v>
      </c>
      <c r="U219" s="245">
        <f t="shared" si="88"/>
        <v>0</v>
      </c>
      <c r="V219" s="245">
        <f t="shared" si="81"/>
        <v>0</v>
      </c>
      <c r="W219" s="245">
        <f t="shared" si="82"/>
        <v>0</v>
      </c>
      <c r="X219" s="245">
        <f t="shared" si="86"/>
        <v>0</v>
      </c>
      <c r="Y219" s="246">
        <f t="shared" si="89"/>
        <v>0</v>
      </c>
      <c r="Z219" s="305" t="str">
        <f t="shared" si="84"/>
        <v/>
      </c>
    </row>
    <row r="220" spans="1:26" ht="15.75" customHeight="1">
      <c r="A220" s="243" t="str">
        <f>GLD!B239</f>
        <v>Adm Mekanik</v>
      </c>
      <c r="B220" s="418" t="str">
        <f>IF(OR(A220=0,LEFT(A220,2)="Mr",LEFT(A220,2)="Ms",LEFT(A220,3)="Sub",LEFT(A220,5)="Grand",RIGHT(A220,3)="by,"),"",IF(ISERROR(MATCH(A220,'Dept (不許動)'!$S:$S,0)),"NO",""))</f>
        <v/>
      </c>
      <c r="C220" s="243" t="str">
        <f>IF(A220=0,"",IF(ISNA(VLOOKUP(A220,'Dept (不許動)'!$S:$V,2,0)),"",VLOOKUP(A220,'Dept (不許動)'!$S:$V,2,0)))</f>
        <v>IDL</v>
      </c>
      <c r="D220" s="243" t="str">
        <f>IF(A220=0,"",IF(ISNA(VLOOKUP(A220,'Dept (不許動)'!$S:$V,3,0)),"",VLOOKUP(A220,'Dept (不許動)'!$S:$V,3,0)))</f>
        <v>Mechanic</v>
      </c>
      <c r="E220" s="243">
        <f>IF(A220=0,"",IF(ISNA(VLOOKUP(A220,'Dept (不許動)'!$S:$V,4,0)),"",VLOOKUP(A220,'Dept (不許動)'!$S:$V,4,0)))</f>
        <v>0</v>
      </c>
      <c r="F220" s="244">
        <f>GLD!$BC239</f>
        <v>3</v>
      </c>
      <c r="G220" s="244">
        <f>GLD!$AT239</f>
        <v>0</v>
      </c>
      <c r="H220" s="244">
        <f>GLD!$AV239</f>
        <v>0</v>
      </c>
      <c r="I220" s="243" t="str">
        <f>IF($D220="Embordiary","GLD6",IF(ISNA(VLOOKUP(A220,'GLD分攤(Chad)'!$B$2:$E$572,3,0)),"",(VLOOKUP(A220,'GLD分攤(Chad)'!$B$9:$E$572,3,0))))</f>
        <v>GLD1</v>
      </c>
      <c r="J220" s="245">
        <f t="shared" si="73"/>
        <v>3</v>
      </c>
      <c r="K220" s="245">
        <f t="shared" si="74"/>
        <v>0</v>
      </c>
      <c r="L220" s="245">
        <f t="shared" si="90"/>
        <v>0</v>
      </c>
      <c r="M220" s="245">
        <f t="shared" si="75"/>
        <v>0</v>
      </c>
      <c r="N220" s="245">
        <f t="shared" si="76"/>
        <v>0</v>
      </c>
      <c r="O220" s="245">
        <f t="shared" si="85"/>
        <v>0</v>
      </c>
      <c r="P220" s="245">
        <f t="shared" si="77"/>
        <v>0</v>
      </c>
      <c r="Q220" s="245">
        <f t="shared" si="78"/>
        <v>0</v>
      </c>
      <c r="R220" s="245">
        <f t="shared" si="87"/>
        <v>0</v>
      </c>
      <c r="S220" s="245">
        <f t="shared" si="79"/>
        <v>0</v>
      </c>
      <c r="T220" s="245">
        <f t="shared" si="80"/>
        <v>0</v>
      </c>
      <c r="U220" s="245">
        <f t="shared" si="88"/>
        <v>0</v>
      </c>
      <c r="V220" s="245">
        <f t="shared" si="81"/>
        <v>0</v>
      </c>
      <c r="W220" s="245">
        <f t="shared" si="82"/>
        <v>0</v>
      </c>
      <c r="X220" s="245">
        <f t="shared" si="86"/>
        <v>0</v>
      </c>
      <c r="Y220" s="246">
        <f t="shared" si="89"/>
        <v>0</v>
      </c>
      <c r="Z220" s="305" t="str">
        <f t="shared" si="84"/>
        <v/>
      </c>
    </row>
    <row r="221" spans="1:26" ht="15.75" customHeight="1">
      <c r="A221" s="243" t="str">
        <f>GLD!B240</f>
        <v>Adm Jarum</v>
      </c>
      <c r="B221" s="418" t="str">
        <f>IF(OR(A221=0,LEFT(A221,2)="Mr",LEFT(A221,2)="Ms",LEFT(A221,3)="Sub",LEFT(A221,5)="Grand",RIGHT(A221,3)="by,"),"",IF(ISERROR(MATCH(A221,'Dept (不許動)'!$S:$S,0)),"NO",""))</f>
        <v/>
      </c>
      <c r="C221" s="243" t="str">
        <f>IF(A221=0,"",IF(ISNA(VLOOKUP(A221,'Dept (不許動)'!$S:$V,2,0)),"",VLOOKUP(A221,'Dept (不許動)'!$S:$V,2,0)))</f>
        <v>IDL</v>
      </c>
      <c r="D221" s="243" t="str">
        <f>IF(A221=0,"",IF(ISNA(VLOOKUP(A221,'Dept (不許動)'!$S:$V,3,0)),"",VLOOKUP(A221,'Dept (不許動)'!$S:$V,3,0)))</f>
        <v>Mechanic</v>
      </c>
      <c r="E221" s="243">
        <f>IF(A221=0,"",IF(ISNA(VLOOKUP(A221,'Dept (不許動)'!$S:$V,4,0)),"",VLOOKUP(A221,'Dept (不許動)'!$S:$V,4,0)))</f>
        <v>0</v>
      </c>
      <c r="F221" s="244">
        <f>GLD!$BC240</f>
        <v>2</v>
      </c>
      <c r="G221" s="244">
        <f>GLD!$AT240</f>
        <v>0</v>
      </c>
      <c r="H221" s="244">
        <f>GLD!$AV240</f>
        <v>0</v>
      </c>
      <c r="I221" s="243" t="str">
        <f>IF($D221="Embordiary","GLD6",IF(ISNA(VLOOKUP(A221,'GLD分攤(Chad)'!$B$2:$E$572,3,0)),"",(VLOOKUP(A221,'GLD分攤(Chad)'!$B$9:$E$572,3,0))))</f>
        <v>GLD1</v>
      </c>
      <c r="J221" s="245">
        <f t="shared" si="73"/>
        <v>2</v>
      </c>
      <c r="K221" s="245">
        <f t="shared" si="74"/>
        <v>0</v>
      </c>
      <c r="L221" s="245">
        <f t="shared" si="90"/>
        <v>0</v>
      </c>
      <c r="M221" s="245">
        <f t="shared" si="75"/>
        <v>0</v>
      </c>
      <c r="N221" s="245">
        <f t="shared" si="76"/>
        <v>0</v>
      </c>
      <c r="O221" s="245">
        <f t="shared" si="85"/>
        <v>0</v>
      </c>
      <c r="P221" s="245">
        <f t="shared" si="77"/>
        <v>0</v>
      </c>
      <c r="Q221" s="245">
        <f t="shared" si="78"/>
        <v>0</v>
      </c>
      <c r="R221" s="245">
        <f t="shared" si="87"/>
        <v>0</v>
      </c>
      <c r="S221" s="245">
        <f t="shared" si="79"/>
        <v>0</v>
      </c>
      <c r="T221" s="245">
        <f t="shared" si="80"/>
        <v>0</v>
      </c>
      <c r="U221" s="245">
        <f t="shared" si="88"/>
        <v>0</v>
      </c>
      <c r="V221" s="245">
        <f t="shared" si="81"/>
        <v>0</v>
      </c>
      <c r="W221" s="245">
        <f t="shared" si="82"/>
        <v>0</v>
      </c>
      <c r="X221" s="245">
        <f t="shared" si="86"/>
        <v>0</v>
      </c>
      <c r="Y221" s="246">
        <f t="shared" si="89"/>
        <v>0</v>
      </c>
      <c r="Z221" s="305" t="str">
        <f t="shared" si="84"/>
        <v/>
      </c>
    </row>
    <row r="222" spans="1:26" ht="15.75" customHeight="1">
      <c r="A222" s="243" t="str">
        <f>GLD!B241</f>
        <v>Mechanic Mesin</v>
      </c>
      <c r="B222" s="418" t="str">
        <f>IF(OR(A222=0,LEFT(A222,2)="Mr",LEFT(A222,2)="Ms",LEFT(A222,3)="Sub",LEFT(A222,5)="Grand",RIGHT(A222,3)="by,"),"",IF(ISERROR(MATCH(A222,'Dept (不許動)'!$S:$S,0)),"NO",""))</f>
        <v/>
      </c>
      <c r="C222" s="243" t="str">
        <f>IF(A222=0,"",IF(ISNA(VLOOKUP(A222,'Dept (不許動)'!$S:$V,2,0)),"",VLOOKUP(A222,'Dept (不許動)'!$S:$V,2,0)))</f>
        <v>IDL</v>
      </c>
      <c r="D222" s="243" t="str">
        <f>IF(A222=0,"",IF(ISNA(VLOOKUP(A222,'Dept (不許動)'!$S:$V,3,0)),"",VLOOKUP(A222,'Dept (不許動)'!$S:$V,3,0)))</f>
        <v>Mechanic</v>
      </c>
      <c r="E222" s="243">
        <f>IF(A222=0,"",IF(ISNA(VLOOKUP(A222,'Dept (不許動)'!$S:$V,4,0)),"",VLOOKUP(A222,'Dept (不許動)'!$S:$V,4,0)))</f>
        <v>0</v>
      </c>
      <c r="F222" s="244">
        <f>GLD!$BC241</f>
        <v>13</v>
      </c>
      <c r="G222" s="244">
        <f>GLD!$AT241</f>
        <v>0</v>
      </c>
      <c r="H222" s="244">
        <f>GLD!$AV241</f>
        <v>0</v>
      </c>
      <c r="I222" s="243" t="str">
        <f>IF($D222="Embordiary","GLD6",IF(ISNA(VLOOKUP(A222,'GLD分攤(Chad)'!$B$2:$E$572,3,0)),"",(VLOOKUP(A222,'GLD分攤(Chad)'!$B$9:$E$572,3,0))))</f>
        <v>GLD1</v>
      </c>
      <c r="J222" s="245">
        <f t="shared" ref="J222:J284" si="91">IF(E222="HL",0,IF($I222="GLD1+2+3+5+6",$F222*$J$1/SUM($J$1:$V$1),IF($I222="GLD1+2+3",$F222*$J$1/SUM($J$1:$P$1),IF($I222="GLD1+2",$F222*$J$1/SUM($J$1:$M$1),IF($I222="GLD1",$F222,0)))))</f>
        <v>13</v>
      </c>
      <c r="K222" s="245">
        <f t="shared" ref="K222:K284" si="92">IF(E222="HL",IF($I222="GLD1+2+3+5+6",$F222*$J$1/SUM($J$1:$V$1),IF($I222="GLD1+2+3",$F222*$J$1/SUM($J$1:$P$1),IF($I222="GLD1+2",$F222*$J$1/SUM($J$1:$M$1),IF($I222="GLD1",$F222,0)))),0)</f>
        <v>0</v>
      </c>
      <c r="L222" s="245">
        <f t="shared" si="90"/>
        <v>0</v>
      </c>
      <c r="M222" s="245">
        <f t="shared" ref="M222:M284" si="93">IF(E222="HL",0,IF($I222="GLD1+2+3+5+6",$F222*$M$1/SUM($J$1:$V$1),IF($I222="GLD1+2+3",$F222*$M$1/SUM($J$1:$P$1),IF($I222="GLD1+2",$F222*$M$1/SUM($J$1:$M$1),IF($I222="GLD2",$F222,0)))))</f>
        <v>0</v>
      </c>
      <c r="N222" s="245">
        <f t="shared" ref="N222:N284" si="94">IF(E222="HL",IF($I222="GLD1+2+3+5+6",$F222*$M$1/SUM($J$1:$V$1),IF($I222="GLD1+2+3",$F222*$M$1/SUM($J$1:$P$1),IF($I222="GLD1+2",$F222*$M$1/SUM($J$1:$M$1),IF($I222="GLD2",$F222,0)))),0)</f>
        <v>0</v>
      </c>
      <c r="O222" s="245">
        <f t="shared" si="85"/>
        <v>0</v>
      </c>
      <c r="P222" s="245">
        <f t="shared" ref="P222:P284" si="95">IF(E222="HL",0,IF($I222="GLD1+2+3+5+6",$F222*$P$1/SUM($J$1:$V$1),IF($I222="GLD3+5",$F222*$P$1/SUM($P$1:$S$1),IF($I222="GLD1+2",0,IF($I222="GLD3",$F222,0)))))</f>
        <v>0</v>
      </c>
      <c r="Q222" s="245">
        <f t="shared" ref="Q222:Q284" si="96">IF(E222="HL",IF($I222="GLD1+2+3+5+6",$F222*$P$1/SUM($J$1:$V$1),IF($I222="GLD3+5",$F222*$P$1/SUM($P$1:$S$1),IF($I222="GLD1+2",0,IF($I222="GLD3",$F222,0)))),0)</f>
        <v>0</v>
      </c>
      <c r="R222" s="245">
        <f t="shared" si="87"/>
        <v>0</v>
      </c>
      <c r="S222" s="245">
        <f t="shared" ref="S222:S284" si="97">IF(E222="HL",0,IF($I222="GLD1+2+3+5+6",$F222*$S$1/SUM($J$1:$V$1),IF($I222="GLD3+5",$F222*$S$1/SUM($P$1:$S$1),IF($I222="GLD5",$F222,0))))</f>
        <v>0</v>
      </c>
      <c r="T222" s="245">
        <f t="shared" ref="T222:T284" si="98">IF(E222="HL",IF($I222="GLD1+2+3+5+6",$F222*$S$1/SUM($J$1:$V$1),IF($I222="GLD3+5",$F222*$S$1/SUM($P$1:$S$1),IF($I222="GLD5",$F222,0))),0)</f>
        <v>0</v>
      </c>
      <c r="U222" s="245">
        <f t="shared" si="88"/>
        <v>0</v>
      </c>
      <c r="V222" s="245">
        <f t="shared" ref="V222:V284" si="99">IF(E222="HL",0,IF($I222="GLD1+2+3+5+6",$F222*$V$1/SUM($J$1:$V$1),IF($I222="GLD6",$F222,0)))</f>
        <v>0</v>
      </c>
      <c r="W222" s="245">
        <f t="shared" ref="W222:W284" si="100">IF(E222="HL",IF($I222="GLD1+2+3+5+6",$F222*$V$1/SUM($J$1:$V$1),IF($I222="GLD6",$F222,0)),0)</f>
        <v>0</v>
      </c>
      <c r="X222" s="245">
        <f t="shared" si="86"/>
        <v>0</v>
      </c>
      <c r="Y222" s="246">
        <f t="shared" si="89"/>
        <v>0</v>
      </c>
      <c r="Z222" s="305" t="str">
        <f t="shared" si="84"/>
        <v/>
      </c>
    </row>
    <row r="223" spans="1:26" ht="15.75" customHeight="1">
      <c r="A223" s="243" t="str">
        <f>GLD!B242</f>
        <v>Mechanic Listrik</v>
      </c>
      <c r="B223" s="418" t="str">
        <f>IF(OR(A223=0,LEFT(A223,2)="Mr",LEFT(A223,2)="Ms",LEFT(A223,3)="Sub",LEFT(A223,5)="Grand",RIGHT(A223,3)="by,"),"",IF(ISERROR(MATCH(A223,'Dept (不許動)'!$S:$S,0)),"NO",""))</f>
        <v/>
      </c>
      <c r="C223" s="243" t="str">
        <f>IF(A223=0,"",IF(ISNA(VLOOKUP(A223,'Dept (不許動)'!$S:$V,2,0)),"",VLOOKUP(A223,'Dept (不許動)'!$S:$V,2,0)))</f>
        <v>IDL</v>
      </c>
      <c r="D223" s="243" t="str">
        <f>IF(A223=0,"",IF(ISNA(VLOOKUP(A223,'Dept (不許動)'!$S:$V,3,0)),"",VLOOKUP(A223,'Dept (不許動)'!$S:$V,3,0)))</f>
        <v>Mechanic</v>
      </c>
      <c r="E223" s="243">
        <f>IF(A223=0,"",IF(ISNA(VLOOKUP(A223,'Dept (不許動)'!$S:$V,4,0)),"",VLOOKUP(A223,'Dept (不許動)'!$S:$V,4,0)))</f>
        <v>0</v>
      </c>
      <c r="F223" s="244">
        <f>GLD!$BC242</f>
        <v>10</v>
      </c>
      <c r="G223" s="244">
        <f>GLD!$AT242</f>
        <v>0</v>
      </c>
      <c r="H223" s="244">
        <f>GLD!$AV242</f>
        <v>0</v>
      </c>
      <c r="I223" s="243" t="str">
        <f>IF($D223="Embordiary","GLD6",IF(ISNA(VLOOKUP(A223,'GLD分攤(Chad)'!$B$2:$E$572,3,0)),"",(VLOOKUP(A223,'GLD分攤(Chad)'!$B$9:$E$572,3,0))))</f>
        <v>GLD1</v>
      </c>
      <c r="J223" s="245">
        <f t="shared" si="91"/>
        <v>10</v>
      </c>
      <c r="K223" s="245">
        <f t="shared" si="92"/>
        <v>0</v>
      </c>
      <c r="L223" s="245">
        <f t="shared" si="90"/>
        <v>0</v>
      </c>
      <c r="M223" s="245">
        <f t="shared" si="93"/>
        <v>0</v>
      </c>
      <c r="N223" s="245">
        <f t="shared" si="94"/>
        <v>0</v>
      </c>
      <c r="O223" s="245">
        <f t="shared" si="85"/>
        <v>0</v>
      </c>
      <c r="P223" s="245">
        <f t="shared" si="95"/>
        <v>0</v>
      </c>
      <c r="Q223" s="245">
        <f t="shared" si="96"/>
        <v>0</v>
      </c>
      <c r="R223" s="245">
        <f t="shared" si="87"/>
        <v>0</v>
      </c>
      <c r="S223" s="245">
        <f t="shared" si="97"/>
        <v>0</v>
      </c>
      <c r="T223" s="245">
        <f t="shared" si="98"/>
        <v>0</v>
      </c>
      <c r="U223" s="245">
        <f t="shared" si="88"/>
        <v>0</v>
      </c>
      <c r="V223" s="245">
        <f t="shared" si="99"/>
        <v>0</v>
      </c>
      <c r="W223" s="245">
        <f t="shared" si="100"/>
        <v>0</v>
      </c>
      <c r="X223" s="245">
        <f t="shared" si="86"/>
        <v>0</v>
      </c>
      <c r="Y223" s="246">
        <f t="shared" si="89"/>
        <v>0</v>
      </c>
      <c r="Z223" s="305" t="str">
        <f t="shared" si="84"/>
        <v/>
      </c>
    </row>
    <row r="224" spans="1:26" ht="15.75" customHeight="1">
      <c r="A224" s="243" t="str">
        <f>GLD!B243</f>
        <v>BOILER</v>
      </c>
      <c r="B224" s="418" t="str">
        <f>IF(OR(A224=0,LEFT(A224,2)="Mr",LEFT(A224,2)="Ms",LEFT(A224,3)="Sub",LEFT(A224,5)="Grand",RIGHT(A224,3)="by,"),"",IF(ISERROR(MATCH(A224,'Dept (不許動)'!$S:$S,0)),"NO",""))</f>
        <v/>
      </c>
      <c r="C224" s="243" t="str">
        <f>IF(A224=0,"",IF(ISNA(VLOOKUP(A224,'Dept (不許動)'!$S:$V,2,0)),"",VLOOKUP(A224,'Dept (不許動)'!$S:$V,2,0)))</f>
        <v>IDL</v>
      </c>
      <c r="D224" s="243" t="str">
        <f>IF(A224=0,"",IF(ISNA(VLOOKUP(A224,'Dept (不許動)'!$S:$V,3,0)),"",VLOOKUP(A224,'Dept (不許動)'!$S:$V,3,0)))</f>
        <v>Mechanic</v>
      </c>
      <c r="E224" s="243">
        <f>IF(A224=0,"",IF(ISNA(VLOOKUP(A224,'Dept (不許動)'!$S:$V,4,0)),"",VLOOKUP(A224,'Dept (不許動)'!$S:$V,4,0)))</f>
        <v>0</v>
      </c>
      <c r="F224" s="244">
        <f>GLD!$BC243</f>
        <v>0</v>
      </c>
      <c r="G224" s="244">
        <f>GLD!$AT243</f>
        <v>0</v>
      </c>
      <c r="H224" s="244">
        <f>GLD!$AV243</f>
        <v>0</v>
      </c>
      <c r="I224" s="243" t="str">
        <f>IF($D224="Embordiary","GLD6",IF(ISNA(VLOOKUP(A224,'GLD分攤(Chad)'!$B$2:$E$572,3,0)),"",(VLOOKUP(A224,'GLD分攤(Chad)'!$B$9:$E$572,3,0))))</f>
        <v>GLD1</v>
      </c>
      <c r="J224" s="245">
        <f t="shared" si="91"/>
        <v>0</v>
      </c>
      <c r="K224" s="245">
        <f t="shared" si="92"/>
        <v>0</v>
      </c>
      <c r="L224" s="245">
        <f t="shared" si="90"/>
        <v>0</v>
      </c>
      <c r="M224" s="245">
        <f t="shared" si="93"/>
        <v>0</v>
      </c>
      <c r="N224" s="245">
        <f t="shared" si="94"/>
        <v>0</v>
      </c>
      <c r="O224" s="245">
        <f t="shared" si="85"/>
        <v>0</v>
      </c>
      <c r="P224" s="245">
        <f t="shared" si="95"/>
        <v>0</v>
      </c>
      <c r="Q224" s="245">
        <f t="shared" si="96"/>
        <v>0</v>
      </c>
      <c r="R224" s="245">
        <f t="shared" si="87"/>
        <v>0</v>
      </c>
      <c r="S224" s="245">
        <f t="shared" si="97"/>
        <v>0</v>
      </c>
      <c r="T224" s="245">
        <f t="shared" si="98"/>
        <v>0</v>
      </c>
      <c r="U224" s="245">
        <f t="shared" si="88"/>
        <v>0</v>
      </c>
      <c r="V224" s="245">
        <f t="shared" si="99"/>
        <v>0</v>
      </c>
      <c r="W224" s="245">
        <f t="shared" si="100"/>
        <v>0</v>
      </c>
      <c r="X224" s="245">
        <f t="shared" si="86"/>
        <v>0</v>
      </c>
      <c r="Y224" s="246">
        <f t="shared" si="89"/>
        <v>0</v>
      </c>
      <c r="Z224" s="305" t="str">
        <f t="shared" si="84"/>
        <v/>
      </c>
    </row>
    <row r="225" spans="1:26" ht="15.75" customHeight="1">
      <c r="A225" s="243" t="str">
        <f>GLD!B244</f>
        <v>Chief Mekanik (2)</v>
      </c>
      <c r="B225" s="418" t="str">
        <f>IF(OR(A225=0,LEFT(A225,2)="Mr",LEFT(A225,2)="Ms",LEFT(A225,3)="Sub",LEFT(A225,5)="Grand",RIGHT(A225,3)="by,"),"",IF(ISERROR(MATCH(A225,'Dept (不許動)'!$S:$S,0)),"NO",""))</f>
        <v/>
      </c>
      <c r="C225" s="243" t="str">
        <f>IF(A225=0,"",IF(ISNA(VLOOKUP(A225,'Dept (不許動)'!$S:$V,2,0)),"",VLOOKUP(A225,'Dept (不許動)'!$S:$V,2,0)))</f>
        <v>IDL</v>
      </c>
      <c r="D225" s="243" t="str">
        <f>IF(A225=0,"",IF(ISNA(VLOOKUP(A225,'Dept (不許動)'!$S:$V,3,0)),"",VLOOKUP(A225,'Dept (不許動)'!$S:$V,3,0)))</f>
        <v>Mechanic</v>
      </c>
      <c r="E225" s="243">
        <f>IF(A225=0,"",IF(ISNA(VLOOKUP(A225,'Dept (不許動)'!$S:$V,4,0)),"",VLOOKUP(A225,'Dept (不許動)'!$S:$V,4,0)))</f>
        <v>0</v>
      </c>
      <c r="F225" s="244">
        <f>GLD!$BC244</f>
        <v>2</v>
      </c>
      <c r="G225" s="244">
        <f>GLD!$AT244</f>
        <v>0</v>
      </c>
      <c r="H225" s="244">
        <f>GLD!$AV244</f>
        <v>0</v>
      </c>
      <c r="I225" s="243" t="str">
        <f>IF($D225="Embordiary","GLD6",IF(ISNA(VLOOKUP(A225,'GLD分攤(Chad)'!$B$2:$E$572,3,0)),"",(VLOOKUP(A225,'GLD分攤(Chad)'!$B$9:$E$572,3,0))))</f>
        <v>GLD2</v>
      </c>
      <c r="J225" s="245">
        <f t="shared" si="91"/>
        <v>0</v>
      </c>
      <c r="K225" s="245">
        <f t="shared" si="92"/>
        <v>0</v>
      </c>
      <c r="L225" s="245">
        <f t="shared" si="90"/>
        <v>0</v>
      </c>
      <c r="M225" s="245">
        <f t="shared" si="93"/>
        <v>2</v>
      </c>
      <c r="N225" s="245">
        <f t="shared" si="94"/>
        <v>0</v>
      </c>
      <c r="O225" s="245">
        <f t="shared" si="85"/>
        <v>0</v>
      </c>
      <c r="P225" s="245">
        <f t="shared" si="95"/>
        <v>0</v>
      </c>
      <c r="Q225" s="245">
        <f t="shared" si="96"/>
        <v>0</v>
      </c>
      <c r="R225" s="245">
        <f t="shared" si="87"/>
        <v>0</v>
      </c>
      <c r="S225" s="245">
        <f t="shared" si="97"/>
        <v>0</v>
      </c>
      <c r="T225" s="245">
        <f t="shared" si="98"/>
        <v>0</v>
      </c>
      <c r="U225" s="245">
        <f t="shared" si="88"/>
        <v>0</v>
      </c>
      <c r="V225" s="245">
        <f t="shared" si="99"/>
        <v>0</v>
      </c>
      <c r="W225" s="245">
        <f t="shared" si="100"/>
        <v>0</v>
      </c>
      <c r="X225" s="245">
        <f t="shared" si="86"/>
        <v>0</v>
      </c>
      <c r="Y225" s="246">
        <f t="shared" si="89"/>
        <v>0</v>
      </c>
      <c r="Z225" s="305" t="str">
        <f t="shared" si="84"/>
        <v/>
      </c>
    </row>
    <row r="226" spans="1:26" ht="15.75" customHeight="1">
      <c r="A226" s="243" t="str">
        <f>GLD!B245</f>
        <v>Mechanic Mesin (2)</v>
      </c>
      <c r="B226" s="418" t="str">
        <f>IF(OR(A226=0,LEFT(A226,2)="Mr",LEFT(A226,2)="Ms",LEFT(A226,3)="Sub",LEFT(A226,5)="Grand",RIGHT(A226,3)="by,"),"",IF(ISERROR(MATCH(A226,'Dept (不許動)'!$S:$S,0)),"NO",""))</f>
        <v/>
      </c>
      <c r="C226" s="243" t="str">
        <f>IF(A226=0,"",IF(ISNA(VLOOKUP(A226,'Dept (不許動)'!$S:$V,2,0)),"",VLOOKUP(A226,'Dept (不許動)'!$S:$V,2,0)))</f>
        <v>IDL</v>
      </c>
      <c r="D226" s="243" t="str">
        <f>IF(A226=0,"",IF(ISNA(VLOOKUP(A226,'Dept (不許動)'!$S:$V,3,0)),"",VLOOKUP(A226,'Dept (不許動)'!$S:$V,3,0)))</f>
        <v>Mechanic</v>
      </c>
      <c r="E226" s="243">
        <f>IF(A226=0,"",IF(ISNA(VLOOKUP(A226,'Dept (不許動)'!$S:$V,4,0)),"",VLOOKUP(A226,'Dept (不許動)'!$S:$V,4,0)))</f>
        <v>0</v>
      </c>
      <c r="F226" s="244">
        <f>GLD!$BC245</f>
        <v>16</v>
      </c>
      <c r="G226" s="244">
        <f>GLD!$AT245</f>
        <v>0</v>
      </c>
      <c r="H226" s="244">
        <f>GLD!$AV245</f>
        <v>0</v>
      </c>
      <c r="I226" s="243" t="str">
        <f>IF($D226="Embordiary","GLD6",IF(ISNA(VLOOKUP(A226,'GLD分攤(Chad)'!$B$2:$E$572,3,0)),"",(VLOOKUP(A226,'GLD分攤(Chad)'!$B$9:$E$572,3,0))))</f>
        <v>GLD2</v>
      </c>
      <c r="J226" s="245">
        <f t="shared" si="91"/>
        <v>0</v>
      </c>
      <c r="K226" s="245">
        <f t="shared" si="92"/>
        <v>0</v>
      </c>
      <c r="L226" s="245">
        <f t="shared" si="90"/>
        <v>0</v>
      </c>
      <c r="M226" s="245">
        <f t="shared" si="93"/>
        <v>16</v>
      </c>
      <c r="N226" s="245">
        <f t="shared" si="94"/>
        <v>0</v>
      </c>
      <c r="O226" s="245">
        <f t="shared" si="85"/>
        <v>0</v>
      </c>
      <c r="P226" s="245">
        <f t="shared" si="95"/>
        <v>0</v>
      </c>
      <c r="Q226" s="245">
        <f t="shared" si="96"/>
        <v>0</v>
      </c>
      <c r="R226" s="245">
        <f t="shared" si="87"/>
        <v>0</v>
      </c>
      <c r="S226" s="245">
        <f t="shared" si="97"/>
        <v>0</v>
      </c>
      <c r="T226" s="245">
        <f t="shared" si="98"/>
        <v>0</v>
      </c>
      <c r="U226" s="245">
        <f t="shared" si="88"/>
        <v>0</v>
      </c>
      <c r="V226" s="245">
        <f t="shared" si="99"/>
        <v>0</v>
      </c>
      <c r="W226" s="245">
        <f t="shared" si="100"/>
        <v>0</v>
      </c>
      <c r="X226" s="245">
        <f t="shared" si="86"/>
        <v>0</v>
      </c>
      <c r="Y226" s="246">
        <f t="shared" si="89"/>
        <v>0</v>
      </c>
      <c r="Z226" s="305" t="str">
        <f t="shared" si="84"/>
        <v/>
      </c>
    </row>
    <row r="227" spans="1:26" ht="15.75" customHeight="1">
      <c r="A227" s="243" t="str">
        <f>GLD!B246</f>
        <v>Mechanic Listrik (2)</v>
      </c>
      <c r="B227" s="418" t="str">
        <f>IF(OR(A227=0,LEFT(A227,2)="Mr",LEFT(A227,2)="Ms",LEFT(A227,3)="Sub",LEFT(A227,5)="Grand",RIGHT(A227,3)="by,"),"",IF(ISERROR(MATCH(A227,'Dept (不許動)'!$S:$S,0)),"NO",""))</f>
        <v/>
      </c>
      <c r="C227" s="243" t="str">
        <f>IF(A227=0,"",IF(ISNA(VLOOKUP(A227,'Dept (不許動)'!$S:$V,2,0)),"",VLOOKUP(A227,'Dept (不許動)'!$S:$V,2,0)))</f>
        <v>IDL</v>
      </c>
      <c r="D227" s="243" t="str">
        <f>IF(A227=0,"",IF(ISNA(VLOOKUP(A227,'Dept (不許動)'!$S:$V,3,0)),"",VLOOKUP(A227,'Dept (不許動)'!$S:$V,3,0)))</f>
        <v>Mechanic</v>
      </c>
      <c r="E227" s="243">
        <f>IF(A227=0,"",IF(ISNA(VLOOKUP(A227,'Dept (不許動)'!$S:$V,4,0)),"",VLOOKUP(A227,'Dept (不許動)'!$S:$V,4,0)))</f>
        <v>0</v>
      </c>
      <c r="F227" s="244">
        <f>GLD!$BC246</f>
        <v>3</v>
      </c>
      <c r="G227" s="244">
        <f>GLD!$AT246</f>
        <v>0</v>
      </c>
      <c r="H227" s="244">
        <f>GLD!$AV246</f>
        <v>0</v>
      </c>
      <c r="I227" s="243" t="str">
        <f>IF($D227="Embordiary","GLD6",IF(ISNA(VLOOKUP(A227,'GLD分攤(Chad)'!$B$2:$E$572,3,0)),"",(VLOOKUP(A227,'GLD分攤(Chad)'!$B$9:$E$572,3,0))))</f>
        <v>GLD2</v>
      </c>
      <c r="J227" s="245">
        <f t="shared" si="91"/>
        <v>0</v>
      </c>
      <c r="K227" s="245">
        <f t="shared" si="92"/>
        <v>0</v>
      </c>
      <c r="L227" s="245">
        <f t="shared" si="90"/>
        <v>0</v>
      </c>
      <c r="M227" s="245">
        <f t="shared" si="93"/>
        <v>3</v>
      </c>
      <c r="N227" s="245">
        <f t="shared" si="94"/>
        <v>0</v>
      </c>
      <c r="O227" s="245">
        <f t="shared" si="85"/>
        <v>0</v>
      </c>
      <c r="P227" s="245">
        <f t="shared" si="95"/>
        <v>0</v>
      </c>
      <c r="Q227" s="245">
        <f t="shared" si="96"/>
        <v>0</v>
      </c>
      <c r="R227" s="245">
        <f t="shared" si="87"/>
        <v>0</v>
      </c>
      <c r="S227" s="245">
        <f t="shared" si="97"/>
        <v>0</v>
      </c>
      <c r="T227" s="245">
        <f t="shared" si="98"/>
        <v>0</v>
      </c>
      <c r="U227" s="245">
        <f t="shared" si="88"/>
        <v>0</v>
      </c>
      <c r="V227" s="245">
        <f t="shared" si="99"/>
        <v>0</v>
      </c>
      <c r="W227" s="245">
        <f t="shared" si="100"/>
        <v>0</v>
      </c>
      <c r="X227" s="245">
        <f t="shared" si="86"/>
        <v>0</v>
      </c>
      <c r="Y227" s="246">
        <f t="shared" si="89"/>
        <v>0</v>
      </c>
      <c r="Z227" s="305" t="str">
        <f t="shared" si="84"/>
        <v/>
      </c>
    </row>
    <row r="228" spans="1:26" ht="15.75" customHeight="1">
      <c r="A228" s="243" t="str">
        <f>GLD!B247</f>
        <v>BOILER (2)</v>
      </c>
      <c r="B228" s="418" t="str">
        <f>IF(OR(A228=0,LEFT(A228,2)="Mr",LEFT(A228,2)="Ms",LEFT(A228,3)="Sub",LEFT(A228,5)="Grand",RIGHT(A228,3)="by,"),"",IF(ISERROR(MATCH(A228,'Dept (不許動)'!$S:$S,0)),"NO",""))</f>
        <v/>
      </c>
      <c r="C228" s="243" t="str">
        <f>IF(A228=0,"",IF(ISNA(VLOOKUP(A228,'Dept (不許動)'!$S:$V,2,0)),"",VLOOKUP(A228,'Dept (不許動)'!$S:$V,2,0)))</f>
        <v>IDL</v>
      </c>
      <c r="D228" s="243" t="str">
        <f>IF(A228=0,"",IF(ISNA(VLOOKUP(A228,'Dept (不許動)'!$S:$V,3,0)),"",VLOOKUP(A228,'Dept (不許動)'!$S:$V,3,0)))</f>
        <v>Mechanic</v>
      </c>
      <c r="E228" s="243">
        <f>IF(A228=0,"",IF(ISNA(VLOOKUP(A228,'Dept (不許動)'!$S:$V,4,0)),"",VLOOKUP(A228,'Dept (不許動)'!$S:$V,4,0)))</f>
        <v>0</v>
      </c>
      <c r="F228" s="244">
        <f>GLD!$BC247</f>
        <v>2</v>
      </c>
      <c r="G228" s="244">
        <f>GLD!$AT247</f>
        <v>0</v>
      </c>
      <c r="H228" s="244">
        <f>GLD!$AV247</f>
        <v>0</v>
      </c>
      <c r="I228" s="243" t="str">
        <f>IF($D228="Embordiary","GLD6",IF(ISNA(VLOOKUP(A228,'GLD分攤(Chad)'!$B$2:$E$572,3,0)),"",(VLOOKUP(A228,'GLD分攤(Chad)'!$B$9:$E$572,3,0))))</f>
        <v>GLD2</v>
      </c>
      <c r="J228" s="245">
        <f t="shared" si="91"/>
        <v>0</v>
      </c>
      <c r="K228" s="245">
        <f t="shared" si="92"/>
        <v>0</v>
      </c>
      <c r="L228" s="245">
        <f t="shared" si="90"/>
        <v>0</v>
      </c>
      <c r="M228" s="245">
        <f t="shared" si="93"/>
        <v>2</v>
      </c>
      <c r="N228" s="245">
        <f t="shared" si="94"/>
        <v>0</v>
      </c>
      <c r="O228" s="245">
        <f t="shared" si="85"/>
        <v>0</v>
      </c>
      <c r="P228" s="245">
        <f t="shared" si="95"/>
        <v>0</v>
      </c>
      <c r="Q228" s="245">
        <f t="shared" si="96"/>
        <v>0</v>
      </c>
      <c r="R228" s="245">
        <f t="shared" si="87"/>
        <v>0</v>
      </c>
      <c r="S228" s="245">
        <f t="shared" si="97"/>
        <v>0</v>
      </c>
      <c r="T228" s="245">
        <f t="shared" si="98"/>
        <v>0</v>
      </c>
      <c r="U228" s="245">
        <f t="shared" si="88"/>
        <v>0</v>
      </c>
      <c r="V228" s="245">
        <f t="shared" si="99"/>
        <v>0</v>
      </c>
      <c r="W228" s="245">
        <f t="shared" si="100"/>
        <v>0</v>
      </c>
      <c r="X228" s="245">
        <f t="shared" si="86"/>
        <v>0</v>
      </c>
      <c r="Y228" s="246">
        <f t="shared" si="89"/>
        <v>0</v>
      </c>
      <c r="Z228" s="305" t="str">
        <f t="shared" si="84"/>
        <v/>
      </c>
    </row>
    <row r="229" spans="1:26" ht="15.75" customHeight="1">
      <c r="A229" s="243" t="str">
        <f>GLD!B248</f>
        <v>Chief Mekanik (3)</v>
      </c>
      <c r="B229" s="418" t="str">
        <f>IF(OR(A229=0,LEFT(A229,2)="Mr",LEFT(A229,2)="Ms",LEFT(A229,3)="Sub",LEFT(A229,5)="Grand",RIGHT(A229,3)="by,"),"",IF(ISERROR(MATCH(A229,'Dept (不許動)'!$S:$S,0)),"NO",""))</f>
        <v/>
      </c>
      <c r="C229" s="243" t="str">
        <f>IF(A229=0,"",IF(ISNA(VLOOKUP(A229,'Dept (不許動)'!$S:$V,2,0)),"",VLOOKUP(A229,'Dept (不許動)'!$S:$V,2,0)))</f>
        <v>IDL</v>
      </c>
      <c r="D229" s="243" t="str">
        <f>IF(A229=0,"",IF(ISNA(VLOOKUP(A229,'Dept (不許動)'!$S:$V,3,0)),"",VLOOKUP(A229,'Dept (不許動)'!$S:$V,3,0)))</f>
        <v>Mechanic</v>
      </c>
      <c r="E229" s="243">
        <f>IF(A229=0,"",IF(ISNA(VLOOKUP(A229,'Dept (不許動)'!$S:$V,4,0)),"",VLOOKUP(A229,'Dept (不許動)'!$S:$V,4,0)))</f>
        <v>0</v>
      </c>
      <c r="F229" s="244">
        <f>GLD!$BC248</f>
        <v>1</v>
      </c>
      <c r="G229" s="244">
        <f>GLD!$AT248</f>
        <v>0</v>
      </c>
      <c r="H229" s="244">
        <f>GLD!$AV248</f>
        <v>0</v>
      </c>
      <c r="I229" s="243" t="str">
        <f>IF($D229="Embordiary","GLD6",IF(ISNA(VLOOKUP(A229,'GLD分攤(Chad)'!$B$2:$E$572,3,0)),"",(VLOOKUP(A229,'GLD分攤(Chad)'!$B$9:$E$572,3,0))))</f>
        <v>GLD3</v>
      </c>
      <c r="J229" s="245">
        <f t="shared" si="91"/>
        <v>0</v>
      </c>
      <c r="K229" s="245">
        <f t="shared" si="92"/>
        <v>0</v>
      </c>
      <c r="L229" s="245">
        <f t="shared" si="90"/>
        <v>0</v>
      </c>
      <c r="M229" s="245">
        <f t="shared" si="93"/>
        <v>0</v>
      </c>
      <c r="N229" s="245">
        <f t="shared" si="94"/>
        <v>0</v>
      </c>
      <c r="O229" s="245">
        <f t="shared" si="85"/>
        <v>0</v>
      </c>
      <c r="P229" s="245">
        <f t="shared" si="95"/>
        <v>1</v>
      </c>
      <c r="Q229" s="245">
        <f t="shared" si="96"/>
        <v>0</v>
      </c>
      <c r="R229" s="245">
        <f t="shared" si="87"/>
        <v>0</v>
      </c>
      <c r="S229" s="245">
        <f t="shared" si="97"/>
        <v>0</v>
      </c>
      <c r="T229" s="245">
        <f t="shared" si="98"/>
        <v>0</v>
      </c>
      <c r="U229" s="245">
        <f t="shared" si="88"/>
        <v>0</v>
      </c>
      <c r="V229" s="245">
        <f t="shared" si="99"/>
        <v>0</v>
      </c>
      <c r="W229" s="245">
        <f t="shared" si="100"/>
        <v>0</v>
      </c>
      <c r="X229" s="245">
        <f t="shared" si="86"/>
        <v>0</v>
      </c>
      <c r="Y229" s="246">
        <f t="shared" si="89"/>
        <v>0</v>
      </c>
      <c r="Z229" s="305" t="str">
        <f t="shared" si="84"/>
        <v/>
      </c>
    </row>
    <row r="230" spans="1:26" ht="15.75" customHeight="1">
      <c r="A230" s="243" t="str">
        <f>GLD!B249</f>
        <v>Adm Jarum (3)</v>
      </c>
      <c r="B230" s="418" t="str">
        <f>IF(OR(A230=0,LEFT(A230,2)="Mr",LEFT(A230,2)="Ms",LEFT(A230,3)="Sub",LEFT(A230,5)="Grand",RIGHT(A230,3)="by,"),"",IF(ISERROR(MATCH(A230,'Dept (不許動)'!$S:$S,0)),"NO",""))</f>
        <v/>
      </c>
      <c r="C230" s="243" t="str">
        <f>IF(A230=0,"",IF(ISNA(VLOOKUP(A230,'Dept (不許動)'!$S:$V,2,0)),"",VLOOKUP(A230,'Dept (不許動)'!$S:$V,2,0)))</f>
        <v>IDL</v>
      </c>
      <c r="D230" s="243" t="str">
        <f>IF(A230=0,"",IF(ISNA(VLOOKUP(A230,'Dept (不許動)'!$S:$V,3,0)),"",VLOOKUP(A230,'Dept (不許動)'!$S:$V,3,0)))</f>
        <v>Mechanic</v>
      </c>
      <c r="E230" s="243">
        <f>IF(A230=0,"",IF(ISNA(VLOOKUP(A230,'Dept (不許動)'!$S:$V,4,0)),"",VLOOKUP(A230,'Dept (不許動)'!$S:$V,4,0)))</f>
        <v>0</v>
      </c>
      <c r="F230" s="244">
        <f>GLD!$BC249</f>
        <v>1</v>
      </c>
      <c r="G230" s="244">
        <f>GLD!$AT249</f>
        <v>0</v>
      </c>
      <c r="H230" s="244">
        <f>GLD!$AV249</f>
        <v>0</v>
      </c>
      <c r="I230" s="243" t="str">
        <f>IF($D230="Embordiary","GLD6",IF(ISNA(VLOOKUP(A230,'GLD分攤(Chad)'!$B$2:$E$572,3,0)),"",(VLOOKUP(A230,'GLD分攤(Chad)'!$B$9:$E$572,3,0))))</f>
        <v>GLD3</v>
      </c>
      <c r="J230" s="245">
        <f t="shared" si="91"/>
        <v>0</v>
      </c>
      <c r="K230" s="245">
        <f t="shared" si="92"/>
        <v>0</v>
      </c>
      <c r="L230" s="245">
        <f t="shared" si="90"/>
        <v>0</v>
      </c>
      <c r="M230" s="245">
        <f t="shared" si="93"/>
        <v>0</v>
      </c>
      <c r="N230" s="245">
        <f t="shared" si="94"/>
        <v>0</v>
      </c>
      <c r="O230" s="245">
        <f t="shared" si="85"/>
        <v>0</v>
      </c>
      <c r="P230" s="245">
        <f t="shared" si="95"/>
        <v>1</v>
      </c>
      <c r="Q230" s="245">
        <f t="shared" si="96"/>
        <v>0</v>
      </c>
      <c r="R230" s="245">
        <f t="shared" si="87"/>
        <v>0</v>
      </c>
      <c r="S230" s="245">
        <f t="shared" si="97"/>
        <v>0</v>
      </c>
      <c r="T230" s="245">
        <f t="shared" si="98"/>
        <v>0</v>
      </c>
      <c r="U230" s="245">
        <f t="shared" si="88"/>
        <v>0</v>
      </c>
      <c r="V230" s="245">
        <f t="shared" si="99"/>
        <v>0</v>
      </c>
      <c r="W230" s="245">
        <f t="shared" si="100"/>
        <v>0</v>
      </c>
      <c r="X230" s="245">
        <f t="shared" si="86"/>
        <v>0</v>
      </c>
      <c r="Y230" s="246">
        <f t="shared" si="89"/>
        <v>0</v>
      </c>
      <c r="Z230" s="305" t="str">
        <f t="shared" si="84"/>
        <v/>
      </c>
    </row>
    <row r="231" spans="1:26" ht="15.75" customHeight="1">
      <c r="A231" s="243" t="str">
        <f>GLD!B250</f>
        <v>Mechanic Mesin (3)</v>
      </c>
      <c r="B231" s="418" t="str">
        <f>IF(OR(A231=0,LEFT(A231,2)="Mr",LEFT(A231,2)="Ms",LEFT(A231,3)="Sub",LEFT(A231,5)="Grand",RIGHT(A231,3)="by,"),"",IF(ISERROR(MATCH(A231,'Dept (不許動)'!$S:$S,0)),"NO",""))</f>
        <v/>
      </c>
      <c r="C231" s="243" t="str">
        <f>IF(A231=0,"",IF(ISNA(VLOOKUP(A231,'Dept (不許動)'!$S:$V,2,0)),"",VLOOKUP(A231,'Dept (不許動)'!$S:$V,2,0)))</f>
        <v>IDL</v>
      </c>
      <c r="D231" s="243" t="str">
        <f>IF(A231=0,"",IF(ISNA(VLOOKUP(A231,'Dept (不許動)'!$S:$V,3,0)),"",VLOOKUP(A231,'Dept (不許動)'!$S:$V,3,0)))</f>
        <v>Mechanic</v>
      </c>
      <c r="E231" s="243">
        <f>IF(A231=0,"",IF(ISNA(VLOOKUP(A231,'Dept (不許動)'!$S:$V,4,0)),"",VLOOKUP(A231,'Dept (不許動)'!$S:$V,4,0)))</f>
        <v>0</v>
      </c>
      <c r="F231" s="244">
        <f>GLD!$BC250</f>
        <v>8</v>
      </c>
      <c r="G231" s="244">
        <f>GLD!$AT250</f>
        <v>0</v>
      </c>
      <c r="H231" s="244">
        <f>GLD!$AV250</f>
        <v>0</v>
      </c>
      <c r="I231" s="243" t="str">
        <f>IF($D231="Embordiary","GLD6",IF(ISNA(VLOOKUP(A231,'GLD分攤(Chad)'!$B$2:$E$572,3,0)),"",(VLOOKUP(A231,'GLD分攤(Chad)'!$B$9:$E$572,3,0))))</f>
        <v>GLD3</v>
      </c>
      <c r="J231" s="245">
        <f t="shared" si="91"/>
        <v>0</v>
      </c>
      <c r="K231" s="245">
        <f t="shared" si="92"/>
        <v>0</v>
      </c>
      <c r="L231" s="245">
        <f t="shared" si="90"/>
        <v>0</v>
      </c>
      <c r="M231" s="245">
        <f t="shared" si="93"/>
        <v>0</v>
      </c>
      <c r="N231" s="245">
        <f t="shared" si="94"/>
        <v>0</v>
      </c>
      <c r="O231" s="245">
        <f t="shared" si="85"/>
        <v>0</v>
      </c>
      <c r="P231" s="245">
        <f t="shared" si="95"/>
        <v>8</v>
      </c>
      <c r="Q231" s="245">
        <f t="shared" si="96"/>
        <v>0</v>
      </c>
      <c r="R231" s="245">
        <f t="shared" si="87"/>
        <v>0</v>
      </c>
      <c r="S231" s="245">
        <f t="shared" si="97"/>
        <v>0</v>
      </c>
      <c r="T231" s="245">
        <f t="shared" si="98"/>
        <v>0</v>
      </c>
      <c r="U231" s="245">
        <f t="shared" si="88"/>
        <v>0</v>
      </c>
      <c r="V231" s="245">
        <f t="shared" si="99"/>
        <v>0</v>
      </c>
      <c r="W231" s="245">
        <f t="shared" si="100"/>
        <v>0</v>
      </c>
      <c r="X231" s="245">
        <f t="shared" si="86"/>
        <v>0</v>
      </c>
      <c r="Y231" s="246">
        <f t="shared" si="89"/>
        <v>0</v>
      </c>
      <c r="Z231" s="305" t="str">
        <f t="shared" si="84"/>
        <v/>
      </c>
    </row>
    <row r="232" spans="1:26" ht="15.75" customHeight="1">
      <c r="A232" s="243" t="str">
        <f>GLD!B251</f>
        <v>Mechanic Listrik (3)</v>
      </c>
      <c r="B232" s="418" t="str">
        <f>IF(OR(A232=0,LEFT(A232,2)="Mr",LEFT(A232,2)="Ms",LEFT(A232,3)="Sub",LEFT(A232,5)="Grand",RIGHT(A232,3)="by,"),"",IF(ISERROR(MATCH(A232,'Dept (不許動)'!$S:$S,0)),"NO",""))</f>
        <v/>
      </c>
      <c r="C232" s="243" t="str">
        <f>IF(A232=0,"",IF(ISNA(VLOOKUP(A232,'Dept (不許動)'!$S:$V,2,0)),"",VLOOKUP(A232,'Dept (不許動)'!$S:$V,2,0)))</f>
        <v>IDL</v>
      </c>
      <c r="D232" s="243" t="str">
        <f>IF(A232=0,"",IF(ISNA(VLOOKUP(A232,'Dept (不許動)'!$S:$V,3,0)),"",VLOOKUP(A232,'Dept (不許動)'!$S:$V,3,0)))</f>
        <v>Mechanic</v>
      </c>
      <c r="E232" s="243">
        <f>IF(A232=0,"",IF(ISNA(VLOOKUP(A232,'Dept (不許動)'!$S:$V,4,0)),"",VLOOKUP(A232,'Dept (不許動)'!$S:$V,4,0)))</f>
        <v>0</v>
      </c>
      <c r="F232" s="244">
        <f>GLD!$BC251</f>
        <v>3</v>
      </c>
      <c r="G232" s="244">
        <f>GLD!$AT251</f>
        <v>0</v>
      </c>
      <c r="H232" s="244">
        <f>GLD!$AV251</f>
        <v>0</v>
      </c>
      <c r="I232" s="243" t="str">
        <f>IF($D232="Embordiary","GLD6",IF(ISNA(VLOOKUP(A232,'GLD分攤(Chad)'!$B$2:$E$572,3,0)),"",(VLOOKUP(A232,'GLD分攤(Chad)'!$B$9:$E$572,3,0))))</f>
        <v>GLD3</v>
      </c>
      <c r="J232" s="245">
        <f t="shared" si="91"/>
        <v>0</v>
      </c>
      <c r="K232" s="245">
        <f t="shared" si="92"/>
        <v>0</v>
      </c>
      <c r="L232" s="245">
        <f t="shared" si="90"/>
        <v>0</v>
      </c>
      <c r="M232" s="245">
        <f t="shared" si="93"/>
        <v>0</v>
      </c>
      <c r="N232" s="245">
        <f t="shared" si="94"/>
        <v>0</v>
      </c>
      <c r="O232" s="245">
        <f t="shared" si="85"/>
        <v>0</v>
      </c>
      <c r="P232" s="245">
        <f t="shared" si="95"/>
        <v>3</v>
      </c>
      <c r="Q232" s="245">
        <f t="shared" si="96"/>
        <v>0</v>
      </c>
      <c r="R232" s="245">
        <f t="shared" si="87"/>
        <v>0</v>
      </c>
      <c r="S232" s="245">
        <f t="shared" si="97"/>
        <v>0</v>
      </c>
      <c r="T232" s="245">
        <f t="shared" si="98"/>
        <v>0</v>
      </c>
      <c r="U232" s="245">
        <f t="shared" si="88"/>
        <v>0</v>
      </c>
      <c r="V232" s="245">
        <f t="shared" si="99"/>
        <v>0</v>
      </c>
      <c r="W232" s="245">
        <f t="shared" si="100"/>
        <v>0</v>
      </c>
      <c r="X232" s="245">
        <f t="shared" si="86"/>
        <v>0</v>
      </c>
      <c r="Y232" s="246">
        <f t="shared" si="89"/>
        <v>0</v>
      </c>
      <c r="Z232" s="305" t="str">
        <f t="shared" si="84"/>
        <v/>
      </c>
    </row>
    <row r="233" spans="1:26" ht="15.75" customHeight="1">
      <c r="A233" s="243" t="str">
        <f>GLD!B252</f>
        <v>Chief Mekanik (5)</v>
      </c>
      <c r="B233" s="418" t="str">
        <f>IF(OR(A233=0,LEFT(A233,2)="Mr",LEFT(A233,2)="Ms",LEFT(A233,3)="Sub",LEFT(A233,5)="Grand",RIGHT(A233,3)="by,"),"",IF(ISERROR(MATCH(A233,'Dept (不許動)'!$S:$S,0)),"NO",""))</f>
        <v/>
      </c>
      <c r="C233" s="243" t="str">
        <f>IF(A233=0,"",IF(ISNA(VLOOKUP(A233,'Dept (不許動)'!$S:$V,2,0)),"",VLOOKUP(A233,'Dept (不許動)'!$S:$V,2,0)))</f>
        <v>IDL</v>
      </c>
      <c r="D233" s="243" t="str">
        <f>IF(A233=0,"",IF(ISNA(VLOOKUP(A233,'Dept (不許動)'!$S:$V,3,0)),"",VLOOKUP(A233,'Dept (不許動)'!$S:$V,3,0)))</f>
        <v>Mechanic</v>
      </c>
      <c r="E233" s="243">
        <f>IF(A233=0,"",IF(ISNA(VLOOKUP(A233,'Dept (不許動)'!$S:$V,4,0)),"",VLOOKUP(A233,'Dept (不許動)'!$S:$V,4,0)))</f>
        <v>0</v>
      </c>
      <c r="F233" s="244">
        <f>GLD!$BC252</f>
        <v>1</v>
      </c>
      <c r="G233" s="244">
        <f>GLD!$AT252</f>
        <v>0</v>
      </c>
      <c r="H233" s="244">
        <f>GLD!$AV252</f>
        <v>0</v>
      </c>
      <c r="I233" s="243" t="str">
        <f>IF($D233="Embordiary","GLD6",IF(ISNA(VLOOKUP(A233,'GLD分攤(Chad)'!$B$2:$E$572,3,0)),"",(VLOOKUP(A233,'GLD分攤(Chad)'!$B$9:$E$572,3,0))))</f>
        <v>GLD5</v>
      </c>
      <c r="J233" s="245">
        <f t="shared" si="91"/>
        <v>0</v>
      </c>
      <c r="K233" s="245">
        <f t="shared" si="92"/>
        <v>0</v>
      </c>
      <c r="L233" s="245">
        <f t="shared" si="90"/>
        <v>0</v>
      </c>
      <c r="M233" s="245">
        <f t="shared" si="93"/>
        <v>0</v>
      </c>
      <c r="N233" s="245">
        <f t="shared" si="94"/>
        <v>0</v>
      </c>
      <c r="O233" s="245">
        <f t="shared" si="85"/>
        <v>0</v>
      </c>
      <c r="P233" s="245">
        <f t="shared" si="95"/>
        <v>0</v>
      </c>
      <c r="Q233" s="245">
        <f t="shared" si="96"/>
        <v>0</v>
      </c>
      <c r="R233" s="245">
        <f t="shared" si="87"/>
        <v>0</v>
      </c>
      <c r="S233" s="245">
        <f t="shared" si="97"/>
        <v>1</v>
      </c>
      <c r="T233" s="245">
        <f t="shared" si="98"/>
        <v>0</v>
      </c>
      <c r="U233" s="245">
        <f t="shared" si="88"/>
        <v>0</v>
      </c>
      <c r="V233" s="245">
        <f t="shared" si="99"/>
        <v>0</v>
      </c>
      <c r="W233" s="245">
        <f t="shared" si="100"/>
        <v>0</v>
      </c>
      <c r="X233" s="245">
        <f t="shared" si="86"/>
        <v>0</v>
      </c>
      <c r="Y233" s="246">
        <f t="shared" si="89"/>
        <v>0</v>
      </c>
      <c r="Z233" s="305" t="str">
        <f t="shared" si="84"/>
        <v/>
      </c>
    </row>
    <row r="234" spans="1:26" ht="15.75" customHeight="1">
      <c r="A234" s="243" t="str">
        <f>GLD!B253</f>
        <v>Adm Jarum (5)</v>
      </c>
      <c r="B234" s="418" t="str">
        <f>IF(OR(A234=0,LEFT(A234,2)="Mr",LEFT(A234,2)="Ms",LEFT(A234,3)="Sub",LEFT(A234,5)="Grand",RIGHT(A234,3)="by,"),"",IF(ISERROR(MATCH(A234,'Dept (不許動)'!$S:$S,0)),"NO",""))</f>
        <v/>
      </c>
      <c r="C234" s="243" t="str">
        <f>IF(A234=0,"",IF(ISNA(VLOOKUP(A234,'Dept (不許動)'!$S:$V,2,0)),"",VLOOKUP(A234,'Dept (不許動)'!$S:$V,2,0)))</f>
        <v>IDL</v>
      </c>
      <c r="D234" s="243" t="str">
        <f>IF(A234=0,"",IF(ISNA(VLOOKUP(A234,'Dept (不許動)'!$S:$V,3,0)),"",VLOOKUP(A234,'Dept (不許動)'!$S:$V,3,0)))</f>
        <v>Mechanic</v>
      </c>
      <c r="E234" s="243">
        <f>IF(A234=0,"",IF(ISNA(VLOOKUP(A234,'Dept (不許動)'!$S:$V,4,0)),"",VLOOKUP(A234,'Dept (不許動)'!$S:$V,4,0)))</f>
        <v>0</v>
      </c>
      <c r="F234" s="244">
        <f>GLD!$BC253</f>
        <v>0</v>
      </c>
      <c r="G234" s="244">
        <f>GLD!$AT253</f>
        <v>0</v>
      </c>
      <c r="H234" s="244">
        <f>GLD!$AV253</f>
        <v>0</v>
      </c>
      <c r="I234" s="243" t="str">
        <f>IF($D234="Embordiary","GLD6",IF(ISNA(VLOOKUP(A234,'GLD分攤(Chad)'!$B$2:$E$572,3,0)),"",(VLOOKUP(A234,'GLD分攤(Chad)'!$B$9:$E$572,3,0))))</f>
        <v>GLD5</v>
      </c>
      <c r="J234" s="245">
        <f t="shared" si="91"/>
        <v>0</v>
      </c>
      <c r="K234" s="245">
        <f t="shared" si="92"/>
        <v>0</v>
      </c>
      <c r="L234" s="245">
        <f t="shared" si="90"/>
        <v>0</v>
      </c>
      <c r="M234" s="245">
        <f t="shared" si="93"/>
        <v>0</v>
      </c>
      <c r="N234" s="245">
        <f t="shared" si="94"/>
        <v>0</v>
      </c>
      <c r="O234" s="245">
        <f t="shared" si="85"/>
        <v>0</v>
      </c>
      <c r="P234" s="245">
        <f t="shared" si="95"/>
        <v>0</v>
      </c>
      <c r="Q234" s="245">
        <f t="shared" si="96"/>
        <v>0</v>
      </c>
      <c r="R234" s="245">
        <f t="shared" si="87"/>
        <v>0</v>
      </c>
      <c r="S234" s="245">
        <f t="shared" si="97"/>
        <v>0</v>
      </c>
      <c r="T234" s="245">
        <f t="shared" si="98"/>
        <v>0</v>
      </c>
      <c r="U234" s="245">
        <f t="shared" si="88"/>
        <v>0</v>
      </c>
      <c r="V234" s="245">
        <f t="shared" si="99"/>
        <v>0</v>
      </c>
      <c r="W234" s="245">
        <f t="shared" si="100"/>
        <v>0</v>
      </c>
      <c r="X234" s="245">
        <f t="shared" si="86"/>
        <v>0</v>
      </c>
      <c r="Y234" s="246">
        <f t="shared" si="89"/>
        <v>0</v>
      </c>
      <c r="Z234" s="305" t="str">
        <f t="shared" si="84"/>
        <v/>
      </c>
    </row>
    <row r="235" spans="1:26" ht="15.75" customHeight="1">
      <c r="A235" s="243" t="str">
        <f>GLD!B254</f>
        <v>Mechanic Mesin (5)</v>
      </c>
      <c r="B235" s="418" t="str">
        <f>IF(OR(A235=0,LEFT(A235,2)="Mr",LEFT(A235,2)="Ms",LEFT(A235,3)="Sub",LEFT(A235,5)="Grand",RIGHT(A235,3)="by,"),"",IF(ISERROR(MATCH(A235,'Dept (不許動)'!$S:$S,0)),"NO",""))</f>
        <v/>
      </c>
      <c r="C235" s="243" t="str">
        <f>IF(A235=0,"",IF(ISNA(VLOOKUP(A235,'Dept (不許動)'!$S:$V,2,0)),"",VLOOKUP(A235,'Dept (不許動)'!$S:$V,2,0)))</f>
        <v>IDL</v>
      </c>
      <c r="D235" s="243" t="str">
        <f>IF(A235=0,"",IF(ISNA(VLOOKUP(A235,'Dept (不許動)'!$S:$V,3,0)),"",VLOOKUP(A235,'Dept (不許動)'!$S:$V,3,0)))</f>
        <v>Mechanic</v>
      </c>
      <c r="E235" s="243">
        <f>IF(A235=0,"",IF(ISNA(VLOOKUP(A235,'Dept (不許動)'!$S:$V,4,0)),"",VLOOKUP(A235,'Dept (不許動)'!$S:$V,4,0)))</f>
        <v>0</v>
      </c>
      <c r="F235" s="244">
        <f>GLD!$BC254</f>
        <v>9</v>
      </c>
      <c r="G235" s="244">
        <f>GLD!$AT254</f>
        <v>0</v>
      </c>
      <c r="H235" s="244">
        <f>GLD!$AV254</f>
        <v>0</v>
      </c>
      <c r="I235" s="243" t="str">
        <f>IF($D235="Embordiary","GLD6",IF(ISNA(VLOOKUP(A235,'GLD分攤(Chad)'!$B$2:$E$572,3,0)),"",(VLOOKUP(A235,'GLD分攤(Chad)'!$B$9:$E$572,3,0))))</f>
        <v>GLD5</v>
      </c>
      <c r="J235" s="245">
        <f t="shared" si="91"/>
        <v>0</v>
      </c>
      <c r="K235" s="245">
        <f t="shared" si="92"/>
        <v>0</v>
      </c>
      <c r="L235" s="245">
        <f t="shared" si="90"/>
        <v>0</v>
      </c>
      <c r="M235" s="245">
        <f t="shared" si="93"/>
        <v>0</v>
      </c>
      <c r="N235" s="245">
        <f t="shared" si="94"/>
        <v>0</v>
      </c>
      <c r="O235" s="245">
        <f t="shared" si="85"/>
        <v>0</v>
      </c>
      <c r="P235" s="245">
        <f t="shared" si="95"/>
        <v>0</v>
      </c>
      <c r="Q235" s="245">
        <f t="shared" si="96"/>
        <v>0</v>
      </c>
      <c r="R235" s="245">
        <f t="shared" si="87"/>
        <v>0</v>
      </c>
      <c r="S235" s="245">
        <f t="shared" si="97"/>
        <v>9</v>
      </c>
      <c r="T235" s="245">
        <f t="shared" si="98"/>
        <v>0</v>
      </c>
      <c r="U235" s="245">
        <f t="shared" si="88"/>
        <v>0</v>
      </c>
      <c r="V235" s="245">
        <f t="shared" si="99"/>
        <v>0</v>
      </c>
      <c r="W235" s="245">
        <f t="shared" si="100"/>
        <v>0</v>
      </c>
      <c r="X235" s="245">
        <f t="shared" si="86"/>
        <v>0</v>
      </c>
      <c r="Y235" s="246">
        <f t="shared" si="89"/>
        <v>0</v>
      </c>
      <c r="Z235" s="305" t="str">
        <f t="shared" si="84"/>
        <v/>
      </c>
    </row>
    <row r="236" spans="1:26" ht="15.75" customHeight="1">
      <c r="A236" s="243" t="str">
        <f>GLD!B255</f>
        <v>Mechanic Listrik (5)</v>
      </c>
      <c r="B236" s="418" t="str">
        <f>IF(OR(A236=0,LEFT(A236,2)="Mr",LEFT(A236,2)="Ms",LEFT(A236,3)="Sub",LEFT(A236,5)="Grand",RIGHT(A236,3)="by,"),"",IF(ISERROR(MATCH(A236,'Dept (不許動)'!$S:$S,0)),"NO",""))</f>
        <v/>
      </c>
      <c r="C236" s="243" t="str">
        <f>IF(A236=0,"",IF(ISNA(VLOOKUP(A236,'Dept (不許動)'!$S:$V,2,0)),"",VLOOKUP(A236,'Dept (不許動)'!$S:$V,2,0)))</f>
        <v>IDL</v>
      </c>
      <c r="D236" s="243" t="str">
        <f>IF(A236=0,"",IF(ISNA(VLOOKUP(A236,'Dept (不許動)'!$S:$V,3,0)),"",VLOOKUP(A236,'Dept (不許動)'!$S:$V,3,0)))</f>
        <v>Mechanic</v>
      </c>
      <c r="E236" s="243">
        <f>IF(A236=0,"",IF(ISNA(VLOOKUP(A236,'Dept (不許動)'!$S:$V,4,0)),"",VLOOKUP(A236,'Dept (不許動)'!$S:$V,4,0)))</f>
        <v>0</v>
      </c>
      <c r="F236" s="244">
        <f>GLD!$BC255</f>
        <v>3</v>
      </c>
      <c r="G236" s="244">
        <f>GLD!$AT255</f>
        <v>0</v>
      </c>
      <c r="H236" s="244">
        <f>GLD!$AV255</f>
        <v>0</v>
      </c>
      <c r="I236" s="243" t="str">
        <f>IF($D236="Embordiary","GLD6",IF(ISNA(VLOOKUP(A236,'GLD分攤(Chad)'!$B$2:$E$572,3,0)),"",(VLOOKUP(A236,'GLD分攤(Chad)'!$B$9:$E$572,3,0))))</f>
        <v>GLD5</v>
      </c>
      <c r="J236" s="245">
        <f t="shared" si="91"/>
        <v>0</v>
      </c>
      <c r="K236" s="245">
        <f t="shared" si="92"/>
        <v>0</v>
      </c>
      <c r="L236" s="245">
        <f t="shared" si="90"/>
        <v>0</v>
      </c>
      <c r="M236" s="245">
        <f t="shared" si="93"/>
        <v>0</v>
      </c>
      <c r="N236" s="245">
        <f t="shared" si="94"/>
        <v>0</v>
      </c>
      <c r="O236" s="245">
        <f t="shared" si="85"/>
        <v>0</v>
      </c>
      <c r="P236" s="245">
        <f t="shared" si="95"/>
        <v>0</v>
      </c>
      <c r="Q236" s="245">
        <f t="shared" si="96"/>
        <v>0</v>
      </c>
      <c r="R236" s="245">
        <f t="shared" si="87"/>
        <v>0</v>
      </c>
      <c r="S236" s="245">
        <f t="shared" si="97"/>
        <v>3</v>
      </c>
      <c r="T236" s="245">
        <f t="shared" si="98"/>
        <v>0</v>
      </c>
      <c r="U236" s="245">
        <f t="shared" si="88"/>
        <v>0</v>
      </c>
      <c r="V236" s="245">
        <f t="shared" si="99"/>
        <v>0</v>
      </c>
      <c r="W236" s="245">
        <f t="shared" si="100"/>
        <v>0</v>
      </c>
      <c r="X236" s="245">
        <f t="shared" si="86"/>
        <v>0</v>
      </c>
      <c r="Y236" s="246">
        <f t="shared" si="89"/>
        <v>0</v>
      </c>
      <c r="Z236" s="305" t="str">
        <f t="shared" si="84"/>
        <v/>
      </c>
    </row>
    <row r="237" spans="1:26" ht="15.75" customHeight="1">
      <c r="A237" s="243" t="str">
        <f>GLD!B256</f>
        <v>Adm Jarum (6)</v>
      </c>
      <c r="B237" s="418" t="str">
        <f>IF(OR(A237=0,LEFT(A237,2)="Mr",LEFT(A237,2)="Ms",LEFT(A237,3)="Sub",LEFT(A237,5)="Grand",RIGHT(A237,3)="by,"),"",IF(ISERROR(MATCH(A237,'Dept (不許動)'!$S:$S,0)),"NO",""))</f>
        <v/>
      </c>
      <c r="C237" s="243" t="str">
        <f>IF(A237=0,"",IF(ISNA(VLOOKUP(A237,'Dept (不許動)'!$S:$V,2,0)),"",VLOOKUP(A237,'Dept (不許動)'!$S:$V,2,0)))</f>
        <v>IDL</v>
      </c>
      <c r="D237" s="243" t="str">
        <f>IF(A237=0,"",IF(ISNA(VLOOKUP(A237,'Dept (不許動)'!$S:$V,3,0)),"",VLOOKUP(A237,'Dept (不許動)'!$S:$V,3,0)))</f>
        <v>Mechanic</v>
      </c>
      <c r="E237" s="243">
        <f>IF(A237=0,"",IF(ISNA(VLOOKUP(A237,'Dept (不許動)'!$S:$V,4,0)),"",VLOOKUP(A237,'Dept (不許動)'!$S:$V,4,0)))</f>
        <v>0</v>
      </c>
      <c r="F237" s="244">
        <f>GLD!$BC256</f>
        <v>1</v>
      </c>
      <c r="G237" s="244">
        <f>GLD!$AT256</f>
        <v>0</v>
      </c>
      <c r="H237" s="244">
        <f>GLD!$AV256</f>
        <v>0</v>
      </c>
      <c r="I237" s="243" t="str">
        <f>IF($D237="Embordiary","GLD6",IF(ISNA(VLOOKUP(A237,'GLD分攤(Chad)'!$B$2:$E$572,3,0)),"",(VLOOKUP(A237,'GLD分攤(Chad)'!$B$9:$E$572,3,0))))</f>
        <v>GLD6</v>
      </c>
      <c r="J237" s="245">
        <f t="shared" si="91"/>
        <v>0</v>
      </c>
      <c r="K237" s="245">
        <f t="shared" si="92"/>
        <v>0</v>
      </c>
      <c r="L237" s="245">
        <f t="shared" si="90"/>
        <v>0</v>
      </c>
      <c r="M237" s="245">
        <f t="shared" si="93"/>
        <v>0</v>
      </c>
      <c r="N237" s="245">
        <f t="shared" si="94"/>
        <v>0</v>
      </c>
      <c r="O237" s="245">
        <f t="shared" si="85"/>
        <v>0</v>
      </c>
      <c r="P237" s="245">
        <f t="shared" si="95"/>
        <v>0</v>
      </c>
      <c r="Q237" s="245">
        <f t="shared" si="96"/>
        <v>0</v>
      </c>
      <c r="R237" s="245">
        <f t="shared" si="87"/>
        <v>0</v>
      </c>
      <c r="S237" s="245">
        <f t="shared" si="97"/>
        <v>0</v>
      </c>
      <c r="T237" s="245">
        <f t="shared" si="98"/>
        <v>0</v>
      </c>
      <c r="U237" s="245">
        <f t="shared" si="88"/>
        <v>0</v>
      </c>
      <c r="V237" s="245">
        <f t="shared" si="99"/>
        <v>1</v>
      </c>
      <c r="W237" s="245">
        <f t="shared" si="100"/>
        <v>0</v>
      </c>
      <c r="X237" s="245">
        <f t="shared" si="86"/>
        <v>0</v>
      </c>
      <c r="Y237" s="246">
        <f t="shared" si="89"/>
        <v>0</v>
      </c>
      <c r="Z237" s="305" t="str">
        <f t="shared" si="84"/>
        <v/>
      </c>
    </row>
    <row r="238" spans="1:26" ht="15.75" customHeight="1">
      <c r="A238" s="243" t="str">
        <f>GLD!B257</f>
        <v>Chief Mekanik (6)</v>
      </c>
      <c r="B238" s="418" t="str">
        <f>IF(OR(A238=0,LEFT(A238,2)="Mr",LEFT(A238,2)="Ms",LEFT(A238,3)="Sub",LEFT(A238,5)="Grand",RIGHT(A238,3)="by,"),"",IF(ISERROR(MATCH(A238,'Dept (不許動)'!$S:$S,0)),"NO",""))</f>
        <v/>
      </c>
      <c r="C238" s="243" t="str">
        <f>IF(A238=0,"",IF(ISNA(VLOOKUP(A238,'Dept (不許動)'!$S:$V,2,0)),"",VLOOKUP(A238,'Dept (不許動)'!$S:$V,2,0)))</f>
        <v>IDL</v>
      </c>
      <c r="D238" s="243" t="str">
        <f>IF(A238=0,"",IF(ISNA(VLOOKUP(A238,'Dept (不許動)'!$S:$V,3,0)),"",VLOOKUP(A238,'Dept (不許動)'!$S:$V,3,0)))</f>
        <v>Mechanic</v>
      </c>
      <c r="E238" s="243">
        <f>IF(A238=0,"",IF(ISNA(VLOOKUP(A238,'Dept (不許動)'!$S:$V,4,0)),"",VLOOKUP(A238,'Dept (不許動)'!$S:$V,4,0)))</f>
        <v>0</v>
      </c>
      <c r="F238" s="244">
        <f>GLD!$BC257</f>
        <v>1</v>
      </c>
      <c r="G238" s="244">
        <f>GLD!$AT257</f>
        <v>0</v>
      </c>
      <c r="H238" s="244">
        <f>GLD!$AV257</f>
        <v>0</v>
      </c>
      <c r="I238" s="243" t="str">
        <f>IF($D238="Embordiary","GLD6",IF(ISNA(VLOOKUP(A238,'GLD分攤(Chad)'!$B$2:$E$572,3,0)),"",(VLOOKUP(A238,'GLD分攤(Chad)'!$B$9:$E$572,3,0))))</f>
        <v>GLD6</v>
      </c>
      <c r="J238" s="245">
        <f t="shared" si="91"/>
        <v>0</v>
      </c>
      <c r="K238" s="245">
        <f t="shared" si="92"/>
        <v>0</v>
      </c>
      <c r="L238" s="245">
        <f t="shared" si="90"/>
        <v>0</v>
      </c>
      <c r="M238" s="245">
        <f t="shared" si="93"/>
        <v>0</v>
      </c>
      <c r="N238" s="245">
        <f t="shared" si="94"/>
        <v>0</v>
      </c>
      <c r="O238" s="245">
        <f t="shared" si="85"/>
        <v>0</v>
      </c>
      <c r="P238" s="245">
        <f t="shared" si="95"/>
        <v>0</v>
      </c>
      <c r="Q238" s="245">
        <f t="shared" si="96"/>
        <v>0</v>
      </c>
      <c r="R238" s="245">
        <f t="shared" si="87"/>
        <v>0</v>
      </c>
      <c r="S238" s="245">
        <f t="shared" si="97"/>
        <v>0</v>
      </c>
      <c r="T238" s="245">
        <f t="shared" si="98"/>
        <v>0</v>
      </c>
      <c r="U238" s="245">
        <f t="shared" si="88"/>
        <v>0</v>
      </c>
      <c r="V238" s="245">
        <f t="shared" si="99"/>
        <v>1</v>
      </c>
      <c r="W238" s="245">
        <f t="shared" si="100"/>
        <v>0</v>
      </c>
      <c r="X238" s="245">
        <f t="shared" si="86"/>
        <v>0</v>
      </c>
      <c r="Y238" s="246">
        <f t="shared" si="89"/>
        <v>0</v>
      </c>
      <c r="Z238" s="305" t="str">
        <f t="shared" si="84"/>
        <v/>
      </c>
    </row>
    <row r="239" spans="1:26" ht="15.75" customHeight="1">
      <c r="A239" s="243" t="str">
        <f>GLD!B258</f>
        <v>Mechanic Mesin (6)</v>
      </c>
      <c r="B239" s="418" t="str">
        <f>IF(OR(A239=0,LEFT(A239,2)="Mr",LEFT(A239,2)="Ms",LEFT(A239,3)="Sub",LEFT(A239,5)="Grand",RIGHT(A239,3)="by,"),"",IF(ISERROR(MATCH(A239,'Dept (不許動)'!$S:$S,0)),"NO",""))</f>
        <v/>
      </c>
      <c r="C239" s="243" t="str">
        <f>IF(A239=0,"",IF(ISNA(VLOOKUP(A239,'Dept (不許動)'!$S:$V,2,0)),"",VLOOKUP(A239,'Dept (不許動)'!$S:$V,2,0)))</f>
        <v>IDL</v>
      </c>
      <c r="D239" s="243" t="str">
        <f>IF(A239=0,"",IF(ISNA(VLOOKUP(A239,'Dept (不許動)'!$S:$V,3,0)),"",VLOOKUP(A239,'Dept (不許動)'!$S:$V,3,0)))</f>
        <v>Mechanic</v>
      </c>
      <c r="E239" s="243">
        <f>IF(A239=0,"",IF(ISNA(VLOOKUP(A239,'Dept (不許動)'!$S:$V,4,0)),"",VLOOKUP(A239,'Dept (不許動)'!$S:$V,4,0)))</f>
        <v>0</v>
      </c>
      <c r="F239" s="244">
        <f>GLD!$BC258</f>
        <v>12</v>
      </c>
      <c r="G239" s="244">
        <f>GLD!$AT258</f>
        <v>0</v>
      </c>
      <c r="H239" s="244">
        <f>GLD!$AV258</f>
        <v>0</v>
      </c>
      <c r="I239" s="243" t="str">
        <f>IF($D239="Embordiary","GLD6",IF(ISNA(VLOOKUP(A239,'GLD分攤(Chad)'!$B$2:$E$572,3,0)),"",(VLOOKUP(A239,'GLD分攤(Chad)'!$B$9:$E$572,3,0))))</f>
        <v>GLD6</v>
      </c>
      <c r="J239" s="245">
        <f t="shared" si="91"/>
        <v>0</v>
      </c>
      <c r="K239" s="245">
        <f t="shared" si="92"/>
        <v>0</v>
      </c>
      <c r="L239" s="245">
        <f t="shared" si="90"/>
        <v>0</v>
      </c>
      <c r="M239" s="245">
        <f t="shared" si="93"/>
        <v>0</v>
      </c>
      <c r="N239" s="245">
        <f t="shared" si="94"/>
        <v>0</v>
      </c>
      <c r="O239" s="245">
        <f t="shared" si="85"/>
        <v>0</v>
      </c>
      <c r="P239" s="245">
        <f t="shared" si="95"/>
        <v>0</v>
      </c>
      <c r="Q239" s="245">
        <f t="shared" si="96"/>
        <v>0</v>
      </c>
      <c r="R239" s="245">
        <f t="shared" si="87"/>
        <v>0</v>
      </c>
      <c r="S239" s="245">
        <f t="shared" si="97"/>
        <v>0</v>
      </c>
      <c r="T239" s="245">
        <f t="shared" si="98"/>
        <v>0</v>
      </c>
      <c r="U239" s="245">
        <f t="shared" si="88"/>
        <v>0</v>
      </c>
      <c r="V239" s="245">
        <f t="shared" si="99"/>
        <v>12</v>
      </c>
      <c r="W239" s="245">
        <f t="shared" si="100"/>
        <v>0</v>
      </c>
      <c r="X239" s="245">
        <f t="shared" si="86"/>
        <v>0</v>
      </c>
      <c r="Y239" s="246">
        <f t="shared" si="89"/>
        <v>0</v>
      </c>
      <c r="Z239" s="305" t="str">
        <f t="shared" si="84"/>
        <v/>
      </c>
    </row>
    <row r="240" spans="1:26" ht="15.75" customHeight="1">
      <c r="A240" s="243" t="str">
        <f>GLD!B259</f>
        <v>Mechanic Listrik (6)</v>
      </c>
      <c r="B240" s="418" t="str">
        <f>IF(OR(A240=0,LEFT(A240,2)="Mr",LEFT(A240,2)="Ms",LEFT(A240,3)="Sub",LEFT(A240,5)="Grand",RIGHT(A240,3)="by,"),"",IF(ISERROR(MATCH(A240,'Dept (不許動)'!$S:$S,0)),"NO",""))</f>
        <v/>
      </c>
      <c r="C240" s="243" t="str">
        <f>IF(A240=0,"",IF(ISNA(VLOOKUP(A240,'Dept (不許動)'!$S:$V,2,0)),"",VLOOKUP(A240,'Dept (不許動)'!$S:$V,2,0)))</f>
        <v>IDL</v>
      </c>
      <c r="D240" s="243" t="str">
        <f>IF(A240=0,"",IF(ISNA(VLOOKUP(A240,'Dept (不許動)'!$S:$V,3,0)),"",VLOOKUP(A240,'Dept (不許動)'!$S:$V,3,0)))</f>
        <v>Mechanic</v>
      </c>
      <c r="E240" s="243">
        <f>IF(A240=0,"",IF(ISNA(VLOOKUP(A240,'Dept (不許動)'!$S:$V,4,0)),"",VLOOKUP(A240,'Dept (不許動)'!$S:$V,4,0)))</f>
        <v>0</v>
      </c>
      <c r="F240" s="244">
        <f>GLD!$BC259</f>
        <v>2</v>
      </c>
      <c r="G240" s="244">
        <f>GLD!$AT259</f>
        <v>0</v>
      </c>
      <c r="H240" s="244">
        <f>GLD!$AV259</f>
        <v>0</v>
      </c>
      <c r="I240" s="243" t="str">
        <f>IF($D240="Embordiary","GLD6",IF(ISNA(VLOOKUP(A240,'GLD分攤(Chad)'!$B$2:$E$572,3,0)),"",(VLOOKUP(A240,'GLD分攤(Chad)'!$B$9:$E$572,3,0))))</f>
        <v>GLD6</v>
      </c>
      <c r="J240" s="245">
        <f t="shared" si="91"/>
        <v>0</v>
      </c>
      <c r="K240" s="245">
        <f t="shared" si="92"/>
        <v>0</v>
      </c>
      <c r="L240" s="245">
        <f t="shared" si="90"/>
        <v>0</v>
      </c>
      <c r="M240" s="245">
        <f t="shared" si="93"/>
        <v>0</v>
      </c>
      <c r="N240" s="245">
        <f t="shared" si="94"/>
        <v>0</v>
      </c>
      <c r="O240" s="245">
        <f t="shared" si="85"/>
        <v>0</v>
      </c>
      <c r="P240" s="245">
        <f t="shared" si="95"/>
        <v>0</v>
      </c>
      <c r="Q240" s="245">
        <f t="shared" si="96"/>
        <v>0</v>
      </c>
      <c r="R240" s="245">
        <f t="shared" si="87"/>
        <v>0</v>
      </c>
      <c r="S240" s="245">
        <f t="shared" si="97"/>
        <v>0</v>
      </c>
      <c r="T240" s="245">
        <f t="shared" si="98"/>
        <v>0</v>
      </c>
      <c r="U240" s="245">
        <f t="shared" si="88"/>
        <v>0</v>
      </c>
      <c r="V240" s="245">
        <f t="shared" si="99"/>
        <v>2</v>
      </c>
      <c r="W240" s="245">
        <f t="shared" si="100"/>
        <v>0</v>
      </c>
      <c r="X240" s="245">
        <f t="shared" si="86"/>
        <v>0</v>
      </c>
      <c r="Y240" s="246">
        <f t="shared" si="89"/>
        <v>0</v>
      </c>
      <c r="Z240" s="305" t="str">
        <f t="shared" si="84"/>
        <v/>
      </c>
    </row>
    <row r="241" spans="1:26" ht="15.75" customHeight="1">
      <c r="A241" s="243" t="str">
        <f>GLD!B260</f>
        <v>Umum</v>
      </c>
      <c r="B241" s="418" t="str">
        <f>IF(OR(A241=0,LEFT(A241,2)="Mr",LEFT(A241,2)="Ms",LEFT(A241,3)="Sub",LEFT(A241,5)="Grand",RIGHT(A241,3)="by,"),"",IF(ISERROR(MATCH(A241,'Dept (不許動)'!$S:$S,0)),"NO",""))</f>
        <v/>
      </c>
      <c r="C241" s="243" t="str">
        <f>IF(A241=0,"",IF(ISNA(VLOOKUP(A241,'Dept (不許動)'!$S:$V,2,0)),"",VLOOKUP(A241,'Dept (不許動)'!$S:$V,2,0)))</f>
        <v>IDL</v>
      </c>
      <c r="D241" s="243" t="str">
        <f>IF(A241=0,"",IF(ISNA(VLOOKUP(A241,'Dept (不許動)'!$S:$V,3,0)),"",VLOOKUP(A241,'Dept (不許動)'!$S:$V,3,0)))</f>
        <v>Mechanic</v>
      </c>
      <c r="E241" s="243">
        <f>IF(A241=0,"",IF(ISNA(VLOOKUP(A241,'Dept (不許動)'!$S:$V,4,0)),"",VLOOKUP(A241,'Dept (不許動)'!$S:$V,4,0)))</f>
        <v>0</v>
      </c>
      <c r="F241" s="244">
        <f>GLD!$BC260</f>
        <v>8</v>
      </c>
      <c r="G241" s="244">
        <f>GLD!$AT260</f>
        <v>0</v>
      </c>
      <c r="H241" s="244">
        <f>GLD!$AV260</f>
        <v>0</v>
      </c>
      <c r="I241" s="243" t="str">
        <f>IF($D241="Embordiary","GLD6",IF(ISNA(VLOOKUP(A241,'GLD分攤(Chad)'!$B$2:$E$572,3,0)),"",(VLOOKUP(A241,'GLD分攤(Chad)'!$B$9:$E$572,3,0))))</f>
        <v>GLD1+2+3+5+6</v>
      </c>
      <c r="J241" s="245">
        <f t="shared" si="91"/>
        <v>2.1818181818181817</v>
      </c>
      <c r="K241" s="245">
        <f t="shared" si="92"/>
        <v>0</v>
      </c>
      <c r="L241" s="245">
        <f t="shared" si="90"/>
        <v>0</v>
      </c>
      <c r="M241" s="245">
        <f t="shared" si="93"/>
        <v>2.4242424242424243</v>
      </c>
      <c r="N241" s="245">
        <f t="shared" si="94"/>
        <v>0</v>
      </c>
      <c r="O241" s="245">
        <f t="shared" si="85"/>
        <v>0</v>
      </c>
      <c r="P241" s="245">
        <f t="shared" si="95"/>
        <v>0.96969696969696972</v>
      </c>
      <c r="Q241" s="245">
        <f t="shared" si="96"/>
        <v>0</v>
      </c>
      <c r="R241" s="245">
        <f t="shared" si="87"/>
        <v>0</v>
      </c>
      <c r="S241" s="245">
        <f t="shared" si="97"/>
        <v>1.2121212121212122</v>
      </c>
      <c r="T241" s="245">
        <f t="shared" si="98"/>
        <v>0</v>
      </c>
      <c r="U241" s="245">
        <f t="shared" si="88"/>
        <v>0</v>
      </c>
      <c r="V241" s="245">
        <f t="shared" si="99"/>
        <v>1.2121212121212122</v>
      </c>
      <c r="W241" s="245">
        <f t="shared" si="100"/>
        <v>0</v>
      </c>
      <c r="X241" s="245">
        <f t="shared" si="86"/>
        <v>0</v>
      </c>
      <c r="Y241" s="246">
        <f t="shared" si="89"/>
        <v>8.8817841970012523E-16</v>
      </c>
      <c r="Z241" s="305" t="str">
        <f t="shared" si="84"/>
        <v/>
      </c>
    </row>
    <row r="242" spans="1:26" ht="15.75" customHeight="1">
      <c r="A242" s="243">
        <f>GLD!B261</f>
        <v>0</v>
      </c>
      <c r="B242" s="418" t="str">
        <f>IF(OR(A242=0,LEFT(A242,2)="Mr",LEFT(A242,2)="Ms",LEFT(A242,3)="Sub",LEFT(A242,5)="Grand",RIGHT(A242,3)="by,"),"",IF(ISERROR(MATCH(A242,'Dept (不許動)'!$S:$S,0)),"NO",""))</f>
        <v/>
      </c>
      <c r="C242" s="243" t="str">
        <f>IF(A242=0,"",IF(ISNA(VLOOKUP(A242,'Dept (不許動)'!$S:$V,2,0)),"",VLOOKUP(A242,'Dept (不許動)'!$S:$V,2,0)))</f>
        <v/>
      </c>
      <c r="D242" s="243" t="str">
        <f>IF(A242=0,"",IF(ISNA(VLOOKUP(A242,'Dept (不許動)'!$S:$V,3,0)),"",VLOOKUP(A242,'Dept (不許動)'!$S:$V,3,0)))</f>
        <v/>
      </c>
      <c r="E242" s="243" t="str">
        <f>IF(A242=0,"",IF(ISNA(VLOOKUP(A242,'Dept (不許動)'!$S:$V,4,0)),"",VLOOKUP(A242,'Dept (不許動)'!$S:$V,4,0)))</f>
        <v/>
      </c>
      <c r="F242" s="244">
        <f>GLD!$BC261</f>
        <v>0</v>
      </c>
      <c r="G242" s="244">
        <f>GLD!$AT261</f>
        <v>0</v>
      </c>
      <c r="H242" s="244">
        <f>GLD!$AV261</f>
        <v>0</v>
      </c>
      <c r="I242" s="243" t="str">
        <f>IF($D242="Embordiary","GLD6",IF(ISNA(VLOOKUP(A242,'GLD分攤(Chad)'!$B$2:$E$572,3,0)),"",(VLOOKUP(A242,'GLD分攤(Chad)'!$B$9:$E$572,3,0))))</f>
        <v/>
      </c>
      <c r="J242" s="245">
        <f t="shared" si="91"/>
        <v>0</v>
      </c>
      <c r="K242" s="245">
        <f t="shared" si="92"/>
        <v>0</v>
      </c>
      <c r="L242" s="245">
        <f t="shared" si="90"/>
        <v>0</v>
      </c>
      <c r="M242" s="245">
        <f t="shared" si="93"/>
        <v>0</v>
      </c>
      <c r="N242" s="245">
        <f t="shared" si="94"/>
        <v>0</v>
      </c>
      <c r="O242" s="245">
        <f t="shared" si="85"/>
        <v>0</v>
      </c>
      <c r="P242" s="245">
        <f t="shared" si="95"/>
        <v>0</v>
      </c>
      <c r="Q242" s="245">
        <f t="shared" si="96"/>
        <v>0</v>
      </c>
      <c r="R242" s="245">
        <f t="shared" si="87"/>
        <v>0</v>
      </c>
      <c r="S242" s="245">
        <f t="shared" si="97"/>
        <v>0</v>
      </c>
      <c r="T242" s="245">
        <f t="shared" si="98"/>
        <v>0</v>
      </c>
      <c r="U242" s="245">
        <f t="shared" si="88"/>
        <v>0</v>
      </c>
      <c r="V242" s="245">
        <f t="shared" si="99"/>
        <v>0</v>
      </c>
      <c r="W242" s="245">
        <f t="shared" si="100"/>
        <v>0</v>
      </c>
      <c r="X242" s="245">
        <f t="shared" si="86"/>
        <v>0</v>
      </c>
      <c r="Y242" s="246">
        <f t="shared" si="89"/>
        <v>0</v>
      </c>
      <c r="Z242" s="305" t="str">
        <f t="shared" si="84"/>
        <v/>
      </c>
    </row>
    <row r="243" spans="1:26" ht="15.75" customHeight="1">
      <c r="A243" s="243" t="str">
        <f>GLD!B262</f>
        <v>Sub-Total II</v>
      </c>
      <c r="B243" s="418" t="str">
        <f>IF(OR(A243=0,LEFT(A243,2)="Mr",LEFT(A243,2)="Ms",LEFT(A243,3)="Sub",LEFT(A243,5)="Grand",RIGHT(A243,3)="by,"),"",IF(ISERROR(MATCH(A243,'Dept (不許動)'!$S:$S,0)),"NO",""))</f>
        <v/>
      </c>
      <c r="C243" s="243" t="str">
        <f>IF(A243=0,"",IF(ISNA(VLOOKUP(A243,'Dept (不許動)'!$S:$V,2,0)),"",VLOOKUP(A243,'Dept (不許動)'!$S:$V,2,0)))</f>
        <v/>
      </c>
      <c r="D243" s="243" t="str">
        <f>IF(A243=0,"",IF(ISNA(VLOOKUP(A243,'Dept (不許動)'!$S:$V,3,0)),"",VLOOKUP(A243,'Dept (不許動)'!$S:$V,3,0)))</f>
        <v/>
      </c>
      <c r="E243" s="243" t="str">
        <f>IF(A243=0,"",IF(ISNA(VLOOKUP(A243,'Dept (不許動)'!$S:$V,4,0)),"",VLOOKUP(A243,'Dept (不許動)'!$S:$V,4,0)))</f>
        <v/>
      </c>
      <c r="F243" s="244">
        <f>GLD!$BC262</f>
        <v>6912</v>
      </c>
      <c r="G243" s="244">
        <f>GLD!$AT262</f>
        <v>1</v>
      </c>
      <c r="H243" s="244">
        <f>GLD!$AV262</f>
        <v>47</v>
      </c>
      <c r="I243" s="243">
        <f>IF($D243="Embordiary","GLD6",IF(ISNA(VLOOKUP(A243,'GLD分攤(Chad)'!$B$2:$E$572,3,0)),"",(VLOOKUP(A243,'GLD分攤(Chad)'!$B$9:$E$572,3,0))))</f>
        <v>0</v>
      </c>
      <c r="J243" s="905">
        <f t="shared" si="91"/>
        <v>0</v>
      </c>
      <c r="K243" s="245">
        <f t="shared" si="92"/>
        <v>0</v>
      </c>
      <c r="L243" s="245">
        <f t="shared" si="90"/>
        <v>0</v>
      </c>
      <c r="M243" s="245">
        <f t="shared" si="93"/>
        <v>0</v>
      </c>
      <c r="N243" s="245">
        <f t="shared" si="94"/>
        <v>0</v>
      </c>
      <c r="O243" s="245">
        <f t="shared" si="85"/>
        <v>0</v>
      </c>
      <c r="P243" s="245">
        <f t="shared" si="95"/>
        <v>0</v>
      </c>
      <c r="Q243" s="245">
        <f t="shared" si="96"/>
        <v>0</v>
      </c>
      <c r="R243" s="245">
        <f t="shared" si="87"/>
        <v>0</v>
      </c>
      <c r="S243" s="245">
        <f t="shared" si="97"/>
        <v>0</v>
      </c>
      <c r="T243" s="245">
        <f t="shared" si="98"/>
        <v>0</v>
      </c>
      <c r="U243" s="245">
        <f t="shared" si="88"/>
        <v>0</v>
      </c>
      <c r="V243" s="245">
        <f t="shared" si="99"/>
        <v>0</v>
      </c>
      <c r="W243" s="245">
        <f t="shared" si="100"/>
        <v>0</v>
      </c>
      <c r="X243" s="245">
        <f t="shared" si="86"/>
        <v>0</v>
      </c>
      <c r="Y243" s="246">
        <f t="shared" si="89"/>
        <v>6912</v>
      </c>
      <c r="Z243" s="305" t="str">
        <f t="shared" si="84"/>
        <v>check</v>
      </c>
    </row>
    <row r="244" spans="1:26" ht="15.75" customHeight="1">
      <c r="A244" s="243" t="str">
        <f>GLD!B263</f>
        <v>Production</v>
      </c>
      <c r="B244" s="418" t="str">
        <f>IF(OR(A244=0,LEFT(A244,2)="Mr",LEFT(A244,2)="Ms",LEFT(A244,3)="Sub",LEFT(A244,5)="Grand",RIGHT(A244,3)="by,"),"",IF(ISERROR(MATCH(A244,'Dept (不許動)'!$S:$S,0)),"NO",""))</f>
        <v/>
      </c>
      <c r="C244" s="243">
        <f>IF(A244=0,"",IF(ISNA(VLOOKUP(A244,'Dept (不許動)'!$S:$V,2,0)),"",VLOOKUP(A244,'Dept (不許動)'!$S:$V,2,0)))</f>
        <v>0</v>
      </c>
      <c r="D244" s="243">
        <f>IF(A244=0,"",IF(ISNA(VLOOKUP(A244,'Dept (不許動)'!$S:$V,3,0)),"",VLOOKUP(A244,'Dept (不許動)'!$S:$V,3,0)))</f>
        <v>0</v>
      </c>
      <c r="E244" s="243">
        <f>IF(A244=0,"",IF(ISNA(VLOOKUP(A244,'Dept (不許動)'!$S:$V,4,0)),"",VLOOKUP(A244,'Dept (不許動)'!$S:$V,4,0)))</f>
        <v>0</v>
      </c>
      <c r="F244" s="244">
        <f>GLD!$BC263</f>
        <v>0</v>
      </c>
      <c r="G244" s="244">
        <f>GLD!$AT263</f>
        <v>0</v>
      </c>
      <c r="H244" s="244">
        <f>GLD!$AV263</f>
        <v>0</v>
      </c>
      <c r="I244" s="243">
        <f>IF($D244="Embordiary","GLD6",IF(ISNA(VLOOKUP(A244,'GLD分攤(Chad)'!$B$2:$E$572,3,0)),"",(VLOOKUP(A244,'GLD分攤(Chad)'!$B$9:$E$572,3,0))))</f>
        <v>0</v>
      </c>
      <c r="J244" s="245">
        <f t="shared" si="91"/>
        <v>0</v>
      </c>
      <c r="K244" s="245">
        <f t="shared" si="92"/>
        <v>0</v>
      </c>
      <c r="L244" s="245">
        <f t="shared" si="90"/>
        <v>0</v>
      </c>
      <c r="M244" s="245">
        <f t="shared" si="93"/>
        <v>0</v>
      </c>
      <c r="N244" s="245">
        <f t="shared" si="94"/>
        <v>0</v>
      </c>
      <c r="O244" s="245">
        <f t="shared" si="85"/>
        <v>0</v>
      </c>
      <c r="P244" s="245">
        <f t="shared" si="95"/>
        <v>0</v>
      </c>
      <c r="Q244" s="245">
        <f t="shared" si="96"/>
        <v>0</v>
      </c>
      <c r="R244" s="245">
        <f t="shared" si="87"/>
        <v>0</v>
      </c>
      <c r="S244" s="245">
        <f t="shared" si="97"/>
        <v>0</v>
      </c>
      <c r="T244" s="245">
        <f t="shared" si="98"/>
        <v>0</v>
      </c>
      <c r="U244" s="245">
        <f t="shared" si="88"/>
        <v>0</v>
      </c>
      <c r="V244" s="245">
        <f t="shared" si="99"/>
        <v>0</v>
      </c>
      <c r="W244" s="245">
        <f t="shared" si="100"/>
        <v>0</v>
      </c>
      <c r="X244" s="245">
        <f t="shared" si="86"/>
        <v>0</v>
      </c>
      <c r="Y244" s="246">
        <f t="shared" si="89"/>
        <v>0</v>
      </c>
      <c r="Z244" s="305" t="str">
        <f t="shared" si="84"/>
        <v/>
      </c>
    </row>
    <row r="245" spans="1:26" ht="15.75" customHeight="1">
      <c r="A245" s="243" t="str">
        <f>GLD!B264</f>
        <v>PPIC</v>
      </c>
      <c r="B245" s="418" t="str">
        <f>IF(OR(A245=0,LEFT(A245,2)="Mr",LEFT(A245,2)="Ms",LEFT(A245,3)="Sub",LEFT(A245,5)="Grand",RIGHT(A245,3)="by,"),"",IF(ISERROR(MATCH(A245,'Dept (不許動)'!$S:$S,0)),"NO",""))</f>
        <v/>
      </c>
      <c r="C245" s="243" t="str">
        <f>IF(A245=0,"",IF(ISNA(VLOOKUP(A245,'Dept (不許動)'!$S:$V,2,0)),"",VLOOKUP(A245,'Dept (不許動)'!$S:$V,2,0)))</f>
        <v>IDL</v>
      </c>
      <c r="D245" s="243" t="str">
        <f>IF(A245=0,"",IF(ISNA(VLOOKUP(A245,'Dept (不許動)'!$S:$V,3,0)),"",VLOOKUP(A245,'Dept (不許動)'!$S:$V,3,0)))</f>
        <v>PPIC</v>
      </c>
      <c r="E245" s="243">
        <f>IF(A245=0,"",IF(ISNA(VLOOKUP(A245,'Dept (不許動)'!$S:$V,4,0)),"",VLOOKUP(A245,'Dept (不許動)'!$S:$V,4,0)))</f>
        <v>0</v>
      </c>
      <c r="F245" s="244">
        <f>GLD!$BC264</f>
        <v>14</v>
      </c>
      <c r="G245" s="244">
        <f>GLD!$AT264</f>
        <v>0</v>
      </c>
      <c r="H245" s="244">
        <f>GLD!$AV264</f>
        <v>0</v>
      </c>
      <c r="I245" s="243" t="str">
        <f>IF($D245="Embordiary","GLD6",IF(ISNA(VLOOKUP(A245,'GLD分攤(Chad)'!$B$2:$E$572,3,0)),"",(VLOOKUP(A245,'GLD分攤(Chad)'!$B$9:$E$572,3,0))))</f>
        <v>GLD1</v>
      </c>
      <c r="J245" s="245">
        <f t="shared" si="91"/>
        <v>14</v>
      </c>
      <c r="K245" s="245">
        <f t="shared" si="92"/>
        <v>0</v>
      </c>
      <c r="L245" s="245">
        <f t="shared" si="90"/>
        <v>0</v>
      </c>
      <c r="M245" s="245">
        <f t="shared" si="93"/>
        <v>0</v>
      </c>
      <c r="N245" s="245">
        <f t="shared" si="94"/>
        <v>0</v>
      </c>
      <c r="O245" s="245">
        <f t="shared" si="85"/>
        <v>0</v>
      </c>
      <c r="P245" s="245">
        <f t="shared" si="95"/>
        <v>0</v>
      </c>
      <c r="Q245" s="245">
        <f t="shared" si="96"/>
        <v>0</v>
      </c>
      <c r="R245" s="245">
        <f t="shared" si="87"/>
        <v>0</v>
      </c>
      <c r="S245" s="245">
        <f t="shared" si="97"/>
        <v>0</v>
      </c>
      <c r="T245" s="245">
        <f t="shared" si="98"/>
        <v>0</v>
      </c>
      <c r="U245" s="245">
        <f t="shared" si="88"/>
        <v>0</v>
      </c>
      <c r="V245" s="245">
        <f t="shared" si="99"/>
        <v>0</v>
      </c>
      <c r="W245" s="245">
        <f t="shared" si="100"/>
        <v>0</v>
      </c>
      <c r="X245" s="245">
        <f t="shared" si="86"/>
        <v>0</v>
      </c>
      <c r="Y245" s="246">
        <f t="shared" si="89"/>
        <v>0</v>
      </c>
      <c r="Z245" s="305" t="str">
        <f t="shared" si="84"/>
        <v/>
      </c>
    </row>
    <row r="246" spans="1:26" ht="15.75" customHeight="1">
      <c r="A246" s="243" t="str">
        <f>GLD!B265</f>
        <v>PPIC (2)</v>
      </c>
      <c r="B246" s="418" t="str">
        <f>IF(OR(A246=0,LEFT(A246,2)="Mr",LEFT(A246,2)="Ms",LEFT(A246,3)="Sub",LEFT(A246,5)="Grand",RIGHT(A246,3)="by,"),"",IF(ISERROR(MATCH(A246,'Dept (不許動)'!$S:$S,0)),"NO",""))</f>
        <v/>
      </c>
      <c r="C246" s="243" t="str">
        <f>IF(A246=0,"",IF(ISNA(VLOOKUP(A246,'Dept (不許動)'!$S:$V,2,0)),"",VLOOKUP(A246,'Dept (不許動)'!$S:$V,2,0)))</f>
        <v>IDL</v>
      </c>
      <c r="D246" s="243" t="str">
        <f>IF(A246=0,"",IF(ISNA(VLOOKUP(A246,'Dept (不許動)'!$S:$V,3,0)),"",VLOOKUP(A246,'Dept (不許動)'!$S:$V,3,0)))</f>
        <v>PPIC</v>
      </c>
      <c r="E246" s="243">
        <f>IF(A246=0,"",IF(ISNA(VLOOKUP(A246,'Dept (不許動)'!$S:$V,4,0)),"",VLOOKUP(A246,'Dept (不許動)'!$S:$V,4,0)))</f>
        <v>0</v>
      </c>
      <c r="F246" s="244">
        <f>GLD!$BC265</f>
        <v>17</v>
      </c>
      <c r="G246" s="244">
        <f>GLD!$AT265</f>
        <v>1</v>
      </c>
      <c r="H246" s="244">
        <f>GLD!$AV265</f>
        <v>0</v>
      </c>
      <c r="I246" s="243" t="str">
        <f>IF($D246="Embordiary","GLD6",IF(ISNA(VLOOKUP(A246,'GLD分攤(Chad)'!$B$2:$E$572,3,0)),"",(VLOOKUP(A246,'GLD分攤(Chad)'!$B$9:$E$572,3,0))))</f>
        <v>GLD2</v>
      </c>
      <c r="J246" s="245">
        <f t="shared" si="91"/>
        <v>0</v>
      </c>
      <c r="K246" s="245">
        <f t="shared" si="92"/>
        <v>0</v>
      </c>
      <c r="L246" s="245">
        <f t="shared" si="90"/>
        <v>0</v>
      </c>
      <c r="M246" s="245">
        <f t="shared" si="93"/>
        <v>17</v>
      </c>
      <c r="N246" s="245">
        <f t="shared" si="94"/>
        <v>0</v>
      </c>
      <c r="O246" s="245">
        <f t="shared" si="85"/>
        <v>1</v>
      </c>
      <c r="P246" s="245">
        <f t="shared" si="95"/>
        <v>0</v>
      </c>
      <c r="Q246" s="245">
        <f t="shared" si="96"/>
        <v>0</v>
      </c>
      <c r="R246" s="245">
        <f t="shared" si="87"/>
        <v>0</v>
      </c>
      <c r="S246" s="245">
        <f t="shared" si="97"/>
        <v>0</v>
      </c>
      <c r="T246" s="245">
        <f t="shared" si="98"/>
        <v>0</v>
      </c>
      <c r="U246" s="245">
        <f t="shared" si="88"/>
        <v>0</v>
      </c>
      <c r="V246" s="245">
        <f t="shared" si="99"/>
        <v>0</v>
      </c>
      <c r="W246" s="245">
        <f t="shared" si="100"/>
        <v>0</v>
      </c>
      <c r="X246" s="245">
        <f t="shared" si="86"/>
        <v>0</v>
      </c>
      <c r="Y246" s="246">
        <f t="shared" si="89"/>
        <v>0</v>
      </c>
      <c r="Z246" s="305" t="str">
        <f t="shared" si="84"/>
        <v/>
      </c>
    </row>
    <row r="247" spans="1:26" ht="15.75" customHeight="1">
      <c r="A247" s="243" t="str">
        <f>GLD!B266</f>
        <v>PPIC (3)</v>
      </c>
      <c r="B247" s="418" t="str">
        <f>IF(OR(A247=0,LEFT(A247,2)="Mr",LEFT(A247,2)="Ms",LEFT(A247,3)="Sub",LEFT(A247,5)="Grand",RIGHT(A247,3)="by,"),"",IF(ISERROR(MATCH(A247,'Dept (不許動)'!$S:$S,0)),"NO",""))</f>
        <v/>
      </c>
      <c r="C247" s="243" t="str">
        <f>IF(A247=0,"",IF(ISNA(VLOOKUP(A247,'Dept (不許動)'!$S:$V,2,0)),"",VLOOKUP(A247,'Dept (不許動)'!$S:$V,2,0)))</f>
        <v>IDL</v>
      </c>
      <c r="D247" s="243" t="str">
        <f>IF(A247=0,"",IF(ISNA(VLOOKUP(A247,'Dept (不許動)'!$S:$V,3,0)),"",VLOOKUP(A247,'Dept (不許動)'!$S:$V,3,0)))</f>
        <v>PPIC</v>
      </c>
      <c r="E247" s="243">
        <f>IF(A247=0,"",IF(ISNA(VLOOKUP(A247,'Dept (不許動)'!$S:$V,4,0)),"",VLOOKUP(A247,'Dept (不許動)'!$S:$V,4,0)))</f>
        <v>0</v>
      </c>
      <c r="F247" s="244">
        <f>GLD!$BC266</f>
        <v>8</v>
      </c>
      <c r="G247" s="244">
        <f>GLD!$AT266</f>
        <v>0</v>
      </c>
      <c r="H247" s="244">
        <f>GLD!$AV266</f>
        <v>0</v>
      </c>
      <c r="I247" s="243" t="str">
        <f>IF($D247="Embordiary","GLD6",IF(ISNA(VLOOKUP(A247,'GLD分攤(Chad)'!$B$2:$E$572,3,0)),"",(VLOOKUP(A247,'GLD分攤(Chad)'!$B$9:$E$572,3,0))))</f>
        <v>GLD3</v>
      </c>
      <c r="J247" s="245">
        <f t="shared" si="91"/>
        <v>0</v>
      </c>
      <c r="K247" s="245">
        <f t="shared" si="92"/>
        <v>0</v>
      </c>
      <c r="L247" s="245">
        <f t="shared" si="90"/>
        <v>0</v>
      </c>
      <c r="M247" s="245">
        <f t="shared" si="93"/>
        <v>0</v>
      </c>
      <c r="N247" s="245">
        <f t="shared" si="94"/>
        <v>0</v>
      </c>
      <c r="O247" s="245">
        <f t="shared" si="85"/>
        <v>0</v>
      </c>
      <c r="P247" s="245">
        <f t="shared" si="95"/>
        <v>8</v>
      </c>
      <c r="Q247" s="245">
        <f t="shared" si="96"/>
        <v>0</v>
      </c>
      <c r="R247" s="245">
        <f t="shared" si="87"/>
        <v>0</v>
      </c>
      <c r="S247" s="245">
        <f t="shared" si="97"/>
        <v>0</v>
      </c>
      <c r="T247" s="245">
        <f t="shared" si="98"/>
        <v>0</v>
      </c>
      <c r="U247" s="245">
        <f t="shared" si="88"/>
        <v>0</v>
      </c>
      <c r="V247" s="245">
        <f t="shared" si="99"/>
        <v>0</v>
      </c>
      <c r="W247" s="245">
        <f t="shared" si="100"/>
        <v>0</v>
      </c>
      <c r="X247" s="245">
        <f t="shared" si="86"/>
        <v>0</v>
      </c>
      <c r="Y247" s="246">
        <f t="shared" si="89"/>
        <v>0</v>
      </c>
      <c r="Z247" s="305" t="str">
        <f t="shared" si="84"/>
        <v/>
      </c>
    </row>
    <row r="248" spans="1:26" ht="15.75" customHeight="1">
      <c r="A248" s="243" t="str">
        <f>GLD!B267</f>
        <v>PPIC (5)</v>
      </c>
      <c r="B248" s="418" t="str">
        <f>IF(OR(A248=0,LEFT(A248,2)="Mr",LEFT(A248,2)="Ms",LEFT(A248,3)="Sub",LEFT(A248,5)="Grand",RIGHT(A248,3)="by,"),"",IF(ISERROR(MATCH(A248,'Dept (不許動)'!$S:$S,0)),"NO",""))</f>
        <v/>
      </c>
      <c r="C248" s="243" t="str">
        <f>IF(A248=0,"",IF(ISNA(VLOOKUP(A248,'Dept (不許動)'!$S:$V,2,0)),"",VLOOKUP(A248,'Dept (不許動)'!$S:$V,2,0)))</f>
        <v>IDL</v>
      </c>
      <c r="D248" s="243" t="str">
        <f>IF(A248=0,"",IF(ISNA(VLOOKUP(A248,'Dept (不許動)'!$S:$V,3,0)),"",VLOOKUP(A248,'Dept (不許動)'!$S:$V,3,0)))</f>
        <v>PPIC</v>
      </c>
      <c r="E248" s="243">
        <f>IF(A248=0,"",IF(ISNA(VLOOKUP(A248,'Dept (不許動)'!$S:$V,4,0)),"",VLOOKUP(A248,'Dept (不許動)'!$S:$V,4,0)))</f>
        <v>0</v>
      </c>
      <c r="F248" s="244">
        <f>GLD!$BC267</f>
        <v>12</v>
      </c>
      <c r="G248" s="244">
        <f>GLD!$AT267</f>
        <v>0</v>
      </c>
      <c r="H248" s="244">
        <f>GLD!$AV267</f>
        <v>0</v>
      </c>
      <c r="I248" s="243" t="str">
        <f>IF($D248="Embordiary","GLD6",IF(ISNA(VLOOKUP(A248,'GLD分攤(Chad)'!$B$2:$E$572,3,0)),"",(VLOOKUP(A248,'GLD分攤(Chad)'!$B$9:$E$572,3,0))))</f>
        <v>GLD5</v>
      </c>
      <c r="J248" s="245">
        <f t="shared" si="91"/>
        <v>0</v>
      </c>
      <c r="K248" s="245">
        <f t="shared" si="92"/>
        <v>0</v>
      </c>
      <c r="L248" s="245">
        <f t="shared" si="90"/>
        <v>0</v>
      </c>
      <c r="M248" s="245">
        <f t="shared" si="93"/>
        <v>0</v>
      </c>
      <c r="N248" s="245">
        <f t="shared" si="94"/>
        <v>0</v>
      </c>
      <c r="O248" s="245">
        <f t="shared" si="85"/>
        <v>0</v>
      </c>
      <c r="P248" s="245">
        <f t="shared" si="95"/>
        <v>0</v>
      </c>
      <c r="Q248" s="245">
        <f t="shared" si="96"/>
        <v>0</v>
      </c>
      <c r="R248" s="245">
        <f t="shared" si="87"/>
        <v>0</v>
      </c>
      <c r="S248" s="245">
        <f t="shared" si="97"/>
        <v>12</v>
      </c>
      <c r="T248" s="245">
        <f t="shared" si="98"/>
        <v>0</v>
      </c>
      <c r="U248" s="245">
        <f t="shared" si="88"/>
        <v>0</v>
      </c>
      <c r="V248" s="245">
        <f t="shared" si="99"/>
        <v>0</v>
      </c>
      <c r="W248" s="245">
        <f t="shared" si="100"/>
        <v>0</v>
      </c>
      <c r="X248" s="245">
        <f t="shared" si="86"/>
        <v>0</v>
      </c>
      <c r="Y248" s="246">
        <f t="shared" si="89"/>
        <v>0</v>
      </c>
      <c r="Z248" s="305" t="str">
        <f t="shared" si="84"/>
        <v/>
      </c>
    </row>
    <row r="249" spans="1:26" ht="15.75" customHeight="1">
      <c r="A249" s="243" t="str">
        <f>GLD!B268</f>
        <v>PPIC (6)</v>
      </c>
      <c r="B249" s="418" t="str">
        <f>IF(OR(A249=0,LEFT(A249,2)="Mr",LEFT(A249,2)="Ms",LEFT(A249,3)="Sub",LEFT(A249,5)="Grand",RIGHT(A249,3)="by,"),"",IF(ISERROR(MATCH(A249,'Dept (不許動)'!$S:$S,0)),"NO",""))</f>
        <v/>
      </c>
      <c r="C249" s="243" t="str">
        <f>IF(A249=0,"",IF(ISNA(VLOOKUP(A249,'Dept (不許動)'!$S:$V,2,0)),"",VLOOKUP(A249,'Dept (不許動)'!$S:$V,2,0)))</f>
        <v>IDL</v>
      </c>
      <c r="D249" s="243" t="str">
        <f>IF(A249=0,"",IF(ISNA(VLOOKUP(A249,'Dept (不許動)'!$S:$V,3,0)),"",VLOOKUP(A249,'Dept (不許動)'!$S:$V,3,0)))</f>
        <v>PPIC</v>
      </c>
      <c r="E249" s="243">
        <f>IF(A249=0,"",IF(ISNA(VLOOKUP(A249,'Dept (不許動)'!$S:$V,4,0)),"",VLOOKUP(A249,'Dept (不許動)'!$S:$V,4,0)))</f>
        <v>0</v>
      </c>
      <c r="F249" s="244">
        <f>GLD!$BC268</f>
        <v>8</v>
      </c>
      <c r="G249" s="244">
        <f>GLD!$AT268</f>
        <v>1</v>
      </c>
      <c r="H249" s="244">
        <f>GLD!$AV268</f>
        <v>0</v>
      </c>
      <c r="I249" s="243" t="str">
        <f>IF($D249="Embordiary","GLD6",IF(ISNA(VLOOKUP(A249,'GLD分攤(Chad)'!$B$2:$E$572,3,0)),"",(VLOOKUP(A249,'GLD分攤(Chad)'!$B$9:$E$572,3,0))))</f>
        <v>GLD6</v>
      </c>
      <c r="J249" s="245">
        <f t="shared" si="91"/>
        <v>0</v>
      </c>
      <c r="K249" s="245">
        <f t="shared" si="92"/>
        <v>0</v>
      </c>
      <c r="L249" s="245">
        <f t="shared" si="90"/>
        <v>0</v>
      </c>
      <c r="M249" s="245">
        <f t="shared" si="93"/>
        <v>0</v>
      </c>
      <c r="N249" s="245">
        <f t="shared" si="94"/>
        <v>0</v>
      </c>
      <c r="O249" s="245">
        <f t="shared" si="85"/>
        <v>0</v>
      </c>
      <c r="P249" s="245">
        <f t="shared" si="95"/>
        <v>0</v>
      </c>
      <c r="Q249" s="245">
        <f t="shared" si="96"/>
        <v>0</v>
      </c>
      <c r="R249" s="245">
        <f t="shared" si="87"/>
        <v>0</v>
      </c>
      <c r="S249" s="245">
        <f t="shared" si="97"/>
        <v>0</v>
      </c>
      <c r="T249" s="245">
        <f t="shared" si="98"/>
        <v>0</v>
      </c>
      <c r="U249" s="245">
        <f t="shared" si="88"/>
        <v>0</v>
      </c>
      <c r="V249" s="245">
        <f t="shared" si="99"/>
        <v>8</v>
      </c>
      <c r="W249" s="245">
        <f t="shared" si="100"/>
        <v>0</v>
      </c>
      <c r="X249" s="245">
        <f t="shared" si="86"/>
        <v>1</v>
      </c>
      <c r="Y249" s="246">
        <f t="shared" si="89"/>
        <v>0</v>
      </c>
      <c r="Z249" s="305" t="str">
        <f t="shared" si="84"/>
        <v/>
      </c>
    </row>
    <row r="250" spans="1:26" ht="15.75" customHeight="1">
      <c r="A250" s="243" t="str">
        <f>GLD!B269</f>
        <v>Exim</v>
      </c>
      <c r="B250" s="418" t="str">
        <f>IF(OR(A250=0,LEFT(A250,2)="Mr",LEFT(A250,2)="Ms",LEFT(A250,3)="Sub",LEFT(A250,5)="Grand",RIGHT(A250,3)="by,"),"",IF(ISERROR(MATCH(A250,'Dept (不許動)'!$S:$S,0)),"NO",""))</f>
        <v/>
      </c>
      <c r="C250" s="243" t="str">
        <f>IF(A250=0,"",IF(ISNA(VLOOKUP(A250,'Dept (不許動)'!$S:$V,2,0)),"",VLOOKUP(A250,'Dept (不許動)'!$S:$V,2,0)))</f>
        <v>IDL</v>
      </c>
      <c r="D250" s="243" t="str">
        <f>IF(A250=0,"",IF(ISNA(VLOOKUP(A250,'Dept (不許動)'!$S:$V,3,0)),"",VLOOKUP(A250,'Dept (不許動)'!$S:$V,3,0)))</f>
        <v>IDL others</v>
      </c>
      <c r="E250" s="243">
        <f>IF(A250=0,"",IF(ISNA(VLOOKUP(A250,'Dept (不許動)'!$S:$V,4,0)),"",VLOOKUP(A250,'Dept (不許動)'!$S:$V,4,0)))</f>
        <v>0</v>
      </c>
      <c r="F250" s="244">
        <f>GLD!$BC269</f>
        <v>19</v>
      </c>
      <c r="G250" s="244">
        <f>GLD!$AT269</f>
        <v>0</v>
      </c>
      <c r="H250" s="244">
        <f>GLD!$AV269</f>
        <v>0</v>
      </c>
      <c r="I250" s="243" t="str">
        <f>IF($D250="Embordiary","GLD6",IF(ISNA(VLOOKUP(A250,'GLD分攤(Chad)'!$B$2:$E$572,3,0)),"",(VLOOKUP(A250,'GLD分攤(Chad)'!$B$9:$E$572,3,0))))</f>
        <v>GLD1+2+3+5+6</v>
      </c>
      <c r="J250" s="245">
        <f t="shared" si="91"/>
        <v>5.1818181818181817</v>
      </c>
      <c r="K250" s="245">
        <f t="shared" si="92"/>
        <v>0</v>
      </c>
      <c r="L250" s="245">
        <f t="shared" si="90"/>
        <v>0</v>
      </c>
      <c r="M250" s="245">
        <f t="shared" si="93"/>
        <v>5.7575757575757578</v>
      </c>
      <c r="N250" s="245">
        <f t="shared" si="94"/>
        <v>0</v>
      </c>
      <c r="O250" s="245">
        <f t="shared" si="85"/>
        <v>0</v>
      </c>
      <c r="P250" s="245">
        <f t="shared" si="95"/>
        <v>2.3030303030303032</v>
      </c>
      <c r="Q250" s="245">
        <f t="shared" si="96"/>
        <v>0</v>
      </c>
      <c r="R250" s="245">
        <f t="shared" si="87"/>
        <v>0</v>
      </c>
      <c r="S250" s="245">
        <f t="shared" si="97"/>
        <v>2.8787878787878789</v>
      </c>
      <c r="T250" s="245">
        <f t="shared" si="98"/>
        <v>0</v>
      </c>
      <c r="U250" s="245">
        <f t="shared" si="88"/>
        <v>0</v>
      </c>
      <c r="V250" s="245">
        <f t="shared" si="99"/>
        <v>2.8787878787878789</v>
      </c>
      <c r="W250" s="245">
        <f t="shared" si="100"/>
        <v>0</v>
      </c>
      <c r="X250" s="245">
        <f t="shared" si="86"/>
        <v>0</v>
      </c>
      <c r="Y250" s="246">
        <f t="shared" si="89"/>
        <v>0</v>
      </c>
      <c r="Z250" s="305" t="str">
        <f t="shared" si="84"/>
        <v/>
      </c>
    </row>
    <row r="251" spans="1:26" ht="15.75" customHeight="1">
      <c r="A251" s="243" t="str">
        <f>GLD!B270</f>
        <v>INDUSTRIAL ENGINEERING 1</v>
      </c>
      <c r="B251" s="418" t="str">
        <f>IF(OR(A251=0,LEFT(A251,2)="Mr",LEFT(A251,2)="Ms",LEFT(A251,3)="Sub",LEFT(A251,5)="Grand",RIGHT(A251,3)="by,"),"",IF(ISERROR(MATCH(A251,'Dept (不許動)'!$S:$S,0)),"NO",""))</f>
        <v/>
      </c>
      <c r="C251" s="243" t="str">
        <f>IF(A251=0,"",IF(ISNA(VLOOKUP(A251,'Dept (不許動)'!$S:$V,2,0)),"",VLOOKUP(A251,'Dept (不許動)'!$S:$V,2,0)))</f>
        <v>IDL</v>
      </c>
      <c r="D251" s="243" t="str">
        <f>IF(A251=0,"",IF(ISNA(VLOOKUP(A251,'Dept (不許動)'!$S:$V,3,0)),"",VLOOKUP(A251,'Dept (不許動)'!$S:$V,3,0)))</f>
        <v>IDL others</v>
      </c>
      <c r="E251" s="243">
        <f>IF(A251=0,"",IF(ISNA(VLOOKUP(A251,'Dept (不許動)'!$S:$V,4,0)),"",VLOOKUP(A251,'Dept (不許動)'!$S:$V,4,0)))</f>
        <v>0</v>
      </c>
      <c r="F251" s="244">
        <f>GLD!$BC270</f>
        <v>4</v>
      </c>
      <c r="G251" s="244">
        <f>GLD!$AT270</f>
        <v>0</v>
      </c>
      <c r="H251" s="244">
        <f>GLD!$AV270</f>
        <v>0</v>
      </c>
      <c r="I251" s="243" t="str">
        <f>IF($D251="Embordiary","GLD6",IF(ISNA(VLOOKUP(A251,'GLD分攤(Chad)'!$B$2:$E$572,3,0)),"",(VLOOKUP(A251,'GLD分攤(Chad)'!$B$9:$E$572,3,0))))</f>
        <v>GLD1</v>
      </c>
      <c r="J251" s="245">
        <f t="shared" si="91"/>
        <v>4</v>
      </c>
      <c r="K251" s="245">
        <f t="shared" si="92"/>
        <v>0</v>
      </c>
      <c r="L251" s="245">
        <f t="shared" si="90"/>
        <v>0</v>
      </c>
      <c r="M251" s="245">
        <f t="shared" si="93"/>
        <v>0</v>
      </c>
      <c r="N251" s="245">
        <f t="shared" si="94"/>
        <v>0</v>
      </c>
      <c r="O251" s="245">
        <f t="shared" si="85"/>
        <v>0</v>
      </c>
      <c r="P251" s="245">
        <f t="shared" si="95"/>
        <v>0</v>
      </c>
      <c r="Q251" s="245">
        <f t="shared" si="96"/>
        <v>0</v>
      </c>
      <c r="R251" s="245">
        <f t="shared" si="87"/>
        <v>0</v>
      </c>
      <c r="S251" s="245">
        <f t="shared" si="97"/>
        <v>0</v>
      </c>
      <c r="T251" s="245">
        <f t="shared" si="98"/>
        <v>0</v>
      </c>
      <c r="U251" s="245">
        <f t="shared" si="88"/>
        <v>0</v>
      </c>
      <c r="V251" s="245">
        <f t="shared" si="99"/>
        <v>0</v>
      </c>
      <c r="W251" s="245">
        <f t="shared" si="100"/>
        <v>0</v>
      </c>
      <c r="X251" s="245">
        <f t="shared" si="86"/>
        <v>0</v>
      </c>
      <c r="Y251" s="246">
        <f t="shared" si="89"/>
        <v>0</v>
      </c>
      <c r="Z251" s="305" t="str">
        <f t="shared" ref="Z251:Z284" si="101">IF(ABS(SUM(J251:X251)-(F251+G251+H251))&gt;=1,"check","")</f>
        <v/>
      </c>
    </row>
    <row r="252" spans="1:26" ht="15.75" customHeight="1">
      <c r="A252" s="243" t="str">
        <f>GLD!B271</f>
        <v>INDUSTRIAL ENGINEERING 2</v>
      </c>
      <c r="B252" s="418" t="str">
        <f>IF(OR(A252=0,LEFT(A252,2)="Mr",LEFT(A252,2)="Ms",LEFT(A252,3)="Sub",LEFT(A252,5)="Grand",RIGHT(A252,3)="by,"),"",IF(ISERROR(MATCH(A252,'Dept (不許動)'!$S:$S,0)),"NO",""))</f>
        <v/>
      </c>
      <c r="C252" s="243" t="str">
        <f>IF(A252=0,"",IF(ISNA(VLOOKUP(A252,'Dept (不許動)'!$S:$V,2,0)),"",VLOOKUP(A252,'Dept (不許動)'!$S:$V,2,0)))</f>
        <v>IDL</v>
      </c>
      <c r="D252" s="243" t="str">
        <f>IF(A252=0,"",IF(ISNA(VLOOKUP(A252,'Dept (不許動)'!$S:$V,3,0)),"",VLOOKUP(A252,'Dept (不許動)'!$S:$V,3,0)))</f>
        <v>IDL others</v>
      </c>
      <c r="E252" s="243">
        <f>IF(A252=0,"",IF(ISNA(VLOOKUP(A252,'Dept (不許動)'!$S:$V,4,0)),"",VLOOKUP(A252,'Dept (不許動)'!$S:$V,4,0)))</f>
        <v>0</v>
      </c>
      <c r="F252" s="244">
        <f>GLD!$BC271</f>
        <v>3</v>
      </c>
      <c r="G252" s="244">
        <f>GLD!$AT271</f>
        <v>0</v>
      </c>
      <c r="H252" s="244">
        <f>GLD!$AV271</f>
        <v>0</v>
      </c>
      <c r="I252" s="243" t="str">
        <f>IF($D252="Embordiary","GLD6",IF(ISNA(VLOOKUP(A252,'GLD分攤(Chad)'!$B$2:$E$572,3,0)),"",(VLOOKUP(A252,'GLD分攤(Chad)'!$B$9:$E$572,3,0))))</f>
        <v>GLD2</v>
      </c>
      <c r="J252" s="245">
        <f t="shared" si="91"/>
        <v>0</v>
      </c>
      <c r="K252" s="245">
        <f t="shared" si="92"/>
        <v>0</v>
      </c>
      <c r="L252" s="245">
        <f t="shared" si="90"/>
        <v>0</v>
      </c>
      <c r="M252" s="245">
        <f t="shared" si="93"/>
        <v>3</v>
      </c>
      <c r="N252" s="245">
        <f t="shared" si="94"/>
        <v>0</v>
      </c>
      <c r="O252" s="245">
        <f t="shared" si="85"/>
        <v>0</v>
      </c>
      <c r="P252" s="245">
        <f t="shared" si="95"/>
        <v>0</v>
      </c>
      <c r="Q252" s="245">
        <f t="shared" si="96"/>
        <v>0</v>
      </c>
      <c r="R252" s="245">
        <f t="shared" si="87"/>
        <v>0</v>
      </c>
      <c r="S252" s="245">
        <f t="shared" si="97"/>
        <v>0</v>
      </c>
      <c r="T252" s="245">
        <f t="shared" si="98"/>
        <v>0</v>
      </c>
      <c r="U252" s="245">
        <f t="shared" si="88"/>
        <v>0</v>
      </c>
      <c r="V252" s="245">
        <f t="shared" si="99"/>
        <v>0</v>
      </c>
      <c r="W252" s="245">
        <f t="shared" si="100"/>
        <v>0</v>
      </c>
      <c r="X252" s="245">
        <f t="shared" si="86"/>
        <v>0</v>
      </c>
      <c r="Y252" s="246">
        <f t="shared" si="89"/>
        <v>0</v>
      </c>
      <c r="Z252" s="305" t="str">
        <f t="shared" si="101"/>
        <v/>
      </c>
    </row>
    <row r="253" spans="1:26" ht="15.75" customHeight="1">
      <c r="A253" s="243" t="str">
        <f>GLD!B272</f>
        <v>INDUSTRIAL ENGINEERING 3</v>
      </c>
      <c r="B253" s="418" t="str">
        <f>IF(OR(A253=0,LEFT(A253,2)="Mr",LEFT(A253,2)="Ms",LEFT(A253,3)="Sub",LEFT(A253,5)="Grand",RIGHT(A253,3)="by,"),"",IF(ISERROR(MATCH(A253,'Dept (不許動)'!$S:$S,0)),"NO",""))</f>
        <v/>
      </c>
      <c r="C253" s="243" t="str">
        <f>IF(A253=0,"",IF(ISNA(VLOOKUP(A253,'Dept (不許動)'!$S:$V,2,0)),"",VLOOKUP(A253,'Dept (不許動)'!$S:$V,2,0)))</f>
        <v>IDL</v>
      </c>
      <c r="D253" s="243" t="str">
        <f>IF(A253=0,"",IF(ISNA(VLOOKUP(A253,'Dept (不許動)'!$S:$V,3,0)),"",VLOOKUP(A253,'Dept (不許動)'!$S:$V,3,0)))</f>
        <v>IDL others</v>
      </c>
      <c r="E253" s="243">
        <f>IF(A253=0,"",IF(ISNA(VLOOKUP(A253,'Dept (不許動)'!$S:$V,4,0)),"",VLOOKUP(A253,'Dept (不許動)'!$S:$V,4,0)))</f>
        <v>0</v>
      </c>
      <c r="F253" s="244">
        <f>GLD!$BC272</f>
        <v>2</v>
      </c>
      <c r="G253" s="244">
        <f>GLD!$AT272</f>
        <v>0</v>
      </c>
      <c r="H253" s="244">
        <f>GLD!$AV272</f>
        <v>0</v>
      </c>
      <c r="I253" s="243" t="str">
        <f>IF($D253="Embordiary","GLD6",IF(ISNA(VLOOKUP(A253,'GLD分攤(Chad)'!$B$2:$E$572,3,0)),"",(VLOOKUP(A253,'GLD分攤(Chad)'!$B$9:$E$572,3,0))))</f>
        <v>GLD3</v>
      </c>
      <c r="J253" s="245">
        <f t="shared" si="91"/>
        <v>0</v>
      </c>
      <c r="K253" s="245">
        <f t="shared" si="92"/>
        <v>0</v>
      </c>
      <c r="L253" s="245">
        <f t="shared" si="90"/>
        <v>0</v>
      </c>
      <c r="M253" s="245">
        <f t="shared" si="93"/>
        <v>0</v>
      </c>
      <c r="N253" s="245">
        <f t="shared" si="94"/>
        <v>0</v>
      </c>
      <c r="O253" s="245">
        <f t="shared" si="85"/>
        <v>0</v>
      </c>
      <c r="P253" s="245">
        <f t="shared" si="95"/>
        <v>2</v>
      </c>
      <c r="Q253" s="245">
        <f t="shared" si="96"/>
        <v>0</v>
      </c>
      <c r="R253" s="245">
        <f t="shared" si="87"/>
        <v>0</v>
      </c>
      <c r="S253" s="245">
        <f t="shared" si="97"/>
        <v>0</v>
      </c>
      <c r="T253" s="245">
        <f t="shared" si="98"/>
        <v>0</v>
      </c>
      <c r="U253" s="245">
        <f t="shared" si="88"/>
        <v>0</v>
      </c>
      <c r="V253" s="245">
        <f t="shared" si="99"/>
        <v>0</v>
      </c>
      <c r="W253" s="245">
        <f t="shared" si="100"/>
        <v>0</v>
      </c>
      <c r="X253" s="245">
        <f t="shared" si="86"/>
        <v>0</v>
      </c>
      <c r="Y253" s="246">
        <f t="shared" si="89"/>
        <v>0</v>
      </c>
      <c r="Z253" s="305" t="str">
        <f t="shared" si="101"/>
        <v/>
      </c>
    </row>
    <row r="254" spans="1:26" ht="15.75" customHeight="1">
      <c r="A254" s="243" t="str">
        <f>GLD!B273</f>
        <v>INDUSTRIAL ENGINEERING 5</v>
      </c>
      <c r="B254" s="418" t="str">
        <f>IF(OR(A254=0,LEFT(A254,2)="Mr",LEFT(A254,2)="Ms",LEFT(A254,3)="Sub",LEFT(A254,5)="Grand",RIGHT(A254,3)="by,"),"",IF(ISERROR(MATCH(A254,'Dept (不許動)'!$S:$S,0)),"NO",""))</f>
        <v/>
      </c>
      <c r="C254" s="243" t="str">
        <f>IF(A254=0,"",IF(ISNA(VLOOKUP(A254,'Dept (不許動)'!$S:$V,2,0)),"",VLOOKUP(A254,'Dept (不許動)'!$S:$V,2,0)))</f>
        <v>IDL</v>
      </c>
      <c r="D254" s="243" t="str">
        <f>IF(A254=0,"",IF(ISNA(VLOOKUP(A254,'Dept (不許動)'!$S:$V,3,0)),"",VLOOKUP(A254,'Dept (不許動)'!$S:$V,3,0)))</f>
        <v>IDL others</v>
      </c>
      <c r="E254" s="243">
        <f>IF(A254=0,"",IF(ISNA(VLOOKUP(A254,'Dept (不許動)'!$S:$V,4,0)),"",VLOOKUP(A254,'Dept (不許動)'!$S:$V,4,0)))</f>
        <v>0</v>
      </c>
      <c r="F254" s="244">
        <f>GLD!$BC273</f>
        <v>3</v>
      </c>
      <c r="G254" s="244">
        <f>GLD!$AT273</f>
        <v>0</v>
      </c>
      <c r="H254" s="244">
        <f>GLD!$AV273</f>
        <v>0</v>
      </c>
      <c r="I254" s="243" t="str">
        <f>IF($D254="Embordiary","GLD6",IF(ISNA(VLOOKUP(A254,'GLD分攤(Chad)'!$B$2:$E$572,3,0)),"",(VLOOKUP(A254,'GLD分攤(Chad)'!$B$9:$E$572,3,0))))</f>
        <v>GLD5</v>
      </c>
      <c r="J254" s="245">
        <f t="shared" si="91"/>
        <v>0</v>
      </c>
      <c r="K254" s="245">
        <f t="shared" si="92"/>
        <v>0</v>
      </c>
      <c r="L254" s="245">
        <f t="shared" si="90"/>
        <v>0</v>
      </c>
      <c r="M254" s="245">
        <f t="shared" si="93"/>
        <v>0</v>
      </c>
      <c r="N254" s="245">
        <f t="shared" si="94"/>
        <v>0</v>
      </c>
      <c r="O254" s="245">
        <f t="shared" si="85"/>
        <v>0</v>
      </c>
      <c r="P254" s="245">
        <f t="shared" si="95"/>
        <v>0</v>
      </c>
      <c r="Q254" s="245">
        <f t="shared" si="96"/>
        <v>0</v>
      </c>
      <c r="R254" s="245">
        <f t="shared" si="87"/>
        <v>0</v>
      </c>
      <c r="S254" s="245">
        <f t="shared" si="97"/>
        <v>3</v>
      </c>
      <c r="T254" s="245">
        <f t="shared" si="98"/>
        <v>0</v>
      </c>
      <c r="U254" s="245">
        <f t="shared" si="88"/>
        <v>0</v>
      </c>
      <c r="V254" s="245">
        <f t="shared" si="99"/>
        <v>0</v>
      </c>
      <c r="W254" s="245">
        <f t="shared" si="100"/>
        <v>0</v>
      </c>
      <c r="X254" s="245">
        <f t="shared" si="86"/>
        <v>0</v>
      </c>
      <c r="Y254" s="246">
        <f t="shared" si="89"/>
        <v>0</v>
      </c>
      <c r="Z254" s="305" t="str">
        <f t="shared" si="101"/>
        <v/>
      </c>
    </row>
    <row r="255" spans="1:26" ht="15.75" customHeight="1">
      <c r="A255" s="243" t="str">
        <f>GLD!B274</f>
        <v>INDUSTRIAL ENGINEERING 6</v>
      </c>
      <c r="B255" s="418" t="str">
        <f>IF(OR(A255=0,LEFT(A255,2)="Mr",LEFT(A255,2)="Ms",LEFT(A255,3)="Sub",LEFT(A255,5)="Grand",RIGHT(A255,3)="by,"),"",IF(ISERROR(MATCH(A255,'Dept (不許動)'!$S:$S,0)),"NO",""))</f>
        <v/>
      </c>
      <c r="C255" s="243" t="str">
        <f>IF(A255=0,"",IF(ISNA(VLOOKUP(A255,'Dept (不許動)'!$S:$V,2,0)),"",VLOOKUP(A255,'Dept (不許動)'!$S:$V,2,0)))</f>
        <v>IDL</v>
      </c>
      <c r="D255" s="243" t="str">
        <f>IF(A255=0,"",IF(ISNA(VLOOKUP(A255,'Dept (不許動)'!$S:$V,3,0)),"",VLOOKUP(A255,'Dept (不許動)'!$S:$V,3,0)))</f>
        <v>IDL others</v>
      </c>
      <c r="E255" s="243">
        <f>IF(A255=0,"",IF(ISNA(VLOOKUP(A255,'Dept (不許動)'!$S:$V,4,0)),"",VLOOKUP(A255,'Dept (不許動)'!$S:$V,4,0)))</f>
        <v>0</v>
      </c>
      <c r="F255" s="244">
        <f>GLD!$BC274</f>
        <v>2</v>
      </c>
      <c r="G255" s="244">
        <f>GLD!$AT274</f>
        <v>0</v>
      </c>
      <c r="H255" s="244">
        <f>GLD!$AV274</f>
        <v>0</v>
      </c>
      <c r="I255" s="243" t="str">
        <f>IF($D255="Embordiary","GLD6",IF(ISNA(VLOOKUP(A255,'GLD分攤(Chad)'!$B$2:$E$572,3,0)),"",(VLOOKUP(A255,'GLD分攤(Chad)'!$B$9:$E$572,3,0))))</f>
        <v>GLD6</v>
      </c>
      <c r="J255" s="245">
        <f t="shared" si="91"/>
        <v>0</v>
      </c>
      <c r="K255" s="245">
        <f t="shared" si="92"/>
        <v>0</v>
      </c>
      <c r="L255" s="245">
        <f t="shared" si="90"/>
        <v>0</v>
      </c>
      <c r="M255" s="245">
        <f t="shared" si="93"/>
        <v>0</v>
      </c>
      <c r="N255" s="245">
        <f t="shared" si="94"/>
        <v>0</v>
      </c>
      <c r="O255" s="245">
        <f t="shared" si="85"/>
        <v>0</v>
      </c>
      <c r="P255" s="245">
        <f t="shared" si="95"/>
        <v>0</v>
      </c>
      <c r="Q255" s="245">
        <f t="shared" si="96"/>
        <v>0</v>
      </c>
      <c r="R255" s="245">
        <f t="shared" si="87"/>
        <v>0</v>
      </c>
      <c r="S255" s="245">
        <f t="shared" si="97"/>
        <v>0</v>
      </c>
      <c r="T255" s="245">
        <f t="shared" si="98"/>
        <v>0</v>
      </c>
      <c r="U255" s="245">
        <f t="shared" si="88"/>
        <v>0</v>
      </c>
      <c r="V255" s="245">
        <f t="shared" si="99"/>
        <v>2</v>
      </c>
      <c r="W255" s="245">
        <f t="shared" si="100"/>
        <v>0</v>
      </c>
      <c r="X255" s="245">
        <f t="shared" si="86"/>
        <v>0</v>
      </c>
      <c r="Y255" s="246">
        <f t="shared" si="89"/>
        <v>0</v>
      </c>
      <c r="Z255" s="305" t="str">
        <f t="shared" si="101"/>
        <v/>
      </c>
    </row>
    <row r="256" spans="1:26" ht="15.75" customHeight="1">
      <c r="A256" s="243" t="str">
        <f>GLD!B275</f>
        <v>Warehouse/Staff</v>
      </c>
      <c r="B256" s="418" t="str">
        <f>IF(OR(A256=0,LEFT(A256,2)="Mr",LEFT(A256,2)="Ms",LEFT(A256,3)="Sub",LEFT(A256,5)="Grand",RIGHT(A256,3)="by,"),"",IF(ISERROR(MATCH(A256,'Dept (不許動)'!$S:$S,0)),"NO",""))</f>
        <v/>
      </c>
      <c r="C256" s="243" t="str">
        <f>IF(A256=0,"",IF(ISNA(VLOOKUP(A256,'Dept (不許動)'!$S:$V,2,0)),"",VLOOKUP(A256,'Dept (不許動)'!$S:$V,2,0)))</f>
        <v>IDL</v>
      </c>
      <c r="D256" s="243" t="str">
        <f>IF(A256=0,"",IF(ISNA(VLOOKUP(A256,'Dept (不許動)'!$S:$V,3,0)),"",VLOOKUP(A256,'Dept (不許動)'!$S:$V,3,0)))</f>
        <v>Warehouse</v>
      </c>
      <c r="E256" s="243">
        <f>IF(A256=0,"",IF(ISNA(VLOOKUP(A256,'Dept (不許動)'!$S:$V,4,0)),"",VLOOKUP(A256,'Dept (不許動)'!$S:$V,4,0)))</f>
        <v>0</v>
      </c>
      <c r="F256" s="244">
        <f>GLD!$BC275</f>
        <v>2</v>
      </c>
      <c r="G256" s="244">
        <f>GLD!$AT275</f>
        <v>0</v>
      </c>
      <c r="H256" s="244">
        <f>GLD!$AV275</f>
        <v>0</v>
      </c>
      <c r="I256" s="243" t="str">
        <f>IF($D256="Embordiary","GLD6",IF(ISNA(VLOOKUP(A256,'GLD分攤(Chad)'!$B$2:$E$572,3,0)),"",(VLOOKUP(A256,'GLD分攤(Chad)'!$B$9:$E$572,3,0))))</f>
        <v>GLD1</v>
      </c>
      <c r="J256" s="245">
        <f t="shared" si="91"/>
        <v>2</v>
      </c>
      <c r="K256" s="245">
        <f t="shared" si="92"/>
        <v>0</v>
      </c>
      <c r="L256" s="245">
        <f t="shared" si="90"/>
        <v>0</v>
      </c>
      <c r="M256" s="245">
        <f t="shared" si="93"/>
        <v>0</v>
      </c>
      <c r="N256" s="245">
        <f t="shared" si="94"/>
        <v>0</v>
      </c>
      <c r="O256" s="245">
        <f t="shared" si="85"/>
        <v>0</v>
      </c>
      <c r="P256" s="245">
        <f t="shared" si="95"/>
        <v>0</v>
      </c>
      <c r="Q256" s="245">
        <f t="shared" si="96"/>
        <v>0</v>
      </c>
      <c r="R256" s="245">
        <f t="shared" si="87"/>
        <v>0</v>
      </c>
      <c r="S256" s="245">
        <f t="shared" si="97"/>
        <v>0</v>
      </c>
      <c r="T256" s="245">
        <f t="shared" si="98"/>
        <v>0</v>
      </c>
      <c r="U256" s="245">
        <f t="shared" si="88"/>
        <v>0</v>
      </c>
      <c r="V256" s="245">
        <f t="shared" si="99"/>
        <v>0</v>
      </c>
      <c r="W256" s="245">
        <f t="shared" si="100"/>
        <v>0</v>
      </c>
      <c r="X256" s="245">
        <f t="shared" si="86"/>
        <v>0</v>
      </c>
      <c r="Y256" s="246">
        <f t="shared" si="89"/>
        <v>0</v>
      </c>
      <c r="Z256" s="305" t="str">
        <f t="shared" si="101"/>
        <v/>
      </c>
    </row>
    <row r="257" spans="1:26" ht="15.75" customHeight="1">
      <c r="A257" s="243" t="str">
        <f>GLD!B276</f>
        <v xml:space="preserve">Warehouse/Fabric </v>
      </c>
      <c r="B257" s="418" t="str">
        <f>IF(OR(A257=0,LEFT(A257,2)="Mr",LEFT(A257,2)="Ms",LEFT(A257,3)="Sub",LEFT(A257,5)="Grand",RIGHT(A257,3)="by,"),"",IF(ISERROR(MATCH(A257,'Dept (不許動)'!$S:$S,0)),"NO",""))</f>
        <v/>
      </c>
      <c r="C257" s="243" t="str">
        <f>IF(A257=0,"",IF(ISNA(VLOOKUP(A257,'Dept (不許動)'!$S:$V,2,0)),"",VLOOKUP(A257,'Dept (不許動)'!$S:$V,2,0)))</f>
        <v>IDL</v>
      </c>
      <c r="D257" s="243" t="str">
        <f>IF(A257=0,"",IF(ISNA(VLOOKUP(A257,'Dept (不許動)'!$S:$V,3,0)),"",VLOOKUP(A257,'Dept (不許動)'!$S:$V,3,0)))</f>
        <v>Warehouse</v>
      </c>
      <c r="E257" s="243">
        <f>IF(A257=0,"",IF(ISNA(VLOOKUP(A257,'Dept (不許動)'!$S:$V,4,0)),"",VLOOKUP(A257,'Dept (不許動)'!$S:$V,4,0)))</f>
        <v>0</v>
      </c>
      <c r="F257" s="244">
        <f>GLD!$BC276</f>
        <v>12</v>
      </c>
      <c r="G257" s="244">
        <f>GLD!$AT276</f>
        <v>0</v>
      </c>
      <c r="H257" s="244">
        <f>GLD!$AV276</f>
        <v>0</v>
      </c>
      <c r="I257" s="243" t="str">
        <f>IF($D257="Embordiary","GLD6",IF(ISNA(VLOOKUP(A257,'GLD分攤(Chad)'!$B$2:$E$572,3,0)),"",(VLOOKUP(A257,'GLD分攤(Chad)'!$B$9:$E$572,3,0))))</f>
        <v>GLD1</v>
      </c>
      <c r="J257" s="245">
        <f t="shared" si="91"/>
        <v>12</v>
      </c>
      <c r="K257" s="245">
        <f t="shared" si="92"/>
        <v>0</v>
      </c>
      <c r="L257" s="245">
        <f t="shared" si="90"/>
        <v>0</v>
      </c>
      <c r="M257" s="245">
        <f t="shared" si="93"/>
        <v>0</v>
      </c>
      <c r="N257" s="245">
        <f t="shared" si="94"/>
        <v>0</v>
      </c>
      <c r="O257" s="245">
        <f t="shared" si="85"/>
        <v>0</v>
      </c>
      <c r="P257" s="245">
        <f t="shared" si="95"/>
        <v>0</v>
      </c>
      <c r="Q257" s="245">
        <f t="shared" si="96"/>
        <v>0</v>
      </c>
      <c r="R257" s="245">
        <f t="shared" si="87"/>
        <v>0</v>
      </c>
      <c r="S257" s="245">
        <f t="shared" si="97"/>
        <v>0</v>
      </c>
      <c r="T257" s="245">
        <f t="shared" si="98"/>
        <v>0</v>
      </c>
      <c r="U257" s="245">
        <f t="shared" si="88"/>
        <v>0</v>
      </c>
      <c r="V257" s="245">
        <f t="shared" si="99"/>
        <v>0</v>
      </c>
      <c r="W257" s="245">
        <f t="shared" si="100"/>
        <v>0</v>
      </c>
      <c r="X257" s="245">
        <f t="shared" si="86"/>
        <v>0</v>
      </c>
      <c r="Y257" s="246">
        <f t="shared" si="89"/>
        <v>0</v>
      </c>
      <c r="Z257" s="305" t="str">
        <f t="shared" si="101"/>
        <v/>
      </c>
    </row>
    <row r="258" spans="1:26" ht="15.75" customHeight="1">
      <c r="A258" s="243" t="str">
        <f>GLD!B277</f>
        <v>Warehouse/Sewing Accessories</v>
      </c>
      <c r="B258" s="418" t="str">
        <f>IF(OR(A258=0,LEFT(A258,2)="Mr",LEFT(A258,2)="Ms",LEFT(A258,3)="Sub",LEFT(A258,5)="Grand",RIGHT(A258,3)="by,"),"",IF(ISERROR(MATCH(A258,'Dept (不許動)'!$S:$S,0)),"NO",""))</f>
        <v/>
      </c>
      <c r="C258" s="243" t="str">
        <f>IF(A258=0,"",IF(ISNA(VLOOKUP(A258,'Dept (不許動)'!$S:$V,2,0)),"",VLOOKUP(A258,'Dept (不許動)'!$S:$V,2,0)))</f>
        <v>IDL</v>
      </c>
      <c r="D258" s="243" t="str">
        <f>IF(A258=0,"",IF(ISNA(VLOOKUP(A258,'Dept (不許動)'!$S:$V,3,0)),"",VLOOKUP(A258,'Dept (不許動)'!$S:$V,3,0)))</f>
        <v>Warehouse</v>
      </c>
      <c r="E258" s="243">
        <f>IF(A258=0,"",IF(ISNA(VLOOKUP(A258,'Dept (不許動)'!$S:$V,4,0)),"",VLOOKUP(A258,'Dept (不許動)'!$S:$V,4,0)))</f>
        <v>0</v>
      </c>
      <c r="F258" s="244">
        <f>GLD!$BC277</f>
        <v>14</v>
      </c>
      <c r="G258" s="244">
        <f>GLD!$AT277</f>
        <v>0</v>
      </c>
      <c r="H258" s="244">
        <f>GLD!$AV277</f>
        <v>1</v>
      </c>
      <c r="I258" s="243" t="str">
        <f>IF($D258="Embordiary","GLD6",IF(ISNA(VLOOKUP(A258,'GLD分攤(Chad)'!$B$2:$E$572,3,0)),"",(VLOOKUP(A258,'GLD分攤(Chad)'!$B$9:$E$572,3,0))))</f>
        <v>GLD1</v>
      </c>
      <c r="J258" s="245">
        <f t="shared" si="91"/>
        <v>14</v>
      </c>
      <c r="K258" s="245">
        <f t="shared" si="92"/>
        <v>0</v>
      </c>
      <c r="L258" s="245">
        <f t="shared" si="90"/>
        <v>1</v>
      </c>
      <c r="M258" s="245">
        <f t="shared" si="93"/>
        <v>0</v>
      </c>
      <c r="N258" s="245">
        <f t="shared" si="94"/>
        <v>0</v>
      </c>
      <c r="O258" s="245">
        <f t="shared" si="85"/>
        <v>0</v>
      </c>
      <c r="P258" s="245">
        <f t="shared" si="95"/>
        <v>0</v>
      </c>
      <c r="Q258" s="245">
        <f t="shared" si="96"/>
        <v>0</v>
      </c>
      <c r="R258" s="245">
        <f t="shared" si="87"/>
        <v>0</v>
      </c>
      <c r="S258" s="245">
        <f t="shared" si="97"/>
        <v>0</v>
      </c>
      <c r="T258" s="245">
        <f t="shared" si="98"/>
        <v>0</v>
      </c>
      <c r="U258" s="245">
        <f t="shared" si="88"/>
        <v>0</v>
      </c>
      <c r="V258" s="245">
        <f t="shared" si="99"/>
        <v>0</v>
      </c>
      <c r="W258" s="245">
        <f t="shared" si="100"/>
        <v>0</v>
      </c>
      <c r="X258" s="245">
        <f t="shared" si="86"/>
        <v>0</v>
      </c>
      <c r="Y258" s="246">
        <f t="shared" si="89"/>
        <v>0</v>
      </c>
      <c r="Z258" s="305" t="str">
        <f t="shared" si="101"/>
        <v/>
      </c>
    </row>
    <row r="259" spans="1:26" ht="15.75" customHeight="1">
      <c r="A259" s="243" t="str">
        <f>GLD!B278</f>
        <v>Warehouse/Staff 2</v>
      </c>
      <c r="B259" s="418" t="str">
        <f>IF(OR(A259=0,LEFT(A259,2)="Mr",LEFT(A259,2)="Ms",LEFT(A259,3)="Sub",LEFT(A259,5)="Grand",RIGHT(A259,3)="by,"),"",IF(ISERROR(MATCH(A259,'Dept (不許動)'!$S:$S,0)),"NO",""))</f>
        <v/>
      </c>
      <c r="C259" s="243" t="str">
        <f>IF(A259=0,"",IF(ISNA(VLOOKUP(A259,'Dept (不許動)'!$S:$V,2,0)),"",VLOOKUP(A259,'Dept (不許動)'!$S:$V,2,0)))</f>
        <v>IDL</v>
      </c>
      <c r="D259" s="243" t="str">
        <f>IF(A259=0,"",IF(ISNA(VLOOKUP(A259,'Dept (不許動)'!$S:$V,3,0)),"",VLOOKUP(A259,'Dept (不許動)'!$S:$V,3,0)))</f>
        <v>Warehouse</v>
      </c>
      <c r="E259" s="243">
        <f>IF(A259=0,"",IF(ISNA(VLOOKUP(A259,'Dept (不許動)'!$S:$V,4,0)),"",VLOOKUP(A259,'Dept (不許動)'!$S:$V,4,0)))</f>
        <v>0</v>
      </c>
      <c r="F259" s="244">
        <f>GLD!$BC278</f>
        <v>2</v>
      </c>
      <c r="G259" s="244">
        <f>GLD!$AT278</f>
        <v>0</v>
      </c>
      <c r="H259" s="244">
        <f>GLD!$AV278</f>
        <v>0</v>
      </c>
      <c r="I259" s="243" t="str">
        <f>IF($D259="Embordiary","GLD6",IF(ISNA(VLOOKUP(A259,'GLD分攤(Chad)'!$B$2:$E$572,3,0)),"",(VLOOKUP(A259,'GLD分攤(Chad)'!$B$9:$E$572,3,0))))</f>
        <v>GLD2</v>
      </c>
      <c r="J259" s="245">
        <f t="shared" si="91"/>
        <v>0</v>
      </c>
      <c r="K259" s="245">
        <f t="shared" si="92"/>
        <v>0</v>
      </c>
      <c r="L259" s="245">
        <f t="shared" si="90"/>
        <v>0</v>
      </c>
      <c r="M259" s="245">
        <f t="shared" si="93"/>
        <v>2</v>
      </c>
      <c r="N259" s="245">
        <f t="shared" si="94"/>
        <v>0</v>
      </c>
      <c r="O259" s="245">
        <f t="shared" ref="O259:O322" si="102">IF($I259="GLD1+2+3+5+6",SUM($G259:$H259)*$M$1/SUM($J$1:$V$1),IF($I259="GLD1+2+3",SUM($G259:$H259)*$M$1/SUM($J$1:$P$1),IF($I259="GLD1+2+3",SUM($G259:$H259)*$M$1/SUM($J$1:$P$1),IF($I259="GLD1+2",SUM($G259:$H259)*$M$1/SUM($J$1:$M$1),IF($I259="GLD2",SUM($G259:$H259),0)))))</f>
        <v>0</v>
      </c>
      <c r="P259" s="245">
        <f t="shared" si="95"/>
        <v>0</v>
      </c>
      <c r="Q259" s="245">
        <f t="shared" si="96"/>
        <v>0</v>
      </c>
      <c r="R259" s="245">
        <f t="shared" si="87"/>
        <v>0</v>
      </c>
      <c r="S259" s="245">
        <f t="shared" si="97"/>
        <v>0</v>
      </c>
      <c r="T259" s="245">
        <f t="shared" si="98"/>
        <v>0</v>
      </c>
      <c r="U259" s="245">
        <f t="shared" si="88"/>
        <v>0</v>
      </c>
      <c r="V259" s="245">
        <f t="shared" si="99"/>
        <v>0</v>
      </c>
      <c r="W259" s="245">
        <f t="shared" si="100"/>
        <v>0</v>
      </c>
      <c r="X259" s="245">
        <f t="shared" ref="X259:X322" si="103">IF($I259="GLD1+2+3+5+6",SUM($G259:$H259)*$V$1/SUM($J$1:$V$1),IF($I259="GLD6",SUM($G259:$H259),0))</f>
        <v>0</v>
      </c>
      <c r="Y259" s="246">
        <f t="shared" si="89"/>
        <v>0</v>
      </c>
      <c r="Z259" s="305" t="str">
        <f t="shared" si="101"/>
        <v/>
      </c>
    </row>
    <row r="260" spans="1:26" ht="15.75" customHeight="1">
      <c r="A260" s="243" t="str">
        <f>GLD!B279</f>
        <v>Warehouse/Fabric 2</v>
      </c>
      <c r="B260" s="418" t="str">
        <f>IF(OR(A260=0,LEFT(A260,2)="Mr",LEFT(A260,2)="Ms",LEFT(A260,3)="Sub",LEFT(A260,5)="Grand",RIGHT(A260,3)="by,"),"",IF(ISERROR(MATCH(A260,'Dept (不許動)'!$S:$S,0)),"NO",""))</f>
        <v/>
      </c>
      <c r="C260" s="243" t="str">
        <f>IF(A260=0,"",IF(ISNA(VLOOKUP(A260,'Dept (不許動)'!$S:$V,2,0)),"",VLOOKUP(A260,'Dept (不許動)'!$S:$V,2,0)))</f>
        <v>IDL</v>
      </c>
      <c r="D260" s="243" t="str">
        <f>IF(A260=0,"",IF(ISNA(VLOOKUP(A260,'Dept (不許動)'!$S:$V,3,0)),"",VLOOKUP(A260,'Dept (不許動)'!$S:$V,3,0)))</f>
        <v>Warehouse</v>
      </c>
      <c r="E260" s="243">
        <f>IF(A260=0,"",IF(ISNA(VLOOKUP(A260,'Dept (不許動)'!$S:$V,4,0)),"",VLOOKUP(A260,'Dept (不許動)'!$S:$V,4,0)))</f>
        <v>0</v>
      </c>
      <c r="F260" s="244">
        <f>GLD!$BC279</f>
        <v>16</v>
      </c>
      <c r="G260" s="244">
        <f>GLD!$AT279</f>
        <v>0</v>
      </c>
      <c r="H260" s="244">
        <f>GLD!$AV279</f>
        <v>0</v>
      </c>
      <c r="I260" s="243" t="str">
        <f>IF($D260="Embordiary","GLD6",IF(ISNA(VLOOKUP(A260,'GLD分攤(Chad)'!$B$2:$E$572,3,0)),"",(VLOOKUP(A260,'GLD分攤(Chad)'!$B$9:$E$572,3,0))))</f>
        <v>GLD2</v>
      </c>
      <c r="J260" s="245">
        <f t="shared" si="91"/>
        <v>0</v>
      </c>
      <c r="K260" s="245">
        <f t="shared" si="92"/>
        <v>0</v>
      </c>
      <c r="L260" s="245">
        <f t="shared" si="90"/>
        <v>0</v>
      </c>
      <c r="M260" s="245">
        <f t="shared" si="93"/>
        <v>16</v>
      </c>
      <c r="N260" s="245">
        <f t="shared" si="94"/>
        <v>0</v>
      </c>
      <c r="O260" s="245">
        <f t="shared" si="102"/>
        <v>0</v>
      </c>
      <c r="P260" s="245">
        <f t="shared" si="95"/>
        <v>0</v>
      </c>
      <c r="Q260" s="245">
        <f t="shared" si="96"/>
        <v>0</v>
      </c>
      <c r="R260" s="245">
        <f t="shared" ref="R260:R323" si="104">IF($I260="GLD1+2+3+5+6",SUM($G260:$H260)*$P$1/SUM($J$1:$V$1),IF($I260="GLD3+5",SUM($G260:$H260)*$P$1/SUM($P$1:$S$1),IF($I260="GLD1+2",0,IF($I260="GLD3",SUM($G260:$H260),0))))</f>
        <v>0</v>
      </c>
      <c r="S260" s="245">
        <f t="shared" si="97"/>
        <v>0</v>
      </c>
      <c r="T260" s="245">
        <f t="shared" si="98"/>
        <v>0</v>
      </c>
      <c r="U260" s="245">
        <f t="shared" ref="U260:U323" si="105">IF($I260="GLD1+2+3+5+6",SUM($G260:$H260)*$S$1/SUM($J$1:$V$1),IF($I260="GLD3+5",SUM($G260:$H260)*$S$1/SUM($P$1:$S$1),IF($I260="GLD5",SUM($G260:$H260),0)))</f>
        <v>0</v>
      </c>
      <c r="V260" s="245">
        <f t="shared" si="99"/>
        <v>0</v>
      </c>
      <c r="W260" s="245">
        <f t="shared" si="100"/>
        <v>0</v>
      </c>
      <c r="X260" s="245">
        <f t="shared" si="103"/>
        <v>0</v>
      </c>
      <c r="Y260" s="246">
        <f t="shared" si="89"/>
        <v>0</v>
      </c>
      <c r="Z260" s="305" t="str">
        <f t="shared" si="101"/>
        <v/>
      </c>
    </row>
    <row r="261" spans="1:26" ht="15.75" customHeight="1">
      <c r="A261" s="243" t="str">
        <f>GLD!B280</f>
        <v>Warehouse/Sewing Accessories 2</v>
      </c>
      <c r="B261" s="418" t="str">
        <f>IF(OR(A261=0,LEFT(A261,2)="Mr",LEFT(A261,2)="Ms",LEFT(A261,3)="Sub",LEFT(A261,5)="Grand",RIGHT(A261,3)="by,"),"",IF(ISERROR(MATCH(A261,'Dept (不許動)'!$S:$S,0)),"NO",""))</f>
        <v/>
      </c>
      <c r="C261" s="243" t="str">
        <f>IF(A261=0,"",IF(ISNA(VLOOKUP(A261,'Dept (不許動)'!$S:$V,2,0)),"",VLOOKUP(A261,'Dept (不許動)'!$S:$V,2,0)))</f>
        <v>IDL</v>
      </c>
      <c r="D261" s="243" t="str">
        <f>IF(A261=0,"",IF(ISNA(VLOOKUP(A261,'Dept (不許動)'!$S:$V,3,0)),"",VLOOKUP(A261,'Dept (不許動)'!$S:$V,3,0)))</f>
        <v>Warehouse</v>
      </c>
      <c r="E261" s="243">
        <f>IF(A261=0,"",IF(ISNA(VLOOKUP(A261,'Dept (不許動)'!$S:$V,4,0)),"",VLOOKUP(A261,'Dept (不許動)'!$S:$V,4,0)))</f>
        <v>0</v>
      </c>
      <c r="F261" s="244">
        <f>GLD!$BC280</f>
        <v>17</v>
      </c>
      <c r="G261" s="244">
        <f>GLD!$AT280</f>
        <v>0</v>
      </c>
      <c r="H261" s="244">
        <f>GLD!$AV280</f>
        <v>1</v>
      </c>
      <c r="I261" s="243" t="str">
        <f>IF($D261="Embordiary","GLD6",IF(ISNA(VLOOKUP(A261,'GLD分攤(Chad)'!$B$2:$E$572,3,0)),"",(VLOOKUP(A261,'GLD分攤(Chad)'!$B$9:$E$572,3,0))))</f>
        <v>GLD2</v>
      </c>
      <c r="J261" s="245">
        <f t="shared" si="91"/>
        <v>0</v>
      </c>
      <c r="K261" s="245">
        <f t="shared" si="92"/>
        <v>0</v>
      </c>
      <c r="L261" s="245">
        <f t="shared" si="90"/>
        <v>0</v>
      </c>
      <c r="M261" s="245">
        <f t="shared" si="93"/>
        <v>17</v>
      </c>
      <c r="N261" s="245">
        <f t="shared" si="94"/>
        <v>0</v>
      </c>
      <c r="O261" s="245">
        <f t="shared" si="102"/>
        <v>1</v>
      </c>
      <c r="P261" s="245">
        <f t="shared" si="95"/>
        <v>0</v>
      </c>
      <c r="Q261" s="245">
        <f t="shared" si="96"/>
        <v>0</v>
      </c>
      <c r="R261" s="245">
        <f t="shared" si="104"/>
        <v>0</v>
      </c>
      <c r="S261" s="245">
        <f t="shared" si="97"/>
        <v>0</v>
      </c>
      <c r="T261" s="245">
        <f t="shared" si="98"/>
        <v>0</v>
      </c>
      <c r="U261" s="245">
        <f t="shared" si="105"/>
        <v>0</v>
      </c>
      <c r="V261" s="245">
        <f t="shared" si="99"/>
        <v>0</v>
      </c>
      <c r="W261" s="245">
        <f t="shared" si="100"/>
        <v>0</v>
      </c>
      <c r="X261" s="245">
        <f t="shared" si="103"/>
        <v>0</v>
      </c>
      <c r="Y261" s="246">
        <f t="shared" si="89"/>
        <v>0</v>
      </c>
      <c r="Z261" s="305" t="str">
        <f t="shared" si="101"/>
        <v/>
      </c>
    </row>
    <row r="262" spans="1:26" ht="15.75" customHeight="1">
      <c r="A262" s="243" t="str">
        <f>GLD!B281</f>
        <v>Warehouse/Staff 3</v>
      </c>
      <c r="B262" s="418" t="str">
        <f>IF(OR(A262=0,LEFT(A262,2)="Mr",LEFT(A262,2)="Ms",LEFT(A262,3)="Sub",LEFT(A262,5)="Grand",RIGHT(A262,3)="by,"),"",IF(ISERROR(MATCH(A262,'Dept (不許動)'!$S:$S,0)),"NO",""))</f>
        <v/>
      </c>
      <c r="C262" s="243" t="str">
        <f>IF(A262=0,"",IF(ISNA(VLOOKUP(A262,'Dept (不許動)'!$S:$V,2,0)),"",VLOOKUP(A262,'Dept (不許動)'!$S:$V,2,0)))</f>
        <v>IDL</v>
      </c>
      <c r="D262" s="243" t="str">
        <f>IF(A262=0,"",IF(ISNA(VLOOKUP(A262,'Dept (不許動)'!$S:$V,3,0)),"",VLOOKUP(A262,'Dept (不許動)'!$S:$V,3,0)))</f>
        <v>Warehouse</v>
      </c>
      <c r="E262" s="243">
        <f>IF(A262=0,"",IF(ISNA(VLOOKUP(A262,'Dept (不許動)'!$S:$V,4,0)),"",VLOOKUP(A262,'Dept (不許動)'!$S:$V,4,0)))</f>
        <v>0</v>
      </c>
      <c r="F262" s="244">
        <f>GLD!$BC281</f>
        <v>2</v>
      </c>
      <c r="G262" s="244">
        <f>GLD!$AT281</f>
        <v>0</v>
      </c>
      <c r="H262" s="244">
        <f>GLD!$AV281</f>
        <v>0</v>
      </c>
      <c r="I262" s="243" t="str">
        <f>IF($D262="Embordiary","GLD6",IF(ISNA(VLOOKUP(A262,'GLD分攤(Chad)'!$B$2:$E$572,3,0)),"",(VLOOKUP(A262,'GLD分攤(Chad)'!$B$9:$E$572,3,0))))</f>
        <v>GLD3</v>
      </c>
      <c r="J262" s="245">
        <f t="shared" si="91"/>
        <v>0</v>
      </c>
      <c r="K262" s="245">
        <f t="shared" si="92"/>
        <v>0</v>
      </c>
      <c r="L262" s="245">
        <f t="shared" si="90"/>
        <v>0</v>
      </c>
      <c r="M262" s="245">
        <f t="shared" si="93"/>
        <v>0</v>
      </c>
      <c r="N262" s="245">
        <f t="shared" si="94"/>
        <v>0</v>
      </c>
      <c r="O262" s="245">
        <f t="shared" si="102"/>
        <v>0</v>
      </c>
      <c r="P262" s="245">
        <f t="shared" si="95"/>
        <v>2</v>
      </c>
      <c r="Q262" s="245">
        <f t="shared" si="96"/>
        <v>0</v>
      </c>
      <c r="R262" s="245">
        <f t="shared" si="104"/>
        <v>0</v>
      </c>
      <c r="S262" s="245">
        <f t="shared" si="97"/>
        <v>0</v>
      </c>
      <c r="T262" s="245">
        <f t="shared" si="98"/>
        <v>0</v>
      </c>
      <c r="U262" s="245">
        <f t="shared" si="105"/>
        <v>0</v>
      </c>
      <c r="V262" s="245">
        <f t="shared" si="99"/>
        <v>0</v>
      </c>
      <c r="W262" s="245">
        <f t="shared" si="100"/>
        <v>0</v>
      </c>
      <c r="X262" s="245">
        <f t="shared" si="103"/>
        <v>0</v>
      </c>
      <c r="Y262" s="246">
        <f t="shared" si="89"/>
        <v>0</v>
      </c>
      <c r="Z262" s="305" t="str">
        <f t="shared" si="101"/>
        <v/>
      </c>
    </row>
    <row r="263" spans="1:26" ht="15.75" customHeight="1">
      <c r="A263" s="243" t="str">
        <f>GLD!B282</f>
        <v>Warehouse/Fabric -3</v>
      </c>
      <c r="B263" s="418" t="str">
        <f>IF(OR(A263=0,LEFT(A263,2)="Mr",LEFT(A263,2)="Ms",LEFT(A263,3)="Sub",LEFT(A263,5)="Grand",RIGHT(A263,3)="by,"),"",IF(ISERROR(MATCH(A263,'Dept (不許動)'!$S:$S,0)),"NO",""))</f>
        <v/>
      </c>
      <c r="C263" s="243" t="str">
        <f>IF(A263=0,"",IF(ISNA(VLOOKUP(A263,'Dept (不許動)'!$S:$V,2,0)),"",VLOOKUP(A263,'Dept (不許動)'!$S:$V,2,0)))</f>
        <v>IDL</v>
      </c>
      <c r="D263" s="243" t="str">
        <f>IF(A263=0,"",IF(ISNA(VLOOKUP(A263,'Dept (不許動)'!$S:$V,3,0)),"",VLOOKUP(A263,'Dept (不許動)'!$S:$V,3,0)))</f>
        <v>Warehouse</v>
      </c>
      <c r="E263" s="243">
        <f>IF(A263=0,"",IF(ISNA(VLOOKUP(A263,'Dept (不許動)'!$S:$V,4,0)),"",VLOOKUP(A263,'Dept (不許動)'!$S:$V,4,0)))</f>
        <v>0</v>
      </c>
      <c r="F263" s="244">
        <f>GLD!$BC282</f>
        <v>8</v>
      </c>
      <c r="G263" s="244">
        <f>GLD!$AT282</f>
        <v>0</v>
      </c>
      <c r="H263" s="244">
        <f>GLD!$AV282</f>
        <v>0</v>
      </c>
      <c r="I263" s="243" t="str">
        <f>IF($D263="Embordiary","GLD6",IF(ISNA(VLOOKUP(A263,'GLD分攤(Chad)'!$B$2:$E$572,3,0)),"",(VLOOKUP(A263,'GLD分攤(Chad)'!$B$9:$E$572,3,0))))</f>
        <v>GLD3</v>
      </c>
      <c r="J263" s="245">
        <f t="shared" si="91"/>
        <v>0</v>
      </c>
      <c r="K263" s="245">
        <f t="shared" si="92"/>
        <v>0</v>
      </c>
      <c r="L263" s="245">
        <f t="shared" si="90"/>
        <v>0</v>
      </c>
      <c r="M263" s="245">
        <f t="shared" si="93"/>
        <v>0</v>
      </c>
      <c r="N263" s="245">
        <f t="shared" si="94"/>
        <v>0</v>
      </c>
      <c r="O263" s="245">
        <f t="shared" si="102"/>
        <v>0</v>
      </c>
      <c r="P263" s="245">
        <f t="shared" si="95"/>
        <v>8</v>
      </c>
      <c r="Q263" s="245">
        <f t="shared" si="96"/>
        <v>0</v>
      </c>
      <c r="R263" s="245">
        <f t="shared" si="104"/>
        <v>0</v>
      </c>
      <c r="S263" s="245">
        <f t="shared" si="97"/>
        <v>0</v>
      </c>
      <c r="T263" s="245">
        <f t="shared" si="98"/>
        <v>0</v>
      </c>
      <c r="U263" s="245">
        <f t="shared" si="105"/>
        <v>0</v>
      </c>
      <c r="V263" s="245">
        <f t="shared" si="99"/>
        <v>0</v>
      </c>
      <c r="W263" s="245">
        <f t="shared" si="100"/>
        <v>0</v>
      </c>
      <c r="X263" s="245">
        <f t="shared" si="103"/>
        <v>0</v>
      </c>
      <c r="Y263" s="246">
        <f t="shared" si="89"/>
        <v>0</v>
      </c>
      <c r="Z263" s="305" t="str">
        <f t="shared" si="101"/>
        <v/>
      </c>
    </row>
    <row r="264" spans="1:26" ht="15.75" customHeight="1">
      <c r="A264" s="243" t="str">
        <f>GLD!B283</f>
        <v>Warehouse/Sewing Accessories 3</v>
      </c>
      <c r="B264" s="418" t="str">
        <f>IF(OR(A264=0,LEFT(A264,2)="Mr",LEFT(A264,2)="Ms",LEFT(A264,3)="Sub",LEFT(A264,5)="Grand",RIGHT(A264,3)="by,"),"",IF(ISERROR(MATCH(A264,'Dept (不許動)'!$S:$S,0)),"NO",""))</f>
        <v/>
      </c>
      <c r="C264" s="243" t="str">
        <f>IF(A264=0,"",IF(ISNA(VLOOKUP(A264,'Dept (不許動)'!$S:$V,2,0)),"",VLOOKUP(A264,'Dept (不許動)'!$S:$V,2,0)))</f>
        <v>IDL</v>
      </c>
      <c r="D264" s="243" t="str">
        <f>IF(A264=0,"",IF(ISNA(VLOOKUP(A264,'Dept (不許動)'!$S:$V,3,0)),"",VLOOKUP(A264,'Dept (不許動)'!$S:$V,3,0)))</f>
        <v>Warehouse</v>
      </c>
      <c r="E264" s="243">
        <f>IF(A264=0,"",IF(ISNA(VLOOKUP(A264,'Dept (不許動)'!$S:$V,4,0)),"",VLOOKUP(A264,'Dept (不許動)'!$S:$V,4,0)))</f>
        <v>0</v>
      </c>
      <c r="F264" s="244">
        <f>GLD!$BC283</f>
        <v>6</v>
      </c>
      <c r="G264" s="244">
        <f>GLD!$AT283</f>
        <v>0</v>
      </c>
      <c r="H264" s="244">
        <f>GLD!$AV283</f>
        <v>0</v>
      </c>
      <c r="I264" s="243" t="str">
        <f>IF($D264="Embordiary","GLD6",IF(ISNA(VLOOKUP(A264,'GLD分攤(Chad)'!$B$2:$E$572,3,0)),"",(VLOOKUP(A264,'GLD分攤(Chad)'!$B$9:$E$572,3,0))))</f>
        <v>GLD3</v>
      </c>
      <c r="J264" s="245">
        <f t="shared" si="91"/>
        <v>0</v>
      </c>
      <c r="K264" s="245">
        <f t="shared" si="92"/>
        <v>0</v>
      </c>
      <c r="L264" s="245">
        <f t="shared" si="90"/>
        <v>0</v>
      </c>
      <c r="M264" s="245">
        <f t="shared" si="93"/>
        <v>0</v>
      </c>
      <c r="N264" s="245">
        <f t="shared" si="94"/>
        <v>0</v>
      </c>
      <c r="O264" s="245">
        <f t="shared" si="102"/>
        <v>0</v>
      </c>
      <c r="P264" s="245">
        <f t="shared" si="95"/>
        <v>6</v>
      </c>
      <c r="Q264" s="245">
        <f t="shared" si="96"/>
        <v>0</v>
      </c>
      <c r="R264" s="245">
        <f t="shared" si="104"/>
        <v>0</v>
      </c>
      <c r="S264" s="245">
        <f t="shared" si="97"/>
        <v>0</v>
      </c>
      <c r="T264" s="245">
        <f t="shared" si="98"/>
        <v>0</v>
      </c>
      <c r="U264" s="245">
        <f t="shared" si="105"/>
        <v>0</v>
      </c>
      <c r="V264" s="245">
        <f t="shared" si="99"/>
        <v>0</v>
      </c>
      <c r="W264" s="245">
        <f t="shared" si="100"/>
        <v>0</v>
      </c>
      <c r="X264" s="245">
        <f t="shared" si="103"/>
        <v>0</v>
      </c>
      <c r="Y264" s="246">
        <f t="shared" si="89"/>
        <v>0</v>
      </c>
      <c r="Z264" s="305" t="str">
        <f>IF(ABS(SUM(J264:X264)-(F264+G264+H264))&gt;=1,"check","")</f>
        <v/>
      </c>
    </row>
    <row r="265" spans="1:26" ht="15.75" customHeight="1">
      <c r="A265" s="243" t="str">
        <f>GLD!B284</f>
        <v>Warehouse/Staff 5</v>
      </c>
      <c r="B265" s="418" t="str">
        <f>IF(OR(A265=0,LEFT(A265,2)="Mr",LEFT(A265,2)="Ms",LEFT(A265,3)="Sub",LEFT(A265,5)="Grand",RIGHT(A265,3)="by,"),"",IF(ISERROR(MATCH(A265,'Dept (不許動)'!$S:$S,0)),"NO",""))</f>
        <v/>
      </c>
      <c r="C265" s="243" t="str">
        <f>IF(A265=0,"",IF(ISNA(VLOOKUP(A265,'Dept (不許動)'!$S:$V,2,0)),"",VLOOKUP(A265,'Dept (不許動)'!$S:$V,2,0)))</f>
        <v>IDL</v>
      </c>
      <c r="D265" s="243" t="str">
        <f>IF(A265=0,"",IF(ISNA(VLOOKUP(A265,'Dept (不許動)'!$S:$V,3,0)),"",VLOOKUP(A265,'Dept (不許動)'!$S:$V,3,0)))</f>
        <v>Warehouse</v>
      </c>
      <c r="E265" s="243">
        <f>IF(A265=0,"",IF(ISNA(VLOOKUP(A265,'Dept (不許動)'!$S:$V,4,0)),"",VLOOKUP(A265,'Dept (不許動)'!$S:$V,4,0)))</f>
        <v>0</v>
      </c>
      <c r="F265" s="244">
        <f>GLD!$BC284</f>
        <v>2</v>
      </c>
      <c r="G265" s="244">
        <f>GLD!$AT284</f>
        <v>0</v>
      </c>
      <c r="H265" s="244">
        <f>GLD!$AV284</f>
        <v>0</v>
      </c>
      <c r="I265" s="243" t="str">
        <f>IF($D265="Embordiary","GLD6",IF(ISNA(VLOOKUP(A265,'GLD分攤(Chad)'!$B$2:$E$572,3,0)),"",(VLOOKUP(A265,'GLD分攤(Chad)'!$B$9:$E$572,3,0))))</f>
        <v>GLD5</v>
      </c>
      <c r="J265" s="245">
        <f t="shared" si="91"/>
        <v>0</v>
      </c>
      <c r="K265" s="245">
        <f t="shared" si="92"/>
        <v>0</v>
      </c>
      <c r="L265" s="245">
        <f t="shared" si="90"/>
        <v>0</v>
      </c>
      <c r="M265" s="245">
        <f t="shared" si="93"/>
        <v>0</v>
      </c>
      <c r="N265" s="245">
        <f t="shared" si="94"/>
        <v>0</v>
      </c>
      <c r="O265" s="245">
        <f t="shared" si="102"/>
        <v>0</v>
      </c>
      <c r="P265" s="245">
        <f t="shared" si="95"/>
        <v>0</v>
      </c>
      <c r="Q265" s="245">
        <f t="shared" si="96"/>
        <v>0</v>
      </c>
      <c r="R265" s="245">
        <f t="shared" si="104"/>
        <v>0</v>
      </c>
      <c r="S265" s="245">
        <f t="shared" si="97"/>
        <v>2</v>
      </c>
      <c r="T265" s="245">
        <f t="shared" si="98"/>
        <v>0</v>
      </c>
      <c r="U265" s="245">
        <f t="shared" si="105"/>
        <v>0</v>
      </c>
      <c r="V265" s="245">
        <f t="shared" si="99"/>
        <v>0</v>
      </c>
      <c r="W265" s="245">
        <f t="shared" si="100"/>
        <v>0</v>
      </c>
      <c r="X265" s="245">
        <f t="shared" si="103"/>
        <v>0</v>
      </c>
      <c r="Y265" s="246">
        <f t="shared" si="89"/>
        <v>0</v>
      </c>
      <c r="Z265" s="305" t="str">
        <f t="shared" si="101"/>
        <v/>
      </c>
    </row>
    <row r="266" spans="1:26" ht="15.75" customHeight="1">
      <c r="A266" s="243" t="str">
        <f>GLD!B285</f>
        <v>Warehouse/Fabric -5</v>
      </c>
      <c r="B266" s="418" t="str">
        <f>IF(OR(A266=0,LEFT(A266,2)="Mr",LEFT(A266,2)="Ms",LEFT(A266,3)="Sub",LEFT(A266,5)="Grand",RIGHT(A266,3)="by,"),"",IF(ISERROR(MATCH(A266,'Dept (不許動)'!$S:$S,0)),"NO",""))</f>
        <v/>
      </c>
      <c r="C266" s="243" t="str">
        <f>IF(A266=0,"",IF(ISNA(VLOOKUP(A266,'Dept (不許動)'!$S:$V,2,0)),"",VLOOKUP(A266,'Dept (不許動)'!$S:$V,2,0)))</f>
        <v>IDL</v>
      </c>
      <c r="D266" s="243" t="str">
        <f>IF(A266=0,"",IF(ISNA(VLOOKUP(A266,'Dept (不許動)'!$S:$V,3,0)),"",VLOOKUP(A266,'Dept (不許動)'!$S:$V,3,0)))</f>
        <v>Warehouse</v>
      </c>
      <c r="E266" s="243">
        <f>IF(A266=0,"",IF(ISNA(VLOOKUP(A266,'Dept (不許動)'!$S:$V,4,0)),"",VLOOKUP(A266,'Dept (不許動)'!$S:$V,4,0)))</f>
        <v>0</v>
      </c>
      <c r="F266" s="244">
        <f>GLD!$BC285</f>
        <v>12</v>
      </c>
      <c r="G266" s="244">
        <f>GLD!$AT285</f>
        <v>0</v>
      </c>
      <c r="H266" s="244">
        <f>GLD!$AV285</f>
        <v>0</v>
      </c>
      <c r="I266" s="243" t="str">
        <f>IF($D266="Embordiary","GLD6",IF(ISNA(VLOOKUP(A266,'GLD分攤(Chad)'!$B$2:$E$572,3,0)),"",(VLOOKUP(A266,'GLD分攤(Chad)'!$B$9:$E$572,3,0))))</f>
        <v>GLD5</v>
      </c>
      <c r="J266" s="245">
        <f t="shared" si="91"/>
        <v>0</v>
      </c>
      <c r="K266" s="245">
        <f t="shared" si="92"/>
        <v>0</v>
      </c>
      <c r="L266" s="245">
        <f t="shared" si="90"/>
        <v>0</v>
      </c>
      <c r="M266" s="245">
        <f t="shared" si="93"/>
        <v>0</v>
      </c>
      <c r="N266" s="245">
        <f t="shared" si="94"/>
        <v>0</v>
      </c>
      <c r="O266" s="245">
        <f t="shared" si="102"/>
        <v>0</v>
      </c>
      <c r="P266" s="245">
        <f t="shared" si="95"/>
        <v>0</v>
      </c>
      <c r="Q266" s="245">
        <f t="shared" si="96"/>
        <v>0</v>
      </c>
      <c r="R266" s="245">
        <f t="shared" si="104"/>
        <v>0</v>
      </c>
      <c r="S266" s="245">
        <f t="shared" si="97"/>
        <v>12</v>
      </c>
      <c r="T266" s="245">
        <f t="shared" si="98"/>
        <v>0</v>
      </c>
      <c r="U266" s="245">
        <f t="shared" si="105"/>
        <v>0</v>
      </c>
      <c r="V266" s="245">
        <f t="shared" si="99"/>
        <v>0</v>
      </c>
      <c r="W266" s="245">
        <f t="shared" si="100"/>
        <v>0</v>
      </c>
      <c r="X266" s="245">
        <f t="shared" si="103"/>
        <v>0</v>
      </c>
      <c r="Y266" s="246">
        <f t="shared" si="89"/>
        <v>0</v>
      </c>
      <c r="Z266" s="305" t="str">
        <f t="shared" si="101"/>
        <v/>
      </c>
    </row>
    <row r="267" spans="1:26" ht="15.75" customHeight="1">
      <c r="A267" s="243" t="str">
        <f>GLD!B286</f>
        <v>Warehouse/Sewing Accessories 5</v>
      </c>
      <c r="B267" s="418" t="str">
        <f>IF(OR(A267=0,LEFT(A267,2)="Mr",LEFT(A267,2)="Ms",LEFT(A267,3)="Sub",LEFT(A267,5)="Grand",RIGHT(A267,3)="by,"),"",IF(ISERROR(MATCH(A267,'Dept (不許動)'!$S:$S,0)),"NO",""))</f>
        <v/>
      </c>
      <c r="C267" s="243" t="str">
        <f>IF(A267=0,"",IF(ISNA(VLOOKUP(A267,'Dept (不許動)'!$S:$V,2,0)),"",VLOOKUP(A267,'Dept (不許動)'!$S:$V,2,0)))</f>
        <v>IDL</v>
      </c>
      <c r="D267" s="243" t="str">
        <f>IF(A267=0,"",IF(ISNA(VLOOKUP(A267,'Dept (不許動)'!$S:$V,3,0)),"",VLOOKUP(A267,'Dept (不許動)'!$S:$V,3,0)))</f>
        <v>Warehouse</v>
      </c>
      <c r="E267" s="243">
        <f>IF(A267=0,"",IF(ISNA(VLOOKUP(A267,'Dept (不許動)'!$S:$V,4,0)),"",VLOOKUP(A267,'Dept (不許動)'!$S:$V,4,0)))</f>
        <v>0</v>
      </c>
      <c r="F267" s="244">
        <f>GLD!$BC286</f>
        <v>8</v>
      </c>
      <c r="G267" s="244">
        <f>GLD!$AT286</f>
        <v>0</v>
      </c>
      <c r="H267" s="244">
        <f>GLD!$AV286</f>
        <v>0</v>
      </c>
      <c r="I267" s="243" t="str">
        <f>IF($D267="Embordiary","GLD6",IF(ISNA(VLOOKUP(A267,'GLD分攤(Chad)'!$B$2:$E$572,3,0)),"",(VLOOKUP(A267,'GLD分攤(Chad)'!$B$9:$E$572,3,0))))</f>
        <v>GLD5</v>
      </c>
      <c r="J267" s="245">
        <f t="shared" si="91"/>
        <v>0</v>
      </c>
      <c r="K267" s="245">
        <f t="shared" si="92"/>
        <v>0</v>
      </c>
      <c r="L267" s="245">
        <f t="shared" si="90"/>
        <v>0</v>
      </c>
      <c r="M267" s="245">
        <f t="shared" si="93"/>
        <v>0</v>
      </c>
      <c r="N267" s="245">
        <f t="shared" si="94"/>
        <v>0</v>
      </c>
      <c r="O267" s="245">
        <f t="shared" si="102"/>
        <v>0</v>
      </c>
      <c r="P267" s="245">
        <f t="shared" si="95"/>
        <v>0</v>
      </c>
      <c r="Q267" s="245">
        <f t="shared" si="96"/>
        <v>0</v>
      </c>
      <c r="R267" s="245">
        <f t="shared" si="104"/>
        <v>0</v>
      </c>
      <c r="S267" s="245">
        <f t="shared" si="97"/>
        <v>8</v>
      </c>
      <c r="T267" s="245">
        <f t="shared" si="98"/>
        <v>0</v>
      </c>
      <c r="U267" s="245">
        <f t="shared" si="105"/>
        <v>0</v>
      </c>
      <c r="V267" s="245">
        <f t="shared" si="99"/>
        <v>0</v>
      </c>
      <c r="W267" s="245">
        <f t="shared" si="100"/>
        <v>0</v>
      </c>
      <c r="X267" s="245">
        <f t="shared" si="103"/>
        <v>0</v>
      </c>
      <c r="Y267" s="246">
        <f t="shared" si="89"/>
        <v>0</v>
      </c>
      <c r="Z267" s="305" t="str">
        <f t="shared" si="101"/>
        <v/>
      </c>
    </row>
    <row r="268" spans="1:26" ht="15.75" customHeight="1">
      <c r="A268" s="243" t="str">
        <f>GLD!B287</f>
        <v>Warehouse/Staff 6</v>
      </c>
      <c r="B268" s="418" t="str">
        <f>IF(OR(A268=0,LEFT(A268,2)="Mr",LEFT(A268,2)="Ms",LEFT(A268,3)="Sub",LEFT(A268,5)="Grand",RIGHT(A268,3)="by,"),"",IF(ISERROR(MATCH(A268,'Dept (不許動)'!$S:$S,0)),"NO",""))</f>
        <v/>
      </c>
      <c r="C268" s="243" t="str">
        <f>IF(A268=0,"",IF(ISNA(VLOOKUP(A268,'Dept (不許動)'!$S:$V,2,0)),"",VLOOKUP(A268,'Dept (不許動)'!$S:$V,2,0)))</f>
        <v>IDL</v>
      </c>
      <c r="D268" s="243" t="str">
        <f>IF(A268=0,"",IF(ISNA(VLOOKUP(A268,'Dept (不許動)'!$S:$V,3,0)),"",VLOOKUP(A268,'Dept (不許動)'!$S:$V,3,0)))</f>
        <v>Warehouse</v>
      </c>
      <c r="E268" s="243">
        <f>IF(A268=0,"",IF(ISNA(VLOOKUP(A268,'Dept (不許動)'!$S:$V,4,0)),"",VLOOKUP(A268,'Dept (不許動)'!$S:$V,4,0)))</f>
        <v>0</v>
      </c>
      <c r="F268" s="244">
        <f>GLD!$BC287</f>
        <v>2</v>
      </c>
      <c r="G268" s="244">
        <f>GLD!$AT287</f>
        <v>0</v>
      </c>
      <c r="H268" s="244">
        <f>GLD!$AV287</f>
        <v>0</v>
      </c>
      <c r="I268" s="243" t="str">
        <f>IF($D268="Embordiary","GLD6",IF(ISNA(VLOOKUP(A268,'GLD分攤(Chad)'!$B$2:$E$572,3,0)),"",(VLOOKUP(A268,'GLD分攤(Chad)'!$B$9:$E$572,3,0))))</f>
        <v>GLD6</v>
      </c>
      <c r="J268" s="245">
        <f t="shared" si="91"/>
        <v>0</v>
      </c>
      <c r="K268" s="245">
        <f t="shared" si="92"/>
        <v>0</v>
      </c>
      <c r="L268" s="245">
        <f t="shared" si="90"/>
        <v>0</v>
      </c>
      <c r="M268" s="245">
        <f t="shared" si="93"/>
        <v>0</v>
      </c>
      <c r="N268" s="245">
        <f t="shared" si="94"/>
        <v>0</v>
      </c>
      <c r="O268" s="245">
        <f t="shared" si="102"/>
        <v>0</v>
      </c>
      <c r="P268" s="245">
        <f t="shared" si="95"/>
        <v>0</v>
      </c>
      <c r="Q268" s="245">
        <f t="shared" si="96"/>
        <v>0</v>
      </c>
      <c r="R268" s="245">
        <f t="shared" si="104"/>
        <v>0</v>
      </c>
      <c r="S268" s="245">
        <f t="shared" si="97"/>
        <v>0</v>
      </c>
      <c r="T268" s="245">
        <f t="shared" si="98"/>
        <v>0</v>
      </c>
      <c r="U268" s="245">
        <f t="shared" si="105"/>
        <v>0</v>
      </c>
      <c r="V268" s="245">
        <f t="shared" si="99"/>
        <v>2</v>
      </c>
      <c r="W268" s="245">
        <f t="shared" si="100"/>
        <v>0</v>
      </c>
      <c r="X268" s="245">
        <f t="shared" si="103"/>
        <v>0</v>
      </c>
      <c r="Y268" s="246">
        <f t="shared" si="89"/>
        <v>0</v>
      </c>
      <c r="Z268" s="305" t="str">
        <f t="shared" si="101"/>
        <v/>
      </c>
    </row>
    <row r="269" spans="1:26" ht="15.75" customHeight="1">
      <c r="A269" s="243" t="str">
        <f>GLD!B288</f>
        <v>Warehouse/Fabric -6</v>
      </c>
      <c r="B269" s="418" t="str">
        <f>IF(OR(A269=0,LEFT(A269,2)="Mr",LEFT(A269,2)="Ms",LEFT(A269,3)="Sub",LEFT(A269,5)="Grand",RIGHT(A269,3)="by,"),"",IF(ISERROR(MATCH(A269,'Dept (不許動)'!$S:$S,0)),"NO",""))</f>
        <v/>
      </c>
      <c r="C269" s="243" t="str">
        <f>IF(A269=0,"",IF(ISNA(VLOOKUP(A269,'Dept (不許動)'!$S:$V,2,0)),"",VLOOKUP(A269,'Dept (不許動)'!$S:$V,2,0)))</f>
        <v>IDL</v>
      </c>
      <c r="D269" s="243" t="str">
        <f>IF(A269=0,"",IF(ISNA(VLOOKUP(A269,'Dept (不許動)'!$S:$V,3,0)),"",VLOOKUP(A269,'Dept (不許動)'!$S:$V,3,0)))</f>
        <v>Warehouse</v>
      </c>
      <c r="E269" s="243">
        <f>IF(A269=0,"",IF(ISNA(VLOOKUP(A269,'Dept (不許動)'!$S:$V,4,0)),"",VLOOKUP(A269,'Dept (不許動)'!$S:$V,4,0)))</f>
        <v>0</v>
      </c>
      <c r="F269" s="244">
        <f>GLD!$BC288</f>
        <v>8</v>
      </c>
      <c r="G269" s="244">
        <f>GLD!$AT288</f>
        <v>0</v>
      </c>
      <c r="H269" s="244">
        <f>GLD!$AV288</f>
        <v>0</v>
      </c>
      <c r="I269" s="243" t="str">
        <f>IF($D269="Embordiary","GLD6",IF(ISNA(VLOOKUP(A269,'GLD分攤(Chad)'!$B$2:$E$572,3,0)),"",(VLOOKUP(A269,'GLD分攤(Chad)'!$B$9:$E$572,3,0))))</f>
        <v>GLD6</v>
      </c>
      <c r="J269" s="245">
        <f t="shared" si="91"/>
        <v>0</v>
      </c>
      <c r="K269" s="245">
        <f t="shared" si="92"/>
        <v>0</v>
      </c>
      <c r="L269" s="245">
        <f t="shared" si="90"/>
        <v>0</v>
      </c>
      <c r="M269" s="245">
        <f t="shared" si="93"/>
        <v>0</v>
      </c>
      <c r="N269" s="245">
        <f t="shared" si="94"/>
        <v>0</v>
      </c>
      <c r="O269" s="245">
        <f t="shared" si="102"/>
        <v>0</v>
      </c>
      <c r="P269" s="245">
        <f t="shared" si="95"/>
        <v>0</v>
      </c>
      <c r="Q269" s="245">
        <f t="shared" si="96"/>
        <v>0</v>
      </c>
      <c r="R269" s="245">
        <f t="shared" si="104"/>
        <v>0</v>
      </c>
      <c r="S269" s="245">
        <f t="shared" si="97"/>
        <v>0</v>
      </c>
      <c r="T269" s="245">
        <f t="shared" si="98"/>
        <v>0</v>
      </c>
      <c r="U269" s="245">
        <f t="shared" si="105"/>
        <v>0</v>
      </c>
      <c r="V269" s="245">
        <f t="shared" si="99"/>
        <v>8</v>
      </c>
      <c r="W269" s="245">
        <f t="shared" si="100"/>
        <v>0</v>
      </c>
      <c r="X269" s="245">
        <f t="shared" si="103"/>
        <v>0</v>
      </c>
      <c r="Y269" s="246">
        <f t="shared" si="89"/>
        <v>0</v>
      </c>
      <c r="Z269" s="305" t="str">
        <f t="shared" si="101"/>
        <v/>
      </c>
    </row>
    <row r="270" spans="1:26" ht="15.75" customHeight="1">
      <c r="A270" s="243" t="str">
        <f>GLD!B289</f>
        <v>Warehouse/Sewing Accessories 6</v>
      </c>
      <c r="B270" s="418" t="str">
        <f>IF(OR(A270=0,LEFT(A270,2)="Mr",LEFT(A270,2)="Ms",LEFT(A270,3)="Sub",LEFT(A270,5)="Grand",RIGHT(A270,3)="by,"),"",IF(ISERROR(MATCH(A270,'Dept (不許動)'!$S:$S,0)),"NO",""))</f>
        <v/>
      </c>
      <c r="C270" s="243" t="str">
        <f>IF(A270=0,"",IF(ISNA(VLOOKUP(A270,'Dept (不許動)'!$S:$V,2,0)),"",VLOOKUP(A270,'Dept (不許動)'!$S:$V,2,0)))</f>
        <v>IDL</v>
      </c>
      <c r="D270" s="243" t="str">
        <f>IF(A270=0,"",IF(ISNA(VLOOKUP(A270,'Dept (不許動)'!$S:$V,3,0)),"",VLOOKUP(A270,'Dept (不許動)'!$S:$V,3,0)))</f>
        <v>Warehouse</v>
      </c>
      <c r="E270" s="243">
        <f>IF(A270=0,"",IF(ISNA(VLOOKUP(A270,'Dept (不許動)'!$S:$V,4,0)),"",VLOOKUP(A270,'Dept (不許動)'!$S:$V,4,0)))</f>
        <v>0</v>
      </c>
      <c r="F270" s="244">
        <f>GLD!$BC289</f>
        <v>17</v>
      </c>
      <c r="G270" s="244">
        <f>GLD!$AT289</f>
        <v>0</v>
      </c>
      <c r="H270" s="244">
        <f>GLD!$AV289</f>
        <v>0</v>
      </c>
      <c r="I270" s="243" t="str">
        <f>IF($D270="Embordiary","GLD6",IF(ISNA(VLOOKUP(A270,'GLD分攤(Chad)'!$B$2:$E$572,3,0)),"",(VLOOKUP(A270,'GLD分攤(Chad)'!$B$9:$E$572,3,0))))</f>
        <v>GLD6</v>
      </c>
      <c r="J270" s="245">
        <f t="shared" si="91"/>
        <v>0</v>
      </c>
      <c r="K270" s="245">
        <f t="shared" si="92"/>
        <v>0</v>
      </c>
      <c r="L270" s="245">
        <f t="shared" si="90"/>
        <v>0</v>
      </c>
      <c r="M270" s="245">
        <f t="shared" si="93"/>
        <v>0</v>
      </c>
      <c r="N270" s="245">
        <f t="shared" si="94"/>
        <v>0</v>
      </c>
      <c r="O270" s="245">
        <f t="shared" si="102"/>
        <v>0</v>
      </c>
      <c r="P270" s="245">
        <f t="shared" si="95"/>
        <v>0</v>
      </c>
      <c r="Q270" s="245">
        <f t="shared" si="96"/>
        <v>0</v>
      </c>
      <c r="R270" s="245">
        <f t="shared" si="104"/>
        <v>0</v>
      </c>
      <c r="S270" s="245">
        <f t="shared" si="97"/>
        <v>0</v>
      </c>
      <c r="T270" s="245">
        <f t="shared" si="98"/>
        <v>0</v>
      </c>
      <c r="U270" s="245">
        <f t="shared" si="105"/>
        <v>0</v>
      </c>
      <c r="V270" s="245">
        <f t="shared" si="99"/>
        <v>17</v>
      </c>
      <c r="W270" s="245">
        <f t="shared" si="100"/>
        <v>0</v>
      </c>
      <c r="X270" s="245">
        <f t="shared" si="103"/>
        <v>0</v>
      </c>
      <c r="Y270" s="246">
        <f t="shared" si="89"/>
        <v>0</v>
      </c>
      <c r="Z270" s="305" t="str">
        <f t="shared" si="101"/>
        <v/>
      </c>
    </row>
    <row r="271" spans="1:26" ht="15.75" customHeight="1">
      <c r="A271" s="243" t="str">
        <f>GLD!B290</f>
        <v>QC-QA</v>
      </c>
      <c r="B271" s="418" t="str">
        <f>IF(OR(A271=0,LEFT(A271,2)="Mr",LEFT(A271,2)="Ms",LEFT(A271,3)="Sub",LEFT(A271,5)="Grand",RIGHT(A271,3)="by,"),"",IF(ISERROR(MATCH(A271,'Dept (不許動)'!$S:$S,0)),"NO",""))</f>
        <v/>
      </c>
      <c r="C271" s="243" t="str">
        <f>IF(A271=0,"",IF(ISNA(VLOOKUP(A271,'Dept (不許動)'!$S:$V,2,0)),"",VLOOKUP(A271,'Dept (不許動)'!$S:$V,2,0)))</f>
        <v>IDL</v>
      </c>
      <c r="D271" s="243" t="str">
        <f>IF(A271=0,"",IF(ISNA(VLOOKUP(A271,'Dept (不許動)'!$S:$V,3,0)),"",VLOOKUP(A271,'Dept (不許動)'!$S:$V,3,0)))</f>
        <v>QC</v>
      </c>
      <c r="E271" s="243">
        <f>IF(A271=0,"",IF(ISNA(VLOOKUP(A271,'Dept (不許動)'!$S:$V,4,0)),"",VLOOKUP(A271,'Dept (不許動)'!$S:$V,4,0)))</f>
        <v>0</v>
      </c>
      <c r="F271" s="244">
        <f>GLD!$BC290</f>
        <v>1</v>
      </c>
      <c r="G271" s="244">
        <f>GLD!$AT290</f>
        <v>0</v>
      </c>
      <c r="H271" s="244">
        <f>GLD!$AV290</f>
        <v>0</v>
      </c>
      <c r="I271" s="243" t="str">
        <f>IF($D271="Embordiary","GLD6",IF(ISNA(VLOOKUP(A271,'GLD分攤(Chad)'!$B$2:$E$572,3,0)),"",(VLOOKUP(A271,'GLD分攤(Chad)'!$B$9:$E$572,3,0))))</f>
        <v>GLD1</v>
      </c>
      <c r="J271" s="245">
        <f t="shared" si="91"/>
        <v>1</v>
      </c>
      <c r="K271" s="245">
        <f t="shared" si="92"/>
        <v>0</v>
      </c>
      <c r="L271" s="245">
        <f t="shared" si="90"/>
        <v>0</v>
      </c>
      <c r="M271" s="245">
        <f t="shared" si="93"/>
        <v>0</v>
      </c>
      <c r="N271" s="245">
        <f t="shared" si="94"/>
        <v>0</v>
      </c>
      <c r="O271" s="245">
        <f t="shared" si="102"/>
        <v>0</v>
      </c>
      <c r="P271" s="245">
        <f t="shared" si="95"/>
        <v>0</v>
      </c>
      <c r="Q271" s="245">
        <f t="shared" si="96"/>
        <v>0</v>
      </c>
      <c r="R271" s="245">
        <f t="shared" si="104"/>
        <v>0</v>
      </c>
      <c r="S271" s="245">
        <f t="shared" si="97"/>
        <v>0</v>
      </c>
      <c r="T271" s="245">
        <f t="shared" si="98"/>
        <v>0</v>
      </c>
      <c r="U271" s="245">
        <f t="shared" si="105"/>
        <v>0</v>
      </c>
      <c r="V271" s="245">
        <f t="shared" si="99"/>
        <v>0</v>
      </c>
      <c r="W271" s="245">
        <f t="shared" si="100"/>
        <v>0</v>
      </c>
      <c r="X271" s="245">
        <f t="shared" si="103"/>
        <v>0</v>
      </c>
      <c r="Y271" s="246">
        <f t="shared" si="89"/>
        <v>0</v>
      </c>
      <c r="Z271" s="305" t="str">
        <f t="shared" si="101"/>
        <v/>
      </c>
    </row>
    <row r="272" spans="1:26" ht="15.75" customHeight="1">
      <c r="A272" s="243" t="str">
        <f>GLD!B291</f>
        <v>QC-Sewing</v>
      </c>
      <c r="B272" s="418" t="str">
        <f>IF(OR(A272=0,LEFT(A272,2)="Mr",LEFT(A272,2)="Ms",LEFT(A272,3)="Sub",LEFT(A272,5)="Grand",RIGHT(A272,3)="by,"),"",IF(ISERROR(MATCH(A272,'Dept (不許動)'!$S:$S,0)),"NO",""))</f>
        <v/>
      </c>
      <c r="C272" s="243" t="str">
        <f>IF(A272=0,"",IF(ISNA(VLOOKUP(A272,'Dept (不許動)'!$S:$V,2,0)),"",VLOOKUP(A272,'Dept (不許動)'!$S:$V,2,0)))</f>
        <v>IDL</v>
      </c>
      <c r="D272" s="243" t="str">
        <f>IF(A272=0,"",IF(ISNA(VLOOKUP(A272,'Dept (不許動)'!$S:$V,3,0)),"",VLOOKUP(A272,'Dept (不許動)'!$S:$V,3,0)))</f>
        <v>QC</v>
      </c>
      <c r="E272" s="243">
        <f>IF(A272=0,"",IF(ISNA(VLOOKUP(A272,'Dept (不許動)'!$S:$V,4,0)),"",VLOOKUP(A272,'Dept (不許動)'!$S:$V,4,0)))</f>
        <v>0</v>
      </c>
      <c r="F272" s="244">
        <f>GLD!$BC291</f>
        <v>167</v>
      </c>
      <c r="G272" s="244">
        <f>GLD!$AT291</f>
        <v>0</v>
      </c>
      <c r="H272" s="244">
        <f>GLD!$AV291</f>
        <v>0</v>
      </c>
      <c r="I272" s="243" t="str">
        <f>IF($D272="Embordiary","GLD6",IF(ISNA(VLOOKUP(A272,'GLD分攤(Chad)'!$B$2:$E$572,3,0)),"",(VLOOKUP(A272,'GLD分攤(Chad)'!$B$9:$E$572,3,0))))</f>
        <v>GLD1</v>
      </c>
      <c r="J272" s="245">
        <f t="shared" si="91"/>
        <v>167</v>
      </c>
      <c r="K272" s="245">
        <f t="shared" si="92"/>
        <v>0</v>
      </c>
      <c r="L272" s="245">
        <f t="shared" si="90"/>
        <v>0</v>
      </c>
      <c r="M272" s="245">
        <f t="shared" si="93"/>
        <v>0</v>
      </c>
      <c r="N272" s="245">
        <f t="shared" si="94"/>
        <v>0</v>
      </c>
      <c r="O272" s="245">
        <f t="shared" si="102"/>
        <v>0</v>
      </c>
      <c r="P272" s="245">
        <f t="shared" si="95"/>
        <v>0</v>
      </c>
      <c r="Q272" s="245">
        <f t="shared" si="96"/>
        <v>0</v>
      </c>
      <c r="R272" s="245">
        <f t="shared" si="104"/>
        <v>0</v>
      </c>
      <c r="S272" s="245">
        <f t="shared" si="97"/>
        <v>0</v>
      </c>
      <c r="T272" s="245">
        <f t="shared" si="98"/>
        <v>0</v>
      </c>
      <c r="U272" s="245">
        <f t="shared" si="105"/>
        <v>0</v>
      </c>
      <c r="V272" s="245">
        <f t="shared" si="99"/>
        <v>0</v>
      </c>
      <c r="W272" s="245">
        <f t="shared" si="100"/>
        <v>0</v>
      </c>
      <c r="X272" s="245">
        <f t="shared" si="103"/>
        <v>0</v>
      </c>
      <c r="Y272" s="246">
        <f t="shared" si="89"/>
        <v>0</v>
      </c>
      <c r="Z272" s="305" t="str">
        <f t="shared" si="101"/>
        <v/>
      </c>
    </row>
    <row r="273" spans="1:26" ht="15.75" customHeight="1">
      <c r="A273" s="243" t="str">
        <f>GLD!B292</f>
        <v>QC-Finishing</v>
      </c>
      <c r="B273" s="418" t="str">
        <f>IF(OR(A273=0,LEFT(A273,2)="Mr",LEFT(A273,2)="Ms",LEFT(A273,3)="Sub",LEFT(A273,5)="Grand",RIGHT(A273,3)="by,"),"",IF(ISERROR(MATCH(A273,'Dept (不許動)'!$S:$S,0)),"NO",""))</f>
        <v/>
      </c>
      <c r="C273" s="243" t="str">
        <f>IF(A273=0,"",IF(ISNA(VLOOKUP(A273,'Dept (不許動)'!$S:$V,2,0)),"",VLOOKUP(A273,'Dept (不許動)'!$S:$V,2,0)))</f>
        <v>IDL</v>
      </c>
      <c r="D273" s="243" t="str">
        <f>IF(A273=0,"",IF(ISNA(VLOOKUP(A273,'Dept (不許動)'!$S:$V,3,0)),"",VLOOKUP(A273,'Dept (不許動)'!$S:$V,3,0)))</f>
        <v>QC</v>
      </c>
      <c r="E273" s="243">
        <f>IF(A273=0,"",IF(ISNA(VLOOKUP(A273,'Dept (不許動)'!$S:$V,4,0)),"",VLOOKUP(A273,'Dept (不許動)'!$S:$V,4,0)))</f>
        <v>0</v>
      </c>
      <c r="F273" s="244">
        <f>GLD!$BC292</f>
        <v>28</v>
      </c>
      <c r="G273" s="244">
        <f>GLD!$AT292</f>
        <v>0</v>
      </c>
      <c r="H273" s="244">
        <f>GLD!$AV292</f>
        <v>0</v>
      </c>
      <c r="I273" s="243" t="str">
        <f>IF($D273="Embordiary","GLD6",IF(ISNA(VLOOKUP(A273,'GLD分攤(Chad)'!$B$2:$E$572,3,0)),"",(VLOOKUP(A273,'GLD分攤(Chad)'!$B$9:$E$572,3,0))))</f>
        <v>GLD1</v>
      </c>
      <c r="J273" s="245">
        <f t="shared" si="91"/>
        <v>28</v>
      </c>
      <c r="K273" s="245">
        <f t="shared" si="92"/>
        <v>0</v>
      </c>
      <c r="L273" s="245">
        <f t="shared" si="90"/>
        <v>0</v>
      </c>
      <c r="M273" s="245">
        <f t="shared" si="93"/>
        <v>0</v>
      </c>
      <c r="N273" s="245">
        <f t="shared" si="94"/>
        <v>0</v>
      </c>
      <c r="O273" s="245">
        <f t="shared" si="102"/>
        <v>0</v>
      </c>
      <c r="P273" s="245">
        <f t="shared" si="95"/>
        <v>0</v>
      </c>
      <c r="Q273" s="245">
        <f t="shared" si="96"/>
        <v>0</v>
      </c>
      <c r="R273" s="245">
        <f t="shared" si="104"/>
        <v>0</v>
      </c>
      <c r="S273" s="245">
        <f t="shared" si="97"/>
        <v>0</v>
      </c>
      <c r="T273" s="245">
        <f t="shared" si="98"/>
        <v>0</v>
      </c>
      <c r="U273" s="245">
        <f t="shared" si="105"/>
        <v>0</v>
      </c>
      <c r="V273" s="245">
        <f t="shared" si="99"/>
        <v>0</v>
      </c>
      <c r="W273" s="245">
        <f t="shared" si="100"/>
        <v>0</v>
      </c>
      <c r="X273" s="245">
        <f t="shared" si="103"/>
        <v>0</v>
      </c>
      <c r="Y273" s="246">
        <f t="shared" si="89"/>
        <v>0</v>
      </c>
      <c r="Z273" s="305" t="str">
        <f t="shared" si="101"/>
        <v/>
      </c>
    </row>
    <row r="274" spans="1:26" ht="15.75" customHeight="1">
      <c r="A274" s="243" t="str">
        <f>GLD!B293</f>
        <v>QC-Others</v>
      </c>
      <c r="B274" s="418" t="str">
        <f>IF(OR(A274=0,LEFT(A274,2)="Mr",LEFT(A274,2)="Ms",LEFT(A274,3)="Sub",LEFT(A274,5)="Grand",RIGHT(A274,3)="by,"),"",IF(ISERROR(MATCH(A274,'Dept (不許動)'!$S:$S,0)),"NO",""))</f>
        <v/>
      </c>
      <c r="C274" s="243" t="str">
        <f>IF(A274=0,"",IF(ISNA(VLOOKUP(A274,'Dept (不許動)'!$S:$V,2,0)),"",VLOOKUP(A274,'Dept (不許動)'!$S:$V,2,0)))</f>
        <v>IDL</v>
      </c>
      <c r="D274" s="243" t="str">
        <f>IF(A274=0,"",IF(ISNA(VLOOKUP(A274,'Dept (不許動)'!$S:$V,3,0)),"",VLOOKUP(A274,'Dept (不許動)'!$S:$V,3,0)))</f>
        <v>QC</v>
      </c>
      <c r="E274" s="243">
        <f>IF(A274=0,"",IF(ISNA(VLOOKUP(A274,'Dept (不許動)'!$S:$V,4,0)),"",VLOOKUP(A274,'Dept (不許動)'!$S:$V,4,0)))</f>
        <v>0</v>
      </c>
      <c r="F274" s="244">
        <f>GLD!$BC293</f>
        <v>66</v>
      </c>
      <c r="G274" s="244">
        <f>GLD!$AT293</f>
        <v>0</v>
      </c>
      <c r="H274" s="244">
        <f>GLD!$AV293</f>
        <v>0</v>
      </c>
      <c r="I274" s="243" t="str">
        <f>IF($D274="Embordiary","GLD6",IF(ISNA(VLOOKUP(A274,'GLD分攤(Chad)'!$B$2:$E$572,3,0)),"",(VLOOKUP(A274,'GLD分攤(Chad)'!$B$9:$E$572,3,0))))</f>
        <v>GLD1</v>
      </c>
      <c r="J274" s="245">
        <f t="shared" si="91"/>
        <v>66</v>
      </c>
      <c r="K274" s="245">
        <f t="shared" si="92"/>
        <v>0</v>
      </c>
      <c r="L274" s="245">
        <f t="shared" si="90"/>
        <v>0</v>
      </c>
      <c r="M274" s="245">
        <f t="shared" si="93"/>
        <v>0</v>
      </c>
      <c r="N274" s="245">
        <f t="shared" si="94"/>
        <v>0</v>
      </c>
      <c r="O274" s="245">
        <f t="shared" si="102"/>
        <v>0</v>
      </c>
      <c r="P274" s="245">
        <f t="shared" si="95"/>
        <v>0</v>
      </c>
      <c r="Q274" s="245">
        <f t="shared" si="96"/>
        <v>0</v>
      </c>
      <c r="R274" s="245">
        <f t="shared" si="104"/>
        <v>0</v>
      </c>
      <c r="S274" s="245">
        <f t="shared" si="97"/>
        <v>0</v>
      </c>
      <c r="T274" s="245">
        <f t="shared" si="98"/>
        <v>0</v>
      </c>
      <c r="U274" s="245">
        <f t="shared" si="105"/>
        <v>0</v>
      </c>
      <c r="V274" s="245">
        <f t="shared" si="99"/>
        <v>0</v>
      </c>
      <c r="W274" s="245">
        <f t="shared" si="100"/>
        <v>0</v>
      </c>
      <c r="X274" s="245">
        <f t="shared" si="103"/>
        <v>0</v>
      </c>
      <c r="Y274" s="246">
        <f t="shared" si="89"/>
        <v>0</v>
      </c>
      <c r="Z274" s="305" t="str">
        <f t="shared" si="101"/>
        <v/>
      </c>
    </row>
    <row r="275" spans="1:26" ht="15.75" customHeight="1">
      <c r="A275" s="243" t="str">
        <f>GLD!B294</f>
        <v>QC- GU</v>
      </c>
      <c r="B275" s="418" t="str">
        <f>IF(OR(A275=0,LEFT(A275,2)="Mr",LEFT(A275,2)="Ms",LEFT(A275,3)="Sub",LEFT(A275,5)="Grand",RIGHT(A275,3)="by,"),"",IF(ISERROR(MATCH(A275,'Dept (不許動)'!$S:$S,0)),"NO",""))</f>
        <v/>
      </c>
      <c r="C275" s="243" t="str">
        <f>IF(A275=0,"",IF(ISNA(VLOOKUP(A275,'Dept (不許動)'!$S:$V,2,0)),"",VLOOKUP(A275,'Dept (不許動)'!$S:$V,2,0)))</f>
        <v>IDL</v>
      </c>
      <c r="D275" s="243" t="str">
        <f>IF(A275=0,"",IF(ISNA(VLOOKUP(A275,'Dept (不許動)'!$S:$V,3,0)),"",VLOOKUP(A275,'Dept (不許動)'!$S:$V,3,0)))</f>
        <v>QC</v>
      </c>
      <c r="E275" s="243">
        <f>IF(A275=0,"",IF(ISNA(VLOOKUP(A275,'Dept (不許動)'!$S:$V,4,0)),"",VLOOKUP(A275,'Dept (不許動)'!$S:$V,4,0)))</f>
        <v>0</v>
      </c>
      <c r="F275" s="244">
        <f>GLD!$BC294</f>
        <v>30</v>
      </c>
      <c r="G275" s="244">
        <f>GLD!$AT294</f>
        <v>0</v>
      </c>
      <c r="H275" s="244">
        <f>GLD!$AV294</f>
        <v>0</v>
      </c>
      <c r="I275" s="243" t="str">
        <f>IF($D275="Embordiary","GLD6",IF(ISNA(VLOOKUP(A275,'GLD分攤(Chad)'!$B$2:$E$572,3,0)),"",(VLOOKUP(A275,'GLD分攤(Chad)'!$B$9:$E$572,3,0))))</f>
        <v>GLD1</v>
      </c>
      <c r="J275" s="245">
        <f t="shared" si="91"/>
        <v>30</v>
      </c>
      <c r="K275" s="245">
        <f t="shared" si="92"/>
        <v>0</v>
      </c>
      <c r="L275" s="245">
        <f t="shared" si="90"/>
        <v>0</v>
      </c>
      <c r="M275" s="245">
        <f t="shared" si="93"/>
        <v>0</v>
      </c>
      <c r="N275" s="245">
        <f t="shared" si="94"/>
        <v>0</v>
      </c>
      <c r="O275" s="245">
        <f t="shared" si="102"/>
        <v>0</v>
      </c>
      <c r="P275" s="245">
        <f t="shared" si="95"/>
        <v>0</v>
      </c>
      <c r="Q275" s="245">
        <f t="shared" si="96"/>
        <v>0</v>
      </c>
      <c r="R275" s="245">
        <f t="shared" si="104"/>
        <v>0</v>
      </c>
      <c r="S275" s="245">
        <f t="shared" si="97"/>
        <v>0</v>
      </c>
      <c r="T275" s="245">
        <f t="shared" si="98"/>
        <v>0</v>
      </c>
      <c r="U275" s="245">
        <f t="shared" si="105"/>
        <v>0</v>
      </c>
      <c r="V275" s="245">
        <f t="shared" si="99"/>
        <v>0</v>
      </c>
      <c r="W275" s="245">
        <f t="shared" si="100"/>
        <v>0</v>
      </c>
      <c r="X275" s="245">
        <f t="shared" si="103"/>
        <v>0</v>
      </c>
      <c r="Y275" s="246">
        <f t="shared" si="89"/>
        <v>0</v>
      </c>
      <c r="Z275" s="305" t="str">
        <f t="shared" si="101"/>
        <v/>
      </c>
    </row>
    <row r="276" spans="1:26" ht="15.75" customHeight="1">
      <c r="A276" s="243" t="str">
        <f>GLD!B295</f>
        <v>QC-Cutting</v>
      </c>
      <c r="B276" s="418" t="str">
        <f>IF(OR(A276=0,LEFT(A276,2)="Mr",LEFT(A276,2)="Ms",LEFT(A276,3)="Sub",LEFT(A276,5)="Grand",RIGHT(A276,3)="by,"),"",IF(ISERROR(MATCH(A276,'Dept (不許動)'!$S:$S,0)),"NO",""))</f>
        <v/>
      </c>
      <c r="C276" s="243" t="str">
        <f>IF(A276=0,"",IF(ISNA(VLOOKUP(A276,'Dept (不許動)'!$S:$V,2,0)),"",VLOOKUP(A276,'Dept (不許動)'!$S:$V,2,0)))</f>
        <v>IDL</v>
      </c>
      <c r="D276" s="243" t="str">
        <f>IF(A276=0,"",IF(ISNA(VLOOKUP(A276,'Dept (不許動)'!$S:$V,3,0)),"",VLOOKUP(A276,'Dept (不許動)'!$S:$V,3,0)))</f>
        <v>QC</v>
      </c>
      <c r="E276" s="243">
        <f>IF(A276=0,"",IF(ISNA(VLOOKUP(A276,'Dept (不許動)'!$S:$V,4,0)),"",VLOOKUP(A276,'Dept (不許動)'!$S:$V,4,0)))</f>
        <v>0</v>
      </c>
      <c r="F276" s="244">
        <f>GLD!$BC295</f>
        <v>6</v>
      </c>
      <c r="G276" s="244">
        <f>GLD!$AT295</f>
        <v>0</v>
      </c>
      <c r="H276" s="244">
        <f>GLD!$AV295</f>
        <v>0</v>
      </c>
      <c r="I276" s="243" t="str">
        <f>IF($D276="Embordiary","GLD6",IF(ISNA(VLOOKUP(A276,'GLD分攤(Chad)'!$B$2:$E$572,3,0)),"",(VLOOKUP(A276,'GLD分攤(Chad)'!$B$9:$E$572,3,0))))</f>
        <v>GLD1</v>
      </c>
      <c r="J276" s="245">
        <f t="shared" si="91"/>
        <v>6</v>
      </c>
      <c r="K276" s="245">
        <f t="shared" si="92"/>
        <v>0</v>
      </c>
      <c r="L276" s="245">
        <f t="shared" si="90"/>
        <v>0</v>
      </c>
      <c r="M276" s="245">
        <f t="shared" si="93"/>
        <v>0</v>
      </c>
      <c r="N276" s="245">
        <f t="shared" si="94"/>
        <v>0</v>
      </c>
      <c r="O276" s="245">
        <f t="shared" si="102"/>
        <v>0</v>
      </c>
      <c r="P276" s="245">
        <f t="shared" si="95"/>
        <v>0</v>
      </c>
      <c r="Q276" s="245">
        <f t="shared" si="96"/>
        <v>0</v>
      </c>
      <c r="R276" s="245">
        <f t="shared" si="104"/>
        <v>0</v>
      </c>
      <c r="S276" s="245">
        <f t="shared" si="97"/>
        <v>0</v>
      </c>
      <c r="T276" s="245">
        <f t="shared" si="98"/>
        <v>0</v>
      </c>
      <c r="U276" s="245">
        <f t="shared" si="105"/>
        <v>0</v>
      </c>
      <c r="V276" s="245">
        <f t="shared" si="99"/>
        <v>0</v>
      </c>
      <c r="W276" s="245">
        <f t="shared" si="100"/>
        <v>0</v>
      </c>
      <c r="X276" s="245">
        <f t="shared" si="103"/>
        <v>0</v>
      </c>
      <c r="Y276" s="246">
        <f t="shared" si="89"/>
        <v>0</v>
      </c>
      <c r="Z276" s="305" t="str">
        <f t="shared" si="101"/>
        <v/>
      </c>
    </row>
    <row r="277" spans="1:26" ht="15.75" customHeight="1">
      <c r="A277" s="243" t="str">
        <f>GLD!B296</f>
        <v>QC-Auditor Benang</v>
      </c>
      <c r="B277" s="418" t="str">
        <f>IF(OR(A277=0,LEFT(A277,2)="Mr",LEFT(A277,2)="Ms",LEFT(A277,3)="Sub",LEFT(A277,5)="Grand",RIGHT(A277,3)="by,"),"",IF(ISERROR(MATCH(A277,'Dept (不許動)'!$S:$S,0)),"NO",""))</f>
        <v/>
      </c>
      <c r="C277" s="243" t="str">
        <f>IF(A277=0,"",IF(ISNA(VLOOKUP(A277,'Dept (不許動)'!$S:$V,2,0)),"",VLOOKUP(A277,'Dept (不許動)'!$S:$V,2,0)))</f>
        <v>IDL</v>
      </c>
      <c r="D277" s="243" t="str">
        <f>IF(A277=0,"",IF(ISNA(VLOOKUP(A277,'Dept (不許動)'!$S:$V,3,0)),"",VLOOKUP(A277,'Dept (不許動)'!$S:$V,3,0)))</f>
        <v>QC</v>
      </c>
      <c r="E277" s="243">
        <f>IF(A277=0,"",IF(ISNA(VLOOKUP(A277,'Dept (不許動)'!$S:$V,4,0)),"",VLOOKUP(A277,'Dept (不許動)'!$S:$V,4,0)))</f>
        <v>0</v>
      </c>
      <c r="F277" s="244">
        <f>GLD!$BC296</f>
        <v>0</v>
      </c>
      <c r="G277" s="244">
        <f>GLD!$AT296</f>
        <v>0</v>
      </c>
      <c r="H277" s="244">
        <f>GLD!$AV296</f>
        <v>0</v>
      </c>
      <c r="I277" s="243" t="str">
        <f>IF($D277="Embordiary","GLD6",IF(ISNA(VLOOKUP(A277,'GLD分攤(Chad)'!$B$2:$E$572,3,0)),"",(VLOOKUP(A277,'GLD分攤(Chad)'!$B$9:$E$572,3,0))))</f>
        <v>GLD1</v>
      </c>
      <c r="J277" s="245">
        <f t="shared" si="91"/>
        <v>0</v>
      </c>
      <c r="K277" s="245">
        <f t="shared" si="92"/>
        <v>0</v>
      </c>
      <c r="L277" s="245">
        <f t="shared" si="90"/>
        <v>0</v>
      </c>
      <c r="M277" s="245">
        <f t="shared" si="93"/>
        <v>0</v>
      </c>
      <c r="N277" s="245">
        <f t="shared" si="94"/>
        <v>0</v>
      </c>
      <c r="O277" s="245">
        <f t="shared" si="102"/>
        <v>0</v>
      </c>
      <c r="P277" s="245">
        <f t="shared" si="95"/>
        <v>0</v>
      </c>
      <c r="Q277" s="245">
        <f t="shared" si="96"/>
        <v>0</v>
      </c>
      <c r="R277" s="245">
        <f t="shared" si="104"/>
        <v>0</v>
      </c>
      <c r="S277" s="245">
        <f t="shared" si="97"/>
        <v>0</v>
      </c>
      <c r="T277" s="245">
        <f t="shared" si="98"/>
        <v>0</v>
      </c>
      <c r="U277" s="245">
        <f t="shared" si="105"/>
        <v>0</v>
      </c>
      <c r="V277" s="245">
        <f t="shared" si="99"/>
        <v>0</v>
      </c>
      <c r="W277" s="245">
        <f t="shared" si="100"/>
        <v>0</v>
      </c>
      <c r="X277" s="245">
        <f t="shared" si="103"/>
        <v>0</v>
      </c>
      <c r="Y277" s="246">
        <f t="shared" si="89"/>
        <v>0</v>
      </c>
      <c r="Z277" s="305" t="str">
        <f t="shared" si="101"/>
        <v/>
      </c>
    </row>
    <row r="278" spans="1:26" ht="15.75" customHeight="1">
      <c r="A278" s="243" t="str">
        <f>GLD!B297</f>
        <v>Manager QA</v>
      </c>
      <c r="B278" s="418" t="str">
        <f>IF(OR(A278=0,LEFT(A278,2)="Mr",LEFT(A278,2)="Ms",LEFT(A278,3)="Sub",LEFT(A278,5)="Grand",RIGHT(A278,3)="by,"),"",IF(ISERROR(MATCH(A278,'Dept (不許動)'!$S:$S,0)),"NO",""))</f>
        <v/>
      </c>
      <c r="C278" s="243" t="str">
        <f>IF(A278=0,"",IF(ISNA(VLOOKUP(A278,'Dept (不許動)'!$S:$V,2,0)),"",VLOOKUP(A278,'Dept (不許動)'!$S:$V,2,0)))</f>
        <v>IDL</v>
      </c>
      <c r="D278" s="243" t="str">
        <f>IF(A278=0,"",IF(ISNA(VLOOKUP(A278,'Dept (不許動)'!$S:$V,3,0)),"",VLOOKUP(A278,'Dept (不許動)'!$S:$V,3,0)))</f>
        <v>QC</v>
      </c>
      <c r="E278" s="243">
        <f>IF(A278=0,"",IF(ISNA(VLOOKUP(A278,'Dept (不許動)'!$S:$V,4,0)),"",VLOOKUP(A278,'Dept (不許動)'!$S:$V,4,0)))</f>
        <v>0</v>
      </c>
      <c r="F278" s="244">
        <f>GLD!$BC297</f>
        <v>1</v>
      </c>
      <c r="G278" s="244">
        <f>GLD!$AT297</f>
        <v>0</v>
      </c>
      <c r="H278" s="244">
        <f>GLD!$AV297</f>
        <v>0</v>
      </c>
      <c r="I278" s="243" t="str">
        <f>IF($D278="Embordiary","GLD6",IF(ISNA(VLOOKUP(A278,'GLD分攤(Chad)'!$B$2:$E$572,3,0)),"",(VLOOKUP(A278,'GLD分攤(Chad)'!$B$9:$E$572,3,0))))</f>
        <v>GLD1</v>
      </c>
      <c r="J278" s="245">
        <f t="shared" si="91"/>
        <v>1</v>
      </c>
      <c r="K278" s="245">
        <f t="shared" si="92"/>
        <v>0</v>
      </c>
      <c r="L278" s="245">
        <f t="shared" si="90"/>
        <v>0</v>
      </c>
      <c r="M278" s="245">
        <f t="shared" si="93"/>
        <v>0</v>
      </c>
      <c r="N278" s="245">
        <f t="shared" si="94"/>
        <v>0</v>
      </c>
      <c r="O278" s="245">
        <f t="shared" si="102"/>
        <v>0</v>
      </c>
      <c r="P278" s="245">
        <f t="shared" si="95"/>
        <v>0</v>
      </c>
      <c r="Q278" s="245">
        <f t="shared" si="96"/>
        <v>0</v>
      </c>
      <c r="R278" s="245">
        <f t="shared" si="104"/>
        <v>0</v>
      </c>
      <c r="S278" s="245">
        <f t="shared" si="97"/>
        <v>0</v>
      </c>
      <c r="T278" s="245">
        <f t="shared" si="98"/>
        <v>0</v>
      </c>
      <c r="U278" s="245">
        <f t="shared" si="105"/>
        <v>0</v>
      </c>
      <c r="V278" s="245">
        <f t="shared" si="99"/>
        <v>0</v>
      </c>
      <c r="W278" s="245">
        <f t="shared" si="100"/>
        <v>0</v>
      </c>
      <c r="X278" s="245">
        <f t="shared" si="103"/>
        <v>0</v>
      </c>
      <c r="Y278" s="246">
        <f t="shared" si="89"/>
        <v>0</v>
      </c>
      <c r="Z278" s="305" t="str">
        <f t="shared" si="101"/>
        <v/>
      </c>
    </row>
    <row r="279" spans="1:26" ht="15.75" customHeight="1">
      <c r="A279" s="336" t="str">
        <f>GLD!B298</f>
        <v>QC/Staff</v>
      </c>
      <c r="B279" s="418" t="str">
        <f>IF(OR(A279=0,LEFT(A279,2)="Mr",LEFT(A279,2)="Ms",LEFT(A279,3)="Sub",LEFT(A279,5)="Grand",RIGHT(A279,3)="by,"),"",IF(ISERROR(MATCH(A279,'Dept (不許動)'!$S:$S,0)),"NO",""))</f>
        <v/>
      </c>
      <c r="C279" s="243" t="str">
        <f>IF(A279=0,"",IF(ISNA(VLOOKUP(A279,'Dept (不許動)'!$S:$V,2,0)),"",VLOOKUP(A279,'Dept (不許動)'!$S:$V,2,0)))</f>
        <v>IDL</v>
      </c>
      <c r="D279" s="243" t="str">
        <f>IF(A279=0,"",IF(ISNA(VLOOKUP(A279,'Dept (不許動)'!$S:$V,3,0)),"",VLOOKUP(A279,'Dept (不許動)'!$S:$V,3,0)))</f>
        <v>QC</v>
      </c>
      <c r="E279" s="243">
        <f>IF(A279=0,"",IF(ISNA(VLOOKUP(A279,'Dept (不許動)'!$S:$V,4,0)),"",VLOOKUP(A279,'Dept (不許動)'!$S:$V,4,0)))</f>
        <v>0</v>
      </c>
      <c r="F279" s="244">
        <f>GLD!$BC298</f>
        <v>9</v>
      </c>
      <c r="G279" s="244">
        <f>GLD!$AT298</f>
        <v>0</v>
      </c>
      <c r="H279" s="244">
        <f>GLD!$AV298</f>
        <v>0</v>
      </c>
      <c r="I279" s="243" t="str">
        <f>IF($D279="Embordiary","GLD6",IF(ISNA(VLOOKUP(A279,'GLD分攤(Chad)'!$B$2:$E$572,3,0)),"",(VLOOKUP(A279,'GLD分攤(Chad)'!$B$9:$E$572,3,0))))</f>
        <v>GLD1</v>
      </c>
      <c r="J279" s="245">
        <f t="shared" si="91"/>
        <v>9</v>
      </c>
      <c r="K279" s="245">
        <f t="shared" si="92"/>
        <v>0</v>
      </c>
      <c r="L279" s="245">
        <f t="shared" si="90"/>
        <v>0</v>
      </c>
      <c r="M279" s="245">
        <f t="shared" si="93"/>
        <v>0</v>
      </c>
      <c r="N279" s="245">
        <f t="shared" si="94"/>
        <v>0</v>
      </c>
      <c r="O279" s="245">
        <f t="shared" si="102"/>
        <v>0</v>
      </c>
      <c r="P279" s="245">
        <f t="shared" si="95"/>
        <v>0</v>
      </c>
      <c r="Q279" s="245">
        <f t="shared" si="96"/>
        <v>0</v>
      </c>
      <c r="R279" s="245">
        <f t="shared" si="104"/>
        <v>0</v>
      </c>
      <c r="S279" s="245">
        <f t="shared" si="97"/>
        <v>0</v>
      </c>
      <c r="T279" s="245">
        <f t="shared" si="98"/>
        <v>0</v>
      </c>
      <c r="U279" s="245">
        <f t="shared" si="105"/>
        <v>0</v>
      </c>
      <c r="V279" s="245">
        <f t="shared" si="99"/>
        <v>0</v>
      </c>
      <c r="W279" s="245">
        <f t="shared" si="100"/>
        <v>0</v>
      </c>
      <c r="X279" s="245">
        <f t="shared" si="103"/>
        <v>0</v>
      </c>
      <c r="Y279" s="246">
        <f t="shared" si="89"/>
        <v>0</v>
      </c>
      <c r="Z279" s="305" t="str">
        <f t="shared" si="101"/>
        <v/>
      </c>
    </row>
    <row r="280" spans="1:26" ht="15.75" customHeight="1">
      <c r="A280" s="243" t="str">
        <f>GLD!B299</f>
        <v>QC-Sewing 2</v>
      </c>
      <c r="B280" s="418" t="str">
        <f>IF(OR(A280=0,LEFT(A280,2)="Mr",LEFT(A280,2)="Ms",LEFT(A280,3)="Sub",LEFT(A280,5)="Grand",RIGHT(A280,3)="by,"),"",IF(ISERROR(MATCH(A280,'Dept (不許動)'!$S:$S,0)),"NO",""))</f>
        <v/>
      </c>
      <c r="C280" s="243" t="str">
        <f>IF(A280=0,"",IF(ISNA(VLOOKUP(A280,'Dept (不許動)'!$S:$V,2,0)),"",VLOOKUP(A280,'Dept (不許動)'!$S:$V,2,0)))</f>
        <v>IDL</v>
      </c>
      <c r="D280" s="243" t="str">
        <f>IF(A280=0,"",IF(ISNA(VLOOKUP(A280,'Dept (不許動)'!$S:$V,3,0)),"",VLOOKUP(A280,'Dept (不許動)'!$S:$V,3,0)))</f>
        <v>QC</v>
      </c>
      <c r="E280" s="243">
        <f>IF(A280=0,"",IF(ISNA(VLOOKUP(A280,'Dept (不許動)'!$S:$V,4,0)),"",VLOOKUP(A280,'Dept (不許動)'!$S:$V,4,0)))</f>
        <v>0</v>
      </c>
      <c r="F280" s="244">
        <f>GLD!$BC299</f>
        <v>183</v>
      </c>
      <c r="G280" s="244">
        <f>GLD!$AT299</f>
        <v>0</v>
      </c>
      <c r="H280" s="244">
        <f>GLD!$AV299</f>
        <v>3</v>
      </c>
      <c r="I280" s="243" t="str">
        <f>IF($D280="Embordiary","GLD6",IF(ISNA(VLOOKUP(A280,'GLD分攤(Chad)'!$B$2:$E$572,3,0)),"",(VLOOKUP(A280,'GLD分攤(Chad)'!$B$9:$E$572,3,0))))</f>
        <v>GLD2</v>
      </c>
      <c r="J280" s="245">
        <f t="shared" si="91"/>
        <v>0</v>
      </c>
      <c r="K280" s="245">
        <f t="shared" si="92"/>
        <v>0</v>
      </c>
      <c r="L280" s="245">
        <f t="shared" si="90"/>
        <v>0</v>
      </c>
      <c r="M280" s="245">
        <f t="shared" si="93"/>
        <v>183</v>
      </c>
      <c r="N280" s="245">
        <f t="shared" si="94"/>
        <v>0</v>
      </c>
      <c r="O280" s="245">
        <f t="shared" si="102"/>
        <v>3</v>
      </c>
      <c r="P280" s="245">
        <f t="shared" si="95"/>
        <v>0</v>
      </c>
      <c r="Q280" s="245">
        <f t="shared" si="96"/>
        <v>0</v>
      </c>
      <c r="R280" s="245">
        <f t="shared" si="104"/>
        <v>0</v>
      </c>
      <c r="S280" s="245">
        <f t="shared" si="97"/>
        <v>0</v>
      </c>
      <c r="T280" s="245">
        <f t="shared" si="98"/>
        <v>0</v>
      </c>
      <c r="U280" s="245">
        <f t="shared" si="105"/>
        <v>0</v>
      </c>
      <c r="V280" s="245">
        <f t="shared" si="99"/>
        <v>0</v>
      </c>
      <c r="W280" s="245">
        <f t="shared" si="100"/>
        <v>0</v>
      </c>
      <c r="X280" s="245">
        <f t="shared" si="103"/>
        <v>0</v>
      </c>
      <c r="Y280" s="246">
        <f t="shared" ref="Y280:Y343" si="106">IF(E280="HL",F280-(K280+N280+Q280+T280+W280),F280-(J280+M280+P280+S280+V280))</f>
        <v>0</v>
      </c>
      <c r="Z280" s="305" t="str">
        <f t="shared" si="101"/>
        <v/>
      </c>
    </row>
    <row r="281" spans="1:26" ht="15.75" customHeight="1">
      <c r="A281" s="243" t="str">
        <f>GLD!B300</f>
        <v>QC-Finishing 2</v>
      </c>
      <c r="B281" s="418" t="str">
        <f>IF(OR(A281=0,LEFT(A281,2)="Mr",LEFT(A281,2)="Ms",LEFT(A281,3)="Sub",LEFT(A281,5)="Grand",RIGHT(A281,3)="by,"),"",IF(ISERROR(MATCH(A281,'Dept (不許動)'!$S:$S,0)),"NO",""))</f>
        <v/>
      </c>
      <c r="C281" s="243" t="str">
        <f>IF(A281=0,"",IF(ISNA(VLOOKUP(A281,'Dept (不許動)'!$S:$V,2,0)),"",VLOOKUP(A281,'Dept (不許動)'!$S:$V,2,0)))</f>
        <v>IDL</v>
      </c>
      <c r="D281" s="243" t="str">
        <f>IF(A281=0,"",IF(ISNA(VLOOKUP(A281,'Dept (不許動)'!$S:$V,3,0)),"",VLOOKUP(A281,'Dept (不許動)'!$S:$V,3,0)))</f>
        <v>QC</v>
      </c>
      <c r="E281" s="243">
        <f>IF(A281=0,"",IF(ISNA(VLOOKUP(A281,'Dept (不許動)'!$S:$V,4,0)),"",VLOOKUP(A281,'Dept (不許動)'!$S:$V,4,0)))</f>
        <v>0</v>
      </c>
      <c r="F281" s="244">
        <f>GLD!$BC300</f>
        <v>12</v>
      </c>
      <c r="G281" s="244">
        <f>GLD!$AT300</f>
        <v>0</v>
      </c>
      <c r="H281" s="244">
        <f>GLD!$AV300</f>
        <v>1</v>
      </c>
      <c r="I281" s="243" t="str">
        <f>IF($D281="Embordiary","GLD6",IF(ISNA(VLOOKUP(A281,'GLD分攤(Chad)'!$B$2:$E$572,3,0)),"",(VLOOKUP(A281,'GLD分攤(Chad)'!$B$9:$E$572,3,0))))</f>
        <v>GLD2</v>
      </c>
      <c r="J281" s="245">
        <f t="shared" si="91"/>
        <v>0</v>
      </c>
      <c r="K281" s="245">
        <f t="shared" si="92"/>
        <v>0</v>
      </c>
      <c r="L281" s="245">
        <f t="shared" si="90"/>
        <v>0</v>
      </c>
      <c r="M281" s="245">
        <f t="shared" si="93"/>
        <v>12</v>
      </c>
      <c r="N281" s="245">
        <f t="shared" si="94"/>
        <v>0</v>
      </c>
      <c r="O281" s="245">
        <f t="shared" si="102"/>
        <v>1</v>
      </c>
      <c r="P281" s="245">
        <f t="shared" si="95"/>
        <v>0</v>
      </c>
      <c r="Q281" s="245">
        <f t="shared" si="96"/>
        <v>0</v>
      </c>
      <c r="R281" s="245">
        <f t="shared" si="104"/>
        <v>0</v>
      </c>
      <c r="S281" s="245">
        <f t="shared" si="97"/>
        <v>0</v>
      </c>
      <c r="T281" s="245">
        <f t="shared" si="98"/>
        <v>0</v>
      </c>
      <c r="U281" s="245">
        <f t="shared" si="105"/>
        <v>0</v>
      </c>
      <c r="V281" s="245">
        <f t="shared" si="99"/>
        <v>0</v>
      </c>
      <c r="W281" s="245">
        <f t="shared" si="100"/>
        <v>0</v>
      </c>
      <c r="X281" s="245">
        <f t="shared" si="103"/>
        <v>0</v>
      </c>
      <c r="Y281" s="246">
        <f t="shared" si="106"/>
        <v>0</v>
      </c>
      <c r="Z281" s="305" t="str">
        <f t="shared" si="101"/>
        <v/>
      </c>
    </row>
    <row r="282" spans="1:26" ht="15.75" customHeight="1">
      <c r="A282" s="243" t="str">
        <f>GLD!B301</f>
        <v>QC-Others 2</v>
      </c>
      <c r="B282" s="418" t="str">
        <f>IF(OR(A282=0,LEFT(A282,2)="Mr",LEFT(A282,2)="Ms",LEFT(A282,3)="Sub",LEFT(A282,5)="Grand",RIGHT(A282,3)="by,"),"",IF(ISERROR(MATCH(A282,'Dept (不許動)'!$S:$S,0)),"NO",""))</f>
        <v/>
      </c>
      <c r="C282" s="243" t="str">
        <f>IF(A282=0,"",IF(ISNA(VLOOKUP(A282,'Dept (不許動)'!$S:$V,2,0)),"",VLOOKUP(A282,'Dept (不許動)'!$S:$V,2,0)))</f>
        <v>IDL</v>
      </c>
      <c r="D282" s="243" t="str">
        <f>IF(A282=0,"",IF(ISNA(VLOOKUP(A282,'Dept (不許動)'!$S:$V,3,0)),"",VLOOKUP(A282,'Dept (不許動)'!$S:$V,3,0)))</f>
        <v>QC</v>
      </c>
      <c r="E282" s="243">
        <f>IF(A282=0,"",IF(ISNA(VLOOKUP(A282,'Dept (不許動)'!$S:$V,4,0)),"",VLOOKUP(A282,'Dept (不許動)'!$S:$V,4,0)))</f>
        <v>0</v>
      </c>
      <c r="F282" s="244">
        <f>GLD!$BC301</f>
        <v>67</v>
      </c>
      <c r="G282" s="244">
        <f>GLD!$AT301</f>
        <v>0</v>
      </c>
      <c r="H282" s="244">
        <f>GLD!$AV301</f>
        <v>0</v>
      </c>
      <c r="I282" s="243" t="str">
        <f>IF($D282="Embordiary","GLD6",IF(ISNA(VLOOKUP(A282,'GLD分攤(Chad)'!$B$2:$E$572,3,0)),"",(VLOOKUP(A282,'GLD分攤(Chad)'!$B$9:$E$572,3,0))))</f>
        <v>GLD2</v>
      </c>
      <c r="J282" s="245">
        <f t="shared" si="91"/>
        <v>0</v>
      </c>
      <c r="K282" s="245">
        <f t="shared" si="92"/>
        <v>0</v>
      </c>
      <c r="L282" s="245">
        <f t="shared" si="90"/>
        <v>0</v>
      </c>
      <c r="M282" s="245">
        <f t="shared" si="93"/>
        <v>67</v>
      </c>
      <c r="N282" s="245">
        <f t="shared" si="94"/>
        <v>0</v>
      </c>
      <c r="O282" s="245">
        <f t="shared" si="102"/>
        <v>0</v>
      </c>
      <c r="P282" s="245">
        <f t="shared" si="95"/>
        <v>0</v>
      </c>
      <c r="Q282" s="245">
        <f t="shared" si="96"/>
        <v>0</v>
      </c>
      <c r="R282" s="245">
        <f t="shared" si="104"/>
        <v>0</v>
      </c>
      <c r="S282" s="245">
        <f t="shared" si="97"/>
        <v>0</v>
      </c>
      <c r="T282" s="245">
        <f t="shared" si="98"/>
        <v>0</v>
      </c>
      <c r="U282" s="245">
        <f t="shared" si="105"/>
        <v>0</v>
      </c>
      <c r="V282" s="245">
        <f t="shared" si="99"/>
        <v>0</v>
      </c>
      <c r="W282" s="245">
        <f t="shared" si="100"/>
        <v>0</v>
      </c>
      <c r="X282" s="245">
        <f t="shared" si="103"/>
        <v>0</v>
      </c>
      <c r="Y282" s="246">
        <f t="shared" si="106"/>
        <v>0</v>
      </c>
      <c r="Z282" s="305" t="str">
        <f t="shared" si="101"/>
        <v/>
      </c>
    </row>
    <row r="283" spans="1:26" ht="15.75" customHeight="1">
      <c r="A283" s="243" t="str">
        <f>GLD!B302</f>
        <v>QC-Cutting 2</v>
      </c>
      <c r="B283" s="418" t="str">
        <f>IF(OR(A283=0,LEFT(A283,2)="Mr",LEFT(A283,2)="Ms",LEFT(A283,3)="Sub",LEFT(A283,5)="Grand",RIGHT(A283,3)="by,"),"",IF(ISERROR(MATCH(A283,'Dept (不許動)'!$S:$S,0)),"NO",""))</f>
        <v/>
      </c>
      <c r="C283" s="243" t="str">
        <f>IF(A283=0,"",IF(ISNA(VLOOKUP(A283,'Dept (不許動)'!$S:$V,2,0)),"",VLOOKUP(A283,'Dept (不許動)'!$S:$V,2,0)))</f>
        <v>IDL</v>
      </c>
      <c r="D283" s="243" t="str">
        <f>IF(A283=0,"",IF(ISNA(VLOOKUP(A283,'Dept (不許動)'!$S:$V,3,0)),"",VLOOKUP(A283,'Dept (不許動)'!$S:$V,3,0)))</f>
        <v>QC</v>
      </c>
      <c r="E283" s="243">
        <f>IF(A283=0,"",IF(ISNA(VLOOKUP(A283,'Dept (不許動)'!$S:$V,4,0)),"",VLOOKUP(A283,'Dept (不許動)'!$S:$V,4,0)))</f>
        <v>0</v>
      </c>
      <c r="F283" s="244">
        <f>GLD!$BC302</f>
        <v>5</v>
      </c>
      <c r="G283" s="244">
        <f>GLD!$AT302</f>
        <v>0</v>
      </c>
      <c r="H283" s="244">
        <f>GLD!$AV302</f>
        <v>0</v>
      </c>
      <c r="I283" s="243" t="str">
        <f>IF($D283="Embordiary","GLD6",IF(ISNA(VLOOKUP(A283,'GLD分攤(Chad)'!$B$2:$E$572,3,0)),"",(VLOOKUP(A283,'GLD分攤(Chad)'!$B$9:$E$572,3,0))))</f>
        <v>GLD2</v>
      </c>
      <c r="J283" s="245">
        <f t="shared" si="91"/>
        <v>0</v>
      </c>
      <c r="K283" s="245">
        <f t="shared" si="92"/>
        <v>0</v>
      </c>
      <c r="L283" s="245">
        <f t="shared" ref="L283:L346" si="107">IF($I283="GLD1+2+3+5+6",SUM($G283:$H283)*$J$1/SUM($J$1:$V$1),IF($I283="GLD1+2+3",SUM($G283:$H283)*$J$1/SUM($J$1:$P$1),IF($I283="GLD1+2+3",SUM($G283:$H283)*$J$1/SUM($J$1:$P$1),IF($I283="GLD1+2",SUM($G283:$H283)*$J$1/SUM($J$1:$M$1),IF($I283="GLD1",SUM($G283:$H283),0)))))</f>
        <v>0</v>
      </c>
      <c r="M283" s="245">
        <f t="shared" si="93"/>
        <v>5</v>
      </c>
      <c r="N283" s="245">
        <f t="shared" si="94"/>
        <v>0</v>
      </c>
      <c r="O283" s="245">
        <f t="shared" si="102"/>
        <v>0</v>
      </c>
      <c r="P283" s="245">
        <f t="shared" si="95"/>
        <v>0</v>
      </c>
      <c r="Q283" s="245">
        <f t="shared" si="96"/>
        <v>0</v>
      </c>
      <c r="R283" s="245">
        <f t="shared" si="104"/>
        <v>0</v>
      </c>
      <c r="S283" s="245">
        <f t="shared" si="97"/>
        <v>0</v>
      </c>
      <c r="T283" s="245">
        <f t="shared" si="98"/>
        <v>0</v>
      </c>
      <c r="U283" s="245">
        <f t="shared" si="105"/>
        <v>0</v>
      </c>
      <c r="V283" s="245">
        <f t="shared" si="99"/>
        <v>0</v>
      </c>
      <c r="W283" s="245">
        <f t="shared" si="100"/>
        <v>0</v>
      </c>
      <c r="X283" s="245">
        <f t="shared" si="103"/>
        <v>0</v>
      </c>
      <c r="Y283" s="246">
        <f t="shared" si="106"/>
        <v>0</v>
      </c>
      <c r="Z283" s="305" t="str">
        <f t="shared" si="101"/>
        <v/>
      </c>
    </row>
    <row r="284" spans="1:26" ht="15.75" customHeight="1">
      <c r="A284" s="336" t="str">
        <f>GLD!B303</f>
        <v>QC-Special Washing Team 2</v>
      </c>
      <c r="B284" s="418" t="str">
        <f>IF(OR(A284=0,LEFT(A284,2)="Mr",LEFT(A284,2)="Ms",LEFT(A284,3)="Sub",LEFT(A284,5)="Grand",RIGHT(A284,3)="by,"),"",IF(ISERROR(MATCH(A284,'Dept (不許動)'!$S:$S,0)),"NO",""))</f>
        <v/>
      </c>
      <c r="C284" s="243" t="str">
        <f>IF(A284=0,"",IF(ISNA(VLOOKUP(A284,'Dept (不許動)'!$S:$V,2,0)),"",VLOOKUP(A284,'Dept (不許動)'!$S:$V,2,0)))</f>
        <v>IDL</v>
      </c>
      <c r="D284" s="243" t="str">
        <f>IF(A284=0,"",IF(ISNA(VLOOKUP(A284,'Dept (不許動)'!$S:$V,3,0)),"",VLOOKUP(A284,'Dept (不許動)'!$S:$V,3,0)))</f>
        <v>QC</v>
      </c>
      <c r="E284" s="243">
        <f>IF(A284=0,"",IF(ISNA(VLOOKUP(A284,'Dept (不許動)'!$S:$V,4,0)),"",VLOOKUP(A284,'Dept (不許動)'!$S:$V,4,0)))</f>
        <v>0</v>
      </c>
      <c r="F284" s="244">
        <f>GLD!$BC303</f>
        <v>22</v>
      </c>
      <c r="G284" s="244">
        <f>GLD!$AT303</f>
        <v>0</v>
      </c>
      <c r="H284" s="244">
        <f>GLD!$AV303</f>
        <v>0</v>
      </c>
      <c r="I284" s="243" t="str">
        <f>IF($D284="Embordiary","GLD6",IF(ISNA(VLOOKUP(A284,'GLD分攤(Chad)'!$B$2:$E$572,3,0)),"",(VLOOKUP(A284,'GLD分攤(Chad)'!$B$9:$E$572,3,0))))</f>
        <v>GLD2</v>
      </c>
      <c r="J284" s="245">
        <f t="shared" si="91"/>
        <v>0</v>
      </c>
      <c r="K284" s="245">
        <f t="shared" si="92"/>
        <v>0</v>
      </c>
      <c r="L284" s="245">
        <f t="shared" si="107"/>
        <v>0</v>
      </c>
      <c r="M284" s="245">
        <f t="shared" si="93"/>
        <v>22</v>
      </c>
      <c r="N284" s="245">
        <f t="shared" si="94"/>
        <v>0</v>
      </c>
      <c r="O284" s="245">
        <f t="shared" si="102"/>
        <v>0</v>
      </c>
      <c r="P284" s="245">
        <f t="shared" si="95"/>
        <v>0</v>
      </c>
      <c r="Q284" s="245">
        <f t="shared" si="96"/>
        <v>0</v>
      </c>
      <c r="R284" s="245">
        <f t="shared" si="104"/>
        <v>0</v>
      </c>
      <c r="S284" s="245">
        <f t="shared" si="97"/>
        <v>0</v>
      </c>
      <c r="T284" s="245">
        <f t="shared" si="98"/>
        <v>0</v>
      </c>
      <c r="U284" s="245">
        <f t="shared" si="105"/>
        <v>0</v>
      </c>
      <c r="V284" s="245">
        <f t="shared" si="99"/>
        <v>0</v>
      </c>
      <c r="W284" s="245">
        <f t="shared" si="100"/>
        <v>0</v>
      </c>
      <c r="X284" s="245">
        <f t="shared" si="103"/>
        <v>0</v>
      </c>
      <c r="Y284" s="246">
        <f t="shared" si="106"/>
        <v>0</v>
      </c>
      <c r="Z284" s="305" t="str">
        <f t="shared" si="101"/>
        <v/>
      </c>
    </row>
    <row r="285" spans="1:26" ht="15.75" customHeight="1">
      <c r="A285" s="243" t="str">
        <f>GLD!B304</f>
        <v>Manager  QA 2</v>
      </c>
      <c r="B285" s="418" t="str">
        <f>IF(OR(A285=0,LEFT(A285,2)="Mr",LEFT(A285,2)="Ms",LEFT(A285,3)="Sub",LEFT(A285,5)="Grand",RIGHT(A285,3)="by,"),"",IF(ISERROR(MATCH(A285,'Dept (不許動)'!$S:$S,0)),"NO",""))</f>
        <v/>
      </c>
      <c r="C285" s="243" t="str">
        <f>IF(A285=0,"",IF(ISNA(VLOOKUP(A285,'Dept (不許動)'!$S:$V,2,0)),"",VLOOKUP(A285,'Dept (不許動)'!$S:$V,2,0)))</f>
        <v>IDL</v>
      </c>
      <c r="D285" s="243" t="str">
        <f>IF(A285=0,"",IF(ISNA(VLOOKUP(A285,'Dept (不許動)'!$S:$V,3,0)),"",VLOOKUP(A285,'Dept (不許動)'!$S:$V,3,0)))</f>
        <v>IDL others</v>
      </c>
      <c r="E285" s="243">
        <f>IF(A285=0,"",IF(ISNA(VLOOKUP(A285,'Dept (不許動)'!$S:$V,4,0)),"",VLOOKUP(A285,'Dept (不許動)'!$S:$V,4,0)))</f>
        <v>0</v>
      </c>
      <c r="F285" s="244">
        <f>GLD!$BC304</f>
        <v>1</v>
      </c>
      <c r="G285" s="244">
        <f>GLD!$AT304</f>
        <v>0</v>
      </c>
      <c r="H285" s="244">
        <f>GLD!$AV304</f>
        <v>0</v>
      </c>
      <c r="I285" s="243" t="str">
        <f>IF($D285="Embordiary","GLD6",IF(ISNA(VLOOKUP(A285,'GLD分攤(Chad)'!$B$2:$E$572,3,0)),"",(VLOOKUP(A285,'GLD分攤(Chad)'!$B$9:$E$572,3,0))))</f>
        <v>GLD2</v>
      </c>
      <c r="J285" s="245">
        <f t="shared" ref="J285:J300" si="108">IF(E285="HL",0,IF($I285="GLD1+2+3+5+6",$F285*$J$1/SUM($J$1:$V$1),IF($I285="GLD1+2+3",$F285*$J$1/SUM($J$1:$P$1),IF($I285="GLD1+2",$F285*$J$1/SUM($J$1:$M$1),IF($I285="GLD1",$F285,0)))))</f>
        <v>0</v>
      </c>
      <c r="K285" s="245">
        <f t="shared" ref="K285:K300" si="109">IF(E285="HL",IF($I285="GLD1+2+3+5+6",$F285*$J$1/SUM($J$1:$V$1),IF($I285="GLD1+2+3",$F285*$J$1/SUM($J$1:$P$1),IF($I285="GLD1+2",$F285*$J$1/SUM($J$1:$M$1),IF($I285="GLD1",$F285,0)))),0)</f>
        <v>0</v>
      </c>
      <c r="L285" s="245">
        <f t="shared" si="107"/>
        <v>0</v>
      </c>
      <c r="M285" s="245">
        <f t="shared" ref="M285:M300" si="110">IF(E285="HL",0,IF($I285="GLD1+2+3+5+6",$F285*$M$1/SUM($J$1:$V$1),IF($I285="GLD1+2+3",$F285*$M$1/SUM($J$1:$P$1),IF($I285="GLD1+2",$F285*$M$1/SUM($J$1:$M$1),IF($I285="GLD2",$F285,0)))))</f>
        <v>1</v>
      </c>
      <c r="N285" s="245">
        <f t="shared" ref="N285:N300" si="111">IF(E285="HL",IF($I285="GLD1+2+3+5+6",$F285*$M$1/SUM($J$1:$V$1),IF($I285="GLD1+2+3",$F285*$M$1/SUM($J$1:$P$1),IF($I285="GLD1+2",$F285*$M$1/SUM($J$1:$M$1),IF($I285="GLD2",$F285,0)))),0)</f>
        <v>0</v>
      </c>
      <c r="O285" s="245">
        <f t="shared" si="102"/>
        <v>0</v>
      </c>
      <c r="P285" s="245">
        <f t="shared" ref="P285:P300" si="112">IF(E285="HL",0,IF($I285="GLD1+2+3+5+6",$F285*$P$1/SUM($J$1:$V$1),IF($I285="GLD3+5",$F285*$P$1/SUM($P$1:$S$1),IF($I285="GLD1+2",0,IF($I285="GLD3",$F285,0)))))</f>
        <v>0</v>
      </c>
      <c r="Q285" s="245">
        <f t="shared" ref="Q285:Q300" si="113">IF(E285="HL",IF($I285="GLD1+2+3+5+6",$F285*$P$1/SUM($J$1:$V$1),IF($I285="GLD3+5",$F285*$P$1/SUM($P$1:$S$1),IF($I285="GLD1+2",0,IF($I285="GLD3",$F285,0)))),0)</f>
        <v>0</v>
      </c>
      <c r="R285" s="245">
        <f t="shared" si="104"/>
        <v>0</v>
      </c>
      <c r="S285" s="245">
        <f t="shared" ref="S285:S300" si="114">IF(E285="HL",0,IF($I285="GLD1+2+3+5+6",$F285*$S$1/SUM($J$1:$V$1),IF($I285="GLD3+5",$F285*$S$1/SUM($P$1:$S$1),IF($I285="GLD5",$F285,0))))</f>
        <v>0</v>
      </c>
      <c r="T285" s="245">
        <f t="shared" ref="T285:T300" si="115">IF(E285="HL",IF($I285="GLD1+2+3+5+6",$F285*$S$1/SUM($J$1:$V$1),IF($I285="GLD3+5",$F285*$S$1/SUM($P$1:$S$1),IF($I285="GLD5",$F285,0))),0)</f>
        <v>0</v>
      </c>
      <c r="U285" s="245">
        <f t="shared" si="105"/>
        <v>0</v>
      </c>
      <c r="V285" s="245">
        <f t="shared" ref="V285:V300" si="116">IF(E285="HL",0,IF($I285="GLD1+2+3+5+6",$F285*$V$1/SUM($J$1:$V$1),IF($I285="GLD6",$F285,0)))</f>
        <v>0</v>
      </c>
      <c r="W285" s="245">
        <f t="shared" ref="W285:W300" si="117">IF(E285="HL",IF($I285="GLD1+2+3+5+6",$F285*$V$1/SUM($J$1:$V$1),IF($I285="GLD6",$F285,0)),0)</f>
        <v>0</v>
      </c>
      <c r="X285" s="245">
        <f t="shared" si="103"/>
        <v>0</v>
      </c>
      <c r="Y285" s="246">
        <f t="shared" ref="Y285:Y300" si="118">IF(E285="HL",F285-(K285+N285+Q285+T285+W285),F285-(J285+M285+P285+S285+V285))</f>
        <v>0</v>
      </c>
      <c r="Z285" s="305" t="str">
        <f t="shared" ref="Z285:Z300" si="119">IF(ABS(SUM(J285:X285)-(F285+G285+H285))&gt;=1,"check","")</f>
        <v/>
      </c>
    </row>
    <row r="286" spans="1:26" ht="15.75" customHeight="1">
      <c r="A286" s="243" t="str">
        <f>GLD!B305</f>
        <v>QC/Staff GLD 2</v>
      </c>
      <c r="B286" s="418" t="str">
        <f>IF(OR(A286=0,LEFT(A286,2)="Mr",LEFT(A286,2)="Ms",LEFT(A286,3)="Sub",LEFT(A286,5)="Grand",RIGHT(A286,3)="by,"),"",IF(ISERROR(MATCH(A286,'Dept (不許動)'!$S:$S,0)),"NO",""))</f>
        <v/>
      </c>
      <c r="C286" s="243" t="str">
        <f>IF(A286=0,"",IF(ISNA(VLOOKUP(A286,'Dept (不許動)'!$S:$V,2,0)),"",VLOOKUP(A286,'Dept (不許動)'!$S:$V,2,0)))</f>
        <v>IDL</v>
      </c>
      <c r="D286" s="243" t="str">
        <f>IF(A286=0,"",IF(ISNA(VLOOKUP(A286,'Dept (不許動)'!$S:$V,3,0)),"",VLOOKUP(A286,'Dept (不許動)'!$S:$V,3,0)))</f>
        <v>QC</v>
      </c>
      <c r="E286" s="243">
        <f>IF(A286=0,"",IF(ISNA(VLOOKUP(A286,'Dept (不許動)'!$S:$V,4,0)),"",VLOOKUP(A286,'Dept (不許動)'!$S:$V,4,0)))</f>
        <v>0</v>
      </c>
      <c r="F286" s="244">
        <f>GLD!$BC305</f>
        <v>9</v>
      </c>
      <c r="G286" s="244">
        <f>GLD!$AT305</f>
        <v>0</v>
      </c>
      <c r="H286" s="244">
        <f>GLD!$AV305</f>
        <v>0</v>
      </c>
      <c r="I286" s="243" t="str">
        <f>IF($D286="Embordiary","GLD6",IF(ISNA(VLOOKUP(A286,'GLD分攤(Chad)'!$B$2:$E$572,3,0)),"",(VLOOKUP(A286,'GLD分攤(Chad)'!$B$9:$E$572,3,0))))</f>
        <v>GLD2</v>
      </c>
      <c r="J286" s="245">
        <f t="shared" si="108"/>
        <v>0</v>
      </c>
      <c r="K286" s="245">
        <f t="shared" si="109"/>
        <v>0</v>
      </c>
      <c r="L286" s="245">
        <f t="shared" si="107"/>
        <v>0</v>
      </c>
      <c r="M286" s="245">
        <f t="shared" si="110"/>
        <v>9</v>
      </c>
      <c r="N286" s="245">
        <f t="shared" si="111"/>
        <v>0</v>
      </c>
      <c r="O286" s="245">
        <f t="shared" si="102"/>
        <v>0</v>
      </c>
      <c r="P286" s="245">
        <f t="shared" si="112"/>
        <v>0</v>
      </c>
      <c r="Q286" s="245">
        <f t="shared" si="113"/>
        <v>0</v>
      </c>
      <c r="R286" s="245">
        <f t="shared" si="104"/>
        <v>0</v>
      </c>
      <c r="S286" s="245">
        <f t="shared" si="114"/>
        <v>0</v>
      </c>
      <c r="T286" s="245">
        <f t="shared" si="115"/>
        <v>0</v>
      </c>
      <c r="U286" s="245">
        <f t="shared" si="105"/>
        <v>0</v>
      </c>
      <c r="V286" s="245">
        <f t="shared" si="116"/>
        <v>0</v>
      </c>
      <c r="W286" s="245">
        <f t="shared" si="117"/>
        <v>0</v>
      </c>
      <c r="X286" s="245">
        <f t="shared" si="103"/>
        <v>0</v>
      </c>
      <c r="Y286" s="246">
        <f t="shared" si="118"/>
        <v>0</v>
      </c>
      <c r="Z286" s="305" t="str">
        <f t="shared" si="119"/>
        <v/>
      </c>
    </row>
    <row r="287" spans="1:26" ht="15.75" customHeight="1">
      <c r="A287" s="243" t="str">
        <f>GLD!B306</f>
        <v>QC-Sewing 3</v>
      </c>
      <c r="B287" s="418" t="str">
        <f>IF(OR(A287=0,LEFT(A287,2)="Mr",LEFT(A287,2)="Ms",LEFT(A287,3)="Sub",LEFT(A287,5)="Grand",RIGHT(A287,3)="by,"),"",IF(ISERROR(MATCH(A287,'Dept (不許動)'!$S:$S,0)),"NO",""))</f>
        <v/>
      </c>
      <c r="C287" s="243" t="str">
        <f>IF(A287=0,"",IF(ISNA(VLOOKUP(A287,'Dept (不許動)'!$S:$V,2,0)),"",VLOOKUP(A287,'Dept (不許動)'!$S:$V,2,0)))</f>
        <v>IDL</v>
      </c>
      <c r="D287" s="243" t="str">
        <f>IF(A287=0,"",IF(ISNA(VLOOKUP(A287,'Dept (不許動)'!$S:$V,3,0)),"",VLOOKUP(A287,'Dept (不許動)'!$S:$V,3,0)))</f>
        <v>QC</v>
      </c>
      <c r="E287" s="243">
        <f>IF(A287=0,"",IF(ISNA(VLOOKUP(A287,'Dept (不許動)'!$S:$V,4,0)),"",VLOOKUP(A287,'Dept (不許動)'!$S:$V,4,0)))</f>
        <v>0</v>
      </c>
      <c r="F287" s="244">
        <f>GLD!$BC306</f>
        <v>118</v>
      </c>
      <c r="G287" s="244">
        <f>GLD!$AT306</f>
        <v>0</v>
      </c>
      <c r="H287" s="244">
        <f>GLD!$AV306</f>
        <v>0</v>
      </c>
      <c r="I287" s="243" t="str">
        <f>IF($D287="Embordiary","GLD6",IF(ISNA(VLOOKUP(A287,'GLD分攤(Chad)'!$B$2:$E$572,3,0)),"",(VLOOKUP(A287,'GLD分攤(Chad)'!$B$9:$E$572,3,0))))</f>
        <v>GLD3</v>
      </c>
      <c r="J287" s="245">
        <f t="shared" si="108"/>
        <v>0</v>
      </c>
      <c r="K287" s="245">
        <f t="shared" si="109"/>
        <v>0</v>
      </c>
      <c r="L287" s="245">
        <f t="shared" si="107"/>
        <v>0</v>
      </c>
      <c r="M287" s="245">
        <f t="shared" si="110"/>
        <v>0</v>
      </c>
      <c r="N287" s="245">
        <f t="shared" si="111"/>
        <v>0</v>
      </c>
      <c r="O287" s="245">
        <f t="shared" si="102"/>
        <v>0</v>
      </c>
      <c r="P287" s="245">
        <f t="shared" si="112"/>
        <v>118</v>
      </c>
      <c r="Q287" s="245">
        <f t="shared" si="113"/>
        <v>0</v>
      </c>
      <c r="R287" s="245">
        <f t="shared" si="104"/>
        <v>0</v>
      </c>
      <c r="S287" s="245">
        <f t="shared" si="114"/>
        <v>0</v>
      </c>
      <c r="T287" s="245">
        <f t="shared" si="115"/>
        <v>0</v>
      </c>
      <c r="U287" s="245">
        <f t="shared" si="105"/>
        <v>0</v>
      </c>
      <c r="V287" s="245">
        <f t="shared" si="116"/>
        <v>0</v>
      </c>
      <c r="W287" s="245">
        <f t="shared" si="117"/>
        <v>0</v>
      </c>
      <c r="X287" s="245">
        <f t="shared" si="103"/>
        <v>0</v>
      </c>
      <c r="Y287" s="246">
        <f t="shared" si="118"/>
        <v>0</v>
      </c>
      <c r="Z287" s="305" t="str">
        <f t="shared" si="119"/>
        <v/>
      </c>
    </row>
    <row r="288" spans="1:26" ht="15.75" customHeight="1">
      <c r="A288" s="243" t="str">
        <f>GLD!B307</f>
        <v>QC-Finishing 3</v>
      </c>
      <c r="B288" s="418" t="str">
        <f>IF(OR(A288=0,LEFT(A288,2)="Mr",LEFT(A288,2)="Ms",LEFT(A288,3)="Sub",LEFT(A288,5)="Grand",RIGHT(A288,3)="by,"),"",IF(ISERROR(MATCH(A288,'Dept (不許動)'!$S:$S,0)),"NO",""))</f>
        <v/>
      </c>
      <c r="C288" s="243" t="str">
        <f>IF(A288=0,"",IF(ISNA(VLOOKUP(A288,'Dept (不許動)'!$S:$V,2,0)),"",VLOOKUP(A288,'Dept (不許動)'!$S:$V,2,0)))</f>
        <v>IDL</v>
      </c>
      <c r="D288" s="243" t="str">
        <f>IF(A288=0,"",IF(ISNA(VLOOKUP(A288,'Dept (不許動)'!$S:$V,3,0)),"",VLOOKUP(A288,'Dept (不許動)'!$S:$V,3,0)))</f>
        <v>QC</v>
      </c>
      <c r="E288" s="243">
        <f>IF(A288=0,"",IF(ISNA(VLOOKUP(A288,'Dept (不許動)'!$S:$V,4,0)),"",VLOOKUP(A288,'Dept (不許動)'!$S:$V,4,0)))</f>
        <v>0</v>
      </c>
      <c r="F288" s="244">
        <f>GLD!$BC307</f>
        <v>4</v>
      </c>
      <c r="G288" s="244">
        <f>GLD!$AT307</f>
        <v>0</v>
      </c>
      <c r="H288" s="244">
        <f>GLD!$AV307</f>
        <v>0</v>
      </c>
      <c r="I288" s="243" t="str">
        <f>IF($D288="Embordiary","GLD6",IF(ISNA(VLOOKUP(A288,'GLD分攤(Chad)'!$B$2:$E$572,3,0)),"",(VLOOKUP(A288,'GLD分攤(Chad)'!$B$9:$E$572,3,0))))</f>
        <v>GLD3</v>
      </c>
      <c r="J288" s="245">
        <f t="shared" si="108"/>
        <v>0</v>
      </c>
      <c r="K288" s="245">
        <f t="shared" si="109"/>
        <v>0</v>
      </c>
      <c r="L288" s="245">
        <f t="shared" si="107"/>
        <v>0</v>
      </c>
      <c r="M288" s="245">
        <f t="shared" si="110"/>
        <v>0</v>
      </c>
      <c r="N288" s="245">
        <f t="shared" si="111"/>
        <v>0</v>
      </c>
      <c r="O288" s="245">
        <f t="shared" si="102"/>
        <v>0</v>
      </c>
      <c r="P288" s="245">
        <f t="shared" si="112"/>
        <v>4</v>
      </c>
      <c r="Q288" s="245">
        <f t="shared" si="113"/>
        <v>0</v>
      </c>
      <c r="R288" s="245">
        <f t="shared" si="104"/>
        <v>0</v>
      </c>
      <c r="S288" s="245">
        <f t="shared" si="114"/>
        <v>0</v>
      </c>
      <c r="T288" s="245">
        <f t="shared" si="115"/>
        <v>0</v>
      </c>
      <c r="U288" s="245">
        <f t="shared" si="105"/>
        <v>0</v>
      </c>
      <c r="V288" s="245">
        <f t="shared" si="116"/>
        <v>0</v>
      </c>
      <c r="W288" s="245">
        <f t="shared" si="117"/>
        <v>0</v>
      </c>
      <c r="X288" s="245">
        <f t="shared" si="103"/>
        <v>0</v>
      </c>
      <c r="Y288" s="246">
        <f t="shared" si="118"/>
        <v>0</v>
      </c>
      <c r="Z288" s="305" t="str">
        <f t="shared" si="119"/>
        <v/>
      </c>
    </row>
    <row r="289" spans="1:26" ht="15.75" customHeight="1">
      <c r="A289" s="243" t="str">
        <f>GLD!B308</f>
        <v>QC-Others 3</v>
      </c>
      <c r="B289" s="418" t="str">
        <f>IF(OR(A289=0,LEFT(A289,2)="Mr",LEFT(A289,2)="Ms",LEFT(A289,3)="Sub",LEFT(A289,5)="Grand",RIGHT(A289,3)="by,"),"",IF(ISERROR(MATCH(A289,'Dept (不許動)'!$S:$S,0)),"NO",""))</f>
        <v/>
      </c>
      <c r="C289" s="243" t="str">
        <f>IF(A289=0,"",IF(ISNA(VLOOKUP(A289,'Dept (不許動)'!$S:$V,2,0)),"",VLOOKUP(A289,'Dept (不許動)'!$S:$V,2,0)))</f>
        <v>IDL</v>
      </c>
      <c r="D289" s="243" t="str">
        <f>IF(A289=0,"",IF(ISNA(VLOOKUP(A289,'Dept (不許動)'!$S:$V,3,0)),"",VLOOKUP(A289,'Dept (不許動)'!$S:$V,3,0)))</f>
        <v>QC</v>
      </c>
      <c r="E289" s="243">
        <f>IF(A289=0,"",IF(ISNA(VLOOKUP(A289,'Dept (不許動)'!$S:$V,4,0)),"",VLOOKUP(A289,'Dept (不許動)'!$S:$V,4,0)))</f>
        <v>0</v>
      </c>
      <c r="F289" s="244">
        <f>GLD!$BC308</f>
        <v>8</v>
      </c>
      <c r="G289" s="244">
        <f>GLD!$AT308</f>
        <v>0</v>
      </c>
      <c r="H289" s="244">
        <f>GLD!$AV308</f>
        <v>0</v>
      </c>
      <c r="I289" s="243" t="str">
        <f>IF($D289="Embordiary","GLD6",IF(ISNA(VLOOKUP(A289,'GLD分攤(Chad)'!$B$2:$E$572,3,0)),"",(VLOOKUP(A289,'GLD分攤(Chad)'!$B$9:$E$572,3,0))))</f>
        <v>GLD3</v>
      </c>
      <c r="J289" s="245">
        <f t="shared" si="108"/>
        <v>0</v>
      </c>
      <c r="K289" s="245">
        <f t="shared" si="109"/>
        <v>0</v>
      </c>
      <c r="L289" s="245">
        <f t="shared" si="107"/>
        <v>0</v>
      </c>
      <c r="M289" s="245">
        <f t="shared" si="110"/>
        <v>0</v>
      </c>
      <c r="N289" s="245">
        <f t="shared" si="111"/>
        <v>0</v>
      </c>
      <c r="O289" s="245">
        <f t="shared" si="102"/>
        <v>0</v>
      </c>
      <c r="P289" s="245">
        <f t="shared" si="112"/>
        <v>8</v>
      </c>
      <c r="Q289" s="245">
        <f t="shared" si="113"/>
        <v>0</v>
      </c>
      <c r="R289" s="245">
        <f t="shared" si="104"/>
        <v>0</v>
      </c>
      <c r="S289" s="245">
        <f t="shared" si="114"/>
        <v>0</v>
      </c>
      <c r="T289" s="245">
        <f t="shared" si="115"/>
        <v>0</v>
      </c>
      <c r="U289" s="245">
        <f t="shared" si="105"/>
        <v>0</v>
      </c>
      <c r="V289" s="245">
        <f t="shared" si="116"/>
        <v>0</v>
      </c>
      <c r="W289" s="245">
        <f t="shared" si="117"/>
        <v>0</v>
      </c>
      <c r="X289" s="245">
        <f t="shared" si="103"/>
        <v>0</v>
      </c>
      <c r="Y289" s="246">
        <f t="shared" si="118"/>
        <v>0</v>
      </c>
      <c r="Z289" s="305" t="str">
        <f t="shared" si="119"/>
        <v/>
      </c>
    </row>
    <row r="290" spans="1:26" ht="15.75" customHeight="1">
      <c r="A290" s="243" t="str">
        <f>GLD!B309</f>
        <v>QC-CUTTING 3</v>
      </c>
      <c r="B290" s="418" t="str">
        <f>IF(OR(A290=0,LEFT(A290,2)="Mr",LEFT(A290,2)="Ms",LEFT(A290,3)="Sub",LEFT(A290,5)="Grand",RIGHT(A290,3)="by,"),"",IF(ISERROR(MATCH(A290,'Dept (不許動)'!$S:$S,0)),"NO",""))</f>
        <v/>
      </c>
      <c r="C290" s="243" t="str">
        <f>IF(A290=0,"",IF(ISNA(VLOOKUP(A290,'Dept (不許動)'!$S:$V,2,0)),"",VLOOKUP(A290,'Dept (不許動)'!$S:$V,2,0)))</f>
        <v>IDL</v>
      </c>
      <c r="D290" s="243" t="str">
        <f>IF(A290=0,"",IF(ISNA(VLOOKUP(A290,'Dept (不許動)'!$S:$V,3,0)),"",VLOOKUP(A290,'Dept (不許動)'!$S:$V,3,0)))</f>
        <v>QC</v>
      </c>
      <c r="E290" s="243">
        <f>IF(A290=0,"",IF(ISNA(VLOOKUP(A290,'Dept (不許動)'!$S:$V,4,0)),"",VLOOKUP(A290,'Dept (不許動)'!$S:$V,4,0)))</f>
        <v>0</v>
      </c>
      <c r="F290" s="244">
        <f>GLD!$BC309</f>
        <v>4</v>
      </c>
      <c r="G290" s="244">
        <f>GLD!$AT309</f>
        <v>0</v>
      </c>
      <c r="H290" s="244">
        <f>GLD!$AV309</f>
        <v>0</v>
      </c>
      <c r="I290" s="243" t="str">
        <f>IF($D290="Embordiary","GLD6",IF(ISNA(VLOOKUP(A290,'GLD分攤(Chad)'!$B$2:$E$572,3,0)),"",(VLOOKUP(A290,'GLD分攤(Chad)'!$B$9:$E$572,3,0))))</f>
        <v>GLD3</v>
      </c>
      <c r="J290" s="245">
        <f t="shared" si="108"/>
        <v>0</v>
      </c>
      <c r="K290" s="245">
        <f t="shared" si="109"/>
        <v>0</v>
      </c>
      <c r="L290" s="245">
        <f t="shared" si="107"/>
        <v>0</v>
      </c>
      <c r="M290" s="245">
        <f t="shared" si="110"/>
        <v>0</v>
      </c>
      <c r="N290" s="245">
        <f t="shared" si="111"/>
        <v>0</v>
      </c>
      <c r="O290" s="245">
        <f t="shared" si="102"/>
        <v>0</v>
      </c>
      <c r="P290" s="245">
        <f t="shared" si="112"/>
        <v>4</v>
      </c>
      <c r="Q290" s="245">
        <f t="shared" si="113"/>
        <v>0</v>
      </c>
      <c r="R290" s="245">
        <f t="shared" si="104"/>
        <v>0</v>
      </c>
      <c r="S290" s="245">
        <f t="shared" si="114"/>
        <v>0</v>
      </c>
      <c r="T290" s="245">
        <f t="shared" si="115"/>
        <v>0</v>
      </c>
      <c r="U290" s="245">
        <f t="shared" si="105"/>
        <v>0</v>
      </c>
      <c r="V290" s="245">
        <f t="shared" si="116"/>
        <v>0</v>
      </c>
      <c r="W290" s="245">
        <f t="shared" si="117"/>
        <v>0</v>
      </c>
      <c r="X290" s="245">
        <f t="shared" si="103"/>
        <v>0</v>
      </c>
      <c r="Y290" s="246">
        <f t="shared" si="118"/>
        <v>0</v>
      </c>
      <c r="Z290" s="305" t="str">
        <f t="shared" si="119"/>
        <v/>
      </c>
    </row>
    <row r="291" spans="1:26" ht="15.75" customHeight="1">
      <c r="A291" s="243" t="str">
        <f>GLD!B310</f>
        <v>QC-QA 3</v>
      </c>
      <c r="B291" s="418" t="str">
        <f>IF(OR(A291=0,LEFT(A291,2)="Mr",LEFT(A291,2)="Ms",LEFT(A291,3)="Sub",LEFT(A291,5)="Grand",RIGHT(A291,3)="by,"),"",IF(ISERROR(MATCH(A291,'Dept (不許動)'!$S:$S,0)),"NO",""))</f>
        <v/>
      </c>
      <c r="C291" s="243" t="str">
        <f>IF(A291=0,"",IF(ISNA(VLOOKUP(A291,'Dept (不許動)'!$S:$V,2,0)),"",VLOOKUP(A291,'Dept (不許動)'!$S:$V,2,0)))</f>
        <v>IDL</v>
      </c>
      <c r="D291" s="243" t="str">
        <f>IF(A291=0,"",IF(ISNA(VLOOKUP(A291,'Dept (不許動)'!$S:$V,3,0)),"",VLOOKUP(A291,'Dept (不許動)'!$S:$V,3,0)))</f>
        <v>QC</v>
      </c>
      <c r="E291" s="243">
        <f>IF(A291=0,"",IF(ISNA(VLOOKUP(A291,'Dept (不許動)'!$S:$V,4,0)),"",VLOOKUP(A291,'Dept (不許動)'!$S:$V,4,0)))</f>
        <v>0</v>
      </c>
      <c r="F291" s="244">
        <f>GLD!$BC310</f>
        <v>1</v>
      </c>
      <c r="G291" s="244">
        <f>GLD!$AT310</f>
        <v>0</v>
      </c>
      <c r="H291" s="244">
        <f>GLD!$AV310</f>
        <v>0</v>
      </c>
      <c r="I291" s="243" t="str">
        <f>IF($D291="Embordiary","GLD6",IF(ISNA(VLOOKUP(A291,'GLD分攤(Chad)'!$B$2:$E$572,3,0)),"",(VLOOKUP(A291,'GLD分攤(Chad)'!$B$9:$E$572,3,0))))</f>
        <v>GLD3</v>
      </c>
      <c r="J291" s="245">
        <f t="shared" si="108"/>
        <v>0</v>
      </c>
      <c r="K291" s="245">
        <f t="shared" si="109"/>
        <v>0</v>
      </c>
      <c r="L291" s="245">
        <f t="shared" si="107"/>
        <v>0</v>
      </c>
      <c r="M291" s="245">
        <f t="shared" si="110"/>
        <v>0</v>
      </c>
      <c r="N291" s="245">
        <f t="shared" si="111"/>
        <v>0</v>
      </c>
      <c r="O291" s="245">
        <f t="shared" si="102"/>
        <v>0</v>
      </c>
      <c r="P291" s="245">
        <f t="shared" si="112"/>
        <v>1</v>
      </c>
      <c r="Q291" s="245">
        <f t="shared" si="113"/>
        <v>0</v>
      </c>
      <c r="R291" s="245">
        <f t="shared" si="104"/>
        <v>0</v>
      </c>
      <c r="S291" s="245">
        <f t="shared" si="114"/>
        <v>0</v>
      </c>
      <c r="T291" s="245">
        <f t="shared" si="115"/>
        <v>0</v>
      </c>
      <c r="U291" s="245">
        <f t="shared" si="105"/>
        <v>0</v>
      </c>
      <c r="V291" s="245">
        <f t="shared" si="116"/>
        <v>0</v>
      </c>
      <c r="W291" s="245">
        <f t="shared" si="117"/>
        <v>0</v>
      </c>
      <c r="X291" s="245">
        <f t="shared" si="103"/>
        <v>0</v>
      </c>
      <c r="Y291" s="246">
        <f t="shared" si="118"/>
        <v>0</v>
      </c>
      <c r="Z291" s="305" t="str">
        <f t="shared" si="119"/>
        <v/>
      </c>
    </row>
    <row r="292" spans="1:26" ht="15.75" customHeight="1">
      <c r="A292" s="243" t="str">
        <f>GLD!B311</f>
        <v>Manager QA 3</v>
      </c>
      <c r="B292" s="418" t="str">
        <f>IF(OR(A292=0,LEFT(A292,2)="Mr",LEFT(A292,2)="Ms",LEFT(A292,3)="Sub",LEFT(A292,5)="Grand",RIGHT(A292,3)="by,"),"",IF(ISERROR(MATCH(A292,'Dept (不許動)'!$S:$S,0)),"NO",""))</f>
        <v/>
      </c>
      <c r="C292" s="243" t="str">
        <f>IF(A292=0,"",IF(ISNA(VLOOKUP(A292,'Dept (不許動)'!$S:$V,2,0)),"",VLOOKUP(A292,'Dept (不許動)'!$S:$V,2,0)))</f>
        <v>IDL</v>
      </c>
      <c r="D292" s="243" t="str">
        <f>IF(A292=0,"",IF(ISNA(VLOOKUP(A292,'Dept (不許動)'!$S:$V,3,0)),"",VLOOKUP(A292,'Dept (不許動)'!$S:$V,3,0)))</f>
        <v>IDL others</v>
      </c>
      <c r="E292" s="243">
        <f>IF(A292=0,"",IF(ISNA(VLOOKUP(A292,'Dept (不許動)'!$S:$V,4,0)),"",VLOOKUP(A292,'Dept (不許動)'!$S:$V,4,0)))</f>
        <v>0</v>
      </c>
      <c r="F292" s="244">
        <f>GLD!$BC311</f>
        <v>1</v>
      </c>
      <c r="G292" s="244">
        <f>GLD!$AT311</f>
        <v>0</v>
      </c>
      <c r="H292" s="244">
        <f>GLD!$AV311</f>
        <v>0</v>
      </c>
      <c r="I292" s="243" t="str">
        <f>IF($D292="Embordiary","GLD6",IF(ISNA(VLOOKUP(A292,'GLD分攤(Chad)'!$B$2:$E$572,3,0)),"",(VLOOKUP(A292,'GLD分攤(Chad)'!$B$9:$E$572,3,0))))</f>
        <v>GLD3</v>
      </c>
      <c r="J292" s="245">
        <f t="shared" si="108"/>
        <v>0</v>
      </c>
      <c r="K292" s="245">
        <f t="shared" si="109"/>
        <v>0</v>
      </c>
      <c r="L292" s="245">
        <f t="shared" si="107"/>
        <v>0</v>
      </c>
      <c r="M292" s="245">
        <f t="shared" si="110"/>
        <v>0</v>
      </c>
      <c r="N292" s="245">
        <f t="shared" si="111"/>
        <v>0</v>
      </c>
      <c r="O292" s="245">
        <f t="shared" si="102"/>
        <v>0</v>
      </c>
      <c r="P292" s="245">
        <f t="shared" si="112"/>
        <v>1</v>
      </c>
      <c r="Q292" s="245">
        <f t="shared" si="113"/>
        <v>0</v>
      </c>
      <c r="R292" s="245">
        <f t="shared" si="104"/>
        <v>0</v>
      </c>
      <c r="S292" s="245">
        <f t="shared" si="114"/>
        <v>0</v>
      </c>
      <c r="T292" s="245">
        <f t="shared" si="115"/>
        <v>0</v>
      </c>
      <c r="U292" s="245">
        <f t="shared" si="105"/>
        <v>0</v>
      </c>
      <c r="V292" s="245">
        <f t="shared" si="116"/>
        <v>0</v>
      </c>
      <c r="W292" s="245">
        <f t="shared" si="117"/>
        <v>0</v>
      </c>
      <c r="X292" s="245">
        <f t="shared" si="103"/>
        <v>0</v>
      </c>
      <c r="Y292" s="246">
        <f t="shared" si="118"/>
        <v>0</v>
      </c>
      <c r="Z292" s="305" t="str">
        <f t="shared" si="119"/>
        <v/>
      </c>
    </row>
    <row r="293" spans="1:26" ht="15.75" customHeight="1">
      <c r="A293" s="243" t="str">
        <f>GLD!B312</f>
        <v>QC/Staff GLD 3</v>
      </c>
      <c r="B293" s="418" t="str">
        <f>IF(OR(A293=0,LEFT(A293,2)="Mr",LEFT(A293,2)="Ms",LEFT(A293,3)="Sub",LEFT(A293,5)="Grand",RIGHT(A293,3)="by,"),"",IF(ISERROR(MATCH(A293,'Dept (不許動)'!$S:$S,0)),"NO",""))</f>
        <v/>
      </c>
      <c r="C293" s="243" t="str">
        <f>IF(A293=0,"",IF(ISNA(VLOOKUP(A293,'Dept (不許動)'!$S:$V,2,0)),"",VLOOKUP(A293,'Dept (不許動)'!$S:$V,2,0)))</f>
        <v>IDL</v>
      </c>
      <c r="D293" s="243" t="str">
        <f>IF(A293=0,"",IF(ISNA(VLOOKUP(A293,'Dept (不許動)'!$S:$V,3,0)),"",VLOOKUP(A293,'Dept (不許動)'!$S:$V,3,0)))</f>
        <v>QC</v>
      </c>
      <c r="E293" s="243">
        <f>IF(A293=0,"",IF(ISNA(VLOOKUP(A293,'Dept (不許動)'!$S:$V,4,0)),"",VLOOKUP(A293,'Dept (不許動)'!$S:$V,4,0)))</f>
        <v>0</v>
      </c>
      <c r="F293" s="244">
        <f>GLD!$BC312</f>
        <v>6</v>
      </c>
      <c r="G293" s="244">
        <f>GLD!$AT312</f>
        <v>0</v>
      </c>
      <c r="H293" s="244">
        <f>GLD!$AV312</f>
        <v>0</v>
      </c>
      <c r="I293" s="243" t="str">
        <f>IF($D293="Embordiary","GLD6",IF(ISNA(VLOOKUP(A293,'GLD分攤(Chad)'!$B$2:$E$572,3,0)),"",(VLOOKUP(A293,'GLD分攤(Chad)'!$B$9:$E$572,3,0))))</f>
        <v>GLD3</v>
      </c>
      <c r="J293" s="245">
        <f t="shared" si="108"/>
        <v>0</v>
      </c>
      <c r="K293" s="245">
        <f t="shared" si="109"/>
        <v>0</v>
      </c>
      <c r="L293" s="245">
        <f t="shared" si="107"/>
        <v>0</v>
      </c>
      <c r="M293" s="245">
        <f t="shared" si="110"/>
        <v>0</v>
      </c>
      <c r="N293" s="245">
        <f t="shared" si="111"/>
        <v>0</v>
      </c>
      <c r="O293" s="245">
        <f t="shared" si="102"/>
        <v>0</v>
      </c>
      <c r="P293" s="245">
        <f t="shared" si="112"/>
        <v>6</v>
      </c>
      <c r="Q293" s="245">
        <f t="shared" si="113"/>
        <v>0</v>
      </c>
      <c r="R293" s="245">
        <f t="shared" si="104"/>
        <v>0</v>
      </c>
      <c r="S293" s="245">
        <f t="shared" si="114"/>
        <v>0</v>
      </c>
      <c r="T293" s="245">
        <f t="shared" si="115"/>
        <v>0</v>
      </c>
      <c r="U293" s="245">
        <f t="shared" si="105"/>
        <v>0</v>
      </c>
      <c r="V293" s="245">
        <f t="shared" si="116"/>
        <v>0</v>
      </c>
      <c r="W293" s="245">
        <f t="shared" si="117"/>
        <v>0</v>
      </c>
      <c r="X293" s="245">
        <f t="shared" si="103"/>
        <v>0</v>
      </c>
      <c r="Y293" s="246">
        <f t="shared" si="118"/>
        <v>0</v>
      </c>
      <c r="Z293" s="305" t="str">
        <f t="shared" si="119"/>
        <v/>
      </c>
    </row>
    <row r="294" spans="1:26" ht="15.75" customHeight="1">
      <c r="A294" s="243" t="str">
        <f>GLD!B313</f>
        <v>QC-Sewing 5</v>
      </c>
      <c r="B294" s="418" t="str">
        <f>IF(OR(A294=0,LEFT(A294,2)="Mr",LEFT(A294,2)="Ms",LEFT(A294,3)="Sub",LEFT(A294,5)="Grand",RIGHT(A294,3)="by,"),"",IF(ISERROR(MATCH(A294,'Dept (不許動)'!$S:$S,0)),"NO",""))</f>
        <v/>
      </c>
      <c r="C294" s="243" t="str">
        <f>IF(A294=0,"",IF(ISNA(VLOOKUP(A294,'Dept (不許動)'!$S:$V,2,0)),"",VLOOKUP(A294,'Dept (不許動)'!$S:$V,2,0)))</f>
        <v>IDL</v>
      </c>
      <c r="D294" s="243" t="str">
        <f>IF(A294=0,"",IF(ISNA(VLOOKUP(A294,'Dept (不許動)'!$S:$V,3,0)),"",VLOOKUP(A294,'Dept (不許動)'!$S:$V,3,0)))</f>
        <v>QC</v>
      </c>
      <c r="E294" s="243">
        <f>IF(A294=0,"",IF(ISNA(VLOOKUP(A294,'Dept (不許動)'!$S:$V,4,0)),"",VLOOKUP(A294,'Dept (不許動)'!$S:$V,4,0)))</f>
        <v>0</v>
      </c>
      <c r="F294" s="244">
        <f>GLD!$BC313</f>
        <v>107</v>
      </c>
      <c r="G294" s="244">
        <f>GLD!$AT313</f>
        <v>0</v>
      </c>
      <c r="H294" s="244">
        <f>GLD!$AV313</f>
        <v>0</v>
      </c>
      <c r="I294" s="243" t="str">
        <f>IF($D294="Embordiary","GLD6",IF(ISNA(VLOOKUP(A294,'GLD分攤(Chad)'!$B$2:$E$572,3,0)),"",(VLOOKUP(A294,'GLD分攤(Chad)'!$B$9:$E$572,3,0))))</f>
        <v>GLD5</v>
      </c>
      <c r="J294" s="245">
        <f t="shared" si="108"/>
        <v>0</v>
      </c>
      <c r="K294" s="245">
        <f t="shared" si="109"/>
        <v>0</v>
      </c>
      <c r="L294" s="245">
        <f t="shared" si="107"/>
        <v>0</v>
      </c>
      <c r="M294" s="245">
        <f t="shared" si="110"/>
        <v>0</v>
      </c>
      <c r="N294" s="245">
        <f t="shared" si="111"/>
        <v>0</v>
      </c>
      <c r="O294" s="245">
        <f t="shared" si="102"/>
        <v>0</v>
      </c>
      <c r="P294" s="245">
        <f t="shared" si="112"/>
        <v>0</v>
      </c>
      <c r="Q294" s="245">
        <f t="shared" si="113"/>
        <v>0</v>
      </c>
      <c r="R294" s="245">
        <f t="shared" si="104"/>
        <v>0</v>
      </c>
      <c r="S294" s="245">
        <f t="shared" si="114"/>
        <v>107</v>
      </c>
      <c r="T294" s="245">
        <f t="shared" si="115"/>
        <v>0</v>
      </c>
      <c r="U294" s="245">
        <f t="shared" si="105"/>
        <v>0</v>
      </c>
      <c r="V294" s="245">
        <f t="shared" si="116"/>
        <v>0</v>
      </c>
      <c r="W294" s="245">
        <f t="shared" si="117"/>
        <v>0</v>
      </c>
      <c r="X294" s="245">
        <f t="shared" si="103"/>
        <v>0</v>
      </c>
      <c r="Y294" s="246">
        <f t="shared" si="118"/>
        <v>0</v>
      </c>
      <c r="Z294" s="305" t="str">
        <f t="shared" si="119"/>
        <v/>
      </c>
    </row>
    <row r="295" spans="1:26" ht="15.75" customHeight="1">
      <c r="A295" s="243" t="str">
        <f>GLD!B314</f>
        <v>QC-Finishing 5</v>
      </c>
      <c r="B295" s="418" t="str">
        <f>IF(OR(A295=0,LEFT(A295,2)="Mr",LEFT(A295,2)="Ms",LEFT(A295,3)="Sub",LEFT(A295,5)="Grand",RIGHT(A295,3)="by,"),"",IF(ISERROR(MATCH(A295,'Dept (不許動)'!$S:$S,0)),"NO",""))</f>
        <v/>
      </c>
      <c r="C295" s="243" t="str">
        <f>IF(A295=0,"",IF(ISNA(VLOOKUP(A295,'Dept (不許動)'!$S:$V,2,0)),"",VLOOKUP(A295,'Dept (不許動)'!$S:$V,2,0)))</f>
        <v>IDL</v>
      </c>
      <c r="D295" s="243" t="str">
        <f>IF(A295=0,"",IF(ISNA(VLOOKUP(A295,'Dept (不許動)'!$S:$V,3,0)),"",VLOOKUP(A295,'Dept (不許動)'!$S:$V,3,0)))</f>
        <v>QC</v>
      </c>
      <c r="E295" s="243">
        <f>IF(A295=0,"",IF(ISNA(VLOOKUP(A295,'Dept (不許動)'!$S:$V,4,0)),"",VLOOKUP(A295,'Dept (不許動)'!$S:$V,4,0)))</f>
        <v>0</v>
      </c>
      <c r="F295" s="244">
        <f>GLD!$BC314</f>
        <v>3</v>
      </c>
      <c r="G295" s="244">
        <f>GLD!$AT314</f>
        <v>0</v>
      </c>
      <c r="H295" s="244">
        <f>GLD!$AV314</f>
        <v>0</v>
      </c>
      <c r="I295" s="243" t="str">
        <f>IF($D295="Embordiary","GLD6",IF(ISNA(VLOOKUP(A295,'GLD分攤(Chad)'!$B$2:$E$572,3,0)),"",(VLOOKUP(A295,'GLD分攤(Chad)'!$B$9:$E$572,3,0))))</f>
        <v>GLD5</v>
      </c>
      <c r="J295" s="245">
        <f t="shared" si="108"/>
        <v>0</v>
      </c>
      <c r="K295" s="245">
        <f t="shared" si="109"/>
        <v>0</v>
      </c>
      <c r="L295" s="245">
        <f t="shared" si="107"/>
        <v>0</v>
      </c>
      <c r="M295" s="245">
        <f t="shared" si="110"/>
        <v>0</v>
      </c>
      <c r="N295" s="245">
        <f t="shared" si="111"/>
        <v>0</v>
      </c>
      <c r="O295" s="245">
        <f t="shared" si="102"/>
        <v>0</v>
      </c>
      <c r="P295" s="245">
        <f t="shared" si="112"/>
        <v>0</v>
      </c>
      <c r="Q295" s="245">
        <f t="shared" si="113"/>
        <v>0</v>
      </c>
      <c r="R295" s="245">
        <f t="shared" si="104"/>
        <v>0</v>
      </c>
      <c r="S295" s="245">
        <f t="shared" si="114"/>
        <v>3</v>
      </c>
      <c r="T295" s="245">
        <f t="shared" si="115"/>
        <v>0</v>
      </c>
      <c r="U295" s="245">
        <f t="shared" si="105"/>
        <v>0</v>
      </c>
      <c r="V295" s="245">
        <f t="shared" si="116"/>
        <v>0</v>
      </c>
      <c r="W295" s="245">
        <f t="shared" si="117"/>
        <v>0</v>
      </c>
      <c r="X295" s="245">
        <f t="shared" si="103"/>
        <v>0</v>
      </c>
      <c r="Y295" s="246">
        <f t="shared" si="118"/>
        <v>0</v>
      </c>
      <c r="Z295" s="305" t="str">
        <f t="shared" si="119"/>
        <v/>
      </c>
    </row>
    <row r="296" spans="1:26" ht="15.75" customHeight="1">
      <c r="A296" s="243" t="str">
        <f>GLD!B315</f>
        <v>QC-Others 5</v>
      </c>
      <c r="B296" s="418" t="str">
        <f>IF(OR(A296=0,LEFT(A296,2)="Mr",LEFT(A296,2)="Ms",LEFT(A296,3)="Sub",LEFT(A296,5)="Grand",RIGHT(A296,3)="by,"),"",IF(ISERROR(MATCH(A296,'Dept (不許動)'!$S:$S,0)),"NO",""))</f>
        <v/>
      </c>
      <c r="C296" s="243" t="str">
        <f>IF(A296=0,"",IF(ISNA(VLOOKUP(A296,'Dept (不許動)'!$S:$V,2,0)),"",VLOOKUP(A296,'Dept (不許動)'!$S:$V,2,0)))</f>
        <v>IDL</v>
      </c>
      <c r="D296" s="243" t="str">
        <f>IF(A296=0,"",IF(ISNA(VLOOKUP(A296,'Dept (不許動)'!$S:$V,3,0)),"",VLOOKUP(A296,'Dept (不許動)'!$S:$V,3,0)))</f>
        <v>QC</v>
      </c>
      <c r="E296" s="243">
        <f>IF(A296=0,"",IF(ISNA(VLOOKUP(A296,'Dept (不許動)'!$S:$V,4,0)),"",VLOOKUP(A296,'Dept (不許動)'!$S:$V,4,0)))</f>
        <v>0</v>
      </c>
      <c r="F296" s="244">
        <f>GLD!$BC315</f>
        <v>19</v>
      </c>
      <c r="G296" s="244">
        <f>GLD!$AT315</f>
        <v>0</v>
      </c>
      <c r="H296" s="244">
        <f>GLD!$AV315</f>
        <v>1</v>
      </c>
      <c r="I296" s="243" t="str">
        <f>IF($D296="Embordiary","GLD6",IF(ISNA(VLOOKUP(A296,'GLD分攤(Chad)'!$B$2:$E$572,3,0)),"",(VLOOKUP(A296,'GLD分攤(Chad)'!$B$9:$E$572,3,0))))</f>
        <v>GLD5</v>
      </c>
      <c r="J296" s="245">
        <f t="shared" si="108"/>
        <v>0</v>
      </c>
      <c r="K296" s="245">
        <f t="shared" si="109"/>
        <v>0</v>
      </c>
      <c r="L296" s="245">
        <f t="shared" si="107"/>
        <v>0</v>
      </c>
      <c r="M296" s="245">
        <f t="shared" si="110"/>
        <v>0</v>
      </c>
      <c r="N296" s="245">
        <f t="shared" si="111"/>
        <v>0</v>
      </c>
      <c r="O296" s="245">
        <f t="shared" si="102"/>
        <v>0</v>
      </c>
      <c r="P296" s="245">
        <f t="shared" si="112"/>
        <v>0</v>
      </c>
      <c r="Q296" s="245">
        <f t="shared" si="113"/>
        <v>0</v>
      </c>
      <c r="R296" s="245">
        <f t="shared" si="104"/>
        <v>0</v>
      </c>
      <c r="S296" s="245">
        <f t="shared" si="114"/>
        <v>19</v>
      </c>
      <c r="T296" s="245">
        <f t="shared" si="115"/>
        <v>0</v>
      </c>
      <c r="U296" s="245">
        <f t="shared" si="105"/>
        <v>1</v>
      </c>
      <c r="V296" s="245">
        <f t="shared" si="116"/>
        <v>0</v>
      </c>
      <c r="W296" s="245">
        <f t="shared" si="117"/>
        <v>0</v>
      </c>
      <c r="X296" s="245">
        <f t="shared" si="103"/>
        <v>0</v>
      </c>
      <c r="Y296" s="246">
        <f t="shared" si="118"/>
        <v>0</v>
      </c>
      <c r="Z296" s="305" t="str">
        <f t="shared" si="119"/>
        <v/>
      </c>
    </row>
    <row r="297" spans="1:26" ht="15.75" customHeight="1">
      <c r="A297" s="243" t="str">
        <f>GLD!B316</f>
        <v>QC-CUTTING 5</v>
      </c>
      <c r="B297" s="418" t="str">
        <f>IF(OR(A297=0,LEFT(A297,2)="Mr",LEFT(A297,2)="Ms",LEFT(A297,3)="Sub",LEFT(A297,5)="Grand",RIGHT(A297,3)="by,"),"",IF(ISERROR(MATCH(A297,'Dept (不許動)'!$S:$S,0)),"NO",""))</f>
        <v/>
      </c>
      <c r="C297" s="243" t="str">
        <f>IF(A297=0,"",IF(ISNA(VLOOKUP(A297,'Dept (不許動)'!$S:$V,2,0)),"",VLOOKUP(A297,'Dept (不許動)'!$S:$V,2,0)))</f>
        <v>IDL</v>
      </c>
      <c r="D297" s="243" t="str">
        <f>IF(A297=0,"",IF(ISNA(VLOOKUP(A297,'Dept (不許動)'!$S:$V,3,0)),"",VLOOKUP(A297,'Dept (不許動)'!$S:$V,3,0)))</f>
        <v>QC</v>
      </c>
      <c r="E297" s="243">
        <f>IF(A297=0,"",IF(ISNA(VLOOKUP(A297,'Dept (不許動)'!$S:$V,4,0)),"",VLOOKUP(A297,'Dept (不許動)'!$S:$V,4,0)))</f>
        <v>0</v>
      </c>
      <c r="F297" s="244">
        <f>GLD!$BC316</f>
        <v>8</v>
      </c>
      <c r="G297" s="244">
        <f>GLD!$AT316</f>
        <v>0</v>
      </c>
      <c r="H297" s="244">
        <f>GLD!$AV316</f>
        <v>0</v>
      </c>
      <c r="I297" s="243" t="str">
        <f>IF($D297="Embordiary","GLD6",IF(ISNA(VLOOKUP(A297,'GLD分攤(Chad)'!$B$2:$E$572,3,0)),"",(VLOOKUP(A297,'GLD分攤(Chad)'!$B$9:$E$572,3,0))))</f>
        <v>GLD5</v>
      </c>
      <c r="J297" s="245">
        <f t="shared" si="108"/>
        <v>0</v>
      </c>
      <c r="K297" s="245">
        <f t="shared" si="109"/>
        <v>0</v>
      </c>
      <c r="L297" s="245">
        <f t="shared" si="107"/>
        <v>0</v>
      </c>
      <c r="M297" s="245">
        <f t="shared" si="110"/>
        <v>0</v>
      </c>
      <c r="N297" s="245">
        <f t="shared" si="111"/>
        <v>0</v>
      </c>
      <c r="O297" s="245">
        <f t="shared" si="102"/>
        <v>0</v>
      </c>
      <c r="P297" s="245">
        <f t="shared" si="112"/>
        <v>0</v>
      </c>
      <c r="Q297" s="245">
        <f t="shared" si="113"/>
        <v>0</v>
      </c>
      <c r="R297" s="245">
        <f t="shared" si="104"/>
        <v>0</v>
      </c>
      <c r="S297" s="245">
        <f t="shared" si="114"/>
        <v>8</v>
      </c>
      <c r="T297" s="245">
        <f t="shared" si="115"/>
        <v>0</v>
      </c>
      <c r="U297" s="245">
        <f t="shared" si="105"/>
        <v>0</v>
      </c>
      <c r="V297" s="245">
        <f t="shared" si="116"/>
        <v>0</v>
      </c>
      <c r="W297" s="245">
        <f t="shared" si="117"/>
        <v>0</v>
      </c>
      <c r="X297" s="245">
        <f t="shared" si="103"/>
        <v>0</v>
      </c>
      <c r="Y297" s="246">
        <f t="shared" si="118"/>
        <v>0</v>
      </c>
      <c r="Z297" s="305" t="str">
        <f t="shared" si="119"/>
        <v/>
      </c>
    </row>
    <row r="298" spans="1:26" ht="15.75" customHeight="1">
      <c r="A298" s="243" t="str">
        <f>GLD!B317</f>
        <v>Manager QA 5</v>
      </c>
      <c r="B298" s="418" t="str">
        <f>IF(OR(A298=0,LEFT(A298,2)="Mr",LEFT(A298,2)="Ms",LEFT(A298,3)="Sub",LEFT(A298,5)="Grand",RIGHT(A298,3)="by,"),"",IF(ISERROR(MATCH(A298,'Dept (不許動)'!$S:$S,0)),"NO",""))</f>
        <v/>
      </c>
      <c r="C298" s="243" t="str">
        <f>IF(A298=0,"",IF(ISNA(VLOOKUP(A298,'Dept (不許動)'!$S:$V,2,0)),"",VLOOKUP(A298,'Dept (不許動)'!$S:$V,2,0)))</f>
        <v>IDL</v>
      </c>
      <c r="D298" s="243" t="str">
        <f>IF(A298=0,"",IF(ISNA(VLOOKUP(A298,'Dept (不許動)'!$S:$V,3,0)),"",VLOOKUP(A298,'Dept (不許動)'!$S:$V,3,0)))</f>
        <v>IDL others</v>
      </c>
      <c r="E298" s="243">
        <f>IF(A298=0,"",IF(ISNA(VLOOKUP(A298,'Dept (不許動)'!$S:$V,4,0)),"",VLOOKUP(A298,'Dept (不許動)'!$S:$V,4,0)))</f>
        <v>0</v>
      </c>
      <c r="F298" s="244">
        <f>GLD!$BC317</f>
        <v>1</v>
      </c>
      <c r="G298" s="244">
        <f>GLD!$AT317</f>
        <v>0</v>
      </c>
      <c r="H298" s="244">
        <f>GLD!$AV317</f>
        <v>0</v>
      </c>
      <c r="I298" s="243" t="str">
        <f>IF($D298="Embordiary","GLD6",IF(ISNA(VLOOKUP(A298,'GLD分攤(Chad)'!$B$2:$E$572,3,0)),"",(VLOOKUP(A298,'GLD分攤(Chad)'!$B$9:$E$572,3,0))))</f>
        <v>GLD5</v>
      </c>
      <c r="J298" s="245">
        <f t="shared" si="108"/>
        <v>0</v>
      </c>
      <c r="K298" s="245">
        <f t="shared" si="109"/>
        <v>0</v>
      </c>
      <c r="L298" s="245">
        <f t="shared" si="107"/>
        <v>0</v>
      </c>
      <c r="M298" s="245">
        <f t="shared" si="110"/>
        <v>0</v>
      </c>
      <c r="N298" s="245">
        <f t="shared" si="111"/>
        <v>0</v>
      </c>
      <c r="O298" s="245">
        <f t="shared" si="102"/>
        <v>0</v>
      </c>
      <c r="P298" s="245">
        <f t="shared" si="112"/>
        <v>0</v>
      </c>
      <c r="Q298" s="245">
        <f t="shared" si="113"/>
        <v>0</v>
      </c>
      <c r="R298" s="245">
        <f t="shared" si="104"/>
        <v>0</v>
      </c>
      <c r="S298" s="245">
        <f t="shared" si="114"/>
        <v>1</v>
      </c>
      <c r="T298" s="245">
        <f t="shared" si="115"/>
        <v>0</v>
      </c>
      <c r="U298" s="245">
        <f t="shared" si="105"/>
        <v>0</v>
      </c>
      <c r="V298" s="245">
        <f t="shared" si="116"/>
        <v>0</v>
      </c>
      <c r="W298" s="245">
        <f t="shared" si="117"/>
        <v>0</v>
      </c>
      <c r="X298" s="245">
        <f t="shared" si="103"/>
        <v>0</v>
      </c>
      <c r="Y298" s="246">
        <f t="shared" si="118"/>
        <v>0</v>
      </c>
      <c r="Z298" s="305" t="str">
        <f t="shared" si="119"/>
        <v/>
      </c>
    </row>
    <row r="299" spans="1:26" ht="15.75" customHeight="1">
      <c r="A299" s="243" t="str">
        <f>GLD!B318</f>
        <v>QC/Staff GLD 5</v>
      </c>
      <c r="B299" s="418" t="str">
        <f>IF(OR(A299=0,LEFT(A299,2)="Mr",LEFT(A299,2)="Ms",LEFT(A299,3)="Sub",LEFT(A299,5)="Grand",RIGHT(A299,3)="by,"),"",IF(ISERROR(MATCH(A299,'Dept (不許動)'!$S:$S,0)),"NO",""))</f>
        <v/>
      </c>
      <c r="C299" s="243" t="str">
        <f>IF(A299=0,"",IF(ISNA(VLOOKUP(A299,'Dept (不許動)'!$S:$V,2,0)),"",VLOOKUP(A299,'Dept (不許動)'!$S:$V,2,0)))</f>
        <v>IDL</v>
      </c>
      <c r="D299" s="243" t="str">
        <f>IF(A299=0,"",IF(ISNA(VLOOKUP(A299,'Dept (不許動)'!$S:$V,3,0)),"",VLOOKUP(A299,'Dept (不許動)'!$S:$V,3,0)))</f>
        <v>QC</v>
      </c>
      <c r="E299" s="243">
        <f>IF(A299=0,"",IF(ISNA(VLOOKUP(A299,'Dept (不許動)'!$S:$V,4,0)),"",VLOOKUP(A299,'Dept (不許動)'!$S:$V,4,0)))</f>
        <v>0</v>
      </c>
      <c r="F299" s="244">
        <f>GLD!$BC318</f>
        <v>5</v>
      </c>
      <c r="G299" s="244">
        <f>GLD!$AT318</f>
        <v>0</v>
      </c>
      <c r="H299" s="244">
        <f>GLD!$AV318</f>
        <v>0</v>
      </c>
      <c r="I299" s="243" t="str">
        <f>IF($D299="Embordiary","GLD6",IF(ISNA(VLOOKUP(A299,'GLD分攤(Chad)'!$B$2:$E$572,3,0)),"",(VLOOKUP(A299,'GLD分攤(Chad)'!$B$9:$E$572,3,0))))</f>
        <v>GLD5</v>
      </c>
      <c r="J299" s="245">
        <f t="shared" si="108"/>
        <v>0</v>
      </c>
      <c r="K299" s="245">
        <f t="shared" si="109"/>
        <v>0</v>
      </c>
      <c r="L299" s="245">
        <f t="shared" si="107"/>
        <v>0</v>
      </c>
      <c r="M299" s="245">
        <f t="shared" si="110"/>
        <v>0</v>
      </c>
      <c r="N299" s="245">
        <f t="shared" si="111"/>
        <v>0</v>
      </c>
      <c r="O299" s="245">
        <f t="shared" si="102"/>
        <v>0</v>
      </c>
      <c r="P299" s="245">
        <f t="shared" si="112"/>
        <v>0</v>
      </c>
      <c r="Q299" s="245">
        <f t="shared" si="113"/>
        <v>0</v>
      </c>
      <c r="R299" s="245">
        <f t="shared" si="104"/>
        <v>0</v>
      </c>
      <c r="S299" s="245">
        <f t="shared" si="114"/>
        <v>5</v>
      </c>
      <c r="T299" s="245">
        <f t="shared" si="115"/>
        <v>0</v>
      </c>
      <c r="U299" s="245">
        <f t="shared" si="105"/>
        <v>0</v>
      </c>
      <c r="V299" s="245">
        <f t="shared" si="116"/>
        <v>0</v>
      </c>
      <c r="W299" s="245">
        <f t="shared" si="117"/>
        <v>0</v>
      </c>
      <c r="X299" s="245">
        <f t="shared" si="103"/>
        <v>0</v>
      </c>
      <c r="Y299" s="246">
        <f t="shared" si="118"/>
        <v>0</v>
      </c>
      <c r="Z299" s="305" t="str">
        <f t="shared" si="119"/>
        <v/>
      </c>
    </row>
    <row r="300" spans="1:26" ht="15.75" customHeight="1">
      <c r="A300" s="243" t="str">
        <f>GLD!B319</f>
        <v>QC-Sewing 6</v>
      </c>
      <c r="B300" s="418" t="str">
        <f>IF(OR(A300=0,LEFT(A300,2)="Mr",LEFT(A300,2)="Ms",LEFT(A300,3)="Sub",LEFT(A300,5)="Grand",RIGHT(A300,3)="by,"),"",IF(ISERROR(MATCH(A300,'Dept (不許動)'!$S:$S,0)),"NO",""))</f>
        <v/>
      </c>
      <c r="C300" s="243" t="str">
        <f>IF(A300=0,"",IF(ISNA(VLOOKUP(A300,'Dept (不許動)'!$S:$V,2,0)),"",VLOOKUP(A300,'Dept (不許動)'!$S:$V,2,0)))</f>
        <v>IDL</v>
      </c>
      <c r="D300" s="243" t="str">
        <f>IF(A300=0,"",IF(ISNA(VLOOKUP(A300,'Dept (不許動)'!$S:$V,3,0)),"",VLOOKUP(A300,'Dept (不許動)'!$S:$V,3,0)))</f>
        <v>QC</v>
      </c>
      <c r="E300" s="243">
        <f>IF(A300=0,"",IF(ISNA(VLOOKUP(A300,'Dept (不許動)'!$S:$V,4,0)),"",VLOOKUP(A300,'Dept (不許動)'!$S:$V,4,0)))</f>
        <v>0</v>
      </c>
      <c r="F300" s="244">
        <f>GLD!$BC319</f>
        <v>123</v>
      </c>
      <c r="G300" s="244">
        <f>GLD!$AT319</f>
        <v>0</v>
      </c>
      <c r="H300" s="244">
        <f>GLD!$AV319</f>
        <v>3</v>
      </c>
      <c r="I300" s="243" t="str">
        <f>IF($D300="Embordiary","GLD6",IF(ISNA(VLOOKUP(A300,'GLD分攤(Chad)'!$B$2:$E$572,3,0)),"",(VLOOKUP(A300,'GLD分攤(Chad)'!$B$9:$E$572,3,0))))</f>
        <v>GLD6</v>
      </c>
      <c r="J300" s="245">
        <f t="shared" si="108"/>
        <v>0</v>
      </c>
      <c r="K300" s="245">
        <f t="shared" si="109"/>
        <v>0</v>
      </c>
      <c r="L300" s="245">
        <f t="shared" si="107"/>
        <v>0</v>
      </c>
      <c r="M300" s="245">
        <f t="shared" si="110"/>
        <v>0</v>
      </c>
      <c r="N300" s="245">
        <f t="shared" si="111"/>
        <v>0</v>
      </c>
      <c r="O300" s="245">
        <f t="shared" si="102"/>
        <v>0</v>
      </c>
      <c r="P300" s="245">
        <f t="shared" si="112"/>
        <v>0</v>
      </c>
      <c r="Q300" s="245">
        <f t="shared" si="113"/>
        <v>0</v>
      </c>
      <c r="R300" s="245">
        <f t="shared" si="104"/>
        <v>0</v>
      </c>
      <c r="S300" s="245">
        <f t="shared" si="114"/>
        <v>0</v>
      </c>
      <c r="T300" s="245">
        <f t="shared" si="115"/>
        <v>0</v>
      </c>
      <c r="U300" s="245">
        <f t="shared" si="105"/>
        <v>0</v>
      </c>
      <c r="V300" s="245">
        <f t="shared" si="116"/>
        <v>123</v>
      </c>
      <c r="W300" s="245">
        <f t="shared" si="117"/>
        <v>0</v>
      </c>
      <c r="X300" s="245">
        <f t="shared" si="103"/>
        <v>3</v>
      </c>
      <c r="Y300" s="246">
        <f t="shared" si="118"/>
        <v>0</v>
      </c>
      <c r="Z300" s="305" t="str">
        <f t="shared" si="119"/>
        <v/>
      </c>
    </row>
    <row r="301" spans="1:26" ht="15.75" customHeight="1">
      <c r="A301" s="243" t="str">
        <f>GLD!B320</f>
        <v>QC-Finishing 6</v>
      </c>
      <c r="B301" s="418" t="str">
        <f>IF(OR(A301=0,LEFT(A301,2)="Mr",LEFT(A301,2)="Ms",LEFT(A301,3)="Sub",LEFT(A301,5)="Grand",RIGHT(A301,3)="by,"),"",IF(ISERROR(MATCH(A301,'Dept (不許動)'!$S:$S,0)),"NO",""))</f>
        <v/>
      </c>
      <c r="C301" s="243" t="str">
        <f>IF(A301=0,"",IF(ISNA(VLOOKUP(A301,'Dept (不許動)'!$S:$V,2,0)),"",VLOOKUP(A301,'Dept (不許動)'!$S:$V,2,0)))</f>
        <v>IDL</v>
      </c>
      <c r="D301" s="243" t="str">
        <f>IF(A301=0,"",IF(ISNA(VLOOKUP(A301,'Dept (不許動)'!$S:$V,3,0)),"",VLOOKUP(A301,'Dept (不許動)'!$S:$V,3,0)))</f>
        <v>QC</v>
      </c>
      <c r="E301" s="243">
        <f>IF(A301=0,"",IF(ISNA(VLOOKUP(A301,'Dept (不許動)'!$S:$V,4,0)),"",VLOOKUP(A301,'Dept (不許動)'!$S:$V,4,0)))</f>
        <v>0</v>
      </c>
      <c r="F301" s="244">
        <f>GLD!$BC320</f>
        <v>9</v>
      </c>
      <c r="G301" s="244">
        <f>GLD!$AT320</f>
        <v>0</v>
      </c>
      <c r="H301" s="244">
        <f>GLD!$AV320</f>
        <v>0</v>
      </c>
      <c r="I301" s="243" t="str">
        <f>IF($D301="Embordiary","GLD6",IF(ISNA(VLOOKUP(A301,'GLD分攤(Chad)'!$B$2:$E$572,3,0)),"",(VLOOKUP(A301,'GLD分攤(Chad)'!$B$9:$E$572,3,0))))</f>
        <v>GLD6</v>
      </c>
      <c r="J301" s="245">
        <f t="shared" ref="J301:J314" si="120">IF(E301="HL",0,IF($I301="GLD1+2+3+5+6",$F301*$J$1/SUM($J$1:$V$1),IF($I301="GLD1+2+3",$F301*$J$1/SUM($J$1:$P$1),IF($I301="GLD1+2",$F301*$J$1/SUM($J$1:$M$1),IF($I301="GLD1",$F301,0)))))</f>
        <v>0</v>
      </c>
      <c r="K301" s="245">
        <f t="shared" ref="K301:K314" si="121">IF(E301="HL",IF($I301="GLD1+2+3+5+6",$F301*$J$1/SUM($J$1:$V$1),IF($I301="GLD1+2+3",$F301*$J$1/SUM($J$1:$P$1),IF($I301="GLD1+2",$F301*$J$1/SUM($J$1:$M$1),IF($I301="GLD1",$F301,0)))),0)</f>
        <v>0</v>
      </c>
      <c r="L301" s="245">
        <f t="shared" si="107"/>
        <v>0</v>
      </c>
      <c r="M301" s="245">
        <f t="shared" ref="M301:M314" si="122">IF(E301="HL",0,IF($I301="GLD1+2+3+5+6",$F301*$M$1/SUM($J$1:$V$1),IF($I301="GLD1+2+3",$F301*$M$1/SUM($J$1:$P$1),IF($I301="GLD1+2",$F301*$M$1/SUM($J$1:$M$1),IF($I301="GLD2",$F301,0)))))</f>
        <v>0</v>
      </c>
      <c r="N301" s="245">
        <f t="shared" ref="N301:N314" si="123">IF(E301="HL",IF($I301="GLD1+2+3+5+6",$F301*$M$1/SUM($J$1:$V$1),IF($I301="GLD1+2+3",$F301*$M$1/SUM($J$1:$P$1),IF($I301="GLD1+2",$F301*$M$1/SUM($J$1:$M$1),IF($I301="GLD2",$F301,0)))),0)</f>
        <v>0</v>
      </c>
      <c r="O301" s="245">
        <f t="shared" si="102"/>
        <v>0</v>
      </c>
      <c r="P301" s="245">
        <f t="shared" ref="P301:P314" si="124">IF(E301="HL",0,IF($I301="GLD1+2+3+5+6",$F301*$P$1/SUM($J$1:$V$1),IF($I301="GLD3+5",$F301*$P$1/SUM($P$1:$S$1),IF($I301="GLD1+2",0,IF($I301="GLD3",$F301,0)))))</f>
        <v>0</v>
      </c>
      <c r="Q301" s="245">
        <f t="shared" ref="Q301:Q314" si="125">IF(E301="HL",IF($I301="GLD1+2+3+5+6",$F301*$P$1/SUM($J$1:$V$1),IF($I301="GLD3+5",$F301*$P$1/SUM($P$1:$S$1),IF($I301="GLD1+2",0,IF($I301="GLD3",$F301,0)))),0)</f>
        <v>0</v>
      </c>
      <c r="R301" s="245">
        <f t="shared" si="104"/>
        <v>0</v>
      </c>
      <c r="S301" s="245">
        <f t="shared" ref="S301:S314" si="126">IF(E301="HL",0,IF($I301="GLD1+2+3+5+6",$F301*$S$1/SUM($J$1:$V$1),IF($I301="GLD3+5",$F301*$S$1/SUM($P$1:$S$1),IF($I301="GLD5",$F301,0))))</f>
        <v>0</v>
      </c>
      <c r="T301" s="245">
        <f t="shared" ref="T301:T314" si="127">IF(E301="HL",IF($I301="GLD1+2+3+5+6",$F301*$S$1/SUM($J$1:$V$1),IF($I301="GLD3+5",$F301*$S$1/SUM($P$1:$S$1),IF($I301="GLD5",$F301,0))),0)</f>
        <v>0</v>
      </c>
      <c r="U301" s="245">
        <f t="shared" si="105"/>
        <v>0</v>
      </c>
      <c r="V301" s="245">
        <f t="shared" ref="V301:V314" si="128">IF(E301="HL",0,IF($I301="GLD1+2+3+5+6",$F301*$V$1/SUM($J$1:$V$1),IF($I301="GLD6",$F301,0)))</f>
        <v>9</v>
      </c>
      <c r="W301" s="245">
        <f t="shared" ref="W301:W314" si="129">IF(E301="HL",IF($I301="GLD1+2+3+5+6",$F301*$V$1/SUM($J$1:$V$1),IF($I301="GLD6",$F301,0)),0)</f>
        <v>0</v>
      </c>
      <c r="X301" s="245">
        <f t="shared" si="103"/>
        <v>0</v>
      </c>
      <c r="Y301" s="246">
        <f t="shared" ref="Y301:Y314" si="130">IF(E301="HL",F301-(K301+N301+Q301+T301+W301),F301-(J301+M301+P301+S301+V301))</f>
        <v>0</v>
      </c>
      <c r="Z301" s="305" t="str">
        <f t="shared" ref="Z301:Z314" si="131">IF(ABS(SUM(J301:X301)-(F301+G301+H301))&gt;=1,"check","")</f>
        <v/>
      </c>
    </row>
    <row r="302" spans="1:26" ht="15.75" customHeight="1">
      <c r="A302" s="243" t="str">
        <f>GLD!B321</f>
        <v>QC-Others 6</v>
      </c>
      <c r="B302" s="418" t="str">
        <f>IF(OR(A302=0,LEFT(A302,2)="Mr",LEFT(A302,2)="Ms",LEFT(A302,3)="Sub",LEFT(A302,5)="Grand",RIGHT(A302,3)="by,"),"",IF(ISERROR(MATCH(A302,'Dept (不許動)'!$S:$S,0)),"NO",""))</f>
        <v/>
      </c>
      <c r="C302" s="243" t="str">
        <f>IF(A302=0,"",IF(ISNA(VLOOKUP(A302,'Dept (不許動)'!$S:$V,2,0)),"",VLOOKUP(A302,'Dept (不許動)'!$S:$V,2,0)))</f>
        <v>IDL</v>
      </c>
      <c r="D302" s="243" t="str">
        <f>IF(A302=0,"",IF(ISNA(VLOOKUP(A302,'Dept (不許動)'!$S:$V,3,0)),"",VLOOKUP(A302,'Dept (不許動)'!$S:$V,3,0)))</f>
        <v>QC</v>
      </c>
      <c r="E302" s="243">
        <f>IF(A302=0,"",IF(ISNA(VLOOKUP(A302,'Dept (不許動)'!$S:$V,4,0)),"",VLOOKUP(A302,'Dept (不許動)'!$S:$V,4,0)))</f>
        <v>0</v>
      </c>
      <c r="F302" s="244">
        <f>GLD!$BC321</f>
        <v>18</v>
      </c>
      <c r="G302" s="244">
        <f>GLD!$AT321</f>
        <v>0</v>
      </c>
      <c r="H302" s="244">
        <f>GLD!$AV321</f>
        <v>0</v>
      </c>
      <c r="I302" s="243" t="str">
        <f>IF($D302="Embordiary","GLD6",IF(ISNA(VLOOKUP(A302,'GLD分攤(Chad)'!$B$2:$E$572,3,0)),"",(VLOOKUP(A302,'GLD分攤(Chad)'!$B$9:$E$572,3,0))))</f>
        <v>GLD6</v>
      </c>
      <c r="J302" s="245">
        <f t="shared" si="120"/>
        <v>0</v>
      </c>
      <c r="K302" s="245">
        <f t="shared" si="121"/>
        <v>0</v>
      </c>
      <c r="L302" s="245">
        <f t="shared" si="107"/>
        <v>0</v>
      </c>
      <c r="M302" s="245">
        <f t="shared" si="122"/>
        <v>0</v>
      </c>
      <c r="N302" s="245">
        <f t="shared" si="123"/>
        <v>0</v>
      </c>
      <c r="O302" s="245">
        <f t="shared" si="102"/>
        <v>0</v>
      </c>
      <c r="P302" s="245">
        <f t="shared" si="124"/>
        <v>0</v>
      </c>
      <c r="Q302" s="245">
        <f t="shared" si="125"/>
        <v>0</v>
      </c>
      <c r="R302" s="245">
        <f t="shared" si="104"/>
        <v>0</v>
      </c>
      <c r="S302" s="245">
        <f t="shared" si="126"/>
        <v>0</v>
      </c>
      <c r="T302" s="245">
        <f t="shared" si="127"/>
        <v>0</v>
      </c>
      <c r="U302" s="245">
        <f t="shared" si="105"/>
        <v>0</v>
      </c>
      <c r="V302" s="245">
        <f t="shared" si="128"/>
        <v>18</v>
      </c>
      <c r="W302" s="245">
        <f t="shared" si="129"/>
        <v>0</v>
      </c>
      <c r="X302" s="245">
        <f t="shared" si="103"/>
        <v>0</v>
      </c>
      <c r="Y302" s="246">
        <f t="shared" si="130"/>
        <v>0</v>
      </c>
      <c r="Z302" s="305" t="str">
        <f t="shared" si="131"/>
        <v/>
      </c>
    </row>
    <row r="303" spans="1:26" ht="15.75" customHeight="1">
      <c r="A303" s="243" t="str">
        <f>GLD!B322</f>
        <v>QC-Cutting 6</v>
      </c>
      <c r="B303" s="418" t="str">
        <f>IF(OR(A303=0,LEFT(A303,2)="Mr",LEFT(A303,2)="Ms",LEFT(A303,3)="Sub",LEFT(A303,5)="Grand",RIGHT(A303,3)="by,"),"",IF(ISERROR(MATCH(A303,'Dept (不許動)'!$S:$S,0)),"NO",""))</f>
        <v/>
      </c>
      <c r="C303" s="243" t="str">
        <f>IF(A303=0,"",IF(ISNA(VLOOKUP(A303,'Dept (不許動)'!$S:$V,2,0)),"",VLOOKUP(A303,'Dept (不許動)'!$S:$V,2,0)))</f>
        <v>IDL</v>
      </c>
      <c r="D303" s="243" t="str">
        <f>IF(A303=0,"",IF(ISNA(VLOOKUP(A303,'Dept (不許動)'!$S:$V,3,0)),"",VLOOKUP(A303,'Dept (不許動)'!$S:$V,3,0)))</f>
        <v>QC</v>
      </c>
      <c r="E303" s="243">
        <f>IF(A303=0,"",IF(ISNA(VLOOKUP(A303,'Dept (不許動)'!$S:$V,4,0)),"",VLOOKUP(A303,'Dept (不許動)'!$S:$V,4,0)))</f>
        <v>0</v>
      </c>
      <c r="F303" s="244">
        <f>GLD!$BC322</f>
        <v>6</v>
      </c>
      <c r="G303" s="244">
        <f>GLD!$AT322</f>
        <v>0</v>
      </c>
      <c r="H303" s="244">
        <f>GLD!$AV322</f>
        <v>0</v>
      </c>
      <c r="I303" s="243" t="str">
        <f>IF($D303="Embordiary","GLD6",IF(ISNA(VLOOKUP(A303,'GLD分攤(Chad)'!$B$2:$E$572,3,0)),"",(VLOOKUP(A303,'GLD分攤(Chad)'!$B$9:$E$572,3,0))))</f>
        <v>GLD6</v>
      </c>
      <c r="J303" s="245">
        <f t="shared" si="120"/>
        <v>0</v>
      </c>
      <c r="K303" s="245">
        <f t="shared" si="121"/>
        <v>0</v>
      </c>
      <c r="L303" s="245">
        <f t="shared" si="107"/>
        <v>0</v>
      </c>
      <c r="M303" s="245">
        <f t="shared" si="122"/>
        <v>0</v>
      </c>
      <c r="N303" s="245">
        <f t="shared" si="123"/>
        <v>0</v>
      </c>
      <c r="O303" s="245">
        <f t="shared" si="102"/>
        <v>0</v>
      </c>
      <c r="P303" s="245">
        <f t="shared" si="124"/>
        <v>0</v>
      </c>
      <c r="Q303" s="245">
        <f t="shared" si="125"/>
        <v>0</v>
      </c>
      <c r="R303" s="245">
        <f t="shared" si="104"/>
        <v>0</v>
      </c>
      <c r="S303" s="245">
        <f t="shared" si="126"/>
        <v>0</v>
      </c>
      <c r="T303" s="245">
        <f t="shared" si="127"/>
        <v>0</v>
      </c>
      <c r="U303" s="245">
        <f t="shared" si="105"/>
        <v>0</v>
      </c>
      <c r="V303" s="245">
        <f t="shared" si="128"/>
        <v>6</v>
      </c>
      <c r="W303" s="245">
        <f t="shared" si="129"/>
        <v>0</v>
      </c>
      <c r="X303" s="245">
        <f t="shared" si="103"/>
        <v>0</v>
      </c>
      <c r="Y303" s="246">
        <f t="shared" si="130"/>
        <v>0</v>
      </c>
      <c r="Z303" s="305" t="str">
        <f t="shared" si="131"/>
        <v/>
      </c>
    </row>
    <row r="304" spans="1:26" ht="15.75" customHeight="1">
      <c r="A304" s="243" t="str">
        <f>GLD!B323</f>
        <v>Manager QA 6</v>
      </c>
      <c r="B304" s="418" t="str">
        <f>IF(OR(A304=0,LEFT(A304,2)="Mr",LEFT(A304,2)="Ms",LEFT(A304,3)="Sub",LEFT(A304,5)="Grand",RIGHT(A304,3)="by,"),"",IF(ISERROR(MATCH(A304,'Dept (不許動)'!$S:$S,0)),"NO",""))</f>
        <v/>
      </c>
      <c r="C304" s="243" t="str">
        <f>IF(A304=0,"",IF(ISNA(VLOOKUP(A304,'Dept (不許動)'!$S:$V,2,0)),"",VLOOKUP(A304,'Dept (不許動)'!$S:$V,2,0)))</f>
        <v>IDL</v>
      </c>
      <c r="D304" s="243" t="str">
        <f>IF(A304=0,"",IF(ISNA(VLOOKUP(A304,'Dept (不許動)'!$S:$V,3,0)),"",VLOOKUP(A304,'Dept (不許動)'!$S:$V,3,0)))</f>
        <v>IDL others</v>
      </c>
      <c r="E304" s="243">
        <f>IF(A304=0,"",IF(ISNA(VLOOKUP(A304,'Dept (不許動)'!$S:$V,4,0)),"",VLOOKUP(A304,'Dept (不許動)'!$S:$V,4,0)))</f>
        <v>0</v>
      </c>
      <c r="F304" s="244">
        <f>GLD!$BC323</f>
        <v>1</v>
      </c>
      <c r="G304" s="244">
        <f>GLD!$AT323</f>
        <v>0</v>
      </c>
      <c r="H304" s="244">
        <f>GLD!$AV323</f>
        <v>0</v>
      </c>
      <c r="I304" s="243" t="str">
        <f>IF($D304="Embordiary","GLD6",IF(ISNA(VLOOKUP(A304,'GLD分攤(Chad)'!$B$2:$E$572,3,0)),"",(VLOOKUP(A304,'GLD分攤(Chad)'!$B$9:$E$572,3,0))))</f>
        <v>GLD6</v>
      </c>
      <c r="J304" s="245">
        <f t="shared" si="120"/>
        <v>0</v>
      </c>
      <c r="K304" s="245">
        <f t="shared" si="121"/>
        <v>0</v>
      </c>
      <c r="L304" s="245">
        <f t="shared" si="107"/>
        <v>0</v>
      </c>
      <c r="M304" s="245">
        <f t="shared" si="122"/>
        <v>0</v>
      </c>
      <c r="N304" s="245">
        <f t="shared" si="123"/>
        <v>0</v>
      </c>
      <c r="O304" s="245">
        <f t="shared" si="102"/>
        <v>0</v>
      </c>
      <c r="P304" s="245">
        <f t="shared" si="124"/>
        <v>0</v>
      </c>
      <c r="Q304" s="245">
        <f t="shared" si="125"/>
        <v>0</v>
      </c>
      <c r="R304" s="245">
        <f t="shared" si="104"/>
        <v>0</v>
      </c>
      <c r="S304" s="245">
        <f t="shared" si="126"/>
        <v>0</v>
      </c>
      <c r="T304" s="245">
        <f t="shared" si="127"/>
        <v>0</v>
      </c>
      <c r="U304" s="245">
        <f t="shared" si="105"/>
        <v>0</v>
      </c>
      <c r="V304" s="245">
        <f t="shared" si="128"/>
        <v>1</v>
      </c>
      <c r="W304" s="245">
        <f t="shared" si="129"/>
        <v>0</v>
      </c>
      <c r="X304" s="245">
        <f t="shared" si="103"/>
        <v>0</v>
      </c>
      <c r="Y304" s="246">
        <f t="shared" si="130"/>
        <v>0</v>
      </c>
      <c r="Z304" s="305" t="str">
        <f t="shared" si="131"/>
        <v/>
      </c>
    </row>
    <row r="305" spans="1:26" ht="15.75" customHeight="1">
      <c r="A305" s="243" t="str">
        <f>GLD!B324</f>
        <v>QC/Staff GLD 6</v>
      </c>
      <c r="B305" s="418" t="str">
        <f>IF(OR(A305=0,LEFT(A305,2)="Mr",LEFT(A305,2)="Ms",LEFT(A305,3)="Sub",LEFT(A305,5)="Grand",RIGHT(A305,3)="by,"),"",IF(ISERROR(MATCH(A305,'Dept (不許動)'!$S:$S,0)),"NO",""))</f>
        <v/>
      </c>
      <c r="C305" s="243" t="str">
        <f>IF(A305=0,"",IF(ISNA(VLOOKUP(A305,'Dept (不許動)'!$S:$V,2,0)),"",VLOOKUP(A305,'Dept (不許動)'!$S:$V,2,0)))</f>
        <v>IDL</v>
      </c>
      <c r="D305" s="243" t="str">
        <f>IF(A305=0,"",IF(ISNA(VLOOKUP(A305,'Dept (不許動)'!$S:$V,3,0)),"",VLOOKUP(A305,'Dept (不許動)'!$S:$V,3,0)))</f>
        <v>QC</v>
      </c>
      <c r="E305" s="243">
        <f>IF(A305=0,"",IF(ISNA(VLOOKUP(A305,'Dept (不許動)'!$S:$V,4,0)),"",VLOOKUP(A305,'Dept (不許動)'!$S:$V,4,0)))</f>
        <v>0</v>
      </c>
      <c r="F305" s="244">
        <f>GLD!$BC324</f>
        <v>8</v>
      </c>
      <c r="G305" s="244">
        <f>GLD!$AT324</f>
        <v>0</v>
      </c>
      <c r="H305" s="244">
        <f>GLD!$AV324</f>
        <v>0</v>
      </c>
      <c r="I305" s="243" t="str">
        <f>IF($D305="Embordiary","GLD6",IF(ISNA(VLOOKUP(A305,'GLD分攤(Chad)'!$B$2:$E$572,3,0)),"",(VLOOKUP(A305,'GLD分攤(Chad)'!$B$9:$E$572,3,0))))</f>
        <v>GLD6</v>
      </c>
      <c r="J305" s="245">
        <f t="shared" si="120"/>
        <v>0</v>
      </c>
      <c r="K305" s="245">
        <f t="shared" si="121"/>
        <v>0</v>
      </c>
      <c r="L305" s="245">
        <f t="shared" si="107"/>
        <v>0</v>
      </c>
      <c r="M305" s="245">
        <f t="shared" si="122"/>
        <v>0</v>
      </c>
      <c r="N305" s="245">
        <f t="shared" si="123"/>
        <v>0</v>
      </c>
      <c r="O305" s="245">
        <f t="shared" si="102"/>
        <v>0</v>
      </c>
      <c r="P305" s="245">
        <f t="shared" si="124"/>
        <v>0</v>
      </c>
      <c r="Q305" s="245">
        <f t="shared" si="125"/>
        <v>0</v>
      </c>
      <c r="R305" s="245">
        <f t="shared" si="104"/>
        <v>0</v>
      </c>
      <c r="S305" s="245">
        <f t="shared" si="126"/>
        <v>0</v>
      </c>
      <c r="T305" s="245">
        <f t="shared" si="127"/>
        <v>0</v>
      </c>
      <c r="U305" s="245">
        <f t="shared" si="105"/>
        <v>0</v>
      </c>
      <c r="V305" s="245">
        <f t="shared" si="128"/>
        <v>8</v>
      </c>
      <c r="W305" s="245">
        <f t="shared" si="129"/>
        <v>0</v>
      </c>
      <c r="X305" s="245">
        <f t="shared" si="103"/>
        <v>0</v>
      </c>
      <c r="Y305" s="246">
        <f t="shared" si="130"/>
        <v>0</v>
      </c>
      <c r="Z305" s="305" t="str">
        <f t="shared" si="131"/>
        <v/>
      </c>
    </row>
    <row r="306" spans="1:26" ht="15.75" customHeight="1">
      <c r="A306" s="243">
        <f>GLD!B325</f>
        <v>0</v>
      </c>
      <c r="B306" s="418" t="str">
        <f>IF(OR(A306=0,LEFT(A306,2)="Mr",LEFT(A306,2)="Ms",LEFT(A306,3)="Sub",LEFT(A306,5)="Grand",RIGHT(A306,3)="by,"),"",IF(ISERROR(MATCH(A306,'Dept (不許動)'!$S:$S,0)),"NO",""))</f>
        <v/>
      </c>
      <c r="C306" s="243" t="str">
        <f>IF(A306=0,"",IF(ISNA(VLOOKUP(A306,'Dept (不許動)'!$S:$V,2,0)),"",VLOOKUP(A306,'Dept (不許動)'!$S:$V,2,0)))</f>
        <v/>
      </c>
      <c r="D306" s="243" t="str">
        <f>IF(A306=0,"",IF(ISNA(VLOOKUP(A306,'Dept (不許動)'!$S:$V,3,0)),"",VLOOKUP(A306,'Dept (不許動)'!$S:$V,3,0)))</f>
        <v/>
      </c>
      <c r="E306" s="243" t="str">
        <f>IF(A306=0,"",IF(ISNA(VLOOKUP(A306,'Dept (不許動)'!$S:$V,4,0)),"",VLOOKUP(A306,'Dept (不許動)'!$S:$V,4,0)))</f>
        <v/>
      </c>
      <c r="F306" s="244">
        <f>GLD!$BC325</f>
        <v>0</v>
      </c>
      <c r="G306" s="244">
        <f>GLD!$AT325</f>
        <v>0</v>
      </c>
      <c r="H306" s="244">
        <f>GLD!$AV325</f>
        <v>0</v>
      </c>
      <c r="I306" s="243" t="str">
        <f>IF($D306="Embordiary","GLD6",IF(ISNA(VLOOKUP(A306,'GLD分攤(Chad)'!$B$2:$E$572,3,0)),"",(VLOOKUP(A306,'GLD分攤(Chad)'!$B$9:$E$572,3,0))))</f>
        <v/>
      </c>
      <c r="J306" s="245">
        <f t="shared" si="120"/>
        <v>0</v>
      </c>
      <c r="K306" s="245">
        <f t="shared" si="121"/>
        <v>0</v>
      </c>
      <c r="L306" s="245">
        <f t="shared" si="107"/>
        <v>0</v>
      </c>
      <c r="M306" s="245">
        <f t="shared" si="122"/>
        <v>0</v>
      </c>
      <c r="N306" s="245">
        <f t="shared" si="123"/>
        <v>0</v>
      </c>
      <c r="O306" s="245">
        <f t="shared" si="102"/>
        <v>0</v>
      </c>
      <c r="P306" s="245">
        <f t="shared" si="124"/>
        <v>0</v>
      </c>
      <c r="Q306" s="245">
        <f t="shared" si="125"/>
        <v>0</v>
      </c>
      <c r="R306" s="245">
        <f t="shared" si="104"/>
        <v>0</v>
      </c>
      <c r="S306" s="245">
        <f t="shared" si="126"/>
        <v>0</v>
      </c>
      <c r="T306" s="245">
        <f t="shared" si="127"/>
        <v>0</v>
      </c>
      <c r="U306" s="245">
        <f t="shared" si="105"/>
        <v>0</v>
      </c>
      <c r="V306" s="245">
        <f t="shared" si="128"/>
        <v>0</v>
      </c>
      <c r="W306" s="245">
        <f t="shared" si="129"/>
        <v>0</v>
      </c>
      <c r="X306" s="245">
        <f t="shared" si="103"/>
        <v>0</v>
      </c>
      <c r="Y306" s="246">
        <f t="shared" si="130"/>
        <v>0</v>
      </c>
      <c r="Z306" s="305" t="str">
        <f t="shared" si="131"/>
        <v/>
      </c>
    </row>
    <row r="307" spans="1:26" ht="15.75" customHeight="1">
      <c r="A307" s="243" t="str">
        <f>GLD!B326</f>
        <v>Sub-Total III</v>
      </c>
      <c r="B307" s="418" t="str">
        <f>IF(OR(A307=0,LEFT(A307,2)="Mr",LEFT(A307,2)="Ms",LEFT(A307,3)="Sub",LEFT(A307,5)="Grand",RIGHT(A307,3)="by,"),"",IF(ISERROR(MATCH(A307,'Dept (不許動)'!$S:$S,0)),"NO",""))</f>
        <v/>
      </c>
      <c r="C307" s="243" t="str">
        <f>IF(A307=0,"",IF(ISNA(VLOOKUP(A307,'Dept (不許動)'!$S:$V,2,0)),"",VLOOKUP(A307,'Dept (不許動)'!$S:$V,2,0)))</f>
        <v/>
      </c>
      <c r="D307" s="243" t="str">
        <f>IF(A307=0,"",IF(ISNA(VLOOKUP(A307,'Dept (不許動)'!$S:$V,3,0)),"",VLOOKUP(A307,'Dept (不許動)'!$S:$V,3,0)))</f>
        <v/>
      </c>
      <c r="E307" s="243" t="str">
        <f>IF(A307=0,"",IF(ISNA(VLOOKUP(A307,'Dept (不許動)'!$S:$V,4,0)),"",VLOOKUP(A307,'Dept (不許動)'!$S:$V,4,0)))</f>
        <v/>
      </c>
      <c r="F307" s="244">
        <f>GLD!$BC326</f>
        <v>1277</v>
      </c>
      <c r="G307" s="244">
        <f>GLD!$AT326</f>
        <v>2</v>
      </c>
      <c r="H307" s="244">
        <f>GLD!$AV326</f>
        <v>10</v>
      </c>
      <c r="I307" s="243" t="str">
        <f>IF($D307="Embordiary","GLD6",IF(ISNA(VLOOKUP(A307,'GLD分攤(Chad)'!$B$2:$E$572,3,0)),"",(VLOOKUP(A307,'GLD分攤(Chad)'!$B$9:$E$572,3,0))))</f>
        <v/>
      </c>
      <c r="J307" s="245">
        <f t="shared" si="120"/>
        <v>0</v>
      </c>
      <c r="K307" s="245">
        <f t="shared" si="121"/>
        <v>0</v>
      </c>
      <c r="L307" s="245">
        <f t="shared" si="107"/>
        <v>0</v>
      </c>
      <c r="M307" s="245">
        <f t="shared" si="122"/>
        <v>0</v>
      </c>
      <c r="N307" s="245">
        <f t="shared" si="123"/>
        <v>0</v>
      </c>
      <c r="O307" s="245">
        <f t="shared" si="102"/>
        <v>0</v>
      </c>
      <c r="P307" s="245">
        <f t="shared" si="124"/>
        <v>0</v>
      </c>
      <c r="Q307" s="245">
        <f t="shared" si="125"/>
        <v>0</v>
      </c>
      <c r="R307" s="245">
        <f t="shared" si="104"/>
        <v>0</v>
      </c>
      <c r="S307" s="245">
        <f t="shared" si="126"/>
        <v>0</v>
      </c>
      <c r="T307" s="245">
        <f t="shared" si="127"/>
        <v>0</v>
      </c>
      <c r="U307" s="245">
        <f t="shared" si="105"/>
        <v>0</v>
      </c>
      <c r="V307" s="245">
        <f t="shared" si="128"/>
        <v>0</v>
      </c>
      <c r="W307" s="245">
        <f t="shared" si="129"/>
        <v>0</v>
      </c>
      <c r="X307" s="245">
        <f t="shared" si="103"/>
        <v>0</v>
      </c>
      <c r="Y307" s="246">
        <f t="shared" si="130"/>
        <v>1277</v>
      </c>
      <c r="Z307" s="305" t="str">
        <f t="shared" si="131"/>
        <v>check</v>
      </c>
    </row>
    <row r="308" spans="1:26" ht="15.75" customHeight="1">
      <c r="A308" s="243">
        <f>GLD!B327</f>
        <v>0</v>
      </c>
      <c r="B308" s="418" t="str">
        <f>IF(OR(A308=0,LEFT(A308,2)="Mr",LEFT(A308,2)="Ms",LEFT(A308,3)="Sub",LEFT(A308,5)="Grand",RIGHT(A308,3)="by,"),"",IF(ISERROR(MATCH(A308,'Dept (不許動)'!$S:$S,0)),"NO",""))</f>
        <v/>
      </c>
      <c r="C308" s="243" t="str">
        <f>IF(A308=0,"",IF(ISNA(VLOOKUP(A308,'Dept (不許動)'!$S:$V,2,0)),"",VLOOKUP(A308,'Dept (不許動)'!$S:$V,2,0)))</f>
        <v/>
      </c>
      <c r="D308" s="243" t="str">
        <f>IF(A308=0,"",IF(ISNA(VLOOKUP(A308,'Dept (不許動)'!$S:$V,3,0)),"",VLOOKUP(A308,'Dept (不許動)'!$S:$V,3,0)))</f>
        <v/>
      </c>
      <c r="E308" s="243" t="str">
        <f>IF(A308=0,"",IF(ISNA(VLOOKUP(A308,'Dept (不許動)'!$S:$V,4,0)),"",VLOOKUP(A308,'Dept (不許動)'!$S:$V,4,0)))</f>
        <v/>
      </c>
      <c r="F308" s="244">
        <f>GLD!$BC327</f>
        <v>0</v>
      </c>
      <c r="G308" s="244">
        <f>GLD!$AT327</f>
        <v>0</v>
      </c>
      <c r="H308" s="244">
        <f>GLD!$AV327</f>
        <v>0</v>
      </c>
      <c r="I308" s="243" t="str">
        <f>IF($D308="Embordiary","GLD6",IF(ISNA(VLOOKUP(A308,'GLD分攤(Chad)'!$B$2:$E$572,3,0)),"",(VLOOKUP(A308,'GLD分攤(Chad)'!$B$9:$E$572,3,0))))</f>
        <v/>
      </c>
      <c r="J308" s="245">
        <f t="shared" si="120"/>
        <v>0</v>
      </c>
      <c r="K308" s="245">
        <f t="shared" si="121"/>
        <v>0</v>
      </c>
      <c r="L308" s="245">
        <f t="shared" si="107"/>
        <v>0</v>
      </c>
      <c r="M308" s="245">
        <f t="shared" si="122"/>
        <v>0</v>
      </c>
      <c r="N308" s="245">
        <f t="shared" si="123"/>
        <v>0</v>
      </c>
      <c r="O308" s="245">
        <f t="shared" si="102"/>
        <v>0</v>
      </c>
      <c r="P308" s="245">
        <f t="shared" si="124"/>
        <v>0</v>
      </c>
      <c r="Q308" s="245">
        <f t="shared" si="125"/>
        <v>0</v>
      </c>
      <c r="R308" s="245">
        <f t="shared" si="104"/>
        <v>0</v>
      </c>
      <c r="S308" s="245">
        <f t="shared" si="126"/>
        <v>0</v>
      </c>
      <c r="T308" s="245">
        <f t="shared" si="127"/>
        <v>0</v>
      </c>
      <c r="U308" s="245">
        <f t="shared" si="105"/>
        <v>0</v>
      </c>
      <c r="V308" s="245">
        <f t="shared" si="128"/>
        <v>0</v>
      </c>
      <c r="W308" s="245">
        <f t="shared" si="129"/>
        <v>0</v>
      </c>
      <c r="X308" s="245">
        <f t="shared" si="103"/>
        <v>0</v>
      </c>
      <c r="Y308" s="246">
        <f t="shared" si="130"/>
        <v>0</v>
      </c>
      <c r="Z308" s="305" t="str">
        <f t="shared" si="131"/>
        <v/>
      </c>
    </row>
    <row r="309" spans="1:26" ht="15.75" customHeight="1">
      <c r="A309" s="243">
        <f>GLD!B328</f>
        <v>0</v>
      </c>
      <c r="B309" s="418" t="str">
        <f>IF(OR(A309=0,LEFT(A309,2)="Mr",LEFT(A309,2)="Ms",LEFT(A309,3)="Sub",LEFT(A309,5)="Grand",RIGHT(A309,3)="by,"),"",IF(ISERROR(MATCH(A309,'Dept (不許動)'!$S:$S,0)),"NO",""))</f>
        <v/>
      </c>
      <c r="C309" s="243" t="str">
        <f>IF(A309=0,"",IF(ISNA(VLOOKUP(A309,'Dept (不許動)'!$S:$V,2,0)),"",VLOOKUP(A309,'Dept (不許動)'!$S:$V,2,0)))</f>
        <v/>
      </c>
      <c r="D309" s="243" t="str">
        <f>IF(A309=0,"",IF(ISNA(VLOOKUP(A309,'Dept (不許動)'!$S:$V,3,0)),"",VLOOKUP(A309,'Dept (不許動)'!$S:$V,3,0)))</f>
        <v/>
      </c>
      <c r="E309" s="243" t="str">
        <f>IF(A309=0,"",IF(ISNA(VLOOKUP(A309,'Dept (不許動)'!$S:$V,4,0)),"",VLOOKUP(A309,'Dept (不許動)'!$S:$V,4,0)))</f>
        <v/>
      </c>
      <c r="F309" s="244">
        <f>GLD!$BC328</f>
        <v>0</v>
      </c>
      <c r="G309" s="244">
        <f>GLD!$AT328</f>
        <v>0</v>
      </c>
      <c r="H309" s="244">
        <f>GLD!$AV328</f>
        <v>0</v>
      </c>
      <c r="I309" s="243" t="str">
        <f>IF($D309="Embordiary","GLD6",IF(ISNA(VLOOKUP(A309,'GLD分攤(Chad)'!$B$2:$E$572,3,0)),"",(VLOOKUP(A309,'GLD分攤(Chad)'!$B$9:$E$572,3,0))))</f>
        <v/>
      </c>
      <c r="J309" s="245">
        <f t="shared" si="120"/>
        <v>0</v>
      </c>
      <c r="K309" s="245">
        <f t="shared" si="121"/>
        <v>0</v>
      </c>
      <c r="L309" s="245">
        <f t="shared" si="107"/>
        <v>0</v>
      </c>
      <c r="M309" s="245">
        <f t="shared" si="122"/>
        <v>0</v>
      </c>
      <c r="N309" s="245">
        <f t="shared" si="123"/>
        <v>0</v>
      </c>
      <c r="O309" s="245">
        <f t="shared" si="102"/>
        <v>0</v>
      </c>
      <c r="P309" s="245">
        <f t="shared" si="124"/>
        <v>0</v>
      </c>
      <c r="Q309" s="245">
        <f t="shared" si="125"/>
        <v>0</v>
      </c>
      <c r="R309" s="245">
        <f t="shared" si="104"/>
        <v>0</v>
      </c>
      <c r="S309" s="245">
        <f t="shared" si="126"/>
        <v>0</v>
      </c>
      <c r="T309" s="245">
        <f t="shared" si="127"/>
        <v>0</v>
      </c>
      <c r="U309" s="245">
        <f t="shared" si="105"/>
        <v>0</v>
      </c>
      <c r="V309" s="245">
        <f t="shared" si="128"/>
        <v>0</v>
      </c>
      <c r="W309" s="245">
        <f t="shared" si="129"/>
        <v>0</v>
      </c>
      <c r="X309" s="245">
        <f t="shared" si="103"/>
        <v>0</v>
      </c>
      <c r="Y309" s="246">
        <f t="shared" si="130"/>
        <v>0</v>
      </c>
      <c r="Z309" s="305" t="str">
        <f t="shared" si="131"/>
        <v/>
      </c>
    </row>
    <row r="310" spans="1:26" ht="15.75" customHeight="1">
      <c r="A310" s="243">
        <f>GLD!B329</f>
        <v>0</v>
      </c>
      <c r="B310" s="418" t="str">
        <f>IF(OR(A310=0,LEFT(A310,2)="Mr",LEFT(A310,2)="Ms",LEFT(A310,3)="Sub",LEFT(A310,5)="Grand",RIGHT(A310,3)="by,"),"",IF(ISERROR(MATCH(A310,'Dept (不許動)'!$S:$S,0)),"NO",""))</f>
        <v/>
      </c>
      <c r="C310" s="243" t="str">
        <f>IF(A310=0,"",IF(ISNA(VLOOKUP(A310,'Dept (不許動)'!$S:$V,2,0)),"",VLOOKUP(A310,'Dept (不許動)'!$S:$V,2,0)))</f>
        <v/>
      </c>
      <c r="D310" s="243" t="str">
        <f>IF(A310=0,"",IF(ISNA(VLOOKUP(A310,'Dept (不許動)'!$S:$V,3,0)),"",VLOOKUP(A310,'Dept (不許動)'!$S:$V,3,0)))</f>
        <v/>
      </c>
      <c r="E310" s="243" t="str">
        <f>IF(A310=0,"",IF(ISNA(VLOOKUP(A310,'Dept (不許動)'!$S:$V,4,0)),"",VLOOKUP(A310,'Dept (不許動)'!$S:$V,4,0)))</f>
        <v/>
      </c>
      <c r="F310" s="244">
        <f>GLD!$BC329</f>
        <v>0</v>
      </c>
      <c r="G310" s="244">
        <f>GLD!$AT329</f>
        <v>0</v>
      </c>
      <c r="H310" s="244">
        <f>GLD!$AV329</f>
        <v>0</v>
      </c>
      <c r="I310" s="243" t="str">
        <f>IF($D310="Embordiary","GLD6",IF(ISNA(VLOOKUP(A310,'GLD分攤(Chad)'!$B$2:$E$572,3,0)),"",(VLOOKUP(A310,'GLD分攤(Chad)'!$B$9:$E$572,3,0))))</f>
        <v/>
      </c>
      <c r="J310" s="245">
        <f t="shared" si="120"/>
        <v>0</v>
      </c>
      <c r="K310" s="245">
        <f t="shared" si="121"/>
        <v>0</v>
      </c>
      <c r="L310" s="245">
        <f t="shared" si="107"/>
        <v>0</v>
      </c>
      <c r="M310" s="245">
        <f t="shared" si="122"/>
        <v>0</v>
      </c>
      <c r="N310" s="245">
        <f t="shared" si="123"/>
        <v>0</v>
      </c>
      <c r="O310" s="245">
        <f t="shared" si="102"/>
        <v>0</v>
      </c>
      <c r="P310" s="245">
        <f t="shared" si="124"/>
        <v>0</v>
      </c>
      <c r="Q310" s="245">
        <f t="shared" si="125"/>
        <v>0</v>
      </c>
      <c r="R310" s="245">
        <f t="shared" si="104"/>
        <v>0</v>
      </c>
      <c r="S310" s="245">
        <f t="shared" si="126"/>
        <v>0</v>
      </c>
      <c r="T310" s="245">
        <f t="shared" si="127"/>
        <v>0</v>
      </c>
      <c r="U310" s="245">
        <f t="shared" si="105"/>
        <v>0</v>
      </c>
      <c r="V310" s="245">
        <f t="shared" si="128"/>
        <v>0</v>
      </c>
      <c r="W310" s="245">
        <f t="shared" si="129"/>
        <v>0</v>
      </c>
      <c r="X310" s="245">
        <f t="shared" si="103"/>
        <v>0</v>
      </c>
      <c r="Y310" s="246">
        <f t="shared" si="130"/>
        <v>0</v>
      </c>
      <c r="Z310" s="305" t="str">
        <f t="shared" si="131"/>
        <v/>
      </c>
    </row>
    <row r="311" spans="1:26" ht="15.75" customHeight="1">
      <c r="A311" s="243" t="str">
        <f>GLD!B330</f>
        <v>GRAND TOTAL ( I+II+III )</v>
      </c>
      <c r="B311" s="418" t="str">
        <f>IF(OR(A311=0,LEFT(A311,2)="Mr",LEFT(A311,2)="Ms",LEFT(A311,3)="Sub",LEFT(A311,5)="Grand",RIGHT(A311,3)="by,"),"",IF(ISERROR(MATCH(A311,'Dept (不許動)'!$S:$S,0)),"NO",""))</f>
        <v/>
      </c>
      <c r="C311" s="243" t="str">
        <f>IF(A311=0,"",IF(ISNA(VLOOKUP(A311,'Dept (不許動)'!$S:$V,2,0)),"",VLOOKUP(A311,'Dept (不許動)'!$S:$V,2,0)))</f>
        <v/>
      </c>
      <c r="D311" s="243" t="str">
        <f>IF(A311=0,"",IF(ISNA(VLOOKUP(A311,'Dept (不許動)'!$S:$V,3,0)),"",VLOOKUP(A311,'Dept (不許動)'!$S:$V,3,0)))</f>
        <v/>
      </c>
      <c r="E311" s="243" t="str">
        <f>IF(A311=0,"",IF(ISNA(VLOOKUP(A311,'Dept (不許動)'!$S:$V,4,0)),"",VLOOKUP(A311,'Dept (不許動)'!$S:$V,4,0)))</f>
        <v/>
      </c>
      <c r="F311" s="244">
        <f>GLD!$BC330</f>
        <v>8323</v>
      </c>
      <c r="G311" s="244">
        <f>GLD!$AT330</f>
        <v>4</v>
      </c>
      <c r="H311" s="244">
        <f>GLD!$AV330</f>
        <v>57</v>
      </c>
      <c r="I311" s="243" t="str">
        <f>IF($D311="Embordiary","GLD6",IF(ISNA(VLOOKUP(A311,'GLD分攤(Chad)'!$B$2:$E$572,3,0)),"",(VLOOKUP(A311,'GLD分攤(Chad)'!$B$9:$E$572,3,0))))</f>
        <v/>
      </c>
      <c r="J311" s="245">
        <f t="shared" si="120"/>
        <v>0</v>
      </c>
      <c r="K311" s="245">
        <f t="shared" si="121"/>
        <v>0</v>
      </c>
      <c r="L311" s="245">
        <f t="shared" si="107"/>
        <v>0</v>
      </c>
      <c r="M311" s="245">
        <f t="shared" si="122"/>
        <v>0</v>
      </c>
      <c r="N311" s="245">
        <f t="shared" si="123"/>
        <v>0</v>
      </c>
      <c r="O311" s="245">
        <f t="shared" si="102"/>
        <v>0</v>
      </c>
      <c r="P311" s="245">
        <f t="shared" si="124"/>
        <v>0</v>
      </c>
      <c r="Q311" s="245">
        <f t="shared" si="125"/>
        <v>0</v>
      </c>
      <c r="R311" s="245">
        <f t="shared" si="104"/>
        <v>0</v>
      </c>
      <c r="S311" s="245">
        <f t="shared" si="126"/>
        <v>0</v>
      </c>
      <c r="T311" s="245">
        <f t="shared" si="127"/>
        <v>0</v>
      </c>
      <c r="U311" s="245">
        <f t="shared" si="105"/>
        <v>0</v>
      </c>
      <c r="V311" s="245">
        <f t="shared" si="128"/>
        <v>0</v>
      </c>
      <c r="W311" s="245">
        <f t="shared" si="129"/>
        <v>0</v>
      </c>
      <c r="X311" s="245">
        <f t="shared" si="103"/>
        <v>0</v>
      </c>
      <c r="Y311" s="246">
        <f t="shared" si="130"/>
        <v>8323</v>
      </c>
      <c r="Z311" s="305" t="str">
        <f t="shared" si="131"/>
        <v>check</v>
      </c>
    </row>
    <row r="312" spans="1:26" ht="15.75" customHeight="1">
      <c r="A312" s="243">
        <f>GLD!B331</f>
        <v>0</v>
      </c>
      <c r="B312" s="418" t="str">
        <f>IF(OR(A312=0,LEFT(A312,2)="Mr",LEFT(A312,2)="Ms",LEFT(A312,3)="Sub",LEFT(A312,5)="Grand",RIGHT(A312,3)="by,"),"",IF(ISERROR(MATCH(A312,'Dept (不許動)'!$S:$S,0)),"NO",""))</f>
        <v/>
      </c>
      <c r="C312" s="243" t="str">
        <f>IF(A312=0,"",IF(ISNA(VLOOKUP(A312,'Dept (不許動)'!$S:$V,2,0)),"",VLOOKUP(A312,'Dept (不許動)'!$S:$V,2,0)))</f>
        <v/>
      </c>
      <c r="D312" s="243" t="str">
        <f>IF(A312=0,"",IF(ISNA(VLOOKUP(A312,'Dept (不許動)'!$S:$V,3,0)),"",VLOOKUP(A312,'Dept (不許動)'!$S:$V,3,0)))</f>
        <v/>
      </c>
      <c r="E312" s="243" t="str">
        <f>IF(A312=0,"",IF(ISNA(VLOOKUP(A312,'Dept (不許動)'!$S:$V,4,0)),"",VLOOKUP(A312,'Dept (不許動)'!$S:$V,4,0)))</f>
        <v/>
      </c>
      <c r="F312" s="244">
        <f>GLD!$BC331</f>
        <v>0</v>
      </c>
      <c r="G312" s="244">
        <f>GLD!$AT331</f>
        <v>0</v>
      </c>
      <c r="H312" s="244">
        <f>GLD!$AV331</f>
        <v>0</v>
      </c>
      <c r="I312" s="243" t="str">
        <f>IF($D312="Embordiary","GLD6",IF(ISNA(VLOOKUP(A312,'GLD分攤(Chad)'!$B$2:$E$572,3,0)),"",(VLOOKUP(A312,'GLD分攤(Chad)'!$B$9:$E$572,3,0))))</f>
        <v/>
      </c>
      <c r="J312" s="245">
        <f t="shared" si="120"/>
        <v>0</v>
      </c>
      <c r="K312" s="245">
        <f t="shared" si="121"/>
        <v>0</v>
      </c>
      <c r="L312" s="245">
        <f t="shared" si="107"/>
        <v>0</v>
      </c>
      <c r="M312" s="245">
        <f t="shared" si="122"/>
        <v>0</v>
      </c>
      <c r="N312" s="245">
        <f t="shared" si="123"/>
        <v>0</v>
      </c>
      <c r="O312" s="245">
        <f t="shared" si="102"/>
        <v>0</v>
      </c>
      <c r="P312" s="245">
        <f t="shared" si="124"/>
        <v>0</v>
      </c>
      <c r="Q312" s="245">
        <f t="shared" si="125"/>
        <v>0</v>
      </c>
      <c r="R312" s="245">
        <f t="shared" si="104"/>
        <v>0</v>
      </c>
      <c r="S312" s="245">
        <f t="shared" si="126"/>
        <v>0</v>
      </c>
      <c r="T312" s="245">
        <f t="shared" si="127"/>
        <v>0</v>
      </c>
      <c r="U312" s="245">
        <f t="shared" si="105"/>
        <v>0</v>
      </c>
      <c r="V312" s="245">
        <f t="shared" si="128"/>
        <v>0</v>
      </c>
      <c r="W312" s="245">
        <f t="shared" si="129"/>
        <v>0</v>
      </c>
      <c r="X312" s="245">
        <f t="shared" si="103"/>
        <v>0</v>
      </c>
      <c r="Y312" s="246">
        <f t="shared" si="130"/>
        <v>0</v>
      </c>
      <c r="Z312" s="305" t="str">
        <f t="shared" si="131"/>
        <v/>
      </c>
    </row>
    <row r="313" spans="1:26" ht="15.75" customHeight="1">
      <c r="A313" s="243">
        <f>GLD!B332</f>
        <v>0</v>
      </c>
      <c r="B313" s="418" t="str">
        <f>IF(OR(A313=0,LEFT(A313,2)="Mr",LEFT(A313,2)="Ms",LEFT(A313,3)="Sub",LEFT(A313,5)="Grand",RIGHT(A313,3)="by,"),"",IF(ISERROR(MATCH(A313,'Dept (不許動)'!$S:$S,0)),"NO",""))</f>
        <v/>
      </c>
      <c r="C313" s="243" t="str">
        <f>IF(A313=0,"",IF(ISNA(VLOOKUP(A313,'Dept (不許動)'!$S:$V,2,0)),"",VLOOKUP(A313,'Dept (不許動)'!$S:$V,2,0)))</f>
        <v/>
      </c>
      <c r="D313" s="243" t="str">
        <f>IF(A313=0,"",IF(ISNA(VLOOKUP(A313,'Dept (不許動)'!$S:$V,3,0)),"",VLOOKUP(A313,'Dept (不許動)'!$S:$V,3,0)))</f>
        <v/>
      </c>
      <c r="E313" s="243" t="str">
        <f>IF(A313=0,"",IF(ISNA(VLOOKUP(A313,'Dept (不許動)'!$S:$V,4,0)),"",VLOOKUP(A313,'Dept (不許動)'!$S:$V,4,0)))</f>
        <v/>
      </c>
      <c r="F313" s="244">
        <f>GLD!$BC332</f>
        <v>0</v>
      </c>
      <c r="G313" s="244">
        <f>GLD!$AT332</f>
        <v>0</v>
      </c>
      <c r="H313" s="244">
        <f>GLD!$AV332</f>
        <v>0</v>
      </c>
      <c r="I313" s="243" t="str">
        <f>IF($D313="Embordiary","GLD6",IF(ISNA(VLOOKUP(A313,'GLD分攤(Chad)'!$B$2:$E$572,3,0)),"",(VLOOKUP(A313,'GLD分攤(Chad)'!$B$9:$E$572,3,0))))</f>
        <v/>
      </c>
      <c r="J313" s="245">
        <f t="shared" si="120"/>
        <v>0</v>
      </c>
      <c r="K313" s="245">
        <f t="shared" si="121"/>
        <v>0</v>
      </c>
      <c r="L313" s="245">
        <f t="shared" si="107"/>
        <v>0</v>
      </c>
      <c r="M313" s="245">
        <f t="shared" si="122"/>
        <v>0</v>
      </c>
      <c r="N313" s="245">
        <f t="shared" si="123"/>
        <v>0</v>
      </c>
      <c r="O313" s="245">
        <f t="shared" si="102"/>
        <v>0</v>
      </c>
      <c r="P313" s="245">
        <f t="shared" si="124"/>
        <v>0</v>
      </c>
      <c r="Q313" s="245">
        <f t="shared" si="125"/>
        <v>0</v>
      </c>
      <c r="R313" s="245">
        <f t="shared" si="104"/>
        <v>0</v>
      </c>
      <c r="S313" s="245">
        <f t="shared" si="126"/>
        <v>0</v>
      </c>
      <c r="T313" s="245">
        <f t="shared" si="127"/>
        <v>0</v>
      </c>
      <c r="U313" s="245">
        <f t="shared" si="105"/>
        <v>0</v>
      </c>
      <c r="V313" s="245">
        <f t="shared" si="128"/>
        <v>0</v>
      </c>
      <c r="W313" s="245">
        <f t="shared" si="129"/>
        <v>0</v>
      </c>
      <c r="X313" s="245">
        <f t="shared" si="103"/>
        <v>0</v>
      </c>
      <c r="Y313" s="246">
        <f t="shared" si="130"/>
        <v>0</v>
      </c>
      <c r="Z313" s="305" t="str">
        <f t="shared" si="131"/>
        <v/>
      </c>
    </row>
    <row r="314" spans="1:26" ht="15.75" customHeight="1">
      <c r="A314" s="243">
        <f>GLD!B333</f>
        <v>0</v>
      </c>
      <c r="B314" s="418" t="str">
        <f>IF(OR(A314=0,LEFT(A314,2)="Mr",LEFT(A314,2)="Ms",LEFT(A314,3)="Sub",LEFT(A314,5)="Grand",RIGHT(A314,3)="by,"),"",IF(ISERROR(MATCH(A314,'Dept (不許動)'!$S:$S,0)),"NO",""))</f>
        <v/>
      </c>
      <c r="C314" s="243" t="str">
        <f>IF(A314=0,"",IF(ISNA(VLOOKUP(A314,'Dept (不許動)'!$S:$V,2,0)),"",VLOOKUP(A314,'Dept (不許動)'!$S:$V,2,0)))</f>
        <v/>
      </c>
      <c r="D314" s="243" t="str">
        <f>IF(A314=0,"",IF(ISNA(VLOOKUP(A314,'Dept (不許動)'!$S:$V,3,0)),"",VLOOKUP(A314,'Dept (不許動)'!$S:$V,3,0)))</f>
        <v/>
      </c>
      <c r="E314" s="243" t="str">
        <f>IF(A314=0,"",IF(ISNA(VLOOKUP(A314,'Dept (不許動)'!$S:$V,4,0)),"",VLOOKUP(A314,'Dept (不許動)'!$S:$V,4,0)))</f>
        <v/>
      </c>
      <c r="F314" s="244" t="str">
        <f>GLD!$BC333</f>
        <v xml:space="preserve">                                                                                                                                                                                                                     </v>
      </c>
      <c r="G314" s="244">
        <f>GLD!$AT333</f>
        <v>0</v>
      </c>
      <c r="H314" s="244">
        <f>GLD!$AV333</f>
        <v>0</v>
      </c>
      <c r="I314" s="243" t="str">
        <f>IF($D314="Embordiary","GLD6",IF(ISNA(VLOOKUP(A314,'GLD分攤(Chad)'!$B$2:$E$572,3,0)),"",(VLOOKUP(A314,'GLD分攤(Chad)'!$B$9:$E$572,3,0))))</f>
        <v/>
      </c>
      <c r="J314" s="245">
        <f t="shared" si="120"/>
        <v>0</v>
      </c>
      <c r="K314" s="245">
        <f t="shared" si="121"/>
        <v>0</v>
      </c>
      <c r="L314" s="245">
        <f t="shared" si="107"/>
        <v>0</v>
      </c>
      <c r="M314" s="245">
        <f t="shared" si="122"/>
        <v>0</v>
      </c>
      <c r="N314" s="245">
        <f t="shared" si="123"/>
        <v>0</v>
      </c>
      <c r="O314" s="245">
        <f t="shared" si="102"/>
        <v>0</v>
      </c>
      <c r="P314" s="245">
        <f t="shared" si="124"/>
        <v>0</v>
      </c>
      <c r="Q314" s="245">
        <f t="shared" si="125"/>
        <v>0</v>
      </c>
      <c r="R314" s="245">
        <f t="shared" si="104"/>
        <v>0</v>
      </c>
      <c r="S314" s="245">
        <f t="shared" si="126"/>
        <v>0</v>
      </c>
      <c r="T314" s="245">
        <f t="shared" si="127"/>
        <v>0</v>
      </c>
      <c r="U314" s="245">
        <f t="shared" si="105"/>
        <v>0</v>
      </c>
      <c r="V314" s="245">
        <f t="shared" si="128"/>
        <v>0</v>
      </c>
      <c r="W314" s="245">
        <f t="shared" si="129"/>
        <v>0</v>
      </c>
      <c r="X314" s="245">
        <f t="shared" si="103"/>
        <v>0</v>
      </c>
      <c r="Y314" s="246" t="e">
        <f t="shared" si="130"/>
        <v>#VALUE!</v>
      </c>
      <c r="Z314" s="305" t="e">
        <f t="shared" si="131"/>
        <v>#VALUE!</v>
      </c>
    </row>
    <row r="315" spans="1:26" ht="15.75" customHeight="1">
      <c r="A315" s="243" t="str">
        <f>GLD!B334</f>
        <v xml:space="preserve">                                           Approved by,</v>
      </c>
      <c r="B315" s="418" t="str">
        <f>IF(OR(A315=0,LEFT(A315,2)="Mr",LEFT(A315,2)="Ms",LEFT(A315,3)="Sub",LEFT(A315,5)="Grand",RIGHT(A315,3)="by,"),"",IF(ISERROR(MATCH(A315,'Dept (不許動)'!$S:$S,0)),"NO",""))</f>
        <v/>
      </c>
      <c r="C315" s="243" t="str">
        <f>IF(A315=0,"",IF(ISNA(VLOOKUP(A315,'Dept (不許動)'!$S:$V,2,0)),"",VLOOKUP(A315,'Dept (不許動)'!$S:$V,2,0)))</f>
        <v/>
      </c>
      <c r="D315" s="243" t="str">
        <f>IF(A315=0,"",IF(ISNA(VLOOKUP(A315,'Dept (不許動)'!$S:$V,3,0)),"",VLOOKUP(A315,'Dept (不許動)'!$S:$V,3,0)))</f>
        <v/>
      </c>
      <c r="E315" s="243" t="str">
        <f>IF(A315=0,"",IF(ISNA(VLOOKUP(A315,'Dept (不許動)'!$S:$V,4,0)),"",VLOOKUP(A315,'Dept (不許動)'!$S:$V,4,0)))</f>
        <v/>
      </c>
      <c r="F315" s="244">
        <f>GLD!$BC334</f>
        <v>0</v>
      </c>
      <c r="G315" s="244">
        <f>GLD!$AT334</f>
        <v>0</v>
      </c>
      <c r="H315" s="244">
        <f>GLD!$AV334</f>
        <v>0</v>
      </c>
      <c r="I315" s="243" t="str">
        <f>IF($D315="Embordiary","GLD6",IF(ISNA(VLOOKUP(A315,'GLD分攤(Chad)'!$B$2:$E$572,3,0)),"",(VLOOKUP(A315,'GLD分攤(Chad)'!$B$9:$E$572,3,0))))</f>
        <v/>
      </c>
      <c r="J315" s="245">
        <f t="shared" ref="J315:J349" si="132">IF(E315="HL",0,IF($I315="GLD1+2+3+5+6",$F315*$J$1/SUM($J$1:$V$1),IF($I315="GLD1+2+3",$F315*$J$1/SUM($J$1:$P$1),IF($I315="GLD1+2",$F315*$J$1/SUM($J$1:$M$1),IF($I315="GLD1",$F315,0)))))</f>
        <v>0</v>
      </c>
      <c r="K315" s="245">
        <f t="shared" ref="K315:K349" si="133">IF(E315="HL",IF($I315="GLD1+2+3+5+6",$F315*$J$1/SUM($J$1:$V$1),IF($I315="GLD1+2+3",$F315*$J$1/SUM($J$1:$P$1),IF($I315="GLD1+2",$F315*$J$1/SUM($J$1:$M$1),IF($I315="GLD1",$F315,0)))),0)</f>
        <v>0</v>
      </c>
      <c r="L315" s="245">
        <f t="shared" si="107"/>
        <v>0</v>
      </c>
      <c r="M315" s="245">
        <f t="shared" ref="M315:M349" si="134">IF(E315="HL",0,IF($I315="GLD1+2+3+5+6",$F315*$M$1/SUM($J$1:$V$1),IF($I315="GLD1+2+3",$F315*$M$1/SUM($J$1:$P$1),IF($I315="GLD1+2",$F315*$M$1/SUM($J$1:$M$1),IF($I315="GLD2",$F315,0)))))</f>
        <v>0</v>
      </c>
      <c r="N315" s="245">
        <f t="shared" ref="N315:N349" si="135">IF(E315="HL",IF($I315="GLD1+2+3+5+6",$F315*$M$1/SUM($J$1:$V$1),IF($I315="GLD1+2+3",$F315*$M$1/SUM($J$1:$P$1),IF($I315="GLD1+2",$F315*$M$1/SUM($J$1:$M$1),IF($I315="GLD2",$F315,0)))),0)</f>
        <v>0</v>
      </c>
      <c r="O315" s="245">
        <f t="shared" si="102"/>
        <v>0</v>
      </c>
      <c r="P315" s="245">
        <f t="shared" ref="P315:P349" si="136">IF(E315="HL",0,IF($I315="GLD1+2+3+5+6",$F315*$P$1/SUM($J$1:$V$1),IF($I315="GLD3+5",$F315*$P$1/SUM($P$1:$S$1),IF($I315="GLD1+2",0,IF($I315="GLD3",$F315,0)))))</f>
        <v>0</v>
      </c>
      <c r="Q315" s="245">
        <f t="shared" ref="Q315:Q349" si="137">IF(E315="HL",IF($I315="GLD1+2+3+5+6",$F315*$P$1/SUM($J$1:$V$1),IF($I315="GLD3+5",$F315*$P$1/SUM($P$1:$S$1),IF($I315="GLD1+2",0,IF($I315="GLD3",$F315,0)))),0)</f>
        <v>0</v>
      </c>
      <c r="R315" s="245">
        <f t="shared" si="104"/>
        <v>0</v>
      </c>
      <c r="S315" s="245">
        <f t="shared" ref="S315:S349" si="138">IF(E315="HL",0,IF($I315="GLD1+2+3+5+6",$F315*$S$1/SUM($J$1:$V$1),IF($I315="GLD3+5",$F315*$S$1/SUM($P$1:$S$1),IF($I315="GLD5",$F315,0))))</f>
        <v>0</v>
      </c>
      <c r="T315" s="245">
        <f t="shared" ref="T315:T349" si="139">IF(E315="HL",IF($I315="GLD1+2+3+5+6",$F315*$S$1/SUM($J$1:$V$1),IF($I315="GLD3+5",$F315*$S$1/SUM($P$1:$S$1),IF($I315="GLD5",$F315,0))),0)</f>
        <v>0</v>
      </c>
      <c r="U315" s="245">
        <f t="shared" si="105"/>
        <v>0</v>
      </c>
      <c r="V315" s="245">
        <f t="shared" ref="V315:V349" si="140">IF(E315="HL",0,IF($I315="GLD1+2+3+5+6",$F315*$V$1/SUM($J$1:$V$1),IF($I315="GLD6",$F315,0)))</f>
        <v>0</v>
      </c>
      <c r="W315" s="245">
        <f t="shared" ref="W315:W349" si="141">IF(E315="HL",IF($I315="GLD1+2+3+5+6",$F315*$V$1/SUM($J$1:$V$1),IF($I315="GLD6",$F315,0)),0)</f>
        <v>0</v>
      </c>
      <c r="X315" s="245">
        <f t="shared" si="103"/>
        <v>0</v>
      </c>
      <c r="Y315" s="246">
        <f t="shared" si="106"/>
        <v>0</v>
      </c>
      <c r="Z315" s="305" t="str">
        <f t="shared" ref="Z315:Z378" si="142">IF(ABS(SUM(J315:X315)-(F315+G315+H315))&gt;=1,"check","")</f>
        <v/>
      </c>
    </row>
    <row r="316" spans="1:26" ht="15.75" customHeight="1">
      <c r="A316" s="243">
        <f>GLD!B335</f>
        <v>0</v>
      </c>
      <c r="B316" s="418" t="str">
        <f>IF(OR(A316=0,LEFT(A316,2)="Mr",LEFT(A316,2)="Ms",LEFT(A316,3)="Sub",LEFT(A316,5)="Grand",RIGHT(A316,3)="by,"),"",IF(ISERROR(MATCH(A316,'Dept (不許動)'!$S:$S,0)),"NO",""))</f>
        <v/>
      </c>
      <c r="C316" s="243" t="str">
        <f>IF(A316=0,"",IF(ISNA(VLOOKUP(A316,'Dept (不許動)'!$S:$V,2,0)),"",VLOOKUP(A316,'Dept (不許動)'!$S:$V,2,0)))</f>
        <v/>
      </c>
      <c r="D316" s="243" t="str">
        <f>IF(A316=0,"",IF(ISNA(VLOOKUP(A316,'Dept (不許動)'!$S:$V,3,0)),"",VLOOKUP(A316,'Dept (不許動)'!$S:$V,3,0)))</f>
        <v/>
      </c>
      <c r="E316" s="243" t="str">
        <f>IF(A316=0,"",IF(ISNA(VLOOKUP(A316,'Dept (不許動)'!$S:$V,4,0)),"",VLOOKUP(A316,'Dept (不許動)'!$S:$V,4,0)))</f>
        <v/>
      </c>
      <c r="F316" s="244">
        <f>GLD!$BC335</f>
        <v>0</v>
      </c>
      <c r="G316" s="244">
        <f>GLD!$AT335</f>
        <v>0</v>
      </c>
      <c r="H316" s="244">
        <f>GLD!$AV335</f>
        <v>0</v>
      </c>
      <c r="I316" s="243" t="str">
        <f>IF($D316="Embordiary","GLD6",IF(ISNA(VLOOKUP(A316,'GLD分攤(Chad)'!$B$2:$E$572,3,0)),"",(VLOOKUP(A316,'GLD分攤(Chad)'!$B$9:$E$572,3,0))))</f>
        <v/>
      </c>
      <c r="J316" s="245">
        <f t="shared" si="132"/>
        <v>0</v>
      </c>
      <c r="K316" s="245">
        <f t="shared" si="133"/>
        <v>0</v>
      </c>
      <c r="L316" s="245">
        <f t="shared" si="107"/>
        <v>0</v>
      </c>
      <c r="M316" s="245">
        <f t="shared" si="134"/>
        <v>0</v>
      </c>
      <c r="N316" s="245">
        <f t="shared" si="135"/>
        <v>0</v>
      </c>
      <c r="O316" s="245">
        <f t="shared" si="102"/>
        <v>0</v>
      </c>
      <c r="P316" s="245">
        <f t="shared" si="136"/>
        <v>0</v>
      </c>
      <c r="Q316" s="245">
        <f t="shared" si="137"/>
        <v>0</v>
      </c>
      <c r="R316" s="245">
        <f t="shared" si="104"/>
        <v>0</v>
      </c>
      <c r="S316" s="245">
        <f t="shared" si="138"/>
        <v>0</v>
      </c>
      <c r="T316" s="245">
        <f t="shared" si="139"/>
        <v>0</v>
      </c>
      <c r="U316" s="245">
        <f t="shared" si="105"/>
        <v>0</v>
      </c>
      <c r="V316" s="245">
        <f t="shared" si="140"/>
        <v>0</v>
      </c>
      <c r="W316" s="245">
        <f t="shared" si="141"/>
        <v>0</v>
      </c>
      <c r="X316" s="245">
        <f t="shared" si="103"/>
        <v>0</v>
      </c>
      <c r="Y316" s="246">
        <f t="shared" si="106"/>
        <v>0</v>
      </c>
      <c r="Z316" s="305" t="str">
        <f t="shared" si="142"/>
        <v/>
      </c>
    </row>
    <row r="317" spans="1:26" ht="15.75" customHeight="1">
      <c r="A317" s="243">
        <f>GLD!B336</f>
        <v>0</v>
      </c>
      <c r="B317" s="418" t="str">
        <f>IF(OR(A317=0,LEFT(A317,2)="Mr",LEFT(A317,2)="Ms",LEFT(A317,3)="Sub",LEFT(A317,5)="Grand",RIGHT(A317,3)="by,"),"",IF(ISERROR(MATCH(A317,'Dept (不許動)'!$S:$S,0)),"NO",""))</f>
        <v/>
      </c>
      <c r="C317" s="243" t="str">
        <f>IF(A317=0,"",IF(ISNA(VLOOKUP(A317,'Dept (不許動)'!$S:$V,2,0)),"",VLOOKUP(A317,'Dept (不許動)'!$S:$V,2,0)))</f>
        <v/>
      </c>
      <c r="D317" s="243" t="str">
        <f>IF(A317=0,"",IF(ISNA(VLOOKUP(A317,'Dept (不許動)'!$S:$V,3,0)),"",VLOOKUP(A317,'Dept (不許動)'!$S:$V,3,0)))</f>
        <v/>
      </c>
      <c r="E317" s="243" t="str">
        <f>IF(A317=0,"",IF(ISNA(VLOOKUP(A317,'Dept (不許動)'!$S:$V,4,0)),"",VLOOKUP(A317,'Dept (不許動)'!$S:$V,4,0)))</f>
        <v/>
      </c>
      <c r="F317" s="244">
        <f>GLD!$BC336</f>
        <v>0</v>
      </c>
      <c r="G317" s="244">
        <f>GLD!$AT336</f>
        <v>0</v>
      </c>
      <c r="H317" s="244">
        <f>GLD!$AV336</f>
        <v>0</v>
      </c>
      <c r="I317" s="243" t="str">
        <f>IF($D317="Embordiary","GLD6",IF(ISNA(VLOOKUP(A317,'GLD分攤(Chad)'!$B$2:$E$572,3,0)),"",(VLOOKUP(A317,'GLD分攤(Chad)'!$B$9:$E$572,3,0))))</f>
        <v/>
      </c>
      <c r="J317" s="245">
        <f t="shared" si="132"/>
        <v>0</v>
      </c>
      <c r="K317" s="245">
        <f t="shared" si="133"/>
        <v>0</v>
      </c>
      <c r="L317" s="245">
        <f t="shared" si="107"/>
        <v>0</v>
      </c>
      <c r="M317" s="245">
        <f t="shared" si="134"/>
        <v>0</v>
      </c>
      <c r="N317" s="245">
        <f t="shared" si="135"/>
        <v>0</v>
      </c>
      <c r="O317" s="245">
        <f t="shared" si="102"/>
        <v>0</v>
      </c>
      <c r="P317" s="245">
        <f t="shared" si="136"/>
        <v>0</v>
      </c>
      <c r="Q317" s="245">
        <f t="shared" si="137"/>
        <v>0</v>
      </c>
      <c r="R317" s="245">
        <f t="shared" si="104"/>
        <v>0</v>
      </c>
      <c r="S317" s="245">
        <f t="shared" si="138"/>
        <v>0</v>
      </c>
      <c r="T317" s="245">
        <f t="shared" si="139"/>
        <v>0</v>
      </c>
      <c r="U317" s="245">
        <f t="shared" si="105"/>
        <v>0</v>
      </c>
      <c r="V317" s="245">
        <f t="shared" si="140"/>
        <v>0</v>
      </c>
      <c r="W317" s="245">
        <f t="shared" si="141"/>
        <v>0</v>
      </c>
      <c r="X317" s="245">
        <f t="shared" si="103"/>
        <v>0</v>
      </c>
      <c r="Y317" s="246">
        <f t="shared" si="106"/>
        <v>0</v>
      </c>
      <c r="Z317" s="305" t="str">
        <f t="shared" si="142"/>
        <v/>
      </c>
    </row>
    <row r="318" spans="1:26" ht="15.75" customHeight="1">
      <c r="A318" s="243"/>
      <c r="B318" s="418" t="str">
        <f>IF(OR(A318=0,LEFT(A318,2)="Mr",LEFT(A318,2)="Ms",LEFT(A318,3)="Sub",LEFT(A318,5)="Grand",RIGHT(A318,3)="by,"),"",IF(ISERROR(MATCH(A318,'Dept (不許動)'!$S:$S,0)),"NO",""))</f>
        <v/>
      </c>
      <c r="C318" s="243" t="str">
        <f>IF(A318=0,"",IF(ISNA(VLOOKUP(A318,'Dept (不許動)'!$S:$V,2,0)),"",VLOOKUP(A318,'Dept (不許動)'!$S:$V,2,0)))</f>
        <v/>
      </c>
      <c r="D318" s="243" t="str">
        <f>IF(A318=0,"",IF(ISNA(VLOOKUP(A318,'Dept (不許動)'!$S:$V,3,0)),"",VLOOKUP(A318,'Dept (不許動)'!$S:$V,3,0)))</f>
        <v/>
      </c>
      <c r="E318" s="243" t="str">
        <f>IF(A318=0,"",IF(ISNA(VLOOKUP(A318,'Dept (不許動)'!$S:$V,4,0)),"",VLOOKUP(A318,'Dept (不許動)'!$S:$V,4,0)))</f>
        <v/>
      </c>
      <c r="F318" s="244">
        <f>GLD!$BC337</f>
        <v>0</v>
      </c>
      <c r="G318" s="244">
        <f>GLD!$AT337</f>
        <v>0</v>
      </c>
      <c r="H318" s="244">
        <f>GLD!$AV337</f>
        <v>0</v>
      </c>
      <c r="I318" s="243" t="str">
        <f>IF($D318="Embordiary","GLD6",IF(ISNA(VLOOKUP(A318,'GLD分攤(Chad)'!$B$2:$E$572,3,0)),"",(VLOOKUP(A318,'GLD分攤(Chad)'!$B$9:$E$572,3,0))))</f>
        <v/>
      </c>
      <c r="J318" s="245">
        <f t="shared" si="132"/>
        <v>0</v>
      </c>
      <c r="K318" s="245">
        <f t="shared" si="133"/>
        <v>0</v>
      </c>
      <c r="L318" s="245">
        <f t="shared" si="107"/>
        <v>0</v>
      </c>
      <c r="M318" s="245">
        <f t="shared" si="134"/>
        <v>0</v>
      </c>
      <c r="N318" s="245">
        <f t="shared" si="135"/>
        <v>0</v>
      </c>
      <c r="O318" s="245">
        <f t="shared" si="102"/>
        <v>0</v>
      </c>
      <c r="P318" s="245">
        <f t="shared" si="136"/>
        <v>0</v>
      </c>
      <c r="Q318" s="245">
        <f t="shared" si="137"/>
        <v>0</v>
      </c>
      <c r="R318" s="245">
        <f t="shared" si="104"/>
        <v>0</v>
      </c>
      <c r="S318" s="245">
        <f t="shared" si="138"/>
        <v>0</v>
      </c>
      <c r="T318" s="245">
        <f t="shared" si="139"/>
        <v>0</v>
      </c>
      <c r="U318" s="245">
        <f t="shared" si="105"/>
        <v>0</v>
      </c>
      <c r="V318" s="245">
        <f t="shared" si="140"/>
        <v>0</v>
      </c>
      <c r="W318" s="245">
        <f t="shared" si="141"/>
        <v>0</v>
      </c>
      <c r="X318" s="245">
        <f t="shared" si="103"/>
        <v>0</v>
      </c>
      <c r="Y318" s="246">
        <f t="shared" si="106"/>
        <v>0</v>
      </c>
      <c r="Z318" s="305" t="str">
        <f t="shared" si="142"/>
        <v/>
      </c>
    </row>
    <row r="319" spans="1:26" ht="15.75" customHeight="1">
      <c r="A319" s="243">
        <f>GLD!B338</f>
        <v>0</v>
      </c>
      <c r="B319" s="418" t="str">
        <f>IF(OR(A319=0,LEFT(A319,2)="Mr",LEFT(A319,2)="Ms",LEFT(A319,3)="Sub",LEFT(A319,5)="Grand",RIGHT(A319,3)="by,"),"",IF(ISERROR(MATCH(A319,'Dept (不許動)'!$S:$S,0)),"NO",""))</f>
        <v/>
      </c>
      <c r="C319" s="243" t="str">
        <f>IF(A319=0,"",IF(ISNA(VLOOKUP(A319,'Dept (不許動)'!$S:$V,2,0)),"",VLOOKUP(A319,'Dept (不許動)'!$S:$V,2,0)))</f>
        <v/>
      </c>
      <c r="D319" s="243" t="str">
        <f>IF(A319=0,"",IF(ISNA(VLOOKUP(A319,'Dept (不許動)'!$S:$V,3,0)),"",VLOOKUP(A319,'Dept (不許動)'!$S:$V,3,0)))</f>
        <v/>
      </c>
      <c r="E319" s="243" t="str">
        <f>IF(A319=0,"",IF(ISNA(VLOOKUP(A319,'Dept (不許動)'!$S:$V,4,0)),"",VLOOKUP(A319,'Dept (不許動)'!$S:$V,4,0)))</f>
        <v/>
      </c>
      <c r="F319" s="244">
        <f>GLD!$BC338</f>
        <v>0</v>
      </c>
      <c r="G319" s="244">
        <f>GLD!$AT338</f>
        <v>0</v>
      </c>
      <c r="H319" s="244">
        <f>GLD!$AV338</f>
        <v>0</v>
      </c>
      <c r="I319" s="243" t="str">
        <f>IF($D319="Embordiary","GLD6",IF(ISNA(VLOOKUP(A319,'GLD分攤(Chad)'!$B$2:$E$572,3,0)),"",(VLOOKUP(A319,'GLD分攤(Chad)'!$B$9:$E$572,3,0))))</f>
        <v/>
      </c>
      <c r="J319" s="245">
        <f t="shared" si="132"/>
        <v>0</v>
      </c>
      <c r="K319" s="245">
        <f t="shared" si="133"/>
        <v>0</v>
      </c>
      <c r="L319" s="245">
        <f t="shared" si="107"/>
        <v>0</v>
      </c>
      <c r="M319" s="245">
        <f t="shared" si="134"/>
        <v>0</v>
      </c>
      <c r="N319" s="245">
        <f t="shared" si="135"/>
        <v>0</v>
      </c>
      <c r="O319" s="245">
        <f t="shared" si="102"/>
        <v>0</v>
      </c>
      <c r="P319" s="245">
        <f t="shared" si="136"/>
        <v>0</v>
      </c>
      <c r="Q319" s="245">
        <f t="shared" si="137"/>
        <v>0</v>
      </c>
      <c r="R319" s="245">
        <f t="shared" si="104"/>
        <v>0</v>
      </c>
      <c r="S319" s="245">
        <f t="shared" si="138"/>
        <v>0</v>
      </c>
      <c r="T319" s="245">
        <f t="shared" si="139"/>
        <v>0</v>
      </c>
      <c r="U319" s="245">
        <f t="shared" si="105"/>
        <v>0</v>
      </c>
      <c r="V319" s="245">
        <f t="shared" si="140"/>
        <v>0</v>
      </c>
      <c r="W319" s="245">
        <f t="shared" si="141"/>
        <v>0</v>
      </c>
      <c r="X319" s="245">
        <f t="shared" si="103"/>
        <v>0</v>
      </c>
      <c r="Y319" s="246">
        <f t="shared" si="106"/>
        <v>0</v>
      </c>
      <c r="Z319" s="305" t="str">
        <f t="shared" si="142"/>
        <v/>
      </c>
    </row>
    <row r="320" spans="1:26" ht="15.75" customHeight="1">
      <c r="A320" s="243">
        <f>GLD!B339</f>
        <v>0</v>
      </c>
      <c r="B320" s="418" t="str">
        <f>IF(OR(A320=0,LEFT(A320,2)="Mr",LEFT(A320,2)="Ms",LEFT(A320,3)="Sub",LEFT(A320,5)="Grand",RIGHT(A320,3)="by,"),"",IF(ISERROR(MATCH(A320,'Dept (不許動)'!$S:$S,0)),"NO",""))</f>
        <v/>
      </c>
      <c r="C320" s="243" t="str">
        <f>IF(A320=0,"",IF(ISNA(VLOOKUP(A320,'Dept (不許動)'!$S:$V,2,0)),"",VLOOKUP(A320,'Dept (不許動)'!$S:$V,2,0)))</f>
        <v/>
      </c>
      <c r="D320" s="243" t="str">
        <f>IF(A320=0,"",IF(ISNA(VLOOKUP(A320,'Dept (不許動)'!$S:$V,3,0)),"",VLOOKUP(A320,'Dept (不許動)'!$S:$V,3,0)))</f>
        <v/>
      </c>
      <c r="E320" s="243" t="str">
        <f>IF(A320=0,"",IF(ISNA(VLOOKUP(A320,'Dept (不許動)'!$S:$V,4,0)),"",VLOOKUP(A320,'Dept (不許動)'!$S:$V,4,0)))</f>
        <v/>
      </c>
      <c r="F320" s="244">
        <f>GLD!$BC339</f>
        <v>0</v>
      </c>
      <c r="G320" s="244">
        <f>GLD!$AT339</f>
        <v>0</v>
      </c>
      <c r="H320" s="244">
        <f>GLD!$AV339</f>
        <v>0</v>
      </c>
      <c r="I320" s="243" t="str">
        <f>IF($D320="Embordiary","GLD6",IF(ISNA(VLOOKUP(A320,'GLD分攤(Chad)'!$B$2:$E$572,3,0)),"",(VLOOKUP(A320,'GLD分攤(Chad)'!$B$9:$E$572,3,0))))</f>
        <v/>
      </c>
      <c r="J320" s="245">
        <f t="shared" si="132"/>
        <v>0</v>
      </c>
      <c r="K320" s="245">
        <f t="shared" si="133"/>
        <v>0</v>
      </c>
      <c r="L320" s="245">
        <f t="shared" si="107"/>
        <v>0</v>
      </c>
      <c r="M320" s="245">
        <f t="shared" si="134"/>
        <v>0</v>
      </c>
      <c r="N320" s="245">
        <f t="shared" si="135"/>
        <v>0</v>
      </c>
      <c r="O320" s="245">
        <f t="shared" si="102"/>
        <v>0</v>
      </c>
      <c r="P320" s="245">
        <f t="shared" si="136"/>
        <v>0</v>
      </c>
      <c r="Q320" s="245">
        <f t="shared" si="137"/>
        <v>0</v>
      </c>
      <c r="R320" s="245">
        <f t="shared" si="104"/>
        <v>0</v>
      </c>
      <c r="S320" s="245">
        <f t="shared" si="138"/>
        <v>0</v>
      </c>
      <c r="T320" s="245">
        <f t="shared" si="139"/>
        <v>0</v>
      </c>
      <c r="U320" s="245">
        <f t="shared" si="105"/>
        <v>0</v>
      </c>
      <c r="V320" s="245">
        <f t="shared" si="140"/>
        <v>0</v>
      </c>
      <c r="W320" s="245">
        <f t="shared" si="141"/>
        <v>0</v>
      </c>
      <c r="X320" s="245">
        <f t="shared" si="103"/>
        <v>0</v>
      </c>
      <c r="Y320" s="246">
        <f t="shared" si="106"/>
        <v>0</v>
      </c>
      <c r="Z320" s="305" t="str">
        <f t="shared" si="142"/>
        <v/>
      </c>
    </row>
    <row r="321" spans="1:26" ht="15.75" customHeight="1">
      <c r="A321" s="243">
        <f>GLD!B340</f>
        <v>0</v>
      </c>
      <c r="B321" s="418" t="str">
        <f>IF(OR(A321=0,LEFT(A321,2)="Mr",LEFT(A321,2)="Ms",LEFT(A321,3)="Sub",LEFT(A321,5)="Grand",RIGHT(A321,3)="by,"),"",IF(ISERROR(MATCH(A321,'Dept (不許動)'!$S:$S,0)),"NO",""))</f>
        <v/>
      </c>
      <c r="C321" s="243" t="str">
        <f>IF(A321=0,"",IF(ISNA(VLOOKUP(A321,'Dept (不許動)'!$S:$V,2,0)),"",VLOOKUP(A321,'Dept (不許動)'!$S:$V,2,0)))</f>
        <v/>
      </c>
      <c r="D321" s="243" t="str">
        <f>IF(A321=0,"",IF(ISNA(VLOOKUP(A321,'Dept (不許動)'!$S:$V,3,0)),"",VLOOKUP(A321,'Dept (不許動)'!$S:$V,3,0)))</f>
        <v/>
      </c>
      <c r="E321" s="243" t="str">
        <f>IF(A321=0,"",IF(ISNA(VLOOKUP(A321,'Dept (不許動)'!$S:$V,4,0)),"",VLOOKUP(A321,'Dept (不許動)'!$S:$V,4,0)))</f>
        <v/>
      </c>
      <c r="F321" s="244">
        <f>GLD!$BC340</f>
        <v>0</v>
      </c>
      <c r="G321" s="244">
        <f>GLD!$AT340</f>
        <v>0</v>
      </c>
      <c r="H321" s="244">
        <f>GLD!$AV340</f>
        <v>0</v>
      </c>
      <c r="I321" s="243" t="str">
        <f>IF($D321="Embordiary","GLD6",IF(ISNA(VLOOKUP(A321,'GLD分攤(Chad)'!$B$2:$E$572,3,0)),"",(VLOOKUP(A321,'GLD分攤(Chad)'!$B$9:$E$572,3,0))))</f>
        <v/>
      </c>
      <c r="J321" s="245">
        <f t="shared" si="132"/>
        <v>0</v>
      </c>
      <c r="K321" s="245">
        <f t="shared" si="133"/>
        <v>0</v>
      </c>
      <c r="L321" s="245">
        <f t="shared" si="107"/>
        <v>0</v>
      </c>
      <c r="M321" s="245">
        <f t="shared" si="134"/>
        <v>0</v>
      </c>
      <c r="N321" s="245">
        <f t="shared" si="135"/>
        <v>0</v>
      </c>
      <c r="O321" s="245">
        <f t="shared" si="102"/>
        <v>0</v>
      </c>
      <c r="P321" s="245">
        <f t="shared" si="136"/>
        <v>0</v>
      </c>
      <c r="Q321" s="245">
        <f t="shared" si="137"/>
        <v>0</v>
      </c>
      <c r="R321" s="245">
        <f t="shared" si="104"/>
        <v>0</v>
      </c>
      <c r="S321" s="245">
        <f t="shared" si="138"/>
        <v>0</v>
      </c>
      <c r="T321" s="245">
        <f t="shared" si="139"/>
        <v>0</v>
      </c>
      <c r="U321" s="245">
        <f t="shared" si="105"/>
        <v>0</v>
      </c>
      <c r="V321" s="245">
        <f t="shared" si="140"/>
        <v>0</v>
      </c>
      <c r="W321" s="245">
        <f t="shared" si="141"/>
        <v>0</v>
      </c>
      <c r="X321" s="245">
        <f t="shared" si="103"/>
        <v>0</v>
      </c>
      <c r="Y321" s="246">
        <f t="shared" si="106"/>
        <v>0</v>
      </c>
      <c r="Z321" s="305" t="str">
        <f t="shared" si="142"/>
        <v/>
      </c>
    </row>
    <row r="322" spans="1:26" ht="15.75" customHeight="1">
      <c r="A322" s="243">
        <f>GLD!B341</f>
        <v>0</v>
      </c>
      <c r="B322" s="418" t="str">
        <f>IF(OR(A322=0,LEFT(A322,2)="Mr",LEFT(A322,2)="Ms",LEFT(A322,3)="Sub",LEFT(A322,5)="Grand",RIGHT(A322,3)="by,"),"",IF(ISERROR(MATCH(A322,'Dept (不許動)'!$S:$S,0)),"NO",""))</f>
        <v/>
      </c>
      <c r="C322" s="243" t="str">
        <f>IF(A322=0,"",IF(ISNA(VLOOKUP(A322,'Dept (不許動)'!$S:$V,2,0)),"",VLOOKUP(A322,'Dept (不許動)'!$S:$V,2,0)))</f>
        <v/>
      </c>
      <c r="D322" s="243" t="str">
        <f>IF(A322=0,"",IF(ISNA(VLOOKUP(A322,'Dept (不許動)'!$S:$V,3,0)),"",VLOOKUP(A322,'Dept (不許動)'!$S:$V,3,0)))</f>
        <v/>
      </c>
      <c r="E322" s="243" t="str">
        <f>IF(A322=0,"",IF(ISNA(VLOOKUP(A322,'Dept (不許動)'!$S:$V,4,0)),"",VLOOKUP(A322,'Dept (不許動)'!$S:$V,4,0)))</f>
        <v/>
      </c>
      <c r="F322" s="244">
        <f>GLD!$BC341</f>
        <v>0</v>
      </c>
      <c r="G322" s="244">
        <f>GLD!$AT341</f>
        <v>0</v>
      </c>
      <c r="H322" s="244">
        <f>GLD!$AV341</f>
        <v>0</v>
      </c>
      <c r="I322" s="243" t="str">
        <f>IF($D322="Embordiary","GLD6",IF(ISNA(VLOOKUP(A322,'GLD分攤(Chad)'!$B$2:$E$572,3,0)),"",(VLOOKUP(A322,'GLD分攤(Chad)'!$B$9:$E$572,3,0))))</f>
        <v/>
      </c>
      <c r="J322" s="245">
        <f t="shared" si="132"/>
        <v>0</v>
      </c>
      <c r="K322" s="245">
        <f t="shared" si="133"/>
        <v>0</v>
      </c>
      <c r="L322" s="245">
        <f t="shared" si="107"/>
        <v>0</v>
      </c>
      <c r="M322" s="245">
        <f t="shared" si="134"/>
        <v>0</v>
      </c>
      <c r="N322" s="245">
        <f t="shared" si="135"/>
        <v>0</v>
      </c>
      <c r="O322" s="245">
        <f t="shared" si="102"/>
        <v>0</v>
      </c>
      <c r="P322" s="245">
        <f t="shared" si="136"/>
        <v>0</v>
      </c>
      <c r="Q322" s="245">
        <f t="shared" si="137"/>
        <v>0</v>
      </c>
      <c r="R322" s="245">
        <f t="shared" si="104"/>
        <v>0</v>
      </c>
      <c r="S322" s="245">
        <f t="shared" si="138"/>
        <v>0</v>
      </c>
      <c r="T322" s="245">
        <f t="shared" si="139"/>
        <v>0</v>
      </c>
      <c r="U322" s="245">
        <f t="shared" si="105"/>
        <v>0</v>
      </c>
      <c r="V322" s="245">
        <f t="shared" si="140"/>
        <v>0</v>
      </c>
      <c r="W322" s="245">
        <f t="shared" si="141"/>
        <v>0</v>
      </c>
      <c r="X322" s="245">
        <f t="shared" si="103"/>
        <v>0</v>
      </c>
      <c r="Y322" s="246">
        <f t="shared" si="106"/>
        <v>0</v>
      </c>
      <c r="Z322" s="305" t="str">
        <f t="shared" si="142"/>
        <v/>
      </c>
    </row>
    <row r="323" spans="1:26" ht="15.75" customHeight="1">
      <c r="A323" s="243">
        <f>GLD!B342</f>
        <v>0</v>
      </c>
      <c r="B323" s="418" t="str">
        <f>IF(OR(A323=0,LEFT(A323,2)="Mr",LEFT(A323,2)="Ms",LEFT(A323,3)="Sub",LEFT(A323,5)="Grand",RIGHT(A323,3)="by,"),"",IF(ISERROR(MATCH(A323,'Dept (不許動)'!$S:$S,0)),"NO",""))</f>
        <v/>
      </c>
      <c r="C323" s="243" t="str">
        <f>IF(A323=0,"",IF(ISNA(VLOOKUP(A323,'Dept (不許動)'!$S:$V,2,0)),"",VLOOKUP(A323,'Dept (不許動)'!$S:$V,2,0)))</f>
        <v/>
      </c>
      <c r="D323" s="243" t="str">
        <f>IF(A323=0,"",IF(ISNA(VLOOKUP(A323,'Dept (不許動)'!$S:$V,3,0)),"",VLOOKUP(A323,'Dept (不許動)'!$S:$V,3,0)))</f>
        <v/>
      </c>
      <c r="E323" s="243" t="str">
        <f>IF(A323=0,"",IF(ISNA(VLOOKUP(A323,'Dept (不許動)'!$S:$V,4,0)),"",VLOOKUP(A323,'Dept (不許動)'!$S:$V,4,0)))</f>
        <v/>
      </c>
      <c r="F323" s="244">
        <f>GLD!$BC342</f>
        <v>0</v>
      </c>
      <c r="G323" s="244">
        <f>GLD!$AT342</f>
        <v>0</v>
      </c>
      <c r="H323" s="244">
        <f>GLD!$AV342</f>
        <v>0</v>
      </c>
      <c r="I323" s="243" t="str">
        <f>IF($D323="Embordiary","GLD6",IF(ISNA(VLOOKUP(A323,'GLD分攤(Chad)'!$B$2:$E$572,3,0)),"",(VLOOKUP(A323,'GLD分攤(Chad)'!$B$9:$E$572,3,0))))</f>
        <v/>
      </c>
      <c r="J323" s="245">
        <f t="shared" si="132"/>
        <v>0</v>
      </c>
      <c r="K323" s="245">
        <f t="shared" si="133"/>
        <v>0</v>
      </c>
      <c r="L323" s="245">
        <f t="shared" si="107"/>
        <v>0</v>
      </c>
      <c r="M323" s="245">
        <f t="shared" si="134"/>
        <v>0</v>
      </c>
      <c r="N323" s="245">
        <f t="shared" si="135"/>
        <v>0</v>
      </c>
      <c r="O323" s="245">
        <f t="shared" ref="O323:O359" si="143">IF($I323="GLD1+2+3+5+6",SUM($G323:$H323)*$M$1/SUM($J$1:$V$1),IF($I323="GLD1+2+3",SUM($G323:$H323)*$M$1/SUM($J$1:$P$1),IF($I323="GLD1+2+3",SUM($G323:$H323)*$M$1/SUM($J$1:$P$1),IF($I323="GLD1+2",SUM($G323:$H323)*$M$1/SUM($J$1:$M$1),IF($I323="GLD2",SUM($G323:$H323),0)))))</f>
        <v>0</v>
      </c>
      <c r="P323" s="245">
        <f t="shared" si="136"/>
        <v>0</v>
      </c>
      <c r="Q323" s="245">
        <f t="shared" si="137"/>
        <v>0</v>
      </c>
      <c r="R323" s="245">
        <f t="shared" si="104"/>
        <v>0</v>
      </c>
      <c r="S323" s="245">
        <f t="shared" si="138"/>
        <v>0</v>
      </c>
      <c r="T323" s="245">
        <f t="shared" si="139"/>
        <v>0</v>
      </c>
      <c r="U323" s="245">
        <f t="shared" si="105"/>
        <v>0</v>
      </c>
      <c r="V323" s="245">
        <f t="shared" si="140"/>
        <v>0</v>
      </c>
      <c r="W323" s="245">
        <f t="shared" si="141"/>
        <v>0</v>
      </c>
      <c r="X323" s="245">
        <f t="shared" ref="X323:X359" si="144">IF($I323="GLD1+2+3+5+6",SUM($G323:$H323)*$V$1/SUM($J$1:$V$1),IF($I323="GLD6",SUM($G323:$H323),0))</f>
        <v>0</v>
      </c>
      <c r="Y323" s="246">
        <f t="shared" si="106"/>
        <v>0</v>
      </c>
      <c r="Z323" s="305" t="str">
        <f t="shared" si="142"/>
        <v/>
      </c>
    </row>
    <row r="324" spans="1:26" ht="15.75" customHeight="1">
      <c r="A324" s="243">
        <f>GLD!B343</f>
        <v>0</v>
      </c>
      <c r="B324" s="418" t="str">
        <f>IF(OR(A324=0,LEFT(A324,2)="Mr",LEFT(A324,2)="Ms",LEFT(A324,3)="Sub",LEFT(A324,5)="Grand",RIGHT(A324,3)="by,"),"",IF(ISERROR(MATCH(A324,'Dept (不許動)'!$S:$S,0)),"NO",""))</f>
        <v/>
      </c>
      <c r="C324" s="243" t="str">
        <f>IF(A324=0,"",IF(ISNA(VLOOKUP(A324,'Dept (不許動)'!$S:$V,2,0)),"",VLOOKUP(A324,'Dept (不許動)'!$S:$V,2,0)))</f>
        <v/>
      </c>
      <c r="D324" s="243" t="str">
        <f>IF(A324=0,"",IF(ISNA(VLOOKUP(A324,'Dept (不許動)'!$S:$V,3,0)),"",VLOOKUP(A324,'Dept (不許動)'!$S:$V,3,0)))</f>
        <v/>
      </c>
      <c r="E324" s="243" t="str">
        <f>IF(A324=0,"",IF(ISNA(VLOOKUP(A324,'Dept (不許動)'!$S:$V,4,0)),"",VLOOKUP(A324,'Dept (不許動)'!$S:$V,4,0)))</f>
        <v/>
      </c>
      <c r="F324" s="244">
        <f>GLD!$BC343</f>
        <v>0</v>
      </c>
      <c r="G324" s="244">
        <f>GLD!$AT343</f>
        <v>0</v>
      </c>
      <c r="H324" s="244">
        <f>GLD!$AV343</f>
        <v>0</v>
      </c>
      <c r="I324" s="243" t="str">
        <f>IF($D324="Embordiary","GLD6",IF(ISNA(VLOOKUP(A324,'GLD分攤(Chad)'!$B$2:$E$572,3,0)),"",(VLOOKUP(A324,'GLD分攤(Chad)'!$B$9:$E$572,3,0))))</f>
        <v/>
      </c>
      <c r="J324" s="245">
        <f t="shared" si="132"/>
        <v>0</v>
      </c>
      <c r="K324" s="245">
        <f t="shared" si="133"/>
        <v>0</v>
      </c>
      <c r="L324" s="245">
        <f t="shared" si="107"/>
        <v>0</v>
      </c>
      <c r="M324" s="245">
        <f t="shared" si="134"/>
        <v>0</v>
      </c>
      <c r="N324" s="245">
        <f t="shared" si="135"/>
        <v>0</v>
      </c>
      <c r="O324" s="245">
        <f t="shared" si="143"/>
        <v>0</v>
      </c>
      <c r="P324" s="245">
        <f t="shared" si="136"/>
        <v>0</v>
      </c>
      <c r="Q324" s="245">
        <f t="shared" si="137"/>
        <v>0</v>
      </c>
      <c r="R324" s="245">
        <f t="shared" ref="R324:R359" si="145">IF($I324="GLD1+2+3+5+6",SUM($G324:$H324)*$P$1/SUM($J$1:$V$1),IF($I324="GLD3+5",SUM($G324:$H324)*$P$1/SUM($P$1:$S$1),IF($I324="GLD1+2",0,IF($I324="GLD3",SUM($G324:$H324),0))))</f>
        <v>0</v>
      </c>
      <c r="S324" s="245">
        <f t="shared" si="138"/>
        <v>0</v>
      </c>
      <c r="T324" s="245">
        <f t="shared" si="139"/>
        <v>0</v>
      </c>
      <c r="U324" s="245">
        <f t="shared" ref="U324:U359" si="146">IF($I324="GLD1+2+3+5+6",SUM($G324:$H324)*$S$1/SUM($J$1:$V$1),IF($I324="GLD3+5",SUM($G324:$H324)*$S$1/SUM($P$1:$S$1),IF($I324="GLD5",SUM($G324:$H324),0)))</f>
        <v>0</v>
      </c>
      <c r="V324" s="245">
        <f t="shared" si="140"/>
        <v>0</v>
      </c>
      <c r="W324" s="245">
        <f t="shared" si="141"/>
        <v>0</v>
      </c>
      <c r="X324" s="245">
        <f t="shared" si="144"/>
        <v>0</v>
      </c>
      <c r="Y324" s="246">
        <f t="shared" si="106"/>
        <v>0</v>
      </c>
      <c r="Z324" s="305" t="str">
        <f t="shared" si="142"/>
        <v/>
      </c>
    </row>
    <row r="325" spans="1:26" ht="15.75" customHeight="1">
      <c r="A325" s="243">
        <f>GLD!B344</f>
        <v>0</v>
      </c>
      <c r="B325" s="418" t="str">
        <f>IF(OR(A325=0,LEFT(A325,2)="Mr",LEFT(A325,2)="Ms",LEFT(A325,3)="Sub",LEFT(A325,5)="Grand",RIGHT(A325,3)="by,"),"",IF(ISERROR(MATCH(A325,'Dept (不許動)'!$S:$S,0)),"NO",""))</f>
        <v/>
      </c>
      <c r="C325" s="243" t="str">
        <f>IF(A325=0,"",IF(ISNA(VLOOKUP(A325,'Dept (不許動)'!$S:$V,2,0)),"",VLOOKUP(A325,'Dept (不許動)'!$S:$V,2,0)))</f>
        <v/>
      </c>
      <c r="D325" s="243" t="str">
        <f>IF(A325=0,"",IF(ISNA(VLOOKUP(A325,'Dept (不許動)'!$S:$V,3,0)),"",VLOOKUP(A325,'Dept (不許動)'!$S:$V,3,0)))</f>
        <v/>
      </c>
      <c r="E325" s="243" t="str">
        <f>IF(A325=0,"",IF(ISNA(VLOOKUP(A325,'Dept (不許動)'!$S:$V,4,0)),"",VLOOKUP(A325,'Dept (不許動)'!$S:$V,4,0)))</f>
        <v/>
      </c>
      <c r="F325" s="244">
        <f>GLD!$BC344</f>
        <v>0</v>
      </c>
      <c r="G325" s="244">
        <f>GLD!$AT344</f>
        <v>0</v>
      </c>
      <c r="H325" s="244">
        <f>GLD!$AV344</f>
        <v>0</v>
      </c>
      <c r="I325" s="243" t="str">
        <f>IF($D325="Embordiary","GLD6",IF(ISNA(VLOOKUP(A325,'GLD分攤(Chad)'!$B$2:$E$572,3,0)),"",(VLOOKUP(A325,'GLD分攤(Chad)'!$B$9:$E$572,3,0))))</f>
        <v/>
      </c>
      <c r="J325" s="245">
        <f t="shared" si="132"/>
        <v>0</v>
      </c>
      <c r="K325" s="245">
        <f t="shared" si="133"/>
        <v>0</v>
      </c>
      <c r="L325" s="245">
        <f t="shared" si="107"/>
        <v>0</v>
      </c>
      <c r="M325" s="245">
        <f t="shared" si="134"/>
        <v>0</v>
      </c>
      <c r="N325" s="245">
        <f t="shared" si="135"/>
        <v>0</v>
      </c>
      <c r="O325" s="245">
        <f t="shared" si="143"/>
        <v>0</v>
      </c>
      <c r="P325" s="245">
        <f t="shared" si="136"/>
        <v>0</v>
      </c>
      <c r="Q325" s="245">
        <f t="shared" si="137"/>
        <v>0</v>
      </c>
      <c r="R325" s="245">
        <f t="shared" si="145"/>
        <v>0</v>
      </c>
      <c r="S325" s="245">
        <f t="shared" si="138"/>
        <v>0</v>
      </c>
      <c r="T325" s="245">
        <f t="shared" si="139"/>
        <v>0</v>
      </c>
      <c r="U325" s="245">
        <f t="shared" si="146"/>
        <v>0</v>
      </c>
      <c r="V325" s="245">
        <f t="shared" si="140"/>
        <v>0</v>
      </c>
      <c r="W325" s="245">
        <f t="shared" si="141"/>
        <v>0</v>
      </c>
      <c r="X325" s="245">
        <f t="shared" si="144"/>
        <v>0</v>
      </c>
      <c r="Y325" s="246">
        <f t="shared" si="106"/>
        <v>0</v>
      </c>
      <c r="Z325" s="305" t="str">
        <f t="shared" si="142"/>
        <v/>
      </c>
    </row>
    <row r="326" spans="1:26" ht="15.75" customHeight="1">
      <c r="A326" s="243">
        <f>GLD!B345</f>
        <v>0</v>
      </c>
      <c r="B326" s="418" t="str">
        <f>IF(OR(A326=0,LEFT(A326,2)="Mr",LEFT(A326,2)="Ms",LEFT(A326,3)="Sub",LEFT(A326,5)="Grand",RIGHT(A326,3)="by,"),"",IF(ISERROR(MATCH(A326,'Dept (不許動)'!$S:$S,0)),"NO",""))</f>
        <v/>
      </c>
      <c r="C326" s="243" t="str">
        <f>IF(A326=0,"",IF(ISNA(VLOOKUP(A326,'Dept (不許動)'!$S:$V,2,0)),"",VLOOKUP(A326,'Dept (不許動)'!$S:$V,2,0)))</f>
        <v/>
      </c>
      <c r="D326" s="243" t="str">
        <f>IF(A326=0,"",IF(ISNA(VLOOKUP(A326,'Dept (不許動)'!$S:$V,3,0)),"",VLOOKUP(A326,'Dept (不許動)'!$S:$V,3,0)))</f>
        <v/>
      </c>
      <c r="E326" s="243" t="str">
        <f>IF(A326=0,"",IF(ISNA(VLOOKUP(A326,'Dept (不許動)'!$S:$V,4,0)),"",VLOOKUP(A326,'Dept (不許動)'!$S:$V,4,0)))</f>
        <v/>
      </c>
      <c r="F326" s="244">
        <f>GLD!$BC345</f>
        <v>0</v>
      </c>
      <c r="G326" s="244">
        <f>GLD!$AT345</f>
        <v>0</v>
      </c>
      <c r="H326" s="244">
        <f>GLD!$AV345</f>
        <v>0</v>
      </c>
      <c r="I326" s="243" t="str">
        <f>IF($D326="Embordiary","GLD6",IF(ISNA(VLOOKUP(A326,'GLD分攤(Chad)'!$B$2:$E$572,3,0)),"",(VLOOKUP(A326,'GLD分攤(Chad)'!$B$9:$E$572,3,0))))</f>
        <v/>
      </c>
      <c r="J326" s="245">
        <f t="shared" si="132"/>
        <v>0</v>
      </c>
      <c r="K326" s="245">
        <f t="shared" si="133"/>
        <v>0</v>
      </c>
      <c r="L326" s="245">
        <f t="shared" si="107"/>
        <v>0</v>
      </c>
      <c r="M326" s="245">
        <f t="shared" si="134"/>
        <v>0</v>
      </c>
      <c r="N326" s="245">
        <f t="shared" si="135"/>
        <v>0</v>
      </c>
      <c r="O326" s="245">
        <f t="shared" si="143"/>
        <v>0</v>
      </c>
      <c r="P326" s="245">
        <f t="shared" si="136"/>
        <v>0</v>
      </c>
      <c r="Q326" s="245">
        <f t="shared" si="137"/>
        <v>0</v>
      </c>
      <c r="R326" s="245">
        <f t="shared" si="145"/>
        <v>0</v>
      </c>
      <c r="S326" s="245">
        <f t="shared" si="138"/>
        <v>0</v>
      </c>
      <c r="T326" s="245">
        <f t="shared" si="139"/>
        <v>0</v>
      </c>
      <c r="U326" s="245">
        <f t="shared" si="146"/>
        <v>0</v>
      </c>
      <c r="V326" s="245">
        <f t="shared" si="140"/>
        <v>0</v>
      </c>
      <c r="W326" s="245">
        <f t="shared" si="141"/>
        <v>0</v>
      </c>
      <c r="X326" s="245">
        <f t="shared" si="144"/>
        <v>0</v>
      </c>
      <c r="Y326" s="246">
        <f t="shared" si="106"/>
        <v>0</v>
      </c>
      <c r="Z326" s="305" t="str">
        <f t="shared" si="142"/>
        <v/>
      </c>
    </row>
    <row r="327" spans="1:26" ht="15.75" customHeight="1">
      <c r="A327" s="243">
        <f>GLD!B346</f>
        <v>0</v>
      </c>
      <c r="B327" s="418" t="str">
        <f>IF(OR(A327=0,LEFT(A327,2)="Mr",LEFT(A327,2)="Ms",LEFT(A327,3)="Sub",LEFT(A327,5)="Grand",RIGHT(A327,3)="by,"),"",IF(ISERROR(MATCH(A327,'Dept (不許動)'!$S:$S,0)),"NO",""))</f>
        <v/>
      </c>
      <c r="C327" s="243" t="str">
        <f>IF(A327=0,"",IF(ISNA(VLOOKUP(A327,'Dept (不許動)'!$S:$V,2,0)),"",VLOOKUP(A327,'Dept (不許動)'!$S:$V,2,0)))</f>
        <v/>
      </c>
      <c r="D327" s="243" t="str">
        <f>IF(A327=0,"",IF(ISNA(VLOOKUP(A327,'Dept (不許動)'!$S:$V,3,0)),"",VLOOKUP(A327,'Dept (不許動)'!$S:$V,3,0)))</f>
        <v/>
      </c>
      <c r="E327" s="243" t="str">
        <f>IF(A327=0,"",IF(ISNA(VLOOKUP(A327,'Dept (不許動)'!$S:$V,4,0)),"",VLOOKUP(A327,'Dept (不許動)'!$S:$V,4,0)))</f>
        <v/>
      </c>
      <c r="F327" s="244">
        <f>GLD!$BC346</f>
        <v>0</v>
      </c>
      <c r="G327" s="244">
        <f>GLD!$AT346</f>
        <v>0</v>
      </c>
      <c r="H327" s="244">
        <f>GLD!$AV346</f>
        <v>0</v>
      </c>
      <c r="I327" s="243" t="str">
        <f>IF($D327="Embordiary","GLD6",IF(ISNA(VLOOKUP(A327,'GLD分攤(Chad)'!$B$2:$E$572,3,0)),"",(VLOOKUP(A327,'GLD分攤(Chad)'!$B$9:$E$572,3,0))))</f>
        <v/>
      </c>
      <c r="J327" s="245">
        <f t="shared" si="132"/>
        <v>0</v>
      </c>
      <c r="K327" s="245">
        <f t="shared" si="133"/>
        <v>0</v>
      </c>
      <c r="L327" s="245">
        <f t="shared" si="107"/>
        <v>0</v>
      </c>
      <c r="M327" s="245">
        <f t="shared" si="134"/>
        <v>0</v>
      </c>
      <c r="N327" s="245">
        <f t="shared" si="135"/>
        <v>0</v>
      </c>
      <c r="O327" s="245">
        <f t="shared" si="143"/>
        <v>0</v>
      </c>
      <c r="P327" s="245">
        <f t="shared" si="136"/>
        <v>0</v>
      </c>
      <c r="Q327" s="245">
        <f t="shared" si="137"/>
        <v>0</v>
      </c>
      <c r="R327" s="245">
        <f t="shared" si="145"/>
        <v>0</v>
      </c>
      <c r="S327" s="245">
        <f t="shared" si="138"/>
        <v>0</v>
      </c>
      <c r="T327" s="245">
        <f t="shared" si="139"/>
        <v>0</v>
      </c>
      <c r="U327" s="245">
        <f t="shared" si="146"/>
        <v>0</v>
      </c>
      <c r="V327" s="245">
        <f t="shared" si="140"/>
        <v>0</v>
      </c>
      <c r="W327" s="245">
        <f t="shared" si="141"/>
        <v>0</v>
      </c>
      <c r="X327" s="245">
        <f t="shared" si="144"/>
        <v>0</v>
      </c>
      <c r="Y327" s="246">
        <f t="shared" si="106"/>
        <v>0</v>
      </c>
      <c r="Z327" s="305" t="str">
        <f t="shared" si="142"/>
        <v/>
      </c>
    </row>
    <row r="328" spans="1:26" ht="15.75" customHeight="1">
      <c r="A328" s="243">
        <f>GLD!B347</f>
        <v>0</v>
      </c>
      <c r="B328" s="418" t="str">
        <f>IF(OR(A328=0,LEFT(A328,2)="Mr",LEFT(A328,2)="Ms",LEFT(A328,3)="Sub",LEFT(A328,5)="Grand",RIGHT(A328,3)="by,"),"",IF(ISERROR(MATCH(A328,'Dept (不許動)'!$S:$S,0)),"NO",""))</f>
        <v/>
      </c>
      <c r="C328" s="243" t="str">
        <f>IF(A328=0,"",IF(ISNA(VLOOKUP(A328,'Dept (不許動)'!$S:$V,2,0)),"",VLOOKUP(A328,'Dept (不許動)'!$S:$V,2,0)))</f>
        <v/>
      </c>
      <c r="D328" s="243" t="str">
        <f>IF(A328=0,"",IF(ISNA(VLOOKUP(A328,'Dept (不許動)'!$S:$V,3,0)),"",VLOOKUP(A328,'Dept (不許動)'!$S:$V,3,0)))</f>
        <v/>
      </c>
      <c r="E328" s="243" t="str">
        <f>IF(A328=0,"",IF(ISNA(VLOOKUP(A328,'Dept (不許動)'!$S:$V,4,0)),"",VLOOKUP(A328,'Dept (不許動)'!$S:$V,4,0)))</f>
        <v/>
      </c>
      <c r="F328" s="244">
        <f>GLD!$BC347</f>
        <v>0</v>
      </c>
      <c r="G328" s="244">
        <f>GLD!$AT347</f>
        <v>0</v>
      </c>
      <c r="H328" s="244">
        <f>GLD!$AV347</f>
        <v>0</v>
      </c>
      <c r="I328" s="243" t="str">
        <f>IF($D328="Embordiary","GLD6",IF(ISNA(VLOOKUP(A328,'GLD分攤(Chad)'!$B$2:$E$572,3,0)),"",(VLOOKUP(A328,'GLD分攤(Chad)'!$B$9:$E$572,3,0))))</f>
        <v/>
      </c>
      <c r="J328" s="245">
        <f t="shared" si="132"/>
        <v>0</v>
      </c>
      <c r="K328" s="245">
        <f t="shared" si="133"/>
        <v>0</v>
      </c>
      <c r="L328" s="245">
        <f t="shared" si="107"/>
        <v>0</v>
      </c>
      <c r="M328" s="245">
        <f t="shared" si="134"/>
        <v>0</v>
      </c>
      <c r="N328" s="245">
        <f t="shared" si="135"/>
        <v>0</v>
      </c>
      <c r="O328" s="245">
        <f t="shared" si="143"/>
        <v>0</v>
      </c>
      <c r="P328" s="245">
        <f t="shared" si="136"/>
        <v>0</v>
      </c>
      <c r="Q328" s="245">
        <f t="shared" si="137"/>
        <v>0</v>
      </c>
      <c r="R328" s="245">
        <f t="shared" si="145"/>
        <v>0</v>
      </c>
      <c r="S328" s="245">
        <f t="shared" si="138"/>
        <v>0</v>
      </c>
      <c r="T328" s="245">
        <f t="shared" si="139"/>
        <v>0</v>
      </c>
      <c r="U328" s="245">
        <f t="shared" si="146"/>
        <v>0</v>
      </c>
      <c r="V328" s="245">
        <f t="shared" si="140"/>
        <v>0</v>
      </c>
      <c r="W328" s="245">
        <f t="shared" si="141"/>
        <v>0</v>
      </c>
      <c r="X328" s="245">
        <f t="shared" si="144"/>
        <v>0</v>
      </c>
      <c r="Y328" s="246">
        <f t="shared" si="106"/>
        <v>0</v>
      </c>
      <c r="Z328" s="305" t="str">
        <f t="shared" si="142"/>
        <v/>
      </c>
    </row>
    <row r="329" spans="1:26" ht="15.75" customHeight="1">
      <c r="A329" s="243">
        <f>GLD!B348</f>
        <v>0</v>
      </c>
      <c r="B329" s="418" t="str">
        <f>IF(OR(A329=0,LEFT(A329,2)="Mr",LEFT(A329,2)="Ms",LEFT(A329,3)="Sub",LEFT(A329,5)="Grand",RIGHT(A329,3)="by,"),"",IF(ISERROR(MATCH(A329,'Dept (不許動)'!$S:$S,0)),"NO",""))</f>
        <v/>
      </c>
      <c r="C329" s="243" t="str">
        <f>IF(A329=0,"",IF(ISNA(VLOOKUP(A329,'Dept (不許動)'!$S:$V,2,0)),"",VLOOKUP(A329,'Dept (不許動)'!$S:$V,2,0)))</f>
        <v/>
      </c>
      <c r="D329" s="243" t="str">
        <f>IF(A329=0,"",IF(ISNA(VLOOKUP(A329,'Dept (不許動)'!$S:$V,3,0)),"",VLOOKUP(A329,'Dept (不許動)'!$S:$V,3,0)))</f>
        <v/>
      </c>
      <c r="E329" s="243" t="str">
        <f>IF(A329=0,"",IF(ISNA(VLOOKUP(A329,'Dept (不許動)'!$S:$V,4,0)),"",VLOOKUP(A329,'Dept (不許動)'!$S:$V,4,0)))</f>
        <v/>
      </c>
      <c r="F329" s="244">
        <f>GLD!$BC348</f>
        <v>0</v>
      </c>
      <c r="G329" s="244">
        <f>GLD!$AT348</f>
        <v>0</v>
      </c>
      <c r="H329" s="244">
        <f>GLD!$AV348</f>
        <v>0</v>
      </c>
      <c r="I329" s="243" t="str">
        <f>IF($D329="Embordiary","GLD6",IF(ISNA(VLOOKUP(A329,'GLD分攤(Chad)'!$B$2:$E$572,3,0)),"",(VLOOKUP(A329,'GLD分攤(Chad)'!$B$9:$E$572,3,0))))</f>
        <v/>
      </c>
      <c r="J329" s="245">
        <f t="shared" si="132"/>
        <v>0</v>
      </c>
      <c r="K329" s="245">
        <f t="shared" si="133"/>
        <v>0</v>
      </c>
      <c r="L329" s="245">
        <f t="shared" si="107"/>
        <v>0</v>
      </c>
      <c r="M329" s="245">
        <f t="shared" si="134"/>
        <v>0</v>
      </c>
      <c r="N329" s="245">
        <f t="shared" si="135"/>
        <v>0</v>
      </c>
      <c r="O329" s="245">
        <f t="shared" si="143"/>
        <v>0</v>
      </c>
      <c r="P329" s="245">
        <f t="shared" si="136"/>
        <v>0</v>
      </c>
      <c r="Q329" s="245">
        <f t="shared" si="137"/>
        <v>0</v>
      </c>
      <c r="R329" s="245">
        <f t="shared" si="145"/>
        <v>0</v>
      </c>
      <c r="S329" s="245">
        <f t="shared" si="138"/>
        <v>0</v>
      </c>
      <c r="T329" s="245">
        <f t="shared" si="139"/>
        <v>0</v>
      </c>
      <c r="U329" s="245">
        <f t="shared" si="146"/>
        <v>0</v>
      </c>
      <c r="V329" s="245">
        <f t="shared" si="140"/>
        <v>0</v>
      </c>
      <c r="W329" s="245">
        <f t="shared" si="141"/>
        <v>0</v>
      </c>
      <c r="X329" s="245">
        <f t="shared" si="144"/>
        <v>0</v>
      </c>
      <c r="Y329" s="246">
        <f t="shared" si="106"/>
        <v>0</v>
      </c>
      <c r="Z329" s="305" t="str">
        <f t="shared" si="142"/>
        <v/>
      </c>
    </row>
    <row r="330" spans="1:26" ht="15.75" customHeight="1">
      <c r="A330" s="243">
        <f>GLD!B349</f>
        <v>0</v>
      </c>
      <c r="B330" s="418" t="str">
        <f>IF(OR(A330=0,LEFT(A330,2)="Mr",LEFT(A330,2)="Ms",LEFT(A330,3)="Sub",LEFT(A330,5)="Grand",RIGHT(A330,3)="by,"),"",IF(ISERROR(MATCH(A330,'Dept (不許動)'!$S:$S,0)),"NO",""))</f>
        <v/>
      </c>
      <c r="C330" s="243" t="str">
        <f>IF(A330=0,"",IF(ISNA(VLOOKUP(A330,'Dept (不許動)'!$S:$V,2,0)),"",VLOOKUP(A330,'Dept (不許動)'!$S:$V,2,0)))</f>
        <v/>
      </c>
      <c r="D330" s="243" t="str">
        <f>IF(A330=0,"",IF(ISNA(VLOOKUP(A330,'Dept (不許動)'!$S:$V,3,0)),"",VLOOKUP(A330,'Dept (不許動)'!$S:$V,3,0)))</f>
        <v/>
      </c>
      <c r="E330" s="243" t="str">
        <f>IF(A330=0,"",IF(ISNA(VLOOKUP(A330,'Dept (不許動)'!$S:$V,4,0)),"",VLOOKUP(A330,'Dept (不許動)'!$S:$V,4,0)))</f>
        <v/>
      </c>
      <c r="F330" s="244">
        <f>GLD!$BC349</f>
        <v>0</v>
      </c>
      <c r="G330" s="244">
        <f>GLD!$AT349</f>
        <v>0</v>
      </c>
      <c r="H330" s="244">
        <f>GLD!$AV349</f>
        <v>0</v>
      </c>
      <c r="I330" s="243" t="str">
        <f>IF($D330="Embordiary","GLD6",IF(ISNA(VLOOKUP(A330,'GLD分攤(Chad)'!$B$2:$E$572,3,0)),"",(VLOOKUP(A330,'GLD分攤(Chad)'!$B$9:$E$572,3,0))))</f>
        <v/>
      </c>
      <c r="J330" s="245">
        <f t="shared" si="132"/>
        <v>0</v>
      </c>
      <c r="K330" s="245">
        <f t="shared" si="133"/>
        <v>0</v>
      </c>
      <c r="L330" s="245">
        <f t="shared" si="107"/>
        <v>0</v>
      </c>
      <c r="M330" s="245">
        <f t="shared" si="134"/>
        <v>0</v>
      </c>
      <c r="N330" s="245">
        <f t="shared" si="135"/>
        <v>0</v>
      </c>
      <c r="O330" s="245">
        <f t="shared" si="143"/>
        <v>0</v>
      </c>
      <c r="P330" s="245">
        <f t="shared" si="136"/>
        <v>0</v>
      </c>
      <c r="Q330" s="245">
        <f t="shared" si="137"/>
        <v>0</v>
      </c>
      <c r="R330" s="245">
        <f t="shared" si="145"/>
        <v>0</v>
      </c>
      <c r="S330" s="245">
        <f t="shared" si="138"/>
        <v>0</v>
      </c>
      <c r="T330" s="245">
        <f t="shared" si="139"/>
        <v>0</v>
      </c>
      <c r="U330" s="245">
        <f t="shared" si="146"/>
        <v>0</v>
      </c>
      <c r="V330" s="245">
        <f t="shared" si="140"/>
        <v>0</v>
      </c>
      <c r="W330" s="245">
        <f t="shared" si="141"/>
        <v>0</v>
      </c>
      <c r="X330" s="245">
        <f t="shared" si="144"/>
        <v>0</v>
      </c>
      <c r="Y330" s="246">
        <f t="shared" si="106"/>
        <v>0</v>
      </c>
      <c r="Z330" s="305" t="str">
        <f t="shared" si="142"/>
        <v/>
      </c>
    </row>
    <row r="331" spans="1:26" ht="15.75" customHeight="1">
      <c r="A331" s="243">
        <f>GLD!B350</f>
        <v>0</v>
      </c>
      <c r="B331" s="418" t="str">
        <f>IF(OR(A331=0,LEFT(A331,2)="Mr",LEFT(A331,2)="Ms",LEFT(A331,3)="Sub",LEFT(A331,5)="Grand",RIGHT(A331,3)="by,"),"",IF(ISERROR(MATCH(A331,'Dept (不許動)'!$S:$S,0)),"NO",""))</f>
        <v/>
      </c>
      <c r="C331" s="243" t="str">
        <f>IF(A331=0,"",IF(ISNA(VLOOKUP(A331,'Dept (不許動)'!$S:$V,2,0)),"",VLOOKUP(A331,'Dept (不許動)'!$S:$V,2,0)))</f>
        <v/>
      </c>
      <c r="D331" s="243" t="str">
        <f>IF(A331=0,"",IF(ISNA(VLOOKUP(A331,'Dept (不許動)'!$S:$V,3,0)),"",VLOOKUP(A331,'Dept (不許動)'!$S:$V,3,0)))</f>
        <v/>
      </c>
      <c r="E331" s="243" t="str">
        <f>IF(A331=0,"",IF(ISNA(VLOOKUP(A331,'Dept (不許動)'!$S:$V,4,0)),"",VLOOKUP(A331,'Dept (不許動)'!$S:$V,4,0)))</f>
        <v/>
      </c>
      <c r="F331" s="244">
        <f>GLD!$BC350</f>
        <v>0</v>
      </c>
      <c r="G331" s="244">
        <f>GLD!$AT350</f>
        <v>0</v>
      </c>
      <c r="H331" s="244">
        <f>GLD!$AV350</f>
        <v>0</v>
      </c>
      <c r="I331" s="243" t="str">
        <f>IF($D331="Embordiary","GLD6",IF(ISNA(VLOOKUP(A331,'GLD分攤(Chad)'!$B$2:$E$572,3,0)),"",(VLOOKUP(A331,'GLD分攤(Chad)'!$B$9:$E$572,3,0))))</f>
        <v/>
      </c>
      <c r="J331" s="245">
        <f t="shared" si="132"/>
        <v>0</v>
      </c>
      <c r="K331" s="245">
        <f t="shared" si="133"/>
        <v>0</v>
      </c>
      <c r="L331" s="245">
        <f t="shared" si="107"/>
        <v>0</v>
      </c>
      <c r="M331" s="245">
        <f t="shared" si="134"/>
        <v>0</v>
      </c>
      <c r="N331" s="245">
        <f t="shared" si="135"/>
        <v>0</v>
      </c>
      <c r="O331" s="245">
        <f t="shared" si="143"/>
        <v>0</v>
      </c>
      <c r="P331" s="245">
        <f t="shared" si="136"/>
        <v>0</v>
      </c>
      <c r="Q331" s="245">
        <f t="shared" si="137"/>
        <v>0</v>
      </c>
      <c r="R331" s="245">
        <f t="shared" si="145"/>
        <v>0</v>
      </c>
      <c r="S331" s="245">
        <f t="shared" si="138"/>
        <v>0</v>
      </c>
      <c r="T331" s="245">
        <f t="shared" si="139"/>
        <v>0</v>
      </c>
      <c r="U331" s="245">
        <f t="shared" si="146"/>
        <v>0</v>
      </c>
      <c r="V331" s="245">
        <f t="shared" si="140"/>
        <v>0</v>
      </c>
      <c r="W331" s="245">
        <f t="shared" si="141"/>
        <v>0</v>
      </c>
      <c r="X331" s="245">
        <f t="shared" si="144"/>
        <v>0</v>
      </c>
      <c r="Y331" s="246">
        <f t="shared" si="106"/>
        <v>0</v>
      </c>
      <c r="Z331" s="305" t="str">
        <f t="shared" si="142"/>
        <v/>
      </c>
    </row>
    <row r="332" spans="1:26" ht="15.75" customHeight="1">
      <c r="A332" s="243">
        <f>GLD!B351</f>
        <v>0</v>
      </c>
      <c r="B332" s="418" t="str">
        <f>IF(OR(A332=0,LEFT(A332,2)="Mr",LEFT(A332,2)="Ms",LEFT(A332,3)="Sub",LEFT(A332,5)="Grand",RIGHT(A332,3)="by,"),"",IF(ISERROR(MATCH(A332,'Dept (不許動)'!$S:$S,0)),"NO",""))</f>
        <v/>
      </c>
      <c r="C332" s="243" t="str">
        <f>IF(A332=0,"",IF(ISNA(VLOOKUP(A332,'Dept (不許動)'!$S:$V,2,0)),"",VLOOKUP(A332,'Dept (不許動)'!$S:$V,2,0)))</f>
        <v/>
      </c>
      <c r="D332" s="243" t="str">
        <f>IF(A332=0,"",IF(ISNA(VLOOKUP(A332,'Dept (不許動)'!$S:$V,3,0)),"",VLOOKUP(A332,'Dept (不許動)'!$S:$V,3,0)))</f>
        <v/>
      </c>
      <c r="E332" s="243" t="str">
        <f>IF(A332=0,"",IF(ISNA(VLOOKUP(A332,'Dept (不許動)'!$S:$V,4,0)),"",VLOOKUP(A332,'Dept (不許動)'!$S:$V,4,0)))</f>
        <v/>
      </c>
      <c r="F332" s="244">
        <f>GLD!$BC351</f>
        <v>0</v>
      </c>
      <c r="G332" s="244">
        <f>GLD!$AT351</f>
        <v>0</v>
      </c>
      <c r="H332" s="244">
        <f>GLD!$AV351</f>
        <v>0</v>
      </c>
      <c r="I332" s="243" t="str">
        <f>IF($D332="Embordiary","GLD6",IF(ISNA(VLOOKUP(A332,'GLD分攤(Chad)'!$B$2:$E$572,3,0)),"",(VLOOKUP(A332,'GLD分攤(Chad)'!$B$9:$E$572,3,0))))</f>
        <v/>
      </c>
      <c r="J332" s="245">
        <f t="shared" si="132"/>
        <v>0</v>
      </c>
      <c r="K332" s="245">
        <f t="shared" si="133"/>
        <v>0</v>
      </c>
      <c r="L332" s="245">
        <f t="shared" si="107"/>
        <v>0</v>
      </c>
      <c r="M332" s="245">
        <f t="shared" si="134"/>
        <v>0</v>
      </c>
      <c r="N332" s="245">
        <f t="shared" si="135"/>
        <v>0</v>
      </c>
      <c r="O332" s="245">
        <f t="shared" si="143"/>
        <v>0</v>
      </c>
      <c r="P332" s="245">
        <f t="shared" si="136"/>
        <v>0</v>
      </c>
      <c r="Q332" s="245">
        <f t="shared" si="137"/>
        <v>0</v>
      </c>
      <c r="R332" s="245">
        <f t="shared" si="145"/>
        <v>0</v>
      </c>
      <c r="S332" s="245">
        <f t="shared" si="138"/>
        <v>0</v>
      </c>
      <c r="T332" s="245">
        <f t="shared" si="139"/>
        <v>0</v>
      </c>
      <c r="U332" s="245">
        <f t="shared" si="146"/>
        <v>0</v>
      </c>
      <c r="V332" s="245">
        <f t="shared" si="140"/>
        <v>0</v>
      </c>
      <c r="W332" s="245">
        <f t="shared" si="141"/>
        <v>0</v>
      </c>
      <c r="X332" s="245">
        <f t="shared" si="144"/>
        <v>0</v>
      </c>
      <c r="Y332" s="246">
        <f t="shared" si="106"/>
        <v>0</v>
      </c>
      <c r="Z332" s="305" t="str">
        <f t="shared" si="142"/>
        <v/>
      </c>
    </row>
    <row r="333" spans="1:26" ht="15.75" customHeight="1">
      <c r="A333" s="243">
        <f>GLD!B352</f>
        <v>0</v>
      </c>
      <c r="B333" s="418" t="str">
        <f>IF(OR(A333=0,LEFT(A333,2)="Mr",LEFT(A333,2)="Ms",LEFT(A333,3)="Sub",LEFT(A333,5)="Grand",RIGHT(A333,3)="by,"),"",IF(ISERROR(MATCH(A333,'Dept (不許動)'!$S:$S,0)),"NO",""))</f>
        <v/>
      </c>
      <c r="C333" s="243" t="str">
        <f>IF(A333=0,"",IF(ISNA(VLOOKUP(A333,'Dept (不許動)'!$S:$V,2,0)),"",VLOOKUP(A333,'Dept (不許動)'!$S:$V,2,0)))</f>
        <v/>
      </c>
      <c r="D333" s="243" t="str">
        <f>IF(A333=0,"",IF(ISNA(VLOOKUP(A333,'Dept (不許動)'!$S:$V,3,0)),"",VLOOKUP(A333,'Dept (不許動)'!$S:$V,3,0)))</f>
        <v/>
      </c>
      <c r="E333" s="243" t="str">
        <f>IF(A333=0,"",IF(ISNA(VLOOKUP(A333,'Dept (不許動)'!$S:$V,4,0)),"",VLOOKUP(A333,'Dept (不許動)'!$S:$V,4,0)))</f>
        <v/>
      </c>
      <c r="F333" s="244">
        <f>GLD!$BC352</f>
        <v>0</v>
      </c>
      <c r="G333" s="244">
        <f>GLD!$AT352</f>
        <v>0</v>
      </c>
      <c r="H333" s="244">
        <f>GLD!$AV352</f>
        <v>0</v>
      </c>
      <c r="I333" s="243" t="str">
        <f>IF($D333="Embordiary","GLD6",IF(ISNA(VLOOKUP(A333,'GLD分攤(Chad)'!$B$2:$E$572,3,0)),"",(VLOOKUP(A333,'GLD分攤(Chad)'!$B$9:$E$572,3,0))))</f>
        <v/>
      </c>
      <c r="J333" s="245">
        <f t="shared" si="132"/>
        <v>0</v>
      </c>
      <c r="K333" s="245">
        <f t="shared" si="133"/>
        <v>0</v>
      </c>
      <c r="L333" s="245">
        <f t="shared" si="107"/>
        <v>0</v>
      </c>
      <c r="M333" s="245">
        <f t="shared" si="134"/>
        <v>0</v>
      </c>
      <c r="N333" s="245">
        <f t="shared" si="135"/>
        <v>0</v>
      </c>
      <c r="O333" s="245">
        <f t="shared" si="143"/>
        <v>0</v>
      </c>
      <c r="P333" s="245">
        <f t="shared" si="136"/>
        <v>0</v>
      </c>
      <c r="Q333" s="245">
        <f t="shared" si="137"/>
        <v>0</v>
      </c>
      <c r="R333" s="245">
        <f t="shared" si="145"/>
        <v>0</v>
      </c>
      <c r="S333" s="245">
        <f t="shared" si="138"/>
        <v>0</v>
      </c>
      <c r="T333" s="245">
        <f t="shared" si="139"/>
        <v>0</v>
      </c>
      <c r="U333" s="245">
        <f t="shared" si="146"/>
        <v>0</v>
      </c>
      <c r="V333" s="245">
        <f t="shared" si="140"/>
        <v>0</v>
      </c>
      <c r="W333" s="245">
        <f t="shared" si="141"/>
        <v>0</v>
      </c>
      <c r="X333" s="245">
        <f t="shared" si="144"/>
        <v>0</v>
      </c>
      <c r="Y333" s="246">
        <f t="shared" si="106"/>
        <v>0</v>
      </c>
      <c r="Z333" s="305" t="str">
        <f t="shared" si="142"/>
        <v/>
      </c>
    </row>
    <row r="334" spans="1:26" ht="15.75" customHeight="1">
      <c r="A334" s="243">
        <f>GLD!B353</f>
        <v>0</v>
      </c>
      <c r="B334" s="418" t="str">
        <f>IF(OR(A334=0,LEFT(A334,2)="Mr",LEFT(A334,2)="Ms",LEFT(A334,3)="Sub",LEFT(A334,5)="Grand",RIGHT(A334,3)="by,"),"",IF(ISERROR(MATCH(A334,'Dept (不許動)'!$S:$S,0)),"NO",""))</f>
        <v/>
      </c>
      <c r="C334" s="243" t="str">
        <f>IF(A334=0,"",IF(ISNA(VLOOKUP(A334,'Dept (不許動)'!$S:$V,2,0)),"",VLOOKUP(A334,'Dept (不許動)'!$S:$V,2,0)))</f>
        <v/>
      </c>
      <c r="D334" s="243" t="str">
        <f>IF(A334=0,"",IF(ISNA(VLOOKUP(A334,'Dept (不許動)'!$S:$V,3,0)),"",VLOOKUP(A334,'Dept (不許動)'!$S:$V,3,0)))</f>
        <v/>
      </c>
      <c r="E334" s="243" t="str">
        <f>IF(A334=0,"",IF(ISNA(VLOOKUP(A334,'Dept (不許動)'!$S:$V,4,0)),"",VLOOKUP(A334,'Dept (不許動)'!$S:$V,4,0)))</f>
        <v/>
      </c>
      <c r="F334" s="244">
        <f>GLD!$BC353</f>
        <v>0</v>
      </c>
      <c r="G334" s="244">
        <f>GLD!$AT353</f>
        <v>0</v>
      </c>
      <c r="H334" s="244">
        <f>GLD!$AV353</f>
        <v>0</v>
      </c>
      <c r="I334" s="243" t="str">
        <f>IF($D334="Embordiary","GLD6",IF(ISNA(VLOOKUP(A334,'GLD分攤(Chad)'!$B$2:$E$572,3,0)),"",(VLOOKUP(A334,'GLD分攤(Chad)'!$B$9:$E$572,3,0))))</f>
        <v/>
      </c>
      <c r="J334" s="245">
        <f t="shared" si="132"/>
        <v>0</v>
      </c>
      <c r="K334" s="245">
        <f t="shared" si="133"/>
        <v>0</v>
      </c>
      <c r="L334" s="245">
        <f t="shared" si="107"/>
        <v>0</v>
      </c>
      <c r="M334" s="245">
        <f t="shared" si="134"/>
        <v>0</v>
      </c>
      <c r="N334" s="245">
        <f t="shared" si="135"/>
        <v>0</v>
      </c>
      <c r="O334" s="245">
        <f t="shared" si="143"/>
        <v>0</v>
      </c>
      <c r="P334" s="245">
        <f t="shared" si="136"/>
        <v>0</v>
      </c>
      <c r="Q334" s="245">
        <f t="shared" si="137"/>
        <v>0</v>
      </c>
      <c r="R334" s="245">
        <f t="shared" si="145"/>
        <v>0</v>
      </c>
      <c r="S334" s="245">
        <f t="shared" si="138"/>
        <v>0</v>
      </c>
      <c r="T334" s="245">
        <f t="shared" si="139"/>
        <v>0</v>
      </c>
      <c r="U334" s="245">
        <f t="shared" si="146"/>
        <v>0</v>
      </c>
      <c r="V334" s="245">
        <f t="shared" si="140"/>
        <v>0</v>
      </c>
      <c r="W334" s="245">
        <f t="shared" si="141"/>
        <v>0</v>
      </c>
      <c r="X334" s="245">
        <f t="shared" si="144"/>
        <v>0</v>
      </c>
      <c r="Y334" s="246">
        <f t="shared" si="106"/>
        <v>0</v>
      </c>
      <c r="Z334" s="305" t="str">
        <f t="shared" si="142"/>
        <v/>
      </c>
    </row>
    <row r="335" spans="1:26" ht="15.75" customHeight="1">
      <c r="A335" s="243">
        <f>GLD!B354</f>
        <v>0</v>
      </c>
      <c r="B335" s="418" t="str">
        <f>IF(OR(A335=0,LEFT(A335,2)="Mr",LEFT(A335,2)="Ms",LEFT(A335,3)="Sub",LEFT(A335,5)="Grand",RIGHT(A335,3)="by,"),"",IF(ISERROR(MATCH(A335,'Dept (不許動)'!$S:$S,0)),"NO",""))</f>
        <v/>
      </c>
      <c r="C335" s="243" t="str">
        <f>IF(A335=0,"",IF(ISNA(VLOOKUP(A335,'Dept (不許動)'!$S:$V,2,0)),"",VLOOKUP(A335,'Dept (不許動)'!$S:$V,2,0)))</f>
        <v/>
      </c>
      <c r="D335" s="243" t="str">
        <f>IF(A335=0,"",IF(ISNA(VLOOKUP(A335,'Dept (不許動)'!$S:$V,3,0)),"",VLOOKUP(A335,'Dept (不許動)'!$S:$V,3,0)))</f>
        <v/>
      </c>
      <c r="E335" s="243" t="str">
        <f>IF(A335=0,"",IF(ISNA(VLOOKUP(A335,'Dept (不許動)'!$S:$V,4,0)),"",VLOOKUP(A335,'Dept (不許動)'!$S:$V,4,0)))</f>
        <v/>
      </c>
      <c r="F335" s="244">
        <f>GLD!$BC354</f>
        <v>0</v>
      </c>
      <c r="G335" s="244">
        <f>GLD!$AT354</f>
        <v>0</v>
      </c>
      <c r="H335" s="244">
        <f>GLD!$AV354</f>
        <v>0</v>
      </c>
      <c r="I335" s="243" t="str">
        <f>IF($D335="Embordiary","GLD6",IF(ISNA(VLOOKUP(A335,'GLD分攤(Chad)'!$B$2:$E$572,3,0)),"",(VLOOKUP(A335,'GLD分攤(Chad)'!$B$9:$E$572,3,0))))</f>
        <v/>
      </c>
      <c r="J335" s="245">
        <f t="shared" si="132"/>
        <v>0</v>
      </c>
      <c r="K335" s="245">
        <f t="shared" si="133"/>
        <v>0</v>
      </c>
      <c r="L335" s="245">
        <f t="shared" si="107"/>
        <v>0</v>
      </c>
      <c r="M335" s="245">
        <f t="shared" si="134"/>
        <v>0</v>
      </c>
      <c r="N335" s="245">
        <f t="shared" si="135"/>
        <v>0</v>
      </c>
      <c r="O335" s="245">
        <f t="shared" si="143"/>
        <v>0</v>
      </c>
      <c r="P335" s="245">
        <f t="shared" si="136"/>
        <v>0</v>
      </c>
      <c r="Q335" s="245">
        <f t="shared" si="137"/>
        <v>0</v>
      </c>
      <c r="R335" s="245">
        <f t="shared" si="145"/>
        <v>0</v>
      </c>
      <c r="S335" s="245">
        <f t="shared" si="138"/>
        <v>0</v>
      </c>
      <c r="T335" s="245">
        <f t="shared" si="139"/>
        <v>0</v>
      </c>
      <c r="U335" s="245">
        <f t="shared" si="146"/>
        <v>0</v>
      </c>
      <c r="V335" s="245">
        <f t="shared" si="140"/>
        <v>0</v>
      </c>
      <c r="W335" s="245">
        <f t="shared" si="141"/>
        <v>0</v>
      </c>
      <c r="X335" s="245">
        <f t="shared" si="144"/>
        <v>0</v>
      </c>
      <c r="Y335" s="246">
        <f t="shared" si="106"/>
        <v>0</v>
      </c>
      <c r="Z335" s="305" t="str">
        <f t="shared" si="142"/>
        <v/>
      </c>
    </row>
    <row r="336" spans="1:26" ht="15.75" customHeight="1">
      <c r="A336" s="243">
        <f>GLD!B355</f>
        <v>0</v>
      </c>
      <c r="B336" s="418" t="str">
        <f>IF(OR(A336=0,LEFT(A336,2)="Mr",LEFT(A336,2)="Ms",LEFT(A336,3)="Sub",LEFT(A336,5)="Grand",RIGHT(A336,3)="by,"),"",IF(ISERROR(MATCH(A336,'Dept (不許動)'!$S:$S,0)),"NO",""))</f>
        <v/>
      </c>
      <c r="C336" s="243" t="str">
        <f>IF(A336=0,"",IF(ISNA(VLOOKUP(A336,'Dept (不許動)'!$S:$V,2,0)),"",VLOOKUP(A336,'Dept (不許動)'!$S:$V,2,0)))</f>
        <v/>
      </c>
      <c r="D336" s="243" t="str">
        <f>IF(A336=0,"",IF(ISNA(VLOOKUP(A336,'Dept (不許動)'!$S:$V,3,0)),"",VLOOKUP(A336,'Dept (不許動)'!$S:$V,3,0)))</f>
        <v/>
      </c>
      <c r="E336" s="243" t="str">
        <f>IF(A336=0,"",IF(ISNA(VLOOKUP(A336,'Dept (不許動)'!$S:$V,4,0)),"",VLOOKUP(A336,'Dept (不許動)'!$S:$V,4,0)))</f>
        <v/>
      </c>
      <c r="F336" s="244">
        <f>GLD!$BC355</f>
        <v>0</v>
      </c>
      <c r="G336" s="244">
        <f>GLD!$AT355</f>
        <v>0</v>
      </c>
      <c r="H336" s="244">
        <f>GLD!$AV355</f>
        <v>0</v>
      </c>
      <c r="I336" s="243" t="str">
        <f>IF($D336="Embordiary","GLD6",IF(ISNA(VLOOKUP(A336,'GLD分攤(Chad)'!$B$2:$E$572,3,0)),"",(VLOOKUP(A336,'GLD分攤(Chad)'!$B$9:$E$572,3,0))))</f>
        <v/>
      </c>
      <c r="J336" s="245">
        <f t="shared" si="132"/>
        <v>0</v>
      </c>
      <c r="K336" s="245">
        <f t="shared" si="133"/>
        <v>0</v>
      </c>
      <c r="L336" s="245">
        <f t="shared" si="107"/>
        <v>0</v>
      </c>
      <c r="M336" s="245">
        <f t="shared" si="134"/>
        <v>0</v>
      </c>
      <c r="N336" s="245">
        <f t="shared" si="135"/>
        <v>0</v>
      </c>
      <c r="O336" s="245">
        <f t="shared" si="143"/>
        <v>0</v>
      </c>
      <c r="P336" s="245">
        <f t="shared" si="136"/>
        <v>0</v>
      </c>
      <c r="Q336" s="245">
        <f t="shared" si="137"/>
        <v>0</v>
      </c>
      <c r="R336" s="245">
        <f t="shared" si="145"/>
        <v>0</v>
      </c>
      <c r="S336" s="245">
        <f t="shared" si="138"/>
        <v>0</v>
      </c>
      <c r="T336" s="245">
        <f t="shared" si="139"/>
        <v>0</v>
      </c>
      <c r="U336" s="245">
        <f t="shared" si="146"/>
        <v>0</v>
      </c>
      <c r="V336" s="245">
        <f t="shared" si="140"/>
        <v>0</v>
      </c>
      <c r="W336" s="245">
        <f t="shared" si="141"/>
        <v>0</v>
      </c>
      <c r="X336" s="245">
        <f t="shared" si="144"/>
        <v>0</v>
      </c>
      <c r="Y336" s="246">
        <f t="shared" si="106"/>
        <v>0</v>
      </c>
      <c r="Z336" s="305" t="str">
        <f t="shared" si="142"/>
        <v/>
      </c>
    </row>
    <row r="337" spans="1:26" ht="15.75" customHeight="1">
      <c r="A337" s="243">
        <f>GLD!B356</f>
        <v>0</v>
      </c>
      <c r="B337" s="418" t="str">
        <f>IF(OR(A337=0,LEFT(A337,2)="Mr",LEFT(A337,2)="Ms",LEFT(A337,3)="Sub",LEFT(A337,5)="Grand",RIGHT(A337,3)="by,"),"",IF(ISERROR(MATCH(A337,'Dept (不許動)'!$S:$S,0)),"NO",""))</f>
        <v/>
      </c>
      <c r="C337" s="243" t="str">
        <f>IF(A337=0,"",IF(ISNA(VLOOKUP(A337,'Dept (不許動)'!$S:$V,2,0)),"",VLOOKUP(A337,'Dept (不許動)'!$S:$V,2,0)))</f>
        <v/>
      </c>
      <c r="D337" s="243" t="str">
        <f>IF(A337=0,"",IF(ISNA(VLOOKUP(A337,'Dept (不許動)'!$S:$V,3,0)),"",VLOOKUP(A337,'Dept (不許動)'!$S:$V,3,0)))</f>
        <v/>
      </c>
      <c r="E337" s="243" t="str">
        <f>IF(A337=0,"",IF(ISNA(VLOOKUP(A337,'Dept (不許動)'!$S:$V,4,0)),"",VLOOKUP(A337,'Dept (不許動)'!$S:$V,4,0)))</f>
        <v/>
      </c>
      <c r="F337" s="244">
        <f>GLD!$BC356</f>
        <v>0</v>
      </c>
      <c r="G337" s="244">
        <f>GLD!$AT356</f>
        <v>0</v>
      </c>
      <c r="H337" s="244">
        <f>GLD!$AV356</f>
        <v>0</v>
      </c>
      <c r="I337" s="243" t="str">
        <f>IF($D337="Embordiary","GLD6",IF(ISNA(VLOOKUP(A337,'GLD分攤(Chad)'!$B$2:$E$572,3,0)),"",(VLOOKUP(A337,'GLD分攤(Chad)'!$B$9:$E$572,3,0))))</f>
        <v/>
      </c>
      <c r="J337" s="245">
        <f t="shared" si="132"/>
        <v>0</v>
      </c>
      <c r="K337" s="245">
        <f t="shared" si="133"/>
        <v>0</v>
      </c>
      <c r="L337" s="245">
        <f t="shared" si="107"/>
        <v>0</v>
      </c>
      <c r="M337" s="245">
        <f t="shared" si="134"/>
        <v>0</v>
      </c>
      <c r="N337" s="245">
        <f t="shared" si="135"/>
        <v>0</v>
      </c>
      <c r="O337" s="245">
        <f t="shared" si="143"/>
        <v>0</v>
      </c>
      <c r="P337" s="245">
        <f t="shared" si="136"/>
        <v>0</v>
      </c>
      <c r="Q337" s="245">
        <f t="shared" si="137"/>
        <v>0</v>
      </c>
      <c r="R337" s="245">
        <f t="shared" si="145"/>
        <v>0</v>
      </c>
      <c r="S337" s="245">
        <f t="shared" si="138"/>
        <v>0</v>
      </c>
      <c r="T337" s="245">
        <f t="shared" si="139"/>
        <v>0</v>
      </c>
      <c r="U337" s="245">
        <f t="shared" si="146"/>
        <v>0</v>
      </c>
      <c r="V337" s="245">
        <f t="shared" si="140"/>
        <v>0</v>
      </c>
      <c r="W337" s="245">
        <f t="shared" si="141"/>
        <v>0</v>
      </c>
      <c r="X337" s="245">
        <f t="shared" si="144"/>
        <v>0</v>
      </c>
      <c r="Y337" s="246">
        <f t="shared" si="106"/>
        <v>0</v>
      </c>
      <c r="Z337" s="305" t="str">
        <f t="shared" si="142"/>
        <v/>
      </c>
    </row>
    <row r="338" spans="1:26" ht="15.75" customHeight="1">
      <c r="A338" s="243">
        <f>GLD!B357</f>
        <v>0</v>
      </c>
      <c r="B338" s="418" t="str">
        <f>IF(OR(A338=0,LEFT(A338,2)="Mr",LEFT(A338,2)="Ms",LEFT(A338,3)="Sub",LEFT(A338,5)="Grand",RIGHT(A338,3)="by,"),"",IF(ISERROR(MATCH(A338,'Dept (不許動)'!$S:$S,0)),"NO",""))</f>
        <v/>
      </c>
      <c r="C338" s="243" t="str">
        <f>IF(A338=0,"",IF(ISNA(VLOOKUP(A338,'Dept (不許動)'!$S:$V,2,0)),"",VLOOKUP(A338,'Dept (不許動)'!$S:$V,2,0)))</f>
        <v/>
      </c>
      <c r="D338" s="243" t="str">
        <f>IF(A338=0,"",IF(ISNA(VLOOKUP(A338,'Dept (不許動)'!$S:$V,3,0)),"",VLOOKUP(A338,'Dept (不許動)'!$S:$V,3,0)))</f>
        <v/>
      </c>
      <c r="E338" s="243" t="str">
        <f>IF(A338=0,"",IF(ISNA(VLOOKUP(A338,'Dept (不許動)'!$S:$V,4,0)),"",VLOOKUP(A338,'Dept (不許動)'!$S:$V,4,0)))</f>
        <v/>
      </c>
      <c r="F338" s="244">
        <f>GLD!$BC357</f>
        <v>0</v>
      </c>
      <c r="G338" s="244">
        <f>GLD!$AT357</f>
        <v>0</v>
      </c>
      <c r="H338" s="244">
        <f>GLD!$AV357</f>
        <v>0</v>
      </c>
      <c r="I338" s="243" t="str">
        <f>IF($D338="Embordiary","GLD6",IF(ISNA(VLOOKUP(A338,'GLD分攤(Chad)'!$B$2:$E$572,3,0)),"",(VLOOKUP(A338,'GLD分攤(Chad)'!$B$9:$E$572,3,0))))</f>
        <v/>
      </c>
      <c r="J338" s="245">
        <f t="shared" si="132"/>
        <v>0</v>
      </c>
      <c r="K338" s="245">
        <f t="shared" si="133"/>
        <v>0</v>
      </c>
      <c r="L338" s="245">
        <f t="shared" si="107"/>
        <v>0</v>
      </c>
      <c r="M338" s="245">
        <f t="shared" si="134"/>
        <v>0</v>
      </c>
      <c r="N338" s="245">
        <f t="shared" si="135"/>
        <v>0</v>
      </c>
      <c r="O338" s="245">
        <f t="shared" si="143"/>
        <v>0</v>
      </c>
      <c r="P338" s="245">
        <f t="shared" si="136"/>
        <v>0</v>
      </c>
      <c r="Q338" s="245">
        <f t="shared" si="137"/>
        <v>0</v>
      </c>
      <c r="R338" s="245">
        <f t="shared" si="145"/>
        <v>0</v>
      </c>
      <c r="S338" s="245">
        <f t="shared" si="138"/>
        <v>0</v>
      </c>
      <c r="T338" s="245">
        <f t="shared" si="139"/>
        <v>0</v>
      </c>
      <c r="U338" s="245">
        <f t="shared" si="146"/>
        <v>0</v>
      </c>
      <c r="V338" s="245">
        <f t="shared" si="140"/>
        <v>0</v>
      </c>
      <c r="W338" s="245">
        <f t="shared" si="141"/>
        <v>0</v>
      </c>
      <c r="X338" s="245">
        <f t="shared" si="144"/>
        <v>0</v>
      </c>
      <c r="Y338" s="246">
        <f t="shared" si="106"/>
        <v>0</v>
      </c>
      <c r="Z338" s="305" t="str">
        <f t="shared" si="142"/>
        <v/>
      </c>
    </row>
    <row r="339" spans="1:26" ht="15.75" customHeight="1">
      <c r="A339" s="243">
        <f>GLD!B358</f>
        <v>0</v>
      </c>
      <c r="B339" s="418" t="str">
        <f>IF(OR(A339=0,LEFT(A339,2)="Mr",LEFT(A339,2)="Ms",LEFT(A339,3)="Sub",LEFT(A339,5)="Grand",RIGHT(A339,3)="by,"),"",IF(ISERROR(MATCH(A339,'Dept (不許動)'!$S:$S,0)),"NO",""))</f>
        <v/>
      </c>
      <c r="C339" s="243" t="str">
        <f>IF(A339=0,"",IF(ISNA(VLOOKUP(A339,'Dept (不許動)'!$S:$V,2,0)),"",VLOOKUP(A339,'Dept (不許動)'!$S:$V,2,0)))</f>
        <v/>
      </c>
      <c r="D339" s="243" t="str">
        <f>IF(A339=0,"",IF(ISNA(VLOOKUP(A339,'Dept (不許動)'!$S:$V,3,0)),"",VLOOKUP(A339,'Dept (不許動)'!$S:$V,3,0)))</f>
        <v/>
      </c>
      <c r="E339" s="243" t="str">
        <f>IF(A339=0,"",IF(ISNA(VLOOKUP(A339,'Dept (不許動)'!$S:$V,4,0)),"",VLOOKUP(A339,'Dept (不許動)'!$S:$V,4,0)))</f>
        <v/>
      </c>
      <c r="F339" s="244">
        <f>GLD!$BC358</f>
        <v>0</v>
      </c>
      <c r="G339" s="244">
        <f>GLD!$AT358</f>
        <v>0</v>
      </c>
      <c r="H339" s="244">
        <f>GLD!$AV358</f>
        <v>0</v>
      </c>
      <c r="I339" s="243" t="str">
        <f>IF($D339="Embordiary","GLD6",IF(ISNA(VLOOKUP(A339,'GLD分攤(Chad)'!$B$2:$E$572,3,0)),"",(VLOOKUP(A339,'GLD分攤(Chad)'!$B$9:$E$572,3,0))))</f>
        <v/>
      </c>
      <c r="J339" s="245">
        <f t="shared" si="132"/>
        <v>0</v>
      </c>
      <c r="K339" s="245">
        <f t="shared" si="133"/>
        <v>0</v>
      </c>
      <c r="L339" s="245">
        <f t="shared" si="107"/>
        <v>0</v>
      </c>
      <c r="M339" s="245">
        <f t="shared" si="134"/>
        <v>0</v>
      </c>
      <c r="N339" s="245">
        <f t="shared" si="135"/>
        <v>0</v>
      </c>
      <c r="O339" s="245">
        <f t="shared" si="143"/>
        <v>0</v>
      </c>
      <c r="P339" s="245">
        <f t="shared" si="136"/>
        <v>0</v>
      </c>
      <c r="Q339" s="245">
        <f t="shared" si="137"/>
        <v>0</v>
      </c>
      <c r="R339" s="245">
        <f t="shared" si="145"/>
        <v>0</v>
      </c>
      <c r="S339" s="245">
        <f t="shared" si="138"/>
        <v>0</v>
      </c>
      <c r="T339" s="245">
        <f t="shared" si="139"/>
        <v>0</v>
      </c>
      <c r="U339" s="245">
        <f t="shared" si="146"/>
        <v>0</v>
      </c>
      <c r="V339" s="245">
        <f t="shared" si="140"/>
        <v>0</v>
      </c>
      <c r="W339" s="245">
        <f t="shared" si="141"/>
        <v>0</v>
      </c>
      <c r="X339" s="245">
        <f t="shared" si="144"/>
        <v>0</v>
      </c>
      <c r="Y339" s="246">
        <f t="shared" si="106"/>
        <v>0</v>
      </c>
      <c r="Z339" s="305" t="str">
        <f t="shared" si="142"/>
        <v/>
      </c>
    </row>
    <row r="340" spans="1:26" ht="15.75" customHeight="1">
      <c r="A340" s="243">
        <f>GLD!B359</f>
        <v>0</v>
      </c>
      <c r="B340" s="418" t="str">
        <f>IF(OR(A340=0,LEFT(A340,2)="Mr",LEFT(A340,2)="Ms",LEFT(A340,3)="Sub",LEFT(A340,5)="Grand",RIGHT(A340,3)="by,"),"",IF(ISERROR(MATCH(A340,'Dept (不許動)'!$S:$S,0)),"NO",""))</f>
        <v/>
      </c>
      <c r="C340" s="243" t="str">
        <f>IF(A340=0,"",IF(ISNA(VLOOKUP(A340,'Dept (不許動)'!$S:$V,2,0)),"",VLOOKUP(A340,'Dept (不許動)'!$S:$V,2,0)))</f>
        <v/>
      </c>
      <c r="D340" s="243" t="str">
        <f>IF(A340=0,"",IF(ISNA(VLOOKUP(A340,'Dept (不許動)'!$S:$V,3,0)),"",VLOOKUP(A340,'Dept (不許動)'!$S:$V,3,0)))</f>
        <v/>
      </c>
      <c r="E340" s="243" t="str">
        <f>IF(A340=0,"",IF(ISNA(VLOOKUP(A340,'Dept (不許動)'!$S:$V,4,0)),"",VLOOKUP(A340,'Dept (不許動)'!$S:$V,4,0)))</f>
        <v/>
      </c>
      <c r="F340" s="244">
        <f>GLD!$BC359</f>
        <v>0</v>
      </c>
      <c r="G340" s="244">
        <f>GLD!$AT359</f>
        <v>0</v>
      </c>
      <c r="H340" s="244">
        <f>GLD!$AV359</f>
        <v>0</v>
      </c>
      <c r="I340" s="243" t="str">
        <f>IF($D340="Embordiary","GLD6",IF(ISNA(VLOOKUP(A340,'GLD分攤(Chad)'!$B$2:$E$572,3,0)),"",(VLOOKUP(A340,'GLD分攤(Chad)'!$B$9:$E$572,3,0))))</f>
        <v/>
      </c>
      <c r="J340" s="245">
        <f t="shared" si="132"/>
        <v>0</v>
      </c>
      <c r="K340" s="245">
        <f t="shared" si="133"/>
        <v>0</v>
      </c>
      <c r="L340" s="245">
        <f t="shared" si="107"/>
        <v>0</v>
      </c>
      <c r="M340" s="245">
        <f t="shared" si="134"/>
        <v>0</v>
      </c>
      <c r="N340" s="245">
        <f t="shared" si="135"/>
        <v>0</v>
      </c>
      <c r="O340" s="245">
        <f t="shared" si="143"/>
        <v>0</v>
      </c>
      <c r="P340" s="245">
        <f t="shared" si="136"/>
        <v>0</v>
      </c>
      <c r="Q340" s="245">
        <f t="shared" si="137"/>
        <v>0</v>
      </c>
      <c r="R340" s="245">
        <f t="shared" si="145"/>
        <v>0</v>
      </c>
      <c r="S340" s="245">
        <f t="shared" si="138"/>
        <v>0</v>
      </c>
      <c r="T340" s="245">
        <f t="shared" si="139"/>
        <v>0</v>
      </c>
      <c r="U340" s="245">
        <f t="shared" si="146"/>
        <v>0</v>
      </c>
      <c r="V340" s="245">
        <f t="shared" si="140"/>
        <v>0</v>
      </c>
      <c r="W340" s="245">
        <f t="shared" si="141"/>
        <v>0</v>
      </c>
      <c r="X340" s="245">
        <f t="shared" si="144"/>
        <v>0</v>
      </c>
      <c r="Y340" s="246">
        <f t="shared" si="106"/>
        <v>0</v>
      </c>
      <c r="Z340" s="305" t="str">
        <f t="shared" si="142"/>
        <v/>
      </c>
    </row>
    <row r="341" spans="1:26" ht="15.75" customHeight="1">
      <c r="A341" s="243">
        <f>GLD!B360</f>
        <v>0</v>
      </c>
      <c r="B341" s="418" t="str">
        <f>IF(OR(A341=0,LEFT(A341,2)="Mr",LEFT(A341,2)="Ms",LEFT(A341,3)="Sub",LEFT(A341,5)="Grand",RIGHT(A341,3)="by,"),"",IF(ISERROR(MATCH(A341,'Dept (不許動)'!$S:$S,0)),"NO",""))</f>
        <v/>
      </c>
      <c r="C341" s="243" t="str">
        <f>IF(A341=0,"",IF(ISNA(VLOOKUP(A341,'Dept (不許動)'!$S:$V,2,0)),"",VLOOKUP(A341,'Dept (不許動)'!$S:$V,2,0)))</f>
        <v/>
      </c>
      <c r="D341" s="243" t="str">
        <f>IF(A341=0,"",IF(ISNA(VLOOKUP(A341,'Dept (不許動)'!$S:$V,3,0)),"",VLOOKUP(A341,'Dept (不許動)'!$S:$V,3,0)))</f>
        <v/>
      </c>
      <c r="E341" s="243" t="str">
        <f>IF(A341=0,"",IF(ISNA(VLOOKUP(A341,'Dept (不許動)'!$S:$V,4,0)),"",VLOOKUP(A341,'Dept (不許動)'!$S:$V,4,0)))</f>
        <v/>
      </c>
      <c r="F341" s="244">
        <f>GLD!$BC360</f>
        <v>0</v>
      </c>
      <c r="G341" s="244">
        <f>GLD!$AT360</f>
        <v>0</v>
      </c>
      <c r="H341" s="244">
        <f>GLD!$AV360</f>
        <v>0</v>
      </c>
      <c r="I341" s="243" t="str">
        <f>IF($D341="Embordiary","GLD6",IF(ISNA(VLOOKUP(A341,'GLD分攤(Chad)'!$B$2:$E$572,3,0)),"",(VLOOKUP(A341,'GLD分攤(Chad)'!$B$9:$E$572,3,0))))</f>
        <v/>
      </c>
      <c r="J341" s="245">
        <f t="shared" si="132"/>
        <v>0</v>
      </c>
      <c r="K341" s="245">
        <f t="shared" si="133"/>
        <v>0</v>
      </c>
      <c r="L341" s="245">
        <f t="shared" si="107"/>
        <v>0</v>
      </c>
      <c r="M341" s="245">
        <f t="shared" si="134"/>
        <v>0</v>
      </c>
      <c r="N341" s="245">
        <f t="shared" si="135"/>
        <v>0</v>
      </c>
      <c r="O341" s="245">
        <f t="shared" si="143"/>
        <v>0</v>
      </c>
      <c r="P341" s="245">
        <f t="shared" si="136"/>
        <v>0</v>
      </c>
      <c r="Q341" s="245">
        <f t="shared" si="137"/>
        <v>0</v>
      </c>
      <c r="R341" s="245">
        <f t="shared" si="145"/>
        <v>0</v>
      </c>
      <c r="S341" s="245">
        <f t="shared" si="138"/>
        <v>0</v>
      </c>
      <c r="T341" s="245">
        <f t="shared" si="139"/>
        <v>0</v>
      </c>
      <c r="U341" s="245">
        <f t="shared" si="146"/>
        <v>0</v>
      </c>
      <c r="V341" s="245">
        <f t="shared" si="140"/>
        <v>0</v>
      </c>
      <c r="W341" s="245">
        <f t="shared" si="141"/>
        <v>0</v>
      </c>
      <c r="X341" s="245">
        <f t="shared" si="144"/>
        <v>0</v>
      </c>
      <c r="Y341" s="246">
        <f t="shared" si="106"/>
        <v>0</v>
      </c>
      <c r="Z341" s="305" t="str">
        <f t="shared" si="142"/>
        <v/>
      </c>
    </row>
    <row r="342" spans="1:26" ht="15.75" customHeight="1">
      <c r="A342" s="243">
        <f>GLD!B361</f>
        <v>0</v>
      </c>
      <c r="B342" s="418" t="str">
        <f>IF(OR(A342=0,LEFT(A342,2)="Mr",LEFT(A342,2)="Ms",LEFT(A342,3)="Sub",LEFT(A342,5)="Grand",RIGHT(A342,3)="by,"),"",IF(ISERROR(MATCH(A342,'Dept (不許動)'!$S:$S,0)),"NO",""))</f>
        <v/>
      </c>
      <c r="C342" s="243" t="str">
        <f>IF(A342=0,"",IF(ISNA(VLOOKUP(A342,'Dept (不許動)'!$S:$V,2,0)),"",VLOOKUP(A342,'Dept (不許動)'!$S:$V,2,0)))</f>
        <v/>
      </c>
      <c r="D342" s="243" t="str">
        <f>IF(A342=0,"",IF(ISNA(VLOOKUP(A342,'Dept (不許動)'!$S:$V,3,0)),"",VLOOKUP(A342,'Dept (不許動)'!$S:$V,3,0)))</f>
        <v/>
      </c>
      <c r="E342" s="243" t="str">
        <f>IF(A342=0,"",IF(ISNA(VLOOKUP(A342,'Dept (不許動)'!$S:$V,4,0)),"",VLOOKUP(A342,'Dept (不許動)'!$S:$V,4,0)))</f>
        <v/>
      </c>
      <c r="F342" s="244">
        <f>GLD!$BC361</f>
        <v>0</v>
      </c>
      <c r="G342" s="244">
        <f>GLD!$AT361</f>
        <v>0</v>
      </c>
      <c r="H342" s="244">
        <f>GLD!$AV361</f>
        <v>0</v>
      </c>
      <c r="I342" s="243" t="str">
        <f>IF($D342="Embordiary","GLD6",IF(ISNA(VLOOKUP(A342,'GLD分攤(Chad)'!$B$2:$E$572,3,0)),"",(VLOOKUP(A342,'GLD分攤(Chad)'!$B$9:$E$572,3,0))))</f>
        <v/>
      </c>
      <c r="J342" s="245">
        <f t="shared" si="132"/>
        <v>0</v>
      </c>
      <c r="K342" s="245">
        <f t="shared" si="133"/>
        <v>0</v>
      </c>
      <c r="L342" s="245">
        <f t="shared" si="107"/>
        <v>0</v>
      </c>
      <c r="M342" s="245">
        <f t="shared" si="134"/>
        <v>0</v>
      </c>
      <c r="N342" s="245">
        <f t="shared" si="135"/>
        <v>0</v>
      </c>
      <c r="O342" s="245">
        <f t="shared" si="143"/>
        <v>0</v>
      </c>
      <c r="P342" s="245">
        <f t="shared" si="136"/>
        <v>0</v>
      </c>
      <c r="Q342" s="245">
        <f t="shared" si="137"/>
        <v>0</v>
      </c>
      <c r="R342" s="245">
        <f t="shared" si="145"/>
        <v>0</v>
      </c>
      <c r="S342" s="245">
        <f t="shared" si="138"/>
        <v>0</v>
      </c>
      <c r="T342" s="245">
        <f t="shared" si="139"/>
        <v>0</v>
      </c>
      <c r="U342" s="245">
        <f t="shared" si="146"/>
        <v>0</v>
      </c>
      <c r="V342" s="245">
        <f t="shared" si="140"/>
        <v>0</v>
      </c>
      <c r="W342" s="245">
        <f t="shared" si="141"/>
        <v>0</v>
      </c>
      <c r="X342" s="245">
        <f t="shared" si="144"/>
        <v>0</v>
      </c>
      <c r="Y342" s="246">
        <f t="shared" si="106"/>
        <v>0</v>
      </c>
      <c r="Z342" s="305" t="str">
        <f t="shared" si="142"/>
        <v/>
      </c>
    </row>
    <row r="343" spans="1:26" ht="15.75" customHeight="1">
      <c r="A343" s="243">
        <f>GLD!B362</f>
        <v>0</v>
      </c>
      <c r="B343" s="418" t="str">
        <f>IF(OR(A343=0,LEFT(A343,2)="Mr",LEFT(A343,2)="Ms",LEFT(A343,3)="Sub",LEFT(A343,5)="Grand",RIGHT(A343,3)="by,"),"",IF(ISERROR(MATCH(A343,'Dept (不許動)'!$S:$S,0)),"NO",""))</f>
        <v/>
      </c>
      <c r="C343" s="243" t="str">
        <f>IF(A343=0,"",IF(ISNA(VLOOKUP(A343,'Dept (不許動)'!$S:$V,2,0)),"",VLOOKUP(A343,'Dept (不許動)'!$S:$V,2,0)))</f>
        <v/>
      </c>
      <c r="D343" s="243" t="str">
        <f>IF(A343=0,"",IF(ISNA(VLOOKUP(A343,'Dept (不許動)'!$S:$V,3,0)),"",VLOOKUP(A343,'Dept (不許動)'!$S:$V,3,0)))</f>
        <v/>
      </c>
      <c r="E343" s="243" t="str">
        <f>IF(A343=0,"",IF(ISNA(VLOOKUP(A343,'Dept (不許動)'!$S:$V,4,0)),"",VLOOKUP(A343,'Dept (不許動)'!$S:$V,4,0)))</f>
        <v/>
      </c>
      <c r="F343" s="244">
        <f>GLD!$BC362</f>
        <v>0</v>
      </c>
      <c r="G343" s="244">
        <f>GLD!$AT362</f>
        <v>0</v>
      </c>
      <c r="H343" s="244">
        <f>GLD!$AV362</f>
        <v>0</v>
      </c>
      <c r="I343" s="243" t="str">
        <f>IF($D343="Embordiary","GLD6",IF(ISNA(VLOOKUP(A343,'GLD分攤(Chad)'!$B$2:$E$572,3,0)),"",(VLOOKUP(A343,'GLD分攤(Chad)'!$B$9:$E$572,3,0))))</f>
        <v/>
      </c>
      <c r="J343" s="245">
        <f t="shared" si="132"/>
        <v>0</v>
      </c>
      <c r="K343" s="245">
        <f t="shared" si="133"/>
        <v>0</v>
      </c>
      <c r="L343" s="245">
        <f t="shared" si="107"/>
        <v>0</v>
      </c>
      <c r="M343" s="245">
        <f t="shared" si="134"/>
        <v>0</v>
      </c>
      <c r="N343" s="245">
        <f t="shared" si="135"/>
        <v>0</v>
      </c>
      <c r="O343" s="245">
        <f t="shared" si="143"/>
        <v>0</v>
      </c>
      <c r="P343" s="245">
        <f t="shared" si="136"/>
        <v>0</v>
      </c>
      <c r="Q343" s="245">
        <f t="shared" si="137"/>
        <v>0</v>
      </c>
      <c r="R343" s="245">
        <f t="shared" si="145"/>
        <v>0</v>
      </c>
      <c r="S343" s="245">
        <f t="shared" si="138"/>
        <v>0</v>
      </c>
      <c r="T343" s="245">
        <f t="shared" si="139"/>
        <v>0</v>
      </c>
      <c r="U343" s="245">
        <f t="shared" si="146"/>
        <v>0</v>
      </c>
      <c r="V343" s="245">
        <f t="shared" si="140"/>
        <v>0</v>
      </c>
      <c r="W343" s="245">
        <f t="shared" si="141"/>
        <v>0</v>
      </c>
      <c r="X343" s="245">
        <f t="shared" si="144"/>
        <v>0</v>
      </c>
      <c r="Y343" s="246">
        <f t="shared" si="106"/>
        <v>0</v>
      </c>
      <c r="Z343" s="305" t="str">
        <f t="shared" si="142"/>
        <v/>
      </c>
    </row>
    <row r="344" spans="1:26" ht="15.75" customHeight="1">
      <c r="A344" s="243">
        <f>GLD!B363</f>
        <v>0</v>
      </c>
      <c r="B344" s="418" t="str">
        <f>IF(OR(A344=0,LEFT(A344,2)="Mr",LEFT(A344,2)="Ms",LEFT(A344,3)="Sub",LEFT(A344,5)="Grand",RIGHT(A344,3)="by,"),"",IF(ISERROR(MATCH(A344,'Dept (不許動)'!$S:$S,0)),"NO",""))</f>
        <v/>
      </c>
      <c r="C344" s="243" t="str">
        <f>IF(A344=0,"",IF(ISNA(VLOOKUP(A344,'Dept (不許動)'!$S:$V,2,0)),"",VLOOKUP(A344,'Dept (不許動)'!$S:$V,2,0)))</f>
        <v/>
      </c>
      <c r="D344" s="243" t="str">
        <f>IF(A344=0,"",IF(ISNA(VLOOKUP(A344,'Dept (不許動)'!$S:$V,3,0)),"",VLOOKUP(A344,'Dept (不許動)'!$S:$V,3,0)))</f>
        <v/>
      </c>
      <c r="E344" s="243" t="str">
        <f>IF(A344=0,"",IF(ISNA(VLOOKUP(A344,'Dept (不許動)'!$S:$V,4,0)),"",VLOOKUP(A344,'Dept (不許動)'!$S:$V,4,0)))</f>
        <v/>
      </c>
      <c r="F344" s="244">
        <f>GLD!$BC363</f>
        <v>0</v>
      </c>
      <c r="G344" s="244">
        <f>GLD!$AT363</f>
        <v>0</v>
      </c>
      <c r="H344" s="244">
        <f>GLD!$AV363</f>
        <v>0</v>
      </c>
      <c r="I344" s="243" t="str">
        <f>IF($D344="Embordiary","GLD6",IF(ISNA(VLOOKUP(A344,'GLD分攤(Chad)'!$B$2:$E$572,3,0)),"",(VLOOKUP(A344,'GLD分攤(Chad)'!$B$9:$E$572,3,0))))</f>
        <v/>
      </c>
      <c r="J344" s="245">
        <f t="shared" si="132"/>
        <v>0</v>
      </c>
      <c r="K344" s="245">
        <f t="shared" si="133"/>
        <v>0</v>
      </c>
      <c r="L344" s="245">
        <f t="shared" si="107"/>
        <v>0</v>
      </c>
      <c r="M344" s="245">
        <f t="shared" si="134"/>
        <v>0</v>
      </c>
      <c r="N344" s="245">
        <f t="shared" si="135"/>
        <v>0</v>
      </c>
      <c r="O344" s="245">
        <f t="shared" si="143"/>
        <v>0</v>
      </c>
      <c r="P344" s="245">
        <f t="shared" si="136"/>
        <v>0</v>
      </c>
      <c r="Q344" s="245">
        <f t="shared" si="137"/>
        <v>0</v>
      </c>
      <c r="R344" s="245">
        <f t="shared" si="145"/>
        <v>0</v>
      </c>
      <c r="S344" s="245">
        <f t="shared" si="138"/>
        <v>0</v>
      </c>
      <c r="T344" s="245">
        <f t="shared" si="139"/>
        <v>0</v>
      </c>
      <c r="U344" s="245">
        <f t="shared" si="146"/>
        <v>0</v>
      </c>
      <c r="V344" s="245">
        <f t="shared" si="140"/>
        <v>0</v>
      </c>
      <c r="W344" s="245">
        <f t="shared" si="141"/>
        <v>0</v>
      </c>
      <c r="X344" s="245">
        <f t="shared" si="144"/>
        <v>0</v>
      </c>
      <c r="Y344" s="246">
        <f t="shared" ref="Y344:Y389" si="147">IF(E344="HL",F344-(K344+N344+Q344+T344+W344),F344-(J344+M344+P344+S344+V344))</f>
        <v>0</v>
      </c>
      <c r="Z344" s="305" t="str">
        <f t="shared" si="142"/>
        <v/>
      </c>
    </row>
    <row r="345" spans="1:26" ht="15.75" customHeight="1">
      <c r="A345" s="243">
        <f>GLD!B364</f>
        <v>0</v>
      </c>
      <c r="B345" s="418" t="str">
        <f>IF(OR(A345=0,LEFT(A345,2)="Mr",LEFT(A345,2)="Ms",LEFT(A345,3)="Sub",LEFT(A345,5)="Grand",RIGHT(A345,3)="by,"),"",IF(ISERROR(MATCH(A345,'Dept (不許動)'!$S:$S,0)),"NO",""))</f>
        <v/>
      </c>
      <c r="C345" s="243" t="str">
        <f>IF(A345=0,"",IF(ISNA(VLOOKUP(A345,'Dept (不許動)'!$S:$V,2,0)),"",VLOOKUP(A345,'Dept (不許動)'!$S:$V,2,0)))</f>
        <v/>
      </c>
      <c r="D345" s="243" t="str">
        <f>IF(A345=0,"",IF(ISNA(VLOOKUP(A345,'Dept (不許動)'!$S:$V,3,0)),"",VLOOKUP(A345,'Dept (不許動)'!$S:$V,3,0)))</f>
        <v/>
      </c>
      <c r="E345" s="243" t="str">
        <f>IF(A345=0,"",IF(ISNA(VLOOKUP(A345,'Dept (不許動)'!$S:$V,4,0)),"",VLOOKUP(A345,'Dept (不許動)'!$S:$V,4,0)))</f>
        <v/>
      </c>
      <c r="F345" s="244">
        <f>GLD!$BC364</f>
        <v>0</v>
      </c>
      <c r="G345" s="244">
        <f>GLD!$AT364</f>
        <v>0</v>
      </c>
      <c r="H345" s="244">
        <f>GLD!$AV364</f>
        <v>0</v>
      </c>
      <c r="I345" s="243" t="str">
        <f>IF($D345="Embordiary","GLD6",IF(ISNA(VLOOKUP(A345,'GLD分攤(Chad)'!$B$2:$E$572,3,0)),"",(VLOOKUP(A345,'GLD分攤(Chad)'!$B$9:$E$572,3,0))))</f>
        <v/>
      </c>
      <c r="J345" s="245">
        <f t="shared" si="132"/>
        <v>0</v>
      </c>
      <c r="K345" s="245">
        <f t="shared" si="133"/>
        <v>0</v>
      </c>
      <c r="L345" s="245">
        <f t="shared" si="107"/>
        <v>0</v>
      </c>
      <c r="M345" s="245">
        <f t="shared" si="134"/>
        <v>0</v>
      </c>
      <c r="N345" s="245">
        <f t="shared" si="135"/>
        <v>0</v>
      </c>
      <c r="O345" s="245">
        <f t="shared" si="143"/>
        <v>0</v>
      </c>
      <c r="P345" s="245">
        <f t="shared" si="136"/>
        <v>0</v>
      </c>
      <c r="Q345" s="245">
        <f t="shared" si="137"/>
        <v>0</v>
      </c>
      <c r="R345" s="245">
        <f t="shared" si="145"/>
        <v>0</v>
      </c>
      <c r="S345" s="245">
        <f t="shared" si="138"/>
        <v>0</v>
      </c>
      <c r="T345" s="245">
        <f t="shared" si="139"/>
        <v>0</v>
      </c>
      <c r="U345" s="245">
        <f t="shared" si="146"/>
        <v>0</v>
      </c>
      <c r="V345" s="245">
        <f t="shared" si="140"/>
        <v>0</v>
      </c>
      <c r="W345" s="245">
        <f t="shared" si="141"/>
        <v>0</v>
      </c>
      <c r="X345" s="245">
        <f t="shared" si="144"/>
        <v>0</v>
      </c>
      <c r="Y345" s="246">
        <f t="shared" si="147"/>
        <v>0</v>
      </c>
      <c r="Z345" s="305" t="str">
        <f t="shared" si="142"/>
        <v/>
      </c>
    </row>
    <row r="346" spans="1:26" ht="15.75" customHeight="1">
      <c r="A346" s="243">
        <f>GLD!B365</f>
        <v>0</v>
      </c>
      <c r="B346" s="418" t="str">
        <f>IF(OR(A346=0,LEFT(A346,2)="Mr",LEFT(A346,2)="Ms",LEFT(A346,3)="Sub",LEFT(A346,5)="Grand",RIGHT(A346,3)="by,"),"",IF(ISERROR(MATCH(A346,'Dept (不許動)'!$S:$S,0)),"NO",""))</f>
        <v/>
      </c>
      <c r="C346" s="243" t="str">
        <f>IF(A346=0,"",IF(ISNA(VLOOKUP(A346,'Dept (不許動)'!$S:$V,2,0)),"",VLOOKUP(A346,'Dept (不許動)'!$S:$V,2,0)))</f>
        <v/>
      </c>
      <c r="D346" s="243" t="str">
        <f>IF(A346=0,"",IF(ISNA(VLOOKUP(A346,'Dept (不許動)'!$S:$V,3,0)),"",VLOOKUP(A346,'Dept (不許動)'!$S:$V,3,0)))</f>
        <v/>
      </c>
      <c r="E346" s="243" t="str">
        <f>IF(A346=0,"",IF(ISNA(VLOOKUP(A346,'Dept (不許動)'!$S:$V,4,0)),"",VLOOKUP(A346,'Dept (不許動)'!$S:$V,4,0)))</f>
        <v/>
      </c>
      <c r="F346" s="244">
        <f>GLD!$BC365</f>
        <v>0</v>
      </c>
      <c r="G346" s="244">
        <f>GLD!$AT365</f>
        <v>0</v>
      </c>
      <c r="H346" s="244">
        <f>GLD!$AV365</f>
        <v>0</v>
      </c>
      <c r="I346" s="243" t="str">
        <f>IF($D346="Embordiary","GLD6",IF(ISNA(VLOOKUP(A346,'GLD分攤(Chad)'!$B$2:$E$572,3,0)),"",(VLOOKUP(A346,'GLD分攤(Chad)'!$B$9:$E$572,3,0))))</f>
        <v/>
      </c>
      <c r="J346" s="245">
        <f t="shared" si="132"/>
        <v>0</v>
      </c>
      <c r="K346" s="245">
        <f t="shared" si="133"/>
        <v>0</v>
      </c>
      <c r="L346" s="245">
        <f t="shared" si="107"/>
        <v>0</v>
      </c>
      <c r="M346" s="245">
        <f t="shared" si="134"/>
        <v>0</v>
      </c>
      <c r="N346" s="245">
        <f t="shared" si="135"/>
        <v>0</v>
      </c>
      <c r="O346" s="245">
        <f t="shared" si="143"/>
        <v>0</v>
      </c>
      <c r="P346" s="245">
        <f t="shared" si="136"/>
        <v>0</v>
      </c>
      <c r="Q346" s="245">
        <f t="shared" si="137"/>
        <v>0</v>
      </c>
      <c r="R346" s="245">
        <f t="shared" si="145"/>
        <v>0</v>
      </c>
      <c r="S346" s="245">
        <f t="shared" si="138"/>
        <v>0</v>
      </c>
      <c r="T346" s="245">
        <f t="shared" si="139"/>
        <v>0</v>
      </c>
      <c r="U346" s="245">
        <f t="shared" si="146"/>
        <v>0</v>
      </c>
      <c r="V346" s="245">
        <f t="shared" si="140"/>
        <v>0</v>
      </c>
      <c r="W346" s="245">
        <f t="shared" si="141"/>
        <v>0</v>
      </c>
      <c r="X346" s="245">
        <f t="shared" si="144"/>
        <v>0</v>
      </c>
      <c r="Y346" s="246">
        <f t="shared" si="147"/>
        <v>0</v>
      </c>
      <c r="Z346" s="305" t="str">
        <f t="shared" si="142"/>
        <v/>
      </c>
    </row>
    <row r="347" spans="1:26" ht="15.75" customHeight="1">
      <c r="A347" s="243">
        <f>GLD!B366</f>
        <v>0</v>
      </c>
      <c r="B347" s="418" t="str">
        <f>IF(OR(A347=0,LEFT(A347,2)="Mr",LEFT(A347,2)="Ms",LEFT(A347,3)="Sub",LEFT(A347,5)="Grand",RIGHT(A347,3)="by,"),"",IF(ISERROR(MATCH(A347,'Dept (不許動)'!$S:$S,0)),"NO",""))</f>
        <v/>
      </c>
      <c r="C347" s="243" t="str">
        <f>IF(A347=0,"",IF(ISNA(VLOOKUP(A347,'Dept (不許動)'!$S:$V,2,0)),"",VLOOKUP(A347,'Dept (不許動)'!$S:$V,2,0)))</f>
        <v/>
      </c>
      <c r="D347" s="243" t="str">
        <f>IF(A347=0,"",IF(ISNA(VLOOKUP(A347,'Dept (不許動)'!$S:$V,3,0)),"",VLOOKUP(A347,'Dept (不許動)'!$S:$V,3,0)))</f>
        <v/>
      </c>
      <c r="E347" s="243" t="str">
        <f>IF(A347=0,"",IF(ISNA(VLOOKUP(A347,'Dept (不許動)'!$S:$V,4,0)),"",VLOOKUP(A347,'Dept (不許動)'!$S:$V,4,0)))</f>
        <v/>
      </c>
      <c r="F347" s="244">
        <f>GLD!$BC366</f>
        <v>0</v>
      </c>
      <c r="G347" s="244">
        <f>GLD!$AT366</f>
        <v>0</v>
      </c>
      <c r="H347" s="244">
        <f>GLD!$AV366</f>
        <v>0</v>
      </c>
      <c r="I347" s="243" t="str">
        <f>IF($D347="Embordiary","GLD6",IF(ISNA(VLOOKUP(A347,'GLD分攤(Chad)'!$B$2:$E$572,3,0)),"",(VLOOKUP(A347,'GLD分攤(Chad)'!$B$9:$E$572,3,0))))</f>
        <v/>
      </c>
      <c r="J347" s="245">
        <f t="shared" si="132"/>
        <v>0</v>
      </c>
      <c r="K347" s="245">
        <f t="shared" si="133"/>
        <v>0</v>
      </c>
      <c r="L347" s="245">
        <f t="shared" ref="L347:L359" si="148">IF($I347="GLD1+2+3+5+6",SUM($G347:$H347)*$J$1/SUM($J$1:$V$1),IF($I347="GLD1+2+3",SUM($G347:$H347)*$J$1/SUM($J$1:$P$1),IF($I347="GLD1+2+3",SUM($G347:$H347)*$J$1/SUM($J$1:$P$1),IF($I347="GLD1+2",SUM($G347:$H347)*$J$1/SUM($J$1:$M$1),IF($I347="GLD1",SUM($G347:$H347),0)))))</f>
        <v>0</v>
      </c>
      <c r="M347" s="245">
        <f t="shared" si="134"/>
        <v>0</v>
      </c>
      <c r="N347" s="245">
        <f t="shared" si="135"/>
        <v>0</v>
      </c>
      <c r="O347" s="245">
        <f t="shared" si="143"/>
        <v>0</v>
      </c>
      <c r="P347" s="245">
        <f t="shared" si="136"/>
        <v>0</v>
      </c>
      <c r="Q347" s="245">
        <f t="shared" si="137"/>
        <v>0</v>
      </c>
      <c r="R347" s="245">
        <f t="shared" si="145"/>
        <v>0</v>
      </c>
      <c r="S347" s="245">
        <f t="shared" si="138"/>
        <v>0</v>
      </c>
      <c r="T347" s="245">
        <f t="shared" si="139"/>
        <v>0</v>
      </c>
      <c r="U347" s="245">
        <f t="shared" si="146"/>
        <v>0</v>
      </c>
      <c r="V347" s="245">
        <f t="shared" si="140"/>
        <v>0</v>
      </c>
      <c r="W347" s="245">
        <f t="shared" si="141"/>
        <v>0</v>
      </c>
      <c r="X347" s="245">
        <f t="shared" si="144"/>
        <v>0</v>
      </c>
      <c r="Y347" s="246">
        <f t="shared" si="147"/>
        <v>0</v>
      </c>
      <c r="Z347" s="305" t="str">
        <f t="shared" si="142"/>
        <v/>
      </c>
    </row>
    <row r="348" spans="1:26" ht="15.75" customHeight="1">
      <c r="A348" s="243">
        <f>GLD!B367</f>
        <v>0</v>
      </c>
      <c r="B348" s="418" t="str">
        <f>IF(OR(A348=0,LEFT(A348,2)="Mr",LEFT(A348,2)="Ms",LEFT(A348,3)="Sub",LEFT(A348,5)="Grand",RIGHT(A348,3)="by,"),"",IF(ISERROR(MATCH(A348,'Dept (不許動)'!$S:$S,0)),"NO",""))</f>
        <v/>
      </c>
      <c r="C348" s="243" t="str">
        <f>IF(A348=0,"",IF(ISNA(VLOOKUP(A348,'Dept (不許動)'!$S:$V,2,0)),"",VLOOKUP(A348,'Dept (不許動)'!$S:$V,2,0)))</f>
        <v/>
      </c>
      <c r="D348" s="243" t="str">
        <f>IF(A348=0,"",IF(ISNA(VLOOKUP(A348,'Dept (不許動)'!$S:$V,3,0)),"",VLOOKUP(A348,'Dept (不許動)'!$S:$V,3,0)))</f>
        <v/>
      </c>
      <c r="E348" s="243" t="str">
        <f>IF(A348=0,"",IF(ISNA(VLOOKUP(A348,'Dept (不許動)'!$S:$V,4,0)),"",VLOOKUP(A348,'Dept (不許動)'!$S:$V,4,0)))</f>
        <v/>
      </c>
      <c r="F348" s="244">
        <f>GLD!$BC367</f>
        <v>0</v>
      </c>
      <c r="G348" s="244">
        <f>GLD!$AT367</f>
        <v>0</v>
      </c>
      <c r="H348" s="244">
        <f>GLD!$AV367</f>
        <v>0</v>
      </c>
      <c r="I348" s="243" t="str">
        <f>IF($D348="Embordiary","GLD6",IF(ISNA(VLOOKUP(A348,'GLD分攤(Chad)'!$B$2:$E$572,3,0)),"",(VLOOKUP(A348,'GLD分攤(Chad)'!$B$9:$E$572,3,0))))</f>
        <v/>
      </c>
      <c r="J348" s="245">
        <f t="shared" si="132"/>
        <v>0</v>
      </c>
      <c r="K348" s="245">
        <f t="shared" si="133"/>
        <v>0</v>
      </c>
      <c r="L348" s="245">
        <f t="shared" si="148"/>
        <v>0</v>
      </c>
      <c r="M348" s="245">
        <f t="shared" si="134"/>
        <v>0</v>
      </c>
      <c r="N348" s="245">
        <f t="shared" si="135"/>
        <v>0</v>
      </c>
      <c r="O348" s="245">
        <f t="shared" si="143"/>
        <v>0</v>
      </c>
      <c r="P348" s="245">
        <f t="shared" si="136"/>
        <v>0</v>
      </c>
      <c r="Q348" s="245">
        <f t="shared" si="137"/>
        <v>0</v>
      </c>
      <c r="R348" s="245">
        <f t="shared" si="145"/>
        <v>0</v>
      </c>
      <c r="S348" s="245">
        <f t="shared" si="138"/>
        <v>0</v>
      </c>
      <c r="T348" s="245">
        <f t="shared" si="139"/>
        <v>0</v>
      </c>
      <c r="U348" s="245">
        <f t="shared" si="146"/>
        <v>0</v>
      </c>
      <c r="V348" s="245">
        <f t="shared" si="140"/>
        <v>0</v>
      </c>
      <c r="W348" s="245">
        <f t="shared" si="141"/>
        <v>0</v>
      </c>
      <c r="X348" s="245">
        <f t="shared" si="144"/>
        <v>0</v>
      </c>
      <c r="Y348" s="246">
        <f t="shared" si="147"/>
        <v>0</v>
      </c>
      <c r="Z348" s="305" t="str">
        <f t="shared" si="142"/>
        <v/>
      </c>
    </row>
    <row r="349" spans="1:26" ht="15.75" customHeight="1">
      <c r="A349" s="243">
        <f>GLD!B368</f>
        <v>0</v>
      </c>
      <c r="B349" s="418" t="str">
        <f>IF(OR(A349=0,LEFT(A349,2)="Mr",LEFT(A349,2)="Ms",LEFT(A349,3)="Sub",LEFT(A349,5)="Grand",RIGHT(A349,3)="by,"),"",IF(ISERROR(MATCH(A349,'Dept (不許動)'!$S:$S,0)),"NO",""))</f>
        <v/>
      </c>
      <c r="C349" s="243" t="str">
        <f>IF(A349=0,"",IF(ISNA(VLOOKUP(A349,'Dept (不許動)'!$S:$V,2,0)),"",VLOOKUP(A349,'Dept (不許動)'!$S:$V,2,0)))</f>
        <v/>
      </c>
      <c r="D349" s="243" t="str">
        <f>IF(A349=0,"",IF(ISNA(VLOOKUP(A349,'Dept (不許動)'!$S:$V,3,0)),"",VLOOKUP(A349,'Dept (不許動)'!$S:$V,3,0)))</f>
        <v/>
      </c>
      <c r="E349" s="243" t="str">
        <f>IF(A349=0,"",IF(ISNA(VLOOKUP(A349,'Dept (不許動)'!$S:$V,4,0)),"",VLOOKUP(A349,'Dept (不許動)'!$S:$V,4,0)))</f>
        <v/>
      </c>
      <c r="F349" s="244">
        <f>GLD!$BC368</f>
        <v>0</v>
      </c>
      <c r="G349" s="244">
        <f>GLD!$AT368</f>
        <v>0</v>
      </c>
      <c r="H349" s="244">
        <f>GLD!$AV368</f>
        <v>0</v>
      </c>
      <c r="I349" s="243" t="str">
        <f>IF($D349="Embordiary","GLD6",IF(ISNA(VLOOKUP(A349,'GLD分攤(Chad)'!$B$2:$E$572,3,0)),"",(VLOOKUP(A349,'GLD分攤(Chad)'!$B$9:$E$572,3,0))))</f>
        <v/>
      </c>
      <c r="J349" s="245">
        <f t="shared" si="132"/>
        <v>0</v>
      </c>
      <c r="K349" s="245">
        <f t="shared" si="133"/>
        <v>0</v>
      </c>
      <c r="L349" s="245">
        <f t="shared" si="148"/>
        <v>0</v>
      </c>
      <c r="M349" s="245">
        <f t="shared" si="134"/>
        <v>0</v>
      </c>
      <c r="N349" s="245">
        <f t="shared" si="135"/>
        <v>0</v>
      </c>
      <c r="O349" s="245">
        <f t="shared" si="143"/>
        <v>0</v>
      </c>
      <c r="P349" s="245">
        <f t="shared" si="136"/>
        <v>0</v>
      </c>
      <c r="Q349" s="245">
        <f t="shared" si="137"/>
        <v>0</v>
      </c>
      <c r="R349" s="245">
        <f t="shared" si="145"/>
        <v>0</v>
      </c>
      <c r="S349" s="245">
        <f t="shared" si="138"/>
        <v>0</v>
      </c>
      <c r="T349" s="245">
        <f t="shared" si="139"/>
        <v>0</v>
      </c>
      <c r="U349" s="245">
        <f t="shared" si="146"/>
        <v>0</v>
      </c>
      <c r="V349" s="245">
        <f t="shared" si="140"/>
        <v>0</v>
      </c>
      <c r="W349" s="245">
        <f t="shared" si="141"/>
        <v>0</v>
      </c>
      <c r="X349" s="245">
        <f t="shared" si="144"/>
        <v>0</v>
      </c>
      <c r="Y349" s="246">
        <f t="shared" si="147"/>
        <v>0</v>
      </c>
      <c r="Z349" s="305" t="str">
        <f t="shared" si="142"/>
        <v/>
      </c>
    </row>
    <row r="350" spans="1:26" ht="15.75" customHeight="1">
      <c r="A350" s="243">
        <f>GLD!B369</f>
        <v>0</v>
      </c>
      <c r="B350" s="418" t="str">
        <f>IF(OR(A350=0,LEFT(A350,2)="Mr",LEFT(A350,2)="Ms",LEFT(A350,3)="Sub",LEFT(A350,5)="Grand",RIGHT(A350,3)="by,"),"",IF(ISERROR(MATCH(A350,'Dept (不許動)'!$S:$S,0)),"NO",""))</f>
        <v/>
      </c>
      <c r="C350" s="243" t="str">
        <f>IF(A350=0,"",IF(ISNA(VLOOKUP(A350,'Dept (不許動)'!$S:$V,2,0)),"",VLOOKUP(A350,'Dept (不許動)'!$S:$V,2,0)))</f>
        <v/>
      </c>
      <c r="D350" s="243" t="str">
        <f>IF(A350=0,"",IF(ISNA(VLOOKUP(A350,'Dept (不許動)'!$S:$V,3,0)),"",VLOOKUP(A350,'Dept (不許動)'!$S:$V,3,0)))</f>
        <v/>
      </c>
      <c r="E350" s="243" t="str">
        <f>IF(A350=0,"",IF(ISNA(VLOOKUP(A350,'Dept (不許動)'!$S:$V,4,0)),"",VLOOKUP(A350,'Dept (不許動)'!$S:$V,4,0)))</f>
        <v/>
      </c>
      <c r="F350" s="244">
        <f>GLD!$BC369</f>
        <v>0</v>
      </c>
      <c r="G350" s="244">
        <f>GLD!$AT369</f>
        <v>0</v>
      </c>
      <c r="H350" s="244">
        <f>GLD!$AV369</f>
        <v>0</v>
      </c>
      <c r="I350" s="243" t="str">
        <f>IF($D350="Embordiary","GLD6",IF(ISNA(VLOOKUP(A350,'GLD分攤(Chad)'!$B$2:$E$572,3,0)),"",(VLOOKUP(A350,'GLD分攤(Chad)'!$B$9:$E$572,3,0))))</f>
        <v/>
      </c>
      <c r="J350" s="245">
        <f t="shared" ref="J350:J359" si="149">IF(E350="HL",0,IF($I350="GLD1+2+3+5+6",$F350*$J$1/SUM($J$1:$V$1),IF($I350="GLD1+2+3",$F350*$J$1/SUM($J$1:$P$1),IF($I350="GLD1+2",$F350*$J$1/SUM($J$1:$M$1),IF($I350="GLD1",$F350,0)))))</f>
        <v>0</v>
      </c>
      <c r="K350" s="245">
        <f t="shared" ref="K350:K359" si="150">IF(E350="HL",IF($I350="GLD1+2+3+5+6",$F350*$J$1/SUM($J$1:$V$1),IF($I350="GLD1+2+3",$F350*$J$1/SUM($J$1:$P$1),IF($I350="GLD1+2",$F350*$J$1/SUM($J$1:$M$1),IF($I350="GLD1",$F350,0)))),0)</f>
        <v>0</v>
      </c>
      <c r="L350" s="245">
        <f t="shared" si="148"/>
        <v>0</v>
      </c>
      <c r="M350" s="245">
        <f t="shared" ref="M350:M359" si="151">IF(E350="HL",0,IF($I350="GLD1+2+3+5+6",$F350*$M$1/SUM($J$1:$V$1),IF($I350="GLD1+2+3",$F350*$M$1/SUM($J$1:$P$1),IF($I350="GLD1+2",$F350*$M$1/SUM($J$1:$M$1),IF($I350="GLD2",$F350,0)))))</f>
        <v>0</v>
      </c>
      <c r="N350" s="245">
        <f t="shared" ref="N350:N359" si="152">IF(E350="HL",IF($I350="GLD1+2+3+5+6",$F350*$M$1/SUM($J$1:$V$1),IF($I350="GLD1+2+3",$F350*$M$1/SUM($J$1:$P$1),IF($I350="GLD1+2",$F350*$M$1/SUM($J$1:$M$1),IF($I350="GLD2",$F350,0)))),0)</f>
        <v>0</v>
      </c>
      <c r="O350" s="245">
        <f t="shared" si="143"/>
        <v>0</v>
      </c>
      <c r="P350" s="245">
        <f t="shared" ref="P350:P359" si="153">IF(E350="HL",0,IF($I350="GLD1+2+3+5+6",$F350*$P$1/SUM($J$1:$V$1),IF($I350="GLD3+5",$F350*$P$1/SUM($P$1:$S$1),IF($I350="GLD1+2",0,IF($I350="GLD3",$F350,0)))))</f>
        <v>0</v>
      </c>
      <c r="Q350" s="245">
        <f t="shared" ref="Q350:Q359" si="154">IF(E350="HL",IF($I350="GLD1+2+3+5+6",$F350*$P$1/SUM($J$1:$V$1),IF($I350="GLD3+5",$F350*$P$1/SUM($P$1:$S$1),IF($I350="GLD1+2",0,IF($I350="GLD3",$F350,0)))),0)</f>
        <v>0</v>
      </c>
      <c r="R350" s="245">
        <f t="shared" si="145"/>
        <v>0</v>
      </c>
      <c r="S350" s="245">
        <f t="shared" ref="S350:S359" si="155">IF(E350="HL",0,IF($I350="GLD1+2+3+5+6",$F350*$S$1/SUM($J$1:$V$1),IF($I350="GLD3+5",$F350*$S$1/SUM($P$1:$S$1),IF($I350="GLD5",$F350,0))))</f>
        <v>0</v>
      </c>
      <c r="T350" s="245">
        <f t="shared" ref="T350:T359" si="156">IF(E350="HL",IF($I350="GLD1+2+3+5+6",$F350*$S$1/SUM($J$1:$V$1),IF($I350="GLD3+5",$F350*$S$1/SUM($P$1:$S$1),IF($I350="GLD5",$F350,0))),0)</f>
        <v>0</v>
      </c>
      <c r="U350" s="245">
        <f t="shared" si="146"/>
        <v>0</v>
      </c>
      <c r="V350" s="245">
        <f t="shared" ref="V350:V359" si="157">IF(E350="HL",0,IF($I350="GLD1+2+3+5+6",$F350*$V$1/SUM($J$1:$V$1),IF($I350="GLD6",$F350,0)))</f>
        <v>0</v>
      </c>
      <c r="W350" s="245">
        <f t="shared" ref="W350:W359" si="158">IF(E350="HL",IF($I350="GLD1+2+3+5+6",$F350*$V$1/SUM($J$1:$V$1),IF($I350="GLD6",$F350,0)),0)</f>
        <v>0</v>
      </c>
      <c r="X350" s="245">
        <f t="shared" si="144"/>
        <v>0</v>
      </c>
      <c r="Y350" s="246">
        <f t="shared" si="147"/>
        <v>0</v>
      </c>
      <c r="Z350" s="305" t="str">
        <f t="shared" si="142"/>
        <v/>
      </c>
    </row>
    <row r="351" spans="1:26" ht="15.75" customHeight="1">
      <c r="A351" s="243">
        <f>GLD!B370</f>
        <v>0</v>
      </c>
      <c r="B351" s="418" t="str">
        <f>IF(OR(A351=0,LEFT(A351,2)="Mr",LEFT(A351,2)="Ms",LEFT(A351,3)="Sub",LEFT(A351,5)="Grand",RIGHT(A351,3)="by,"),"",IF(ISERROR(MATCH(A351,'Dept (不許動)'!$S:$S,0)),"NO",""))</f>
        <v/>
      </c>
      <c r="C351" s="243" t="str">
        <f>IF(A351=0,"",IF(ISNA(VLOOKUP(A351,'Dept (不許動)'!$S:$V,2,0)),"",VLOOKUP(A351,'Dept (不許動)'!$S:$V,2,0)))</f>
        <v/>
      </c>
      <c r="D351" s="243" t="str">
        <f>IF(A351=0,"",IF(ISNA(VLOOKUP(A351,'Dept (不許動)'!$S:$V,3,0)),"",VLOOKUP(A351,'Dept (不許動)'!$S:$V,3,0)))</f>
        <v/>
      </c>
      <c r="E351" s="243" t="str">
        <f>IF(A351=0,"",IF(ISNA(VLOOKUP(A351,'Dept (不許動)'!$S:$V,4,0)),"",VLOOKUP(A351,'Dept (不許動)'!$S:$V,4,0)))</f>
        <v/>
      </c>
      <c r="F351" s="244">
        <f>GLD!$BC370</f>
        <v>0</v>
      </c>
      <c r="G351" s="244">
        <f>GLD!$AT370</f>
        <v>0</v>
      </c>
      <c r="H351" s="244">
        <f>GLD!$AV370</f>
        <v>0</v>
      </c>
      <c r="I351" s="243" t="str">
        <f>IF($D351="Embordiary","GLD6",IF(ISNA(VLOOKUP(A351,'GLD分攤(Chad)'!$B$2:$E$572,3,0)),"",(VLOOKUP(A351,'GLD分攤(Chad)'!$B$9:$E$572,3,0))))</f>
        <v/>
      </c>
      <c r="J351" s="245">
        <f t="shared" si="149"/>
        <v>0</v>
      </c>
      <c r="K351" s="245">
        <f t="shared" si="150"/>
        <v>0</v>
      </c>
      <c r="L351" s="245">
        <f t="shared" si="148"/>
        <v>0</v>
      </c>
      <c r="M351" s="245">
        <f t="shared" si="151"/>
        <v>0</v>
      </c>
      <c r="N351" s="245">
        <f t="shared" si="152"/>
        <v>0</v>
      </c>
      <c r="O351" s="245">
        <f t="shared" si="143"/>
        <v>0</v>
      </c>
      <c r="P351" s="245">
        <f t="shared" si="153"/>
        <v>0</v>
      </c>
      <c r="Q351" s="245">
        <f t="shared" si="154"/>
        <v>0</v>
      </c>
      <c r="R351" s="245">
        <f t="shared" si="145"/>
        <v>0</v>
      </c>
      <c r="S351" s="245">
        <f t="shared" si="155"/>
        <v>0</v>
      </c>
      <c r="T351" s="245">
        <f t="shared" si="156"/>
        <v>0</v>
      </c>
      <c r="U351" s="245">
        <f t="shared" si="146"/>
        <v>0</v>
      </c>
      <c r="V351" s="245">
        <f t="shared" si="157"/>
        <v>0</v>
      </c>
      <c r="W351" s="245">
        <f t="shared" si="158"/>
        <v>0</v>
      </c>
      <c r="X351" s="245">
        <f t="shared" si="144"/>
        <v>0</v>
      </c>
      <c r="Y351" s="246">
        <f t="shared" si="147"/>
        <v>0</v>
      </c>
      <c r="Z351" s="305" t="str">
        <f t="shared" si="142"/>
        <v/>
      </c>
    </row>
    <row r="352" spans="1:26" ht="15.75" customHeight="1">
      <c r="A352" s="243">
        <f>GLD!B371</f>
        <v>0</v>
      </c>
      <c r="B352" s="418" t="str">
        <f>IF(OR(A352=0,LEFT(A352,2)="Mr",LEFT(A352,2)="Ms",LEFT(A352,3)="Sub",LEFT(A352,5)="Grand",RIGHT(A352,3)="by,"),"",IF(ISERROR(MATCH(A352,'Dept (不許動)'!$S:$S,0)),"NO",""))</f>
        <v/>
      </c>
      <c r="C352" s="243" t="str">
        <f>IF(A352=0,"",IF(ISNA(VLOOKUP(A352,'Dept (不許動)'!$S:$V,2,0)),"",VLOOKUP(A352,'Dept (不許動)'!$S:$V,2,0)))</f>
        <v/>
      </c>
      <c r="D352" s="243" t="str">
        <f>IF(A352=0,"",IF(ISNA(VLOOKUP(A352,'Dept (不許動)'!$S:$V,3,0)),"",VLOOKUP(A352,'Dept (不許動)'!$S:$V,3,0)))</f>
        <v/>
      </c>
      <c r="E352" s="243" t="str">
        <f>IF(A352=0,"",IF(ISNA(VLOOKUP(A352,'Dept (不許動)'!$S:$V,4,0)),"",VLOOKUP(A352,'Dept (不許動)'!$S:$V,4,0)))</f>
        <v/>
      </c>
      <c r="F352" s="244">
        <f>GLD!$BC371</f>
        <v>0</v>
      </c>
      <c r="G352" s="244">
        <f>GLD!$AT371</f>
        <v>0</v>
      </c>
      <c r="H352" s="244">
        <f>GLD!$AV371</f>
        <v>0</v>
      </c>
      <c r="I352" s="243" t="str">
        <f>IF($D352="Embordiary","GLD6",IF(ISNA(VLOOKUP(A352,'GLD分攤(Chad)'!$B$2:$E$572,3,0)),"",(VLOOKUP(A352,'GLD分攤(Chad)'!$B$9:$E$572,3,0))))</f>
        <v/>
      </c>
      <c r="J352" s="245">
        <f t="shared" si="149"/>
        <v>0</v>
      </c>
      <c r="K352" s="245">
        <f t="shared" si="150"/>
        <v>0</v>
      </c>
      <c r="L352" s="245">
        <f t="shared" si="148"/>
        <v>0</v>
      </c>
      <c r="M352" s="245">
        <f t="shared" si="151"/>
        <v>0</v>
      </c>
      <c r="N352" s="245">
        <f t="shared" si="152"/>
        <v>0</v>
      </c>
      <c r="O352" s="245">
        <f t="shared" si="143"/>
        <v>0</v>
      </c>
      <c r="P352" s="245">
        <f t="shared" si="153"/>
        <v>0</v>
      </c>
      <c r="Q352" s="245">
        <f t="shared" si="154"/>
        <v>0</v>
      </c>
      <c r="R352" s="245">
        <f t="shared" si="145"/>
        <v>0</v>
      </c>
      <c r="S352" s="245">
        <f t="shared" si="155"/>
        <v>0</v>
      </c>
      <c r="T352" s="245">
        <f t="shared" si="156"/>
        <v>0</v>
      </c>
      <c r="U352" s="245">
        <f t="shared" si="146"/>
        <v>0</v>
      </c>
      <c r="V352" s="245">
        <f t="shared" si="157"/>
        <v>0</v>
      </c>
      <c r="W352" s="245">
        <f t="shared" si="158"/>
        <v>0</v>
      </c>
      <c r="X352" s="245">
        <f t="shared" si="144"/>
        <v>0</v>
      </c>
      <c r="Y352" s="246">
        <f t="shared" si="147"/>
        <v>0</v>
      </c>
      <c r="Z352" s="305" t="str">
        <f t="shared" si="142"/>
        <v/>
      </c>
    </row>
    <row r="353" spans="1:26" ht="15.75" customHeight="1">
      <c r="A353" s="243">
        <f>GLD!B372</f>
        <v>0</v>
      </c>
      <c r="B353" s="418" t="str">
        <f>IF(OR(A353=0,LEFT(A353,2)="Mr",LEFT(A353,2)="Ms",LEFT(A353,3)="Sub",LEFT(A353,5)="Grand",RIGHT(A353,3)="by,"),"",IF(ISERROR(MATCH(A353,'Dept (不許動)'!$S:$S,0)),"NO",""))</f>
        <v/>
      </c>
      <c r="C353" s="243" t="str">
        <f>IF(A353=0,"",IF(ISNA(VLOOKUP(A353,'Dept (不許動)'!$S:$V,2,0)),"",VLOOKUP(A353,'Dept (不許動)'!$S:$V,2,0)))</f>
        <v/>
      </c>
      <c r="D353" s="243" t="str">
        <f>IF(A353=0,"",IF(ISNA(VLOOKUP(A353,'Dept (不許動)'!$S:$V,3,0)),"",VLOOKUP(A353,'Dept (不許動)'!$S:$V,3,0)))</f>
        <v/>
      </c>
      <c r="E353" s="243" t="str">
        <f>IF(A353=0,"",IF(ISNA(VLOOKUP(A353,'Dept (不許動)'!$S:$V,4,0)),"",VLOOKUP(A353,'Dept (不許動)'!$S:$V,4,0)))</f>
        <v/>
      </c>
      <c r="F353" s="244">
        <f>GLD!$BC372</f>
        <v>0</v>
      </c>
      <c r="G353" s="244">
        <f>GLD!$AT372</f>
        <v>0</v>
      </c>
      <c r="H353" s="244">
        <f>GLD!$AV372</f>
        <v>0</v>
      </c>
      <c r="I353" s="243" t="str">
        <f>IF($D353="Embordiary","GLD6",IF(ISNA(VLOOKUP(A353,'GLD分攤(Chad)'!$B$2:$E$572,3,0)),"",(VLOOKUP(A353,'GLD分攤(Chad)'!$B$9:$E$572,3,0))))</f>
        <v/>
      </c>
      <c r="J353" s="245">
        <f t="shared" si="149"/>
        <v>0</v>
      </c>
      <c r="K353" s="245">
        <f t="shared" si="150"/>
        <v>0</v>
      </c>
      <c r="L353" s="245">
        <f t="shared" si="148"/>
        <v>0</v>
      </c>
      <c r="M353" s="245">
        <f t="shared" si="151"/>
        <v>0</v>
      </c>
      <c r="N353" s="245">
        <f t="shared" si="152"/>
        <v>0</v>
      </c>
      <c r="O353" s="245">
        <f t="shared" si="143"/>
        <v>0</v>
      </c>
      <c r="P353" s="245">
        <f t="shared" si="153"/>
        <v>0</v>
      </c>
      <c r="Q353" s="245">
        <f t="shared" si="154"/>
        <v>0</v>
      </c>
      <c r="R353" s="245">
        <f t="shared" si="145"/>
        <v>0</v>
      </c>
      <c r="S353" s="245">
        <f t="shared" si="155"/>
        <v>0</v>
      </c>
      <c r="T353" s="245">
        <f t="shared" si="156"/>
        <v>0</v>
      </c>
      <c r="U353" s="245">
        <f t="shared" si="146"/>
        <v>0</v>
      </c>
      <c r="V353" s="245">
        <f t="shared" si="157"/>
        <v>0</v>
      </c>
      <c r="W353" s="245">
        <f t="shared" si="158"/>
        <v>0</v>
      </c>
      <c r="X353" s="245">
        <f t="shared" si="144"/>
        <v>0</v>
      </c>
      <c r="Y353" s="246">
        <f t="shared" si="147"/>
        <v>0</v>
      </c>
      <c r="Z353" s="305" t="str">
        <f t="shared" si="142"/>
        <v/>
      </c>
    </row>
    <row r="354" spans="1:26" ht="15.75" customHeight="1">
      <c r="A354" s="243">
        <f>GLD!B373</f>
        <v>0</v>
      </c>
      <c r="B354" s="418" t="str">
        <f>IF(OR(A354=0,LEFT(A354,2)="Mr",LEFT(A354,2)="Ms",LEFT(A354,3)="Sub",LEFT(A354,5)="Grand",RIGHT(A354,3)="by,"),"",IF(ISERROR(MATCH(A354,'Dept (不許動)'!$S:$S,0)),"NO",""))</f>
        <v/>
      </c>
      <c r="C354" s="243" t="str">
        <f>IF(A354=0,"",IF(ISNA(VLOOKUP(A354,'Dept (不許動)'!$S:$V,2,0)),"",VLOOKUP(A354,'Dept (不許動)'!$S:$V,2,0)))</f>
        <v/>
      </c>
      <c r="D354" s="243" t="str">
        <f>IF(A354=0,"",IF(ISNA(VLOOKUP(A354,'Dept (不許動)'!$S:$V,3,0)),"",VLOOKUP(A354,'Dept (不許動)'!$S:$V,3,0)))</f>
        <v/>
      </c>
      <c r="E354" s="243" t="str">
        <f>IF(A354=0,"",IF(ISNA(VLOOKUP(A354,'Dept (不許動)'!$S:$V,4,0)),"",VLOOKUP(A354,'Dept (不許動)'!$S:$V,4,0)))</f>
        <v/>
      </c>
      <c r="F354" s="244">
        <f>GLD!$BC373</f>
        <v>0</v>
      </c>
      <c r="G354" s="244">
        <f>GLD!$AT373</f>
        <v>0</v>
      </c>
      <c r="H354" s="244">
        <f>GLD!$AV373</f>
        <v>0</v>
      </c>
      <c r="I354" s="243" t="str">
        <f>IF($D354="Embordiary","GLD6",IF(ISNA(VLOOKUP(A354,'GLD分攤(Chad)'!$B$2:$E$572,3,0)),"",(VLOOKUP(A354,'GLD分攤(Chad)'!$B$9:$E$572,3,0))))</f>
        <v/>
      </c>
      <c r="J354" s="245">
        <f t="shared" si="149"/>
        <v>0</v>
      </c>
      <c r="K354" s="245">
        <f t="shared" si="150"/>
        <v>0</v>
      </c>
      <c r="L354" s="245">
        <f t="shared" si="148"/>
        <v>0</v>
      </c>
      <c r="M354" s="245">
        <f t="shared" si="151"/>
        <v>0</v>
      </c>
      <c r="N354" s="245">
        <f t="shared" si="152"/>
        <v>0</v>
      </c>
      <c r="O354" s="245">
        <f t="shared" si="143"/>
        <v>0</v>
      </c>
      <c r="P354" s="245">
        <f t="shared" si="153"/>
        <v>0</v>
      </c>
      <c r="Q354" s="245">
        <f t="shared" si="154"/>
        <v>0</v>
      </c>
      <c r="R354" s="245">
        <f t="shared" si="145"/>
        <v>0</v>
      </c>
      <c r="S354" s="245">
        <f t="shared" si="155"/>
        <v>0</v>
      </c>
      <c r="T354" s="245">
        <f t="shared" si="156"/>
        <v>0</v>
      </c>
      <c r="U354" s="245">
        <f t="shared" si="146"/>
        <v>0</v>
      </c>
      <c r="V354" s="245">
        <f t="shared" si="157"/>
        <v>0</v>
      </c>
      <c r="W354" s="245">
        <f t="shared" si="158"/>
        <v>0</v>
      </c>
      <c r="X354" s="245">
        <f t="shared" si="144"/>
        <v>0</v>
      </c>
      <c r="Y354" s="246">
        <f t="shared" si="147"/>
        <v>0</v>
      </c>
      <c r="Z354" s="305" t="str">
        <f t="shared" si="142"/>
        <v/>
      </c>
    </row>
    <row r="355" spans="1:26" ht="15.75" customHeight="1">
      <c r="A355" s="243">
        <f>GLD!B374</f>
        <v>0</v>
      </c>
      <c r="B355" s="418" t="str">
        <f>IF(OR(A355=0,LEFT(A355,2)="Mr",LEFT(A355,2)="Ms",LEFT(A355,3)="Sub",LEFT(A355,5)="Grand",RIGHT(A355,3)="by,"),"",IF(ISERROR(MATCH(A355,'Dept (不許動)'!$S:$S,0)),"NO",""))</f>
        <v/>
      </c>
      <c r="C355" s="243" t="str">
        <f>IF(A355=0,"",IF(ISNA(VLOOKUP(A355,'Dept (不許動)'!$S:$V,2,0)),"",VLOOKUP(A355,'Dept (不許動)'!$S:$V,2,0)))</f>
        <v/>
      </c>
      <c r="D355" s="243" t="str">
        <f>IF(A355=0,"",IF(ISNA(VLOOKUP(A355,'Dept (不許動)'!$S:$V,3,0)),"",VLOOKUP(A355,'Dept (不許動)'!$S:$V,3,0)))</f>
        <v/>
      </c>
      <c r="E355" s="243" t="str">
        <f>IF(A355=0,"",IF(ISNA(VLOOKUP(A355,'Dept (不許動)'!$S:$V,4,0)),"",VLOOKUP(A355,'Dept (不許動)'!$S:$V,4,0)))</f>
        <v/>
      </c>
      <c r="F355" s="244">
        <f>GLD!$BC374</f>
        <v>0</v>
      </c>
      <c r="G355" s="244">
        <f>GLD!$AT374</f>
        <v>0</v>
      </c>
      <c r="H355" s="244">
        <f>GLD!$AV374</f>
        <v>0</v>
      </c>
      <c r="I355" s="243" t="str">
        <f>IF($D355="Embordiary","GLD6",IF(ISNA(VLOOKUP(A355,'GLD分攤(Chad)'!$B$2:$E$572,3,0)),"",(VLOOKUP(A355,'GLD分攤(Chad)'!$B$9:$E$572,3,0))))</f>
        <v/>
      </c>
      <c r="J355" s="245">
        <f t="shared" si="149"/>
        <v>0</v>
      </c>
      <c r="K355" s="245">
        <f t="shared" si="150"/>
        <v>0</v>
      </c>
      <c r="L355" s="245">
        <f t="shared" si="148"/>
        <v>0</v>
      </c>
      <c r="M355" s="245">
        <f t="shared" si="151"/>
        <v>0</v>
      </c>
      <c r="N355" s="245">
        <f t="shared" si="152"/>
        <v>0</v>
      </c>
      <c r="O355" s="245">
        <f t="shared" si="143"/>
        <v>0</v>
      </c>
      <c r="P355" s="245">
        <f t="shared" si="153"/>
        <v>0</v>
      </c>
      <c r="Q355" s="245">
        <f t="shared" si="154"/>
        <v>0</v>
      </c>
      <c r="R355" s="245">
        <f t="shared" si="145"/>
        <v>0</v>
      </c>
      <c r="S355" s="245">
        <f t="shared" si="155"/>
        <v>0</v>
      </c>
      <c r="T355" s="245">
        <f t="shared" si="156"/>
        <v>0</v>
      </c>
      <c r="U355" s="245">
        <f t="shared" si="146"/>
        <v>0</v>
      </c>
      <c r="V355" s="245">
        <f t="shared" si="157"/>
        <v>0</v>
      </c>
      <c r="W355" s="245">
        <f t="shared" si="158"/>
        <v>0</v>
      </c>
      <c r="X355" s="245">
        <f t="shared" si="144"/>
        <v>0</v>
      </c>
      <c r="Y355" s="246">
        <f t="shared" si="147"/>
        <v>0</v>
      </c>
      <c r="Z355" s="305" t="str">
        <f t="shared" si="142"/>
        <v/>
      </c>
    </row>
    <row r="356" spans="1:26" ht="15.75" customHeight="1">
      <c r="A356" s="243">
        <f>GLD!B375</f>
        <v>0</v>
      </c>
      <c r="B356" s="418" t="str">
        <f>IF(OR(A356=0,LEFT(A356,2)="Mr",LEFT(A356,2)="Ms",LEFT(A356,3)="Sub",LEFT(A356,5)="Grand",RIGHT(A356,3)="by,"),"",IF(ISERROR(MATCH(A356,'Dept (不許動)'!$S:$S,0)),"NO",""))</f>
        <v/>
      </c>
      <c r="C356" s="243" t="str">
        <f>IF(A356=0,"",IF(ISNA(VLOOKUP(A356,'Dept (不許動)'!$S:$V,2,0)),"",VLOOKUP(A356,'Dept (不許動)'!$S:$V,2,0)))</f>
        <v/>
      </c>
      <c r="D356" s="243" t="str">
        <f>IF(A356=0,"",IF(ISNA(VLOOKUP(A356,'Dept (不許動)'!$S:$V,3,0)),"",VLOOKUP(A356,'Dept (不許動)'!$S:$V,3,0)))</f>
        <v/>
      </c>
      <c r="E356" s="243" t="str">
        <f>IF(A356=0,"",IF(ISNA(VLOOKUP(A356,'Dept (不許動)'!$S:$V,4,0)),"",VLOOKUP(A356,'Dept (不許動)'!$S:$V,4,0)))</f>
        <v/>
      </c>
      <c r="F356" s="244">
        <f>GLD!$BC375</f>
        <v>0</v>
      </c>
      <c r="G356" s="244">
        <f>GLD!$AT375</f>
        <v>0</v>
      </c>
      <c r="H356" s="244">
        <f>GLD!$AV375</f>
        <v>0</v>
      </c>
      <c r="I356" s="243" t="str">
        <f>IF($D356="Embordiary","GLD6",IF(ISNA(VLOOKUP(A356,'GLD分攤(Chad)'!$B$2:$E$572,3,0)),"",(VLOOKUP(A356,'GLD分攤(Chad)'!$B$9:$E$572,3,0))))</f>
        <v/>
      </c>
      <c r="J356" s="245">
        <f t="shared" si="149"/>
        <v>0</v>
      </c>
      <c r="K356" s="245">
        <f t="shared" si="150"/>
        <v>0</v>
      </c>
      <c r="L356" s="245">
        <f t="shared" si="148"/>
        <v>0</v>
      </c>
      <c r="M356" s="245">
        <f t="shared" si="151"/>
        <v>0</v>
      </c>
      <c r="N356" s="245">
        <f t="shared" si="152"/>
        <v>0</v>
      </c>
      <c r="O356" s="245">
        <f t="shared" si="143"/>
        <v>0</v>
      </c>
      <c r="P356" s="245">
        <f t="shared" si="153"/>
        <v>0</v>
      </c>
      <c r="Q356" s="245">
        <f t="shared" si="154"/>
        <v>0</v>
      </c>
      <c r="R356" s="245">
        <f t="shared" si="145"/>
        <v>0</v>
      </c>
      <c r="S356" s="245">
        <f t="shared" si="155"/>
        <v>0</v>
      </c>
      <c r="T356" s="245">
        <f t="shared" si="156"/>
        <v>0</v>
      </c>
      <c r="U356" s="245">
        <f t="shared" si="146"/>
        <v>0</v>
      </c>
      <c r="V356" s="245">
        <f t="shared" si="157"/>
        <v>0</v>
      </c>
      <c r="W356" s="245">
        <f t="shared" si="158"/>
        <v>0</v>
      </c>
      <c r="X356" s="245">
        <f t="shared" si="144"/>
        <v>0</v>
      </c>
      <c r="Y356" s="246">
        <f t="shared" si="147"/>
        <v>0</v>
      </c>
      <c r="Z356" s="305" t="str">
        <f t="shared" si="142"/>
        <v/>
      </c>
    </row>
    <row r="357" spans="1:26" ht="15.75" customHeight="1">
      <c r="A357" s="243">
        <f>GLD!B376</f>
        <v>0</v>
      </c>
      <c r="B357" s="418" t="str">
        <f>IF(OR(A357=0,LEFT(A357,2)="Mr",LEFT(A357,2)="Ms",LEFT(A357,3)="Sub",LEFT(A357,5)="Grand",RIGHT(A357,3)="by,"),"",IF(ISERROR(MATCH(A357,'Dept (不許動)'!$S:$S,0)),"NO",""))</f>
        <v/>
      </c>
      <c r="C357" s="243" t="str">
        <f>IF(A357=0,"",IF(ISNA(VLOOKUP(A357,'Dept (不許動)'!$S:$V,2,0)),"",VLOOKUP(A357,'Dept (不許動)'!$S:$V,2,0)))</f>
        <v/>
      </c>
      <c r="D357" s="243" t="str">
        <f>IF(A357=0,"",IF(ISNA(VLOOKUP(A357,'Dept (不許動)'!$S:$V,3,0)),"",VLOOKUP(A357,'Dept (不許動)'!$S:$V,3,0)))</f>
        <v/>
      </c>
      <c r="E357" s="243" t="str">
        <f>IF(A357=0,"",IF(ISNA(VLOOKUP(A357,'Dept (不許動)'!$S:$V,4,0)),"",VLOOKUP(A357,'Dept (不許動)'!$S:$V,4,0)))</f>
        <v/>
      </c>
      <c r="F357" s="244">
        <f>GLD!$BC376</f>
        <v>0</v>
      </c>
      <c r="G357" s="244">
        <f>GLD!$AT376</f>
        <v>0</v>
      </c>
      <c r="H357" s="244">
        <f>GLD!$AV376</f>
        <v>0</v>
      </c>
      <c r="I357" s="243" t="str">
        <f>IF($D357="Embordiary","GLD6",IF(ISNA(VLOOKUP(A357,'GLD分攤(Chad)'!$B$2:$E$572,3,0)),"",(VLOOKUP(A357,'GLD分攤(Chad)'!$B$9:$E$572,3,0))))</f>
        <v/>
      </c>
      <c r="J357" s="245">
        <f t="shared" si="149"/>
        <v>0</v>
      </c>
      <c r="K357" s="245">
        <f t="shared" si="150"/>
        <v>0</v>
      </c>
      <c r="L357" s="245">
        <f t="shared" si="148"/>
        <v>0</v>
      </c>
      <c r="M357" s="245">
        <f t="shared" si="151"/>
        <v>0</v>
      </c>
      <c r="N357" s="245">
        <f t="shared" si="152"/>
        <v>0</v>
      </c>
      <c r="O357" s="245">
        <f t="shared" si="143"/>
        <v>0</v>
      </c>
      <c r="P357" s="245">
        <f t="shared" si="153"/>
        <v>0</v>
      </c>
      <c r="Q357" s="245">
        <f t="shared" si="154"/>
        <v>0</v>
      </c>
      <c r="R357" s="245">
        <f t="shared" si="145"/>
        <v>0</v>
      </c>
      <c r="S357" s="245">
        <f t="shared" si="155"/>
        <v>0</v>
      </c>
      <c r="T357" s="245">
        <f t="shared" si="156"/>
        <v>0</v>
      </c>
      <c r="U357" s="245">
        <f t="shared" si="146"/>
        <v>0</v>
      </c>
      <c r="V357" s="245">
        <f t="shared" si="157"/>
        <v>0</v>
      </c>
      <c r="W357" s="245">
        <f t="shared" si="158"/>
        <v>0</v>
      </c>
      <c r="X357" s="245">
        <f t="shared" si="144"/>
        <v>0</v>
      </c>
      <c r="Y357" s="246">
        <f t="shared" si="147"/>
        <v>0</v>
      </c>
      <c r="Z357" s="305" t="str">
        <f t="shared" si="142"/>
        <v/>
      </c>
    </row>
    <row r="358" spans="1:26" ht="15.75" customHeight="1">
      <c r="A358" s="243">
        <f>GLD!B377</f>
        <v>0</v>
      </c>
      <c r="B358" s="418" t="str">
        <f>IF(OR(A358=0,LEFT(A358,2)="Mr",LEFT(A358,2)="Ms",LEFT(A358,3)="Sub",LEFT(A358,5)="Grand",RIGHT(A358,3)="by,"),"",IF(ISERROR(MATCH(A358,'Dept (不許動)'!$S:$S,0)),"NO",""))</f>
        <v/>
      </c>
      <c r="C358" s="243" t="str">
        <f>IF(A358=0,"",IF(ISNA(VLOOKUP(A358,'Dept (不許動)'!$S:$V,2,0)),"",VLOOKUP(A358,'Dept (不許動)'!$S:$V,2,0)))</f>
        <v/>
      </c>
      <c r="D358" s="243" t="str">
        <f>IF(A358=0,"",IF(ISNA(VLOOKUP(A358,'Dept (不許動)'!$S:$V,3,0)),"",VLOOKUP(A358,'Dept (不許動)'!$S:$V,3,0)))</f>
        <v/>
      </c>
      <c r="E358" s="243" t="str">
        <f>IF(A358=0,"",IF(ISNA(VLOOKUP(A358,'Dept (不許動)'!$S:$V,4,0)),"",VLOOKUP(A358,'Dept (不許動)'!$S:$V,4,0)))</f>
        <v/>
      </c>
      <c r="F358" s="244">
        <f>GLD!$BC377</f>
        <v>0</v>
      </c>
      <c r="G358" s="244">
        <f>GLD!$AT377</f>
        <v>0</v>
      </c>
      <c r="H358" s="244">
        <f>GLD!$AV377</f>
        <v>0</v>
      </c>
      <c r="I358" s="243" t="str">
        <f>IF($D358="Embordiary","GLD6",IF(ISNA(VLOOKUP(A358,'GLD分攤(Chad)'!$B$2:$E$572,3,0)),"",(VLOOKUP(A358,'GLD分攤(Chad)'!$B$9:$E$572,3,0))))</f>
        <v/>
      </c>
      <c r="J358" s="245">
        <f t="shared" si="149"/>
        <v>0</v>
      </c>
      <c r="K358" s="245">
        <f t="shared" si="150"/>
        <v>0</v>
      </c>
      <c r="L358" s="245">
        <f t="shared" si="148"/>
        <v>0</v>
      </c>
      <c r="M358" s="245">
        <f t="shared" si="151"/>
        <v>0</v>
      </c>
      <c r="N358" s="245">
        <f t="shared" si="152"/>
        <v>0</v>
      </c>
      <c r="O358" s="245">
        <f t="shared" si="143"/>
        <v>0</v>
      </c>
      <c r="P358" s="245">
        <f t="shared" si="153"/>
        <v>0</v>
      </c>
      <c r="Q358" s="245">
        <f t="shared" si="154"/>
        <v>0</v>
      </c>
      <c r="R358" s="245">
        <f t="shared" si="145"/>
        <v>0</v>
      </c>
      <c r="S358" s="245">
        <f t="shared" si="155"/>
        <v>0</v>
      </c>
      <c r="T358" s="245">
        <f t="shared" si="156"/>
        <v>0</v>
      </c>
      <c r="U358" s="245">
        <f t="shared" si="146"/>
        <v>0</v>
      </c>
      <c r="V358" s="245">
        <f t="shared" si="157"/>
        <v>0</v>
      </c>
      <c r="W358" s="245">
        <f t="shared" si="158"/>
        <v>0</v>
      </c>
      <c r="X358" s="245">
        <f t="shared" si="144"/>
        <v>0</v>
      </c>
      <c r="Y358" s="246">
        <f t="shared" si="147"/>
        <v>0</v>
      </c>
      <c r="Z358" s="305" t="str">
        <f t="shared" si="142"/>
        <v/>
      </c>
    </row>
    <row r="359" spans="1:26" ht="15.75" customHeight="1">
      <c r="A359" s="243">
        <f>GLD!B378</f>
        <v>0</v>
      </c>
      <c r="B359" s="418" t="str">
        <f>IF(OR(A359=0,LEFT(A359,2)="Mr",LEFT(A359,2)="Ms",LEFT(A359,3)="Sub",LEFT(A359,5)="Grand",RIGHT(A359,3)="by,"),"",IF(ISERROR(MATCH(A359,'Dept (不許動)'!$S:$S,0)),"NO",""))</f>
        <v/>
      </c>
      <c r="C359" s="243" t="str">
        <f>IF(A359=0,"",IF(ISNA(VLOOKUP(A359,'Dept (不許動)'!$S:$V,2,0)),"",VLOOKUP(A359,'Dept (不許動)'!$S:$V,2,0)))</f>
        <v/>
      </c>
      <c r="D359" s="243" t="str">
        <f>IF(A359=0,"",IF(ISNA(VLOOKUP(A359,'Dept (不許動)'!$S:$V,3,0)),"",VLOOKUP(A359,'Dept (不許動)'!$S:$V,3,0)))</f>
        <v/>
      </c>
      <c r="E359" s="243" t="str">
        <f>IF(A359=0,"",IF(ISNA(VLOOKUP(A359,'Dept (不許動)'!$S:$V,4,0)),"",VLOOKUP(A359,'Dept (不許動)'!$S:$V,4,0)))</f>
        <v/>
      </c>
      <c r="F359" s="244">
        <f>GLD!$BC378</f>
        <v>0</v>
      </c>
      <c r="G359" s="244">
        <f>GLD!$AT378</f>
        <v>0</v>
      </c>
      <c r="H359" s="244">
        <f>GLD!$AV378</f>
        <v>0</v>
      </c>
      <c r="I359" s="243" t="str">
        <f>IF($D359="Embordiary","GLD6",IF(ISNA(VLOOKUP(A359,'GLD分攤(Chad)'!$B$2:$E$572,3,0)),"",(VLOOKUP(A359,'GLD分攤(Chad)'!$B$9:$E$572,3,0))))</f>
        <v/>
      </c>
      <c r="J359" s="245">
        <f t="shared" si="149"/>
        <v>0</v>
      </c>
      <c r="K359" s="245">
        <f t="shared" si="150"/>
        <v>0</v>
      </c>
      <c r="L359" s="245">
        <f t="shared" si="148"/>
        <v>0</v>
      </c>
      <c r="M359" s="245">
        <f t="shared" si="151"/>
        <v>0</v>
      </c>
      <c r="N359" s="245">
        <f t="shared" si="152"/>
        <v>0</v>
      </c>
      <c r="O359" s="245">
        <f t="shared" si="143"/>
        <v>0</v>
      </c>
      <c r="P359" s="245">
        <f t="shared" si="153"/>
        <v>0</v>
      </c>
      <c r="Q359" s="245">
        <f t="shared" si="154"/>
        <v>0</v>
      </c>
      <c r="R359" s="245">
        <f t="shared" si="145"/>
        <v>0</v>
      </c>
      <c r="S359" s="245">
        <f t="shared" si="155"/>
        <v>0</v>
      </c>
      <c r="T359" s="245">
        <f t="shared" si="156"/>
        <v>0</v>
      </c>
      <c r="U359" s="245">
        <f t="shared" si="146"/>
        <v>0</v>
      </c>
      <c r="V359" s="245">
        <f t="shared" si="157"/>
        <v>0</v>
      </c>
      <c r="W359" s="245">
        <f t="shared" si="158"/>
        <v>0</v>
      </c>
      <c r="X359" s="245">
        <f t="shared" si="144"/>
        <v>0</v>
      </c>
      <c r="Y359" s="246">
        <f t="shared" si="147"/>
        <v>0</v>
      </c>
      <c r="Z359" s="305" t="str">
        <f t="shared" si="142"/>
        <v/>
      </c>
    </row>
    <row r="360" spans="1:26" ht="15.75" customHeight="1">
      <c r="A360" s="243">
        <f>GLD!B379</f>
        <v>0</v>
      </c>
      <c r="B360" s="418" t="str">
        <f>IF(OR(A360=0,LEFT(A360,2)="Mr",LEFT(A360,2)="Ms",LEFT(A360,3)="Sub",LEFT(A360,5)="Grand",RIGHT(A360,3)="by,"),"",IF(ISERROR(MATCH(A360,'Dept (不許動)'!$S:$S,0)),"NO",""))</f>
        <v/>
      </c>
      <c r="C360" s="243" t="str">
        <f>IF(A360=0,"",IF(ISNA(VLOOKUP(A360,'Dept (不許動)'!$S:$V,2,0)),"",VLOOKUP(A360,'Dept (不許動)'!$S:$V,2,0)))</f>
        <v/>
      </c>
      <c r="D360" s="243" t="str">
        <f>IF(A360=0,"",IF(ISNA(VLOOKUP(A360,'Dept (不許動)'!$S:$V,3,0)),"",VLOOKUP(A360,'Dept (不許動)'!$S:$V,3,0)))</f>
        <v/>
      </c>
      <c r="E360" s="243" t="str">
        <f>IF(A360=0,"",IF(ISNA(VLOOKUP(A360,'Dept (不許動)'!$S:$V,4,0)),"",VLOOKUP(A360,'Dept (不許動)'!$S:$V,4,0)))</f>
        <v/>
      </c>
      <c r="F360" s="244">
        <f>GLD!$BC379</f>
        <v>0</v>
      </c>
      <c r="G360" s="244">
        <f>GLD!$AT379</f>
        <v>0</v>
      </c>
      <c r="H360" s="244">
        <f>GLD!$AV379</f>
        <v>0</v>
      </c>
      <c r="I360" s="243" t="str">
        <f>IF($D360="Embordiary","GLD6",IF(ISNA(VLOOKUP(A360,'GLD分攤(Chad)'!$B$2:$E$572,3,0)),"",(VLOOKUP(A360,'GLD分攤(Chad)'!$B$9:$E$572,3,0))))</f>
        <v/>
      </c>
      <c r="J360" s="245">
        <f t="shared" ref="J360:J387" si="159">IF(E360="HL",0,IF($I360="GLD1+2+3+5+6",$F360*$J$1/SUM($J$1:$V$1),IF($I360="GLD1+2+3",$F360*$J$1/SUM($J$1:$P$1),IF($I360="GLD1+2",$F360*$J$1/SUM($J$1:$M$1),IF($I360="GLD1",$F360,0)))))</f>
        <v>0</v>
      </c>
      <c r="K360" s="245">
        <f t="shared" ref="K360:K387" si="160">IF(E360="HL",IF($I360="GLD1+2+3+5+6",$F360*$J$1/SUM($J$1:$V$1),IF($I360="GLD1+2+3",$F360*$J$1/SUM($J$1:$P$1),IF($I360="GLD1+2",$F360*$J$1/SUM($J$1:$M$1),IF($I360="GLD1",$F360,0)))),0)</f>
        <v>0</v>
      </c>
      <c r="L360" s="245">
        <f t="shared" ref="L360:L386" si="161">IF($I360="GLD1+2+3+5+6",SUM($G360:$H360)*$J$1/SUM($J$1:$V$1),IF($I360="GLD1+2+3",SUM($G360:$H360)*$J$1/SUM($J$1:$P$1),IF($I360="GLD1+2+3",SUM($G360:$H360)*$J$1/SUM($J$1:$P$1),IF($I360="GLD1+2",SUM($G360:$H360)*$J$1/SUM($J$1:$M$1),IF($I360="GLD1",SUM($G360:$H360),0)))))</f>
        <v>0</v>
      </c>
      <c r="M360" s="245">
        <f t="shared" ref="M360:M387" si="162">IF(E360="HL",0,IF($I360="GLD1+2+3+5+6",$F360*$M$1/SUM($J$1:$V$1),IF($I360="GLD1+2+3",$F360*$M$1/SUM($J$1:$P$1),IF($I360="GLD1+2",$F360*$M$1/SUM($J$1:$M$1),IF($I360="GLD2",$F360,0)))))</f>
        <v>0</v>
      </c>
      <c r="N360" s="245">
        <f t="shared" ref="N360:N387" si="163">IF(E360="HL",IF($I360="GLD1+2+3+5+6",$F360*$M$1/SUM($J$1:$V$1),IF($I360="GLD1+2+3",$F360*$M$1/SUM($J$1:$P$1),IF($I360="GLD1+2",$F360*$M$1/SUM($J$1:$M$1),IF($I360="GLD2",$F360,0)))),0)</f>
        <v>0</v>
      </c>
      <c r="O360" s="245">
        <f t="shared" ref="O360:O386" si="164">IF($I360="GLD1+2+3+5+6",SUM($G360:$H360)*$M$1/SUM($J$1:$V$1),IF($I360="GLD1+2+3",SUM($G360:$H360)*$M$1/SUM($J$1:$P$1),IF($I360="GLD1+2+3",SUM($G360:$H360)*$M$1/SUM($J$1:$P$1),IF($I360="GLD1+2",SUM($G360:$H360)*$M$1/SUM($J$1:$M$1),IF($I360="GLD2",SUM($G360:$H360),0)))))</f>
        <v>0</v>
      </c>
      <c r="P360" s="245">
        <f t="shared" ref="P360:P387" si="165">IF(E360="HL",0,IF($I360="GLD1+2+3+5+6",$F360*$P$1/SUM($J$1:$V$1),IF($I360="GLD3+5",$F360*$P$1/SUM($P$1:$S$1),IF($I360="GLD1+2",0,IF($I360="GLD3",$F360,0)))))</f>
        <v>0</v>
      </c>
      <c r="Q360" s="245">
        <f t="shared" ref="Q360:Q387" si="166">IF(E360="HL",IF($I360="GLD1+2+3+5+6",$F360*$P$1/SUM($J$1:$V$1),IF($I360="GLD3+5",$F360*$P$1/SUM($P$1:$S$1),IF($I360="GLD1+2",0,IF($I360="GLD3",$F360,0)))),0)</f>
        <v>0</v>
      </c>
      <c r="R360" s="245">
        <f t="shared" ref="R360:R387" si="167">IF($I360="GLD1+2+3+5+6",SUM($G360:$H360)*$P$1/SUM($J$1:$V$1),IF($I360="GLD3+5",SUM($G360:$H360)*$P$1/SUM($P$1:$S$1),IF($I360="GLD1+2",0,IF($I360="GLD3",SUM($G360:$H360),0))))</f>
        <v>0</v>
      </c>
      <c r="S360" s="245">
        <f t="shared" ref="S360:S387" si="168">IF(E360="HL",0,IF($I360="GLD1+2+3+5+6",$F360*$S$1/SUM($J$1:$V$1),IF($I360="GLD3+5",$F360*$S$1/SUM($P$1:$S$1),IF($I360="GLD5",$F360,0))))</f>
        <v>0</v>
      </c>
      <c r="T360" s="245">
        <f t="shared" ref="T360:T387" si="169">IF(E360="HL",IF($I360="GLD1+2+3+5+6",$F360*$S$1/SUM($J$1:$V$1),IF($I360="GLD3+5",$F360*$S$1/SUM($P$1:$S$1),IF($I360="GLD5",$F360,0))),0)</f>
        <v>0</v>
      </c>
      <c r="U360" s="245">
        <f t="shared" ref="U360:U387" si="170">IF($I360="GLD1+2+3+5+6",SUM($G360:$H360)*$S$1/SUM($J$1:$V$1),IF($I360="GLD3+5",SUM($G360:$H360)*$S$1/SUM($P$1:$S$1),IF($I360="GLD5",SUM($G360:$H360),0)))</f>
        <v>0</v>
      </c>
      <c r="V360" s="245">
        <f t="shared" ref="V360:V387" si="171">IF(E360="HL",0,IF($I360="GLD1+2+3+5+6",$F360*$V$1/SUM($J$1:$V$1),IF($I360="GLD6",$F360,0)))</f>
        <v>0</v>
      </c>
      <c r="W360" s="245">
        <f t="shared" ref="W360:W387" si="172">IF(E360="HL",IF($I360="GLD1+2+3+5+6",$F360*$V$1/SUM($J$1:$V$1),IF($I360="GLD6",$F360,0)),0)</f>
        <v>0</v>
      </c>
      <c r="X360" s="245">
        <f t="shared" ref="X360:X386" si="173">IF($I360="GLD1+2+3+5+6",SUM($G360:$H360)*$V$1/SUM($J$1:$V$1),IF($I360="GLD6",SUM($G360:$H360),0))</f>
        <v>0</v>
      </c>
      <c r="Y360" s="246">
        <f t="shared" si="147"/>
        <v>0</v>
      </c>
      <c r="Z360" s="305" t="str">
        <f t="shared" si="142"/>
        <v/>
      </c>
    </row>
    <row r="361" spans="1:26" ht="15.75" customHeight="1">
      <c r="A361" s="243">
        <f>GLD!B380</f>
        <v>0</v>
      </c>
      <c r="B361" s="418" t="str">
        <f>IF(OR(A361=0,LEFT(A361,2)="Mr",LEFT(A361,2)="Ms",LEFT(A361,3)="Sub",LEFT(A361,5)="Grand",RIGHT(A361,3)="by,"),"",IF(ISERROR(MATCH(A361,'Dept (不許動)'!$S:$S,0)),"NO",""))</f>
        <v/>
      </c>
      <c r="C361" s="243" t="str">
        <f>IF(A361=0,"",IF(ISNA(VLOOKUP(A361,'Dept (不許動)'!$S:$V,2,0)),"",VLOOKUP(A361,'Dept (不許動)'!$S:$V,2,0)))</f>
        <v/>
      </c>
      <c r="D361" s="243" t="str">
        <f>IF(A361=0,"",IF(ISNA(VLOOKUP(A361,'Dept (不許動)'!$S:$V,3,0)),"",VLOOKUP(A361,'Dept (不許動)'!$S:$V,3,0)))</f>
        <v/>
      </c>
      <c r="E361" s="243" t="str">
        <f>IF(A361=0,"",IF(ISNA(VLOOKUP(A361,'Dept (不許動)'!$S:$V,4,0)),"",VLOOKUP(A361,'Dept (不許動)'!$S:$V,4,0)))</f>
        <v/>
      </c>
      <c r="F361" s="244">
        <f>GLD!$BC380</f>
        <v>0</v>
      </c>
      <c r="G361" s="244">
        <f>GLD!$AT380</f>
        <v>0</v>
      </c>
      <c r="H361" s="244">
        <f>GLD!$AV380</f>
        <v>0</v>
      </c>
      <c r="I361" s="243" t="str">
        <f>IF($D361="Embordiary","GLD6",IF(ISNA(VLOOKUP(A361,'GLD分攤(Chad)'!$B$2:$E$572,3,0)),"",(VLOOKUP(A361,'GLD分攤(Chad)'!$B$9:$E$572,3,0))))</f>
        <v/>
      </c>
      <c r="J361" s="245">
        <f t="shared" si="159"/>
        <v>0</v>
      </c>
      <c r="K361" s="245">
        <f t="shared" si="160"/>
        <v>0</v>
      </c>
      <c r="L361" s="245">
        <f t="shared" si="161"/>
        <v>0</v>
      </c>
      <c r="M361" s="245">
        <f t="shared" si="162"/>
        <v>0</v>
      </c>
      <c r="N361" s="245">
        <f t="shared" si="163"/>
        <v>0</v>
      </c>
      <c r="O361" s="245">
        <f t="shared" si="164"/>
        <v>0</v>
      </c>
      <c r="P361" s="245">
        <f t="shared" si="165"/>
        <v>0</v>
      </c>
      <c r="Q361" s="245">
        <f t="shared" si="166"/>
        <v>0</v>
      </c>
      <c r="R361" s="245">
        <f t="shared" si="167"/>
        <v>0</v>
      </c>
      <c r="S361" s="245">
        <f t="shared" si="168"/>
        <v>0</v>
      </c>
      <c r="T361" s="245">
        <f t="shared" si="169"/>
        <v>0</v>
      </c>
      <c r="U361" s="245">
        <f t="shared" si="170"/>
        <v>0</v>
      </c>
      <c r="V361" s="245">
        <f t="shared" si="171"/>
        <v>0</v>
      </c>
      <c r="W361" s="245">
        <f t="shared" si="172"/>
        <v>0</v>
      </c>
      <c r="X361" s="245">
        <f t="shared" si="173"/>
        <v>0</v>
      </c>
      <c r="Y361" s="246">
        <f t="shared" si="147"/>
        <v>0</v>
      </c>
      <c r="Z361" s="305" t="str">
        <f t="shared" si="142"/>
        <v/>
      </c>
    </row>
    <row r="362" spans="1:26" ht="15.75" customHeight="1">
      <c r="A362" s="243">
        <f>GLD!B381</f>
        <v>0</v>
      </c>
      <c r="B362" s="418" t="str">
        <f>IF(OR(A362=0,LEFT(A362,2)="Mr",LEFT(A362,2)="Ms",LEFT(A362,3)="Sub",LEFT(A362,5)="Grand",RIGHT(A362,3)="by,"),"",IF(ISERROR(MATCH(A362,'Dept (不許動)'!$S:$S,0)),"NO",""))</f>
        <v/>
      </c>
      <c r="C362" s="243" t="str">
        <f>IF(A362=0,"",IF(ISNA(VLOOKUP(A362,'Dept (不許動)'!$S:$V,2,0)),"",VLOOKUP(A362,'Dept (不許動)'!$S:$V,2,0)))</f>
        <v/>
      </c>
      <c r="D362" s="243" t="str">
        <f>IF(A362=0,"",IF(ISNA(VLOOKUP(A362,'Dept (不許動)'!$S:$V,3,0)),"",VLOOKUP(A362,'Dept (不許動)'!$S:$V,3,0)))</f>
        <v/>
      </c>
      <c r="E362" s="243" t="str">
        <f>IF(A362=0,"",IF(ISNA(VLOOKUP(A362,'Dept (不許動)'!$S:$V,4,0)),"",VLOOKUP(A362,'Dept (不許動)'!$S:$V,4,0)))</f>
        <v/>
      </c>
      <c r="F362" s="244">
        <f>GLD!$BC381</f>
        <v>0</v>
      </c>
      <c r="G362" s="244">
        <f>GLD!$AT381</f>
        <v>0</v>
      </c>
      <c r="H362" s="244">
        <f>GLD!$AV381</f>
        <v>0</v>
      </c>
      <c r="I362" s="243" t="str">
        <f>IF($D362="Embordiary","GLD6",IF(ISNA(VLOOKUP(A362,'GLD分攤(Chad)'!$B$2:$E$572,3,0)),"",(VLOOKUP(A362,'GLD分攤(Chad)'!$B$9:$E$572,3,0))))</f>
        <v/>
      </c>
      <c r="J362" s="245">
        <f t="shared" si="159"/>
        <v>0</v>
      </c>
      <c r="K362" s="245">
        <f t="shared" si="160"/>
        <v>0</v>
      </c>
      <c r="L362" s="245">
        <f t="shared" si="161"/>
        <v>0</v>
      </c>
      <c r="M362" s="245">
        <f t="shared" si="162"/>
        <v>0</v>
      </c>
      <c r="N362" s="245">
        <f t="shared" si="163"/>
        <v>0</v>
      </c>
      <c r="O362" s="245">
        <f t="shared" si="164"/>
        <v>0</v>
      </c>
      <c r="P362" s="245">
        <f t="shared" si="165"/>
        <v>0</v>
      </c>
      <c r="Q362" s="245">
        <f t="shared" si="166"/>
        <v>0</v>
      </c>
      <c r="R362" s="245">
        <f t="shared" si="167"/>
        <v>0</v>
      </c>
      <c r="S362" s="245">
        <f t="shared" si="168"/>
        <v>0</v>
      </c>
      <c r="T362" s="245">
        <f t="shared" si="169"/>
        <v>0</v>
      </c>
      <c r="U362" s="245">
        <f t="shared" si="170"/>
        <v>0</v>
      </c>
      <c r="V362" s="245">
        <f t="shared" si="171"/>
        <v>0</v>
      </c>
      <c r="W362" s="245">
        <f t="shared" si="172"/>
        <v>0</v>
      </c>
      <c r="X362" s="245">
        <f t="shared" si="173"/>
        <v>0</v>
      </c>
      <c r="Y362" s="246">
        <f t="shared" si="147"/>
        <v>0</v>
      </c>
      <c r="Z362" s="305" t="str">
        <f t="shared" si="142"/>
        <v/>
      </c>
    </row>
    <row r="363" spans="1:26" ht="15.75" customHeight="1">
      <c r="A363" s="243">
        <f>GLD!B382</f>
        <v>0</v>
      </c>
      <c r="B363" s="418" t="str">
        <f>IF(OR(A363=0,LEFT(A363,2)="Mr",LEFT(A363,2)="Ms",LEFT(A363,3)="Sub",LEFT(A363,5)="Grand",RIGHT(A363,3)="by,"),"",IF(ISERROR(MATCH(A363,'Dept (不許動)'!$S:$S,0)),"NO",""))</f>
        <v/>
      </c>
      <c r="C363" s="243" t="str">
        <f>IF(A363=0,"",IF(ISNA(VLOOKUP(A363,'Dept (不許動)'!$S:$V,2,0)),"",VLOOKUP(A363,'Dept (不許動)'!$S:$V,2,0)))</f>
        <v/>
      </c>
      <c r="D363" s="243" t="str">
        <f>IF(A363=0,"",IF(ISNA(VLOOKUP(A363,'Dept (不許動)'!$S:$V,3,0)),"",VLOOKUP(A363,'Dept (不許動)'!$S:$V,3,0)))</f>
        <v/>
      </c>
      <c r="E363" s="243" t="str">
        <f>IF(A363=0,"",IF(ISNA(VLOOKUP(A363,'Dept (不許動)'!$S:$V,4,0)),"",VLOOKUP(A363,'Dept (不許動)'!$S:$V,4,0)))</f>
        <v/>
      </c>
      <c r="F363" s="244">
        <f>GLD!$BC382</f>
        <v>0</v>
      </c>
      <c r="G363" s="244">
        <f>GLD!$AT382</f>
        <v>0</v>
      </c>
      <c r="H363" s="244">
        <f>GLD!$AV382</f>
        <v>0</v>
      </c>
      <c r="I363" s="243" t="str">
        <f>IF($D363="Embordiary","GLD6",IF(ISNA(VLOOKUP(A363,'GLD分攤(Chad)'!$B$2:$E$572,3,0)),"",(VLOOKUP(A363,'GLD分攤(Chad)'!$B$9:$E$572,3,0))))</f>
        <v/>
      </c>
      <c r="J363" s="245">
        <f t="shared" si="159"/>
        <v>0</v>
      </c>
      <c r="K363" s="245">
        <f t="shared" si="160"/>
        <v>0</v>
      </c>
      <c r="L363" s="245">
        <f t="shared" si="161"/>
        <v>0</v>
      </c>
      <c r="M363" s="245">
        <f t="shared" si="162"/>
        <v>0</v>
      </c>
      <c r="N363" s="245">
        <f t="shared" si="163"/>
        <v>0</v>
      </c>
      <c r="O363" s="245">
        <f t="shared" si="164"/>
        <v>0</v>
      </c>
      <c r="P363" s="245">
        <f t="shared" si="165"/>
        <v>0</v>
      </c>
      <c r="Q363" s="245">
        <f t="shared" si="166"/>
        <v>0</v>
      </c>
      <c r="R363" s="245">
        <f t="shared" si="167"/>
        <v>0</v>
      </c>
      <c r="S363" s="245">
        <f t="shared" si="168"/>
        <v>0</v>
      </c>
      <c r="T363" s="245">
        <f t="shared" si="169"/>
        <v>0</v>
      </c>
      <c r="U363" s="245">
        <f t="shared" si="170"/>
        <v>0</v>
      </c>
      <c r="V363" s="245">
        <f t="shared" si="171"/>
        <v>0</v>
      </c>
      <c r="W363" s="245">
        <f t="shared" si="172"/>
        <v>0</v>
      </c>
      <c r="X363" s="245">
        <f t="shared" si="173"/>
        <v>0</v>
      </c>
      <c r="Y363" s="246">
        <f t="shared" si="147"/>
        <v>0</v>
      </c>
      <c r="Z363" s="305" t="str">
        <f t="shared" si="142"/>
        <v/>
      </c>
    </row>
    <row r="364" spans="1:26" ht="15.75" customHeight="1">
      <c r="A364" s="243">
        <f>GLD!B383</f>
        <v>0</v>
      </c>
      <c r="B364" s="418" t="str">
        <f>IF(OR(A364=0,LEFT(A364,2)="Mr",LEFT(A364,2)="Ms",LEFT(A364,3)="Sub",LEFT(A364,5)="Grand",RIGHT(A364,3)="by,"),"",IF(ISERROR(MATCH(A364,'Dept (不許動)'!$S:$S,0)),"NO",""))</f>
        <v/>
      </c>
      <c r="C364" s="243" t="str">
        <f>IF(A364=0,"",IF(ISNA(VLOOKUP(A364,'Dept (不許動)'!$S:$V,2,0)),"",VLOOKUP(A364,'Dept (不許動)'!$S:$V,2,0)))</f>
        <v/>
      </c>
      <c r="D364" s="243" t="str">
        <f>IF(A364=0,"",IF(ISNA(VLOOKUP(A364,'Dept (不許動)'!$S:$V,3,0)),"",VLOOKUP(A364,'Dept (不許動)'!$S:$V,3,0)))</f>
        <v/>
      </c>
      <c r="E364" s="243" t="str">
        <f>IF(A364=0,"",IF(ISNA(VLOOKUP(A364,'Dept (不許動)'!$S:$V,4,0)),"",VLOOKUP(A364,'Dept (不許動)'!$S:$V,4,0)))</f>
        <v/>
      </c>
      <c r="F364" s="244">
        <f>GLD!$BC383</f>
        <v>0</v>
      </c>
      <c r="G364" s="244">
        <f>GLD!$AT383</f>
        <v>0</v>
      </c>
      <c r="H364" s="244">
        <f>GLD!$AV383</f>
        <v>0</v>
      </c>
      <c r="I364" s="243" t="str">
        <f>IF($D364="Embordiary","GLD6",IF(ISNA(VLOOKUP(A364,'GLD分攤(Chad)'!$B$2:$E$572,3,0)),"",(VLOOKUP(A364,'GLD分攤(Chad)'!$B$9:$E$572,3,0))))</f>
        <v/>
      </c>
      <c r="J364" s="245">
        <f t="shared" si="159"/>
        <v>0</v>
      </c>
      <c r="K364" s="245">
        <f t="shared" si="160"/>
        <v>0</v>
      </c>
      <c r="L364" s="245">
        <f t="shared" si="161"/>
        <v>0</v>
      </c>
      <c r="M364" s="245">
        <f t="shared" si="162"/>
        <v>0</v>
      </c>
      <c r="N364" s="245">
        <f t="shared" si="163"/>
        <v>0</v>
      </c>
      <c r="O364" s="245">
        <f t="shared" si="164"/>
        <v>0</v>
      </c>
      <c r="P364" s="245">
        <f t="shared" si="165"/>
        <v>0</v>
      </c>
      <c r="Q364" s="245">
        <f t="shared" si="166"/>
        <v>0</v>
      </c>
      <c r="R364" s="245">
        <f t="shared" si="167"/>
        <v>0</v>
      </c>
      <c r="S364" s="245">
        <f t="shared" si="168"/>
        <v>0</v>
      </c>
      <c r="T364" s="245">
        <f t="shared" si="169"/>
        <v>0</v>
      </c>
      <c r="U364" s="245">
        <f t="shared" si="170"/>
        <v>0</v>
      </c>
      <c r="V364" s="245">
        <f t="shared" si="171"/>
        <v>0</v>
      </c>
      <c r="W364" s="245">
        <f t="shared" si="172"/>
        <v>0</v>
      </c>
      <c r="X364" s="245">
        <f t="shared" si="173"/>
        <v>0</v>
      </c>
      <c r="Y364" s="246">
        <f t="shared" si="147"/>
        <v>0</v>
      </c>
      <c r="Z364" s="305" t="str">
        <f t="shared" si="142"/>
        <v/>
      </c>
    </row>
    <row r="365" spans="1:26" ht="15.75" customHeight="1">
      <c r="A365" s="243">
        <f>GLD!B384</f>
        <v>0</v>
      </c>
      <c r="B365" s="418" t="str">
        <f>IF(OR(A365=0,LEFT(A365,2)="Mr",LEFT(A365,2)="Ms",LEFT(A365,3)="Sub",LEFT(A365,5)="Grand",RIGHT(A365,3)="by,"),"",IF(ISERROR(MATCH(A365,'Dept (不許動)'!$S:$S,0)),"NO",""))</f>
        <v/>
      </c>
      <c r="C365" s="243" t="str">
        <f>IF(A365=0,"",IF(ISNA(VLOOKUP(A365,'Dept (不許動)'!$S:$V,2,0)),"",VLOOKUP(A365,'Dept (不許動)'!$S:$V,2,0)))</f>
        <v/>
      </c>
      <c r="D365" s="243" t="str">
        <f>IF(A365=0,"",IF(ISNA(VLOOKUP(A365,'Dept (不許動)'!$S:$V,3,0)),"",VLOOKUP(A365,'Dept (不許動)'!$S:$V,3,0)))</f>
        <v/>
      </c>
      <c r="E365" s="243" t="str">
        <f>IF(A365=0,"",IF(ISNA(VLOOKUP(A365,'Dept (不許動)'!$S:$V,4,0)),"",VLOOKUP(A365,'Dept (不許動)'!$S:$V,4,0)))</f>
        <v/>
      </c>
      <c r="F365" s="244">
        <f>GLD!$BC384</f>
        <v>0</v>
      </c>
      <c r="G365" s="244">
        <f>GLD!$AT384</f>
        <v>0</v>
      </c>
      <c r="H365" s="244">
        <f>GLD!$AV384</f>
        <v>0</v>
      </c>
      <c r="I365" s="243" t="str">
        <f>IF($D365="Embordiary","GLD6",IF(ISNA(VLOOKUP(A365,'GLD分攤(Chad)'!$B$2:$E$572,3,0)),"",(VLOOKUP(A365,'GLD分攤(Chad)'!$B$9:$E$572,3,0))))</f>
        <v/>
      </c>
      <c r="J365" s="245">
        <f t="shared" si="159"/>
        <v>0</v>
      </c>
      <c r="K365" s="245">
        <f t="shared" si="160"/>
        <v>0</v>
      </c>
      <c r="L365" s="245">
        <f t="shared" si="161"/>
        <v>0</v>
      </c>
      <c r="M365" s="245">
        <f t="shared" si="162"/>
        <v>0</v>
      </c>
      <c r="N365" s="245">
        <f t="shared" si="163"/>
        <v>0</v>
      </c>
      <c r="O365" s="245">
        <f t="shared" si="164"/>
        <v>0</v>
      </c>
      <c r="P365" s="245">
        <f t="shared" si="165"/>
        <v>0</v>
      </c>
      <c r="Q365" s="245">
        <f t="shared" si="166"/>
        <v>0</v>
      </c>
      <c r="R365" s="245">
        <f t="shared" si="167"/>
        <v>0</v>
      </c>
      <c r="S365" s="245">
        <f t="shared" si="168"/>
        <v>0</v>
      </c>
      <c r="T365" s="245">
        <f t="shared" si="169"/>
        <v>0</v>
      </c>
      <c r="U365" s="245">
        <f t="shared" si="170"/>
        <v>0</v>
      </c>
      <c r="V365" s="245">
        <f t="shared" si="171"/>
        <v>0</v>
      </c>
      <c r="W365" s="245">
        <f t="shared" si="172"/>
        <v>0</v>
      </c>
      <c r="X365" s="245">
        <f t="shared" si="173"/>
        <v>0</v>
      </c>
      <c r="Y365" s="246">
        <f t="shared" si="147"/>
        <v>0</v>
      </c>
      <c r="Z365" s="305" t="str">
        <f t="shared" si="142"/>
        <v/>
      </c>
    </row>
    <row r="366" spans="1:26" ht="15.75" customHeight="1">
      <c r="A366" s="243">
        <f>GLD!B385</f>
        <v>0</v>
      </c>
      <c r="B366" s="418" t="str">
        <f>IF(OR(A366=0,LEFT(A366,2)="Mr",LEFT(A366,2)="Ms",LEFT(A366,3)="Sub",LEFT(A366,5)="Grand",RIGHT(A366,3)="by,"),"",IF(ISERROR(MATCH(A366,'Dept (不許動)'!$S:$S,0)),"NO",""))</f>
        <v/>
      </c>
      <c r="C366" s="243" t="str">
        <f>IF(A366=0,"",IF(ISNA(VLOOKUP(A366,'Dept (不許動)'!$S:$V,2,0)),"",VLOOKUP(A366,'Dept (不許動)'!$S:$V,2,0)))</f>
        <v/>
      </c>
      <c r="D366" s="243" t="str">
        <f>IF(A366=0,"",IF(ISNA(VLOOKUP(A366,'Dept (不許動)'!$S:$V,3,0)),"",VLOOKUP(A366,'Dept (不許動)'!$S:$V,3,0)))</f>
        <v/>
      </c>
      <c r="E366" s="243" t="str">
        <f>IF(A366=0,"",IF(ISNA(VLOOKUP(A366,'Dept (不許動)'!$S:$V,4,0)),"",VLOOKUP(A366,'Dept (不許動)'!$S:$V,4,0)))</f>
        <v/>
      </c>
      <c r="F366" s="244">
        <f>GLD!$BC385</f>
        <v>0</v>
      </c>
      <c r="G366" s="244">
        <f>GLD!$AT385</f>
        <v>0</v>
      </c>
      <c r="H366" s="244">
        <f>GLD!$AV385</f>
        <v>0</v>
      </c>
      <c r="I366" s="243" t="str">
        <f>IF($D366="Embordiary","GLD6",IF(ISNA(VLOOKUP(A366,'GLD分攤(Chad)'!$B$2:$E$572,3,0)),"",(VLOOKUP(A366,'GLD分攤(Chad)'!$B$9:$E$572,3,0))))</f>
        <v/>
      </c>
      <c r="J366" s="245">
        <f t="shared" si="159"/>
        <v>0</v>
      </c>
      <c r="K366" s="245">
        <f t="shared" si="160"/>
        <v>0</v>
      </c>
      <c r="L366" s="245">
        <f t="shared" si="161"/>
        <v>0</v>
      </c>
      <c r="M366" s="245">
        <f t="shared" si="162"/>
        <v>0</v>
      </c>
      <c r="N366" s="245">
        <f t="shared" si="163"/>
        <v>0</v>
      </c>
      <c r="O366" s="245">
        <f t="shared" si="164"/>
        <v>0</v>
      </c>
      <c r="P366" s="245">
        <f t="shared" si="165"/>
        <v>0</v>
      </c>
      <c r="Q366" s="245">
        <f t="shared" si="166"/>
        <v>0</v>
      </c>
      <c r="R366" s="245">
        <f t="shared" si="167"/>
        <v>0</v>
      </c>
      <c r="S366" s="245">
        <f t="shared" si="168"/>
        <v>0</v>
      </c>
      <c r="T366" s="245">
        <f t="shared" si="169"/>
        <v>0</v>
      </c>
      <c r="U366" s="245">
        <f t="shared" si="170"/>
        <v>0</v>
      </c>
      <c r="V366" s="245">
        <f t="shared" si="171"/>
        <v>0</v>
      </c>
      <c r="W366" s="245">
        <f t="shared" si="172"/>
        <v>0</v>
      </c>
      <c r="X366" s="245">
        <f t="shared" si="173"/>
        <v>0</v>
      </c>
      <c r="Y366" s="246">
        <f t="shared" si="147"/>
        <v>0</v>
      </c>
      <c r="Z366" s="305" t="str">
        <f t="shared" si="142"/>
        <v/>
      </c>
    </row>
    <row r="367" spans="1:26" ht="15.75" customHeight="1">
      <c r="A367" s="243">
        <f>GLD!B386</f>
        <v>0</v>
      </c>
      <c r="B367" s="418" t="str">
        <f>IF(OR(A367=0,LEFT(A367,2)="Mr",LEFT(A367,2)="Ms",LEFT(A367,3)="Sub",LEFT(A367,5)="Grand",RIGHT(A367,3)="by,"),"",IF(ISERROR(MATCH(A367,'Dept (不許動)'!$S:$S,0)),"NO",""))</f>
        <v/>
      </c>
      <c r="C367" s="243" t="str">
        <f>IF(A367=0,"",IF(ISNA(VLOOKUP(A367,'Dept (不許動)'!$S:$V,2,0)),"",VLOOKUP(A367,'Dept (不許動)'!$S:$V,2,0)))</f>
        <v/>
      </c>
      <c r="D367" s="243" t="str">
        <f>IF(A367=0,"",IF(ISNA(VLOOKUP(A367,'Dept (不許動)'!$S:$V,3,0)),"",VLOOKUP(A367,'Dept (不許動)'!$S:$V,3,0)))</f>
        <v/>
      </c>
      <c r="E367" s="243" t="str">
        <f>IF(A367=0,"",IF(ISNA(VLOOKUP(A367,'Dept (不許動)'!$S:$V,4,0)),"",VLOOKUP(A367,'Dept (不許動)'!$S:$V,4,0)))</f>
        <v/>
      </c>
      <c r="F367" s="244">
        <f>GLD!$BC386</f>
        <v>0</v>
      </c>
      <c r="G367" s="244">
        <f>GLD!$AT386</f>
        <v>0</v>
      </c>
      <c r="H367" s="244">
        <f>GLD!$AV386</f>
        <v>0</v>
      </c>
      <c r="I367" s="243" t="str">
        <f>IF($D367="Embordiary","GLD6",IF(ISNA(VLOOKUP(A367,'GLD分攤(Chad)'!$B$2:$E$572,3,0)),"",(VLOOKUP(A367,'GLD分攤(Chad)'!$B$9:$E$572,3,0))))</f>
        <v/>
      </c>
      <c r="J367" s="245">
        <f t="shared" si="159"/>
        <v>0</v>
      </c>
      <c r="K367" s="245">
        <f t="shared" si="160"/>
        <v>0</v>
      </c>
      <c r="L367" s="245">
        <f t="shared" si="161"/>
        <v>0</v>
      </c>
      <c r="M367" s="245">
        <f t="shared" si="162"/>
        <v>0</v>
      </c>
      <c r="N367" s="245">
        <f t="shared" si="163"/>
        <v>0</v>
      </c>
      <c r="O367" s="245">
        <f t="shared" si="164"/>
        <v>0</v>
      </c>
      <c r="P367" s="245">
        <f t="shared" si="165"/>
        <v>0</v>
      </c>
      <c r="Q367" s="245">
        <f t="shared" si="166"/>
        <v>0</v>
      </c>
      <c r="R367" s="245">
        <f t="shared" si="167"/>
        <v>0</v>
      </c>
      <c r="S367" s="245">
        <f t="shared" si="168"/>
        <v>0</v>
      </c>
      <c r="T367" s="245">
        <f t="shared" si="169"/>
        <v>0</v>
      </c>
      <c r="U367" s="245">
        <f t="shared" si="170"/>
        <v>0</v>
      </c>
      <c r="V367" s="245">
        <f t="shared" si="171"/>
        <v>0</v>
      </c>
      <c r="W367" s="245">
        <f t="shared" si="172"/>
        <v>0</v>
      </c>
      <c r="X367" s="245">
        <f t="shared" si="173"/>
        <v>0</v>
      </c>
      <c r="Y367" s="246">
        <f t="shared" si="147"/>
        <v>0</v>
      </c>
      <c r="Z367" s="305" t="str">
        <f t="shared" si="142"/>
        <v/>
      </c>
    </row>
    <row r="368" spans="1:26" ht="15.75" customHeight="1">
      <c r="A368" s="243">
        <f>GLD!B387</f>
        <v>0</v>
      </c>
      <c r="B368" s="418" t="str">
        <f>IF(OR(A368=0,LEFT(A368,2)="Mr",LEFT(A368,2)="Ms",LEFT(A368,3)="Sub",LEFT(A368,5)="Grand",RIGHT(A368,3)="by,"),"",IF(ISERROR(MATCH(A368,'Dept (不許動)'!$S:$S,0)),"NO",""))</f>
        <v/>
      </c>
      <c r="C368" s="243" t="str">
        <f>IF(A368=0,"",IF(ISNA(VLOOKUP(A368,'Dept (不許動)'!$S:$V,2,0)),"",VLOOKUP(A368,'Dept (不許動)'!$S:$V,2,0)))</f>
        <v/>
      </c>
      <c r="D368" s="243" t="str">
        <f>IF(A368=0,"",IF(ISNA(VLOOKUP(A368,'Dept (不許動)'!$S:$V,3,0)),"",VLOOKUP(A368,'Dept (不許動)'!$S:$V,3,0)))</f>
        <v/>
      </c>
      <c r="E368" s="243" t="str">
        <f>IF(A368=0,"",IF(ISNA(VLOOKUP(A368,'Dept (不許動)'!$S:$V,4,0)),"",VLOOKUP(A368,'Dept (不許動)'!$S:$V,4,0)))</f>
        <v/>
      </c>
      <c r="F368" s="244">
        <f>GLD!$BC387</f>
        <v>0</v>
      </c>
      <c r="G368" s="244">
        <f>GLD!$AT387</f>
        <v>0</v>
      </c>
      <c r="H368" s="244">
        <f>GLD!$AV387</f>
        <v>0</v>
      </c>
      <c r="I368" s="243" t="str">
        <f>IF($D368="Embordiary","GLD6",IF(ISNA(VLOOKUP(A368,'GLD分攤(Chad)'!$B$2:$E$572,3,0)),"",(VLOOKUP(A368,'GLD分攤(Chad)'!$B$9:$E$572,3,0))))</f>
        <v/>
      </c>
      <c r="J368" s="245">
        <f t="shared" si="159"/>
        <v>0</v>
      </c>
      <c r="K368" s="245">
        <f t="shared" si="160"/>
        <v>0</v>
      </c>
      <c r="L368" s="245">
        <f t="shared" si="161"/>
        <v>0</v>
      </c>
      <c r="M368" s="245">
        <f t="shared" si="162"/>
        <v>0</v>
      </c>
      <c r="N368" s="245">
        <f t="shared" si="163"/>
        <v>0</v>
      </c>
      <c r="O368" s="245">
        <f t="shared" si="164"/>
        <v>0</v>
      </c>
      <c r="P368" s="245">
        <f t="shared" si="165"/>
        <v>0</v>
      </c>
      <c r="Q368" s="245">
        <f t="shared" si="166"/>
        <v>0</v>
      </c>
      <c r="R368" s="245">
        <f t="shared" si="167"/>
        <v>0</v>
      </c>
      <c r="S368" s="245">
        <f t="shared" si="168"/>
        <v>0</v>
      </c>
      <c r="T368" s="245">
        <f t="shared" si="169"/>
        <v>0</v>
      </c>
      <c r="U368" s="245">
        <f t="shared" si="170"/>
        <v>0</v>
      </c>
      <c r="V368" s="245">
        <f t="shared" si="171"/>
        <v>0</v>
      </c>
      <c r="W368" s="245">
        <f t="shared" si="172"/>
        <v>0</v>
      </c>
      <c r="X368" s="245">
        <f t="shared" si="173"/>
        <v>0</v>
      </c>
      <c r="Y368" s="246">
        <f t="shared" si="147"/>
        <v>0</v>
      </c>
      <c r="Z368" s="305" t="str">
        <f t="shared" si="142"/>
        <v/>
      </c>
    </row>
    <row r="369" spans="1:26" ht="15.75" customHeight="1">
      <c r="A369" s="243">
        <f>GLD!B388</f>
        <v>0</v>
      </c>
      <c r="B369" s="418" t="str">
        <f>IF(OR(A369=0,LEFT(A369,2)="Mr",LEFT(A369,2)="Ms",LEFT(A369,3)="Sub",LEFT(A369,5)="Grand",RIGHT(A369,3)="by,"),"",IF(ISERROR(MATCH(A369,'Dept (不許動)'!$S:$S,0)),"NO",""))</f>
        <v/>
      </c>
      <c r="C369" s="243" t="str">
        <f>IF(A369=0,"",IF(ISNA(VLOOKUP(A369,'Dept (不許動)'!$S:$V,2,0)),"",VLOOKUP(A369,'Dept (不許動)'!$S:$V,2,0)))</f>
        <v/>
      </c>
      <c r="D369" s="243" t="str">
        <f>IF(A369=0,"",IF(ISNA(VLOOKUP(A369,'Dept (不許動)'!$S:$V,3,0)),"",VLOOKUP(A369,'Dept (不許動)'!$S:$V,3,0)))</f>
        <v/>
      </c>
      <c r="E369" s="243" t="str">
        <f>IF(A369=0,"",IF(ISNA(VLOOKUP(A369,'Dept (不許動)'!$S:$V,4,0)),"",VLOOKUP(A369,'Dept (不許動)'!$S:$V,4,0)))</f>
        <v/>
      </c>
      <c r="F369" s="244">
        <f>GLD!$BC388</f>
        <v>0</v>
      </c>
      <c r="G369" s="244">
        <f>GLD!$AT388</f>
        <v>0</v>
      </c>
      <c r="H369" s="244">
        <f>GLD!$AV388</f>
        <v>0</v>
      </c>
      <c r="I369" s="243" t="str">
        <f>IF($D369="Embordiary","GLD6",IF(ISNA(VLOOKUP(A369,'GLD分攤(Chad)'!$B$2:$E$572,3,0)),"",(VLOOKUP(A369,'GLD分攤(Chad)'!$B$9:$E$572,3,0))))</f>
        <v/>
      </c>
      <c r="J369" s="245">
        <f t="shared" si="159"/>
        <v>0</v>
      </c>
      <c r="K369" s="245">
        <f t="shared" si="160"/>
        <v>0</v>
      </c>
      <c r="L369" s="245">
        <f t="shared" si="161"/>
        <v>0</v>
      </c>
      <c r="M369" s="245">
        <f t="shared" si="162"/>
        <v>0</v>
      </c>
      <c r="N369" s="245">
        <f t="shared" si="163"/>
        <v>0</v>
      </c>
      <c r="O369" s="245">
        <f t="shared" si="164"/>
        <v>0</v>
      </c>
      <c r="P369" s="245">
        <f t="shared" si="165"/>
        <v>0</v>
      </c>
      <c r="Q369" s="245">
        <f t="shared" si="166"/>
        <v>0</v>
      </c>
      <c r="R369" s="245">
        <f t="shared" si="167"/>
        <v>0</v>
      </c>
      <c r="S369" s="245">
        <f t="shared" si="168"/>
        <v>0</v>
      </c>
      <c r="T369" s="245">
        <f t="shared" si="169"/>
        <v>0</v>
      </c>
      <c r="U369" s="245">
        <f t="shared" si="170"/>
        <v>0</v>
      </c>
      <c r="V369" s="245">
        <f t="shared" si="171"/>
        <v>0</v>
      </c>
      <c r="W369" s="245">
        <f t="shared" si="172"/>
        <v>0</v>
      </c>
      <c r="X369" s="245">
        <f t="shared" si="173"/>
        <v>0</v>
      </c>
      <c r="Y369" s="246">
        <f t="shared" si="147"/>
        <v>0</v>
      </c>
      <c r="Z369" s="305" t="str">
        <f t="shared" si="142"/>
        <v/>
      </c>
    </row>
    <row r="370" spans="1:26" ht="15.75" customHeight="1">
      <c r="A370" s="243">
        <f>GLD!B389</f>
        <v>0</v>
      </c>
      <c r="B370" s="418" t="str">
        <f>IF(OR(A370=0,LEFT(A370,2)="Mr",LEFT(A370,2)="Ms",LEFT(A370,3)="Sub",LEFT(A370,5)="Grand",RIGHT(A370,3)="by,"),"",IF(ISERROR(MATCH(A370,'Dept (不許動)'!$S:$S,0)),"NO",""))</f>
        <v/>
      </c>
      <c r="C370" s="243" t="str">
        <f>IF(A370=0,"",IF(ISNA(VLOOKUP(A370,'Dept (不許動)'!$S:$V,2,0)),"",VLOOKUP(A370,'Dept (不許動)'!$S:$V,2,0)))</f>
        <v/>
      </c>
      <c r="D370" s="243" t="str">
        <f>IF(A370=0,"",IF(ISNA(VLOOKUP(A370,'Dept (不許動)'!$S:$V,3,0)),"",VLOOKUP(A370,'Dept (不許動)'!$S:$V,3,0)))</f>
        <v/>
      </c>
      <c r="E370" s="243" t="str">
        <f>IF(A370=0,"",IF(ISNA(VLOOKUP(A370,'Dept (不許動)'!$S:$V,4,0)),"",VLOOKUP(A370,'Dept (不許動)'!$S:$V,4,0)))</f>
        <v/>
      </c>
      <c r="F370" s="244">
        <f>GLD!$BC389</f>
        <v>0</v>
      </c>
      <c r="G370" s="244">
        <f>GLD!$AT389</f>
        <v>0</v>
      </c>
      <c r="H370" s="244">
        <f>GLD!$AV389</f>
        <v>0</v>
      </c>
      <c r="I370" s="243" t="str">
        <f>IF($D370="Embordiary","GLD6",IF(ISNA(VLOOKUP(A370,'GLD分攤(Chad)'!$B$2:$E$572,3,0)),"",(VLOOKUP(A370,'GLD分攤(Chad)'!$B$9:$E$572,3,0))))</f>
        <v/>
      </c>
      <c r="J370" s="245">
        <f t="shared" si="159"/>
        <v>0</v>
      </c>
      <c r="K370" s="245">
        <f t="shared" si="160"/>
        <v>0</v>
      </c>
      <c r="L370" s="245">
        <f t="shared" si="161"/>
        <v>0</v>
      </c>
      <c r="M370" s="245">
        <f t="shared" si="162"/>
        <v>0</v>
      </c>
      <c r="N370" s="245">
        <f t="shared" si="163"/>
        <v>0</v>
      </c>
      <c r="O370" s="245">
        <f t="shared" si="164"/>
        <v>0</v>
      </c>
      <c r="P370" s="245">
        <f t="shared" si="165"/>
        <v>0</v>
      </c>
      <c r="Q370" s="245">
        <f t="shared" si="166"/>
        <v>0</v>
      </c>
      <c r="R370" s="245">
        <f t="shared" si="167"/>
        <v>0</v>
      </c>
      <c r="S370" s="245">
        <f t="shared" si="168"/>
        <v>0</v>
      </c>
      <c r="T370" s="245">
        <f t="shared" si="169"/>
        <v>0</v>
      </c>
      <c r="U370" s="245">
        <f t="shared" si="170"/>
        <v>0</v>
      </c>
      <c r="V370" s="245">
        <f t="shared" si="171"/>
        <v>0</v>
      </c>
      <c r="W370" s="245">
        <f t="shared" si="172"/>
        <v>0</v>
      </c>
      <c r="X370" s="245">
        <f t="shared" si="173"/>
        <v>0</v>
      </c>
      <c r="Y370" s="246">
        <f t="shared" si="147"/>
        <v>0</v>
      </c>
      <c r="Z370" s="305" t="str">
        <f t="shared" si="142"/>
        <v/>
      </c>
    </row>
    <row r="371" spans="1:26" ht="15.75" customHeight="1">
      <c r="A371" s="243">
        <f>GLD!B390</f>
        <v>0</v>
      </c>
      <c r="B371" s="418" t="str">
        <f>IF(OR(A371=0,LEFT(A371,2)="Mr",LEFT(A371,2)="Ms",LEFT(A371,3)="Sub",LEFT(A371,5)="Grand",RIGHT(A371,3)="by,"),"",IF(ISERROR(MATCH(A371,'Dept (不許動)'!$S:$S,0)),"NO",""))</f>
        <v/>
      </c>
      <c r="C371" s="243" t="str">
        <f>IF(A371=0,"",IF(ISNA(VLOOKUP(A371,'Dept (不許動)'!$S:$V,2,0)),"",VLOOKUP(A371,'Dept (不許動)'!$S:$V,2,0)))</f>
        <v/>
      </c>
      <c r="D371" s="243" t="str">
        <f>IF(A371=0,"",IF(ISNA(VLOOKUP(A371,'Dept (不許動)'!$S:$V,3,0)),"",VLOOKUP(A371,'Dept (不許動)'!$S:$V,3,0)))</f>
        <v/>
      </c>
      <c r="E371" s="243" t="str">
        <f>IF(A371=0,"",IF(ISNA(VLOOKUP(A371,'Dept (不許動)'!$S:$V,4,0)),"",VLOOKUP(A371,'Dept (不許動)'!$S:$V,4,0)))</f>
        <v/>
      </c>
      <c r="F371" s="244">
        <f>GLD!$BC390</f>
        <v>0</v>
      </c>
      <c r="G371" s="244">
        <f>GLD!$AT390</f>
        <v>0</v>
      </c>
      <c r="H371" s="244">
        <f>GLD!$AV390</f>
        <v>0</v>
      </c>
      <c r="I371" s="243" t="str">
        <f>IF($D371="Embordiary","GLD6",IF(ISNA(VLOOKUP(A371,'GLD分攤(Chad)'!$B$2:$E$572,3,0)),"",(VLOOKUP(A371,'GLD分攤(Chad)'!$B$9:$E$572,3,0))))</f>
        <v/>
      </c>
      <c r="J371" s="245">
        <f t="shared" si="159"/>
        <v>0</v>
      </c>
      <c r="K371" s="245">
        <f t="shared" si="160"/>
        <v>0</v>
      </c>
      <c r="L371" s="245">
        <f t="shared" si="161"/>
        <v>0</v>
      </c>
      <c r="M371" s="245">
        <f t="shared" si="162"/>
        <v>0</v>
      </c>
      <c r="N371" s="245">
        <f t="shared" si="163"/>
        <v>0</v>
      </c>
      <c r="O371" s="245">
        <f t="shared" si="164"/>
        <v>0</v>
      </c>
      <c r="P371" s="245">
        <f t="shared" si="165"/>
        <v>0</v>
      </c>
      <c r="Q371" s="245">
        <f t="shared" si="166"/>
        <v>0</v>
      </c>
      <c r="R371" s="245">
        <f t="shared" si="167"/>
        <v>0</v>
      </c>
      <c r="S371" s="245">
        <f t="shared" si="168"/>
        <v>0</v>
      </c>
      <c r="T371" s="245">
        <f t="shared" si="169"/>
        <v>0</v>
      </c>
      <c r="U371" s="245">
        <f t="shared" si="170"/>
        <v>0</v>
      </c>
      <c r="V371" s="245">
        <f t="shared" si="171"/>
        <v>0</v>
      </c>
      <c r="W371" s="245">
        <f t="shared" si="172"/>
        <v>0</v>
      </c>
      <c r="X371" s="245">
        <f t="shared" si="173"/>
        <v>0</v>
      </c>
      <c r="Y371" s="246">
        <f t="shared" si="147"/>
        <v>0</v>
      </c>
      <c r="Z371" s="305" t="str">
        <f t="shared" si="142"/>
        <v/>
      </c>
    </row>
    <row r="372" spans="1:26" ht="15.75" customHeight="1">
      <c r="A372" s="243">
        <f>GLD!B391</f>
        <v>0</v>
      </c>
      <c r="B372" s="418" t="str">
        <f>IF(OR(A372=0,LEFT(A372,2)="Mr",LEFT(A372,2)="Ms",LEFT(A372,3)="Sub",LEFT(A372,5)="Grand",RIGHT(A372,3)="by,"),"",IF(ISERROR(MATCH(A372,'Dept (不許動)'!$S:$S,0)),"NO",""))</f>
        <v/>
      </c>
      <c r="C372" s="243" t="str">
        <f>IF(A372=0,"",IF(ISNA(VLOOKUP(A372,'Dept (不許動)'!$S:$V,2,0)),"",VLOOKUP(A372,'Dept (不許動)'!$S:$V,2,0)))</f>
        <v/>
      </c>
      <c r="D372" s="243" t="str">
        <f>IF(A372=0,"",IF(ISNA(VLOOKUP(A372,'Dept (不許動)'!$S:$V,3,0)),"",VLOOKUP(A372,'Dept (不許動)'!$S:$V,3,0)))</f>
        <v/>
      </c>
      <c r="E372" s="243" t="str">
        <f>IF(A372=0,"",IF(ISNA(VLOOKUP(A372,'Dept (不許動)'!$S:$V,4,0)),"",VLOOKUP(A372,'Dept (不許動)'!$S:$V,4,0)))</f>
        <v/>
      </c>
      <c r="F372" s="244">
        <f>GLD!$BC391</f>
        <v>0</v>
      </c>
      <c r="G372" s="244">
        <f>GLD!$AT391</f>
        <v>0</v>
      </c>
      <c r="H372" s="244">
        <f>GLD!$AV391</f>
        <v>0</v>
      </c>
      <c r="I372" s="243" t="str">
        <f>IF($D372="Embordiary","GLD6",IF(ISNA(VLOOKUP(A372,'GLD分攤(Chad)'!$B$2:$E$572,3,0)),"",(VLOOKUP(A372,'GLD分攤(Chad)'!$B$9:$E$572,3,0))))</f>
        <v/>
      </c>
      <c r="J372" s="245">
        <f t="shared" si="159"/>
        <v>0</v>
      </c>
      <c r="K372" s="245">
        <f t="shared" si="160"/>
        <v>0</v>
      </c>
      <c r="L372" s="245">
        <f t="shared" si="161"/>
        <v>0</v>
      </c>
      <c r="M372" s="245">
        <f t="shared" si="162"/>
        <v>0</v>
      </c>
      <c r="N372" s="245">
        <f t="shared" si="163"/>
        <v>0</v>
      </c>
      <c r="O372" s="245">
        <f t="shared" si="164"/>
        <v>0</v>
      </c>
      <c r="P372" s="245">
        <f t="shared" si="165"/>
        <v>0</v>
      </c>
      <c r="Q372" s="245">
        <f t="shared" si="166"/>
        <v>0</v>
      </c>
      <c r="R372" s="245">
        <f t="shared" si="167"/>
        <v>0</v>
      </c>
      <c r="S372" s="245">
        <f t="shared" si="168"/>
        <v>0</v>
      </c>
      <c r="T372" s="245">
        <f t="shared" si="169"/>
        <v>0</v>
      </c>
      <c r="U372" s="245">
        <f t="shared" si="170"/>
        <v>0</v>
      </c>
      <c r="V372" s="245">
        <f t="shared" si="171"/>
        <v>0</v>
      </c>
      <c r="W372" s="245">
        <f t="shared" si="172"/>
        <v>0</v>
      </c>
      <c r="X372" s="245">
        <f t="shared" si="173"/>
        <v>0</v>
      </c>
      <c r="Y372" s="246">
        <f t="shared" si="147"/>
        <v>0</v>
      </c>
      <c r="Z372" s="305" t="str">
        <f t="shared" si="142"/>
        <v/>
      </c>
    </row>
    <row r="373" spans="1:26" ht="15.75" customHeight="1">
      <c r="A373" s="243">
        <f>GLD!B392</f>
        <v>0</v>
      </c>
      <c r="B373" s="418" t="str">
        <f>IF(OR(A373=0,LEFT(A373,2)="Mr",LEFT(A373,2)="Ms",LEFT(A373,3)="Sub",LEFT(A373,5)="Grand",RIGHT(A373,3)="by,"),"",IF(ISERROR(MATCH(A373,'Dept (不許動)'!$S:$S,0)),"NO",""))</f>
        <v/>
      </c>
      <c r="C373" s="243" t="str">
        <f>IF(A373=0,"",IF(ISNA(VLOOKUP(A373,'Dept (不許動)'!$S:$V,2,0)),"",VLOOKUP(A373,'Dept (不許動)'!$S:$V,2,0)))</f>
        <v/>
      </c>
      <c r="D373" s="243" t="str">
        <f>IF(A373=0,"",IF(ISNA(VLOOKUP(A373,'Dept (不許動)'!$S:$V,3,0)),"",VLOOKUP(A373,'Dept (不許動)'!$S:$V,3,0)))</f>
        <v/>
      </c>
      <c r="E373" s="243" t="str">
        <f>IF(A373=0,"",IF(ISNA(VLOOKUP(A373,'Dept (不許動)'!$S:$V,4,0)),"",VLOOKUP(A373,'Dept (不許動)'!$S:$V,4,0)))</f>
        <v/>
      </c>
      <c r="F373" s="244">
        <f>GLD!$BC392</f>
        <v>0</v>
      </c>
      <c r="G373" s="244">
        <f>GLD!$AT392</f>
        <v>0</v>
      </c>
      <c r="H373" s="244">
        <f>GLD!$AV392</f>
        <v>0</v>
      </c>
      <c r="I373" s="243" t="str">
        <f>IF($D373="Embordiary","GLD6",IF(ISNA(VLOOKUP(A373,'GLD分攤(Chad)'!$B$2:$E$572,3,0)),"",(VLOOKUP(A373,'GLD分攤(Chad)'!$B$9:$E$572,3,0))))</f>
        <v/>
      </c>
      <c r="J373" s="245">
        <f t="shared" si="159"/>
        <v>0</v>
      </c>
      <c r="K373" s="245">
        <f t="shared" si="160"/>
        <v>0</v>
      </c>
      <c r="L373" s="245">
        <f t="shared" si="161"/>
        <v>0</v>
      </c>
      <c r="M373" s="245">
        <f t="shared" si="162"/>
        <v>0</v>
      </c>
      <c r="N373" s="245">
        <f t="shared" si="163"/>
        <v>0</v>
      </c>
      <c r="O373" s="245">
        <f t="shared" si="164"/>
        <v>0</v>
      </c>
      <c r="P373" s="245">
        <f t="shared" si="165"/>
        <v>0</v>
      </c>
      <c r="Q373" s="245">
        <f t="shared" si="166"/>
        <v>0</v>
      </c>
      <c r="R373" s="245">
        <f t="shared" si="167"/>
        <v>0</v>
      </c>
      <c r="S373" s="245">
        <f t="shared" si="168"/>
        <v>0</v>
      </c>
      <c r="T373" s="245">
        <f t="shared" si="169"/>
        <v>0</v>
      </c>
      <c r="U373" s="245">
        <f t="shared" si="170"/>
        <v>0</v>
      </c>
      <c r="V373" s="245">
        <f t="shared" si="171"/>
        <v>0</v>
      </c>
      <c r="W373" s="245">
        <f t="shared" si="172"/>
        <v>0</v>
      </c>
      <c r="X373" s="245">
        <f t="shared" si="173"/>
        <v>0</v>
      </c>
      <c r="Y373" s="246">
        <f t="shared" si="147"/>
        <v>0</v>
      </c>
      <c r="Z373" s="305" t="str">
        <f t="shared" si="142"/>
        <v/>
      </c>
    </row>
    <row r="374" spans="1:26" ht="15.75" customHeight="1">
      <c r="A374" s="243">
        <f>GLD!B393</f>
        <v>0</v>
      </c>
      <c r="B374" s="418" t="str">
        <f>IF(OR(A374=0,LEFT(A374,2)="Mr",LEFT(A374,2)="Ms",LEFT(A374,3)="Sub",LEFT(A374,5)="Grand",RIGHT(A374,3)="by,"),"",IF(ISERROR(MATCH(A374,'Dept (不許動)'!$S:$S,0)),"NO",""))</f>
        <v/>
      </c>
      <c r="C374" s="243" t="str">
        <f>IF(A374=0,"",IF(ISNA(VLOOKUP(A374,'Dept (不許動)'!$S:$V,2,0)),"",VLOOKUP(A374,'Dept (不許動)'!$S:$V,2,0)))</f>
        <v/>
      </c>
      <c r="D374" s="243" t="str">
        <f>IF(A374=0,"",IF(ISNA(VLOOKUP(A374,'Dept (不許動)'!$S:$V,3,0)),"",VLOOKUP(A374,'Dept (不許動)'!$S:$V,3,0)))</f>
        <v/>
      </c>
      <c r="E374" s="243" t="str">
        <f>IF(A374=0,"",IF(ISNA(VLOOKUP(A374,'Dept (不許動)'!$S:$V,4,0)),"",VLOOKUP(A374,'Dept (不許動)'!$S:$V,4,0)))</f>
        <v/>
      </c>
      <c r="F374" s="244">
        <f>GLD!$BC393</f>
        <v>0</v>
      </c>
      <c r="G374" s="244">
        <f>GLD!$AT393</f>
        <v>0</v>
      </c>
      <c r="H374" s="244">
        <f>GLD!$AV393</f>
        <v>0</v>
      </c>
      <c r="I374" s="243" t="str">
        <f>IF($D374="Embordiary","GLD6",IF(ISNA(VLOOKUP(A374,'GLD分攤(Chad)'!$B$2:$E$572,3,0)),"",(VLOOKUP(A374,'GLD分攤(Chad)'!$B$9:$E$572,3,0))))</f>
        <v/>
      </c>
      <c r="J374" s="245">
        <f t="shared" si="159"/>
        <v>0</v>
      </c>
      <c r="K374" s="245">
        <f t="shared" si="160"/>
        <v>0</v>
      </c>
      <c r="L374" s="245">
        <f t="shared" si="161"/>
        <v>0</v>
      </c>
      <c r="M374" s="245">
        <f t="shared" si="162"/>
        <v>0</v>
      </c>
      <c r="N374" s="245">
        <f t="shared" si="163"/>
        <v>0</v>
      </c>
      <c r="O374" s="245">
        <f t="shared" si="164"/>
        <v>0</v>
      </c>
      <c r="P374" s="245">
        <f t="shared" si="165"/>
        <v>0</v>
      </c>
      <c r="Q374" s="245">
        <f t="shared" si="166"/>
        <v>0</v>
      </c>
      <c r="R374" s="245">
        <f t="shared" si="167"/>
        <v>0</v>
      </c>
      <c r="S374" s="245">
        <f t="shared" si="168"/>
        <v>0</v>
      </c>
      <c r="T374" s="245">
        <f t="shared" si="169"/>
        <v>0</v>
      </c>
      <c r="U374" s="245">
        <f t="shared" si="170"/>
        <v>0</v>
      </c>
      <c r="V374" s="245">
        <f t="shared" si="171"/>
        <v>0</v>
      </c>
      <c r="W374" s="245">
        <f t="shared" si="172"/>
        <v>0</v>
      </c>
      <c r="X374" s="245">
        <f t="shared" si="173"/>
        <v>0</v>
      </c>
      <c r="Y374" s="246">
        <f t="shared" si="147"/>
        <v>0</v>
      </c>
      <c r="Z374" s="305" t="str">
        <f t="shared" si="142"/>
        <v/>
      </c>
    </row>
    <row r="375" spans="1:26" ht="15.75" customHeight="1">
      <c r="A375" s="243">
        <f>GLD!B394</f>
        <v>0</v>
      </c>
      <c r="B375" s="418" t="str">
        <f>IF(OR(A375=0,LEFT(A375,2)="Mr",LEFT(A375,2)="Ms",LEFT(A375,3)="Sub",LEFT(A375,5)="Grand",RIGHT(A375,3)="by,"),"",IF(ISERROR(MATCH(A375,'Dept (不許動)'!$S:$S,0)),"NO",""))</f>
        <v/>
      </c>
      <c r="C375" s="243" t="str">
        <f>IF(A375=0,"",IF(ISNA(VLOOKUP(A375,'Dept (不許動)'!$S:$V,2,0)),"",VLOOKUP(A375,'Dept (不許動)'!$S:$V,2,0)))</f>
        <v/>
      </c>
      <c r="D375" s="243" t="str">
        <f>IF(A375=0,"",IF(ISNA(VLOOKUP(A375,'Dept (不許動)'!$S:$V,3,0)),"",VLOOKUP(A375,'Dept (不許動)'!$S:$V,3,0)))</f>
        <v/>
      </c>
      <c r="E375" s="243" t="str">
        <f>IF(A375=0,"",IF(ISNA(VLOOKUP(A375,'Dept (不許動)'!$S:$V,4,0)),"",VLOOKUP(A375,'Dept (不許動)'!$S:$V,4,0)))</f>
        <v/>
      </c>
      <c r="F375" s="244">
        <f>GLD!$BC394</f>
        <v>0</v>
      </c>
      <c r="G375" s="244">
        <f>GLD!$AT394</f>
        <v>0</v>
      </c>
      <c r="H375" s="244">
        <f>GLD!$AV394</f>
        <v>0</v>
      </c>
      <c r="I375" s="243" t="str">
        <f>IF($D375="Embordiary","GLD6",IF(ISNA(VLOOKUP(A375,'GLD分攤(Chad)'!$B$2:$E$572,3,0)),"",(VLOOKUP(A375,'GLD分攤(Chad)'!$B$9:$E$572,3,0))))</f>
        <v/>
      </c>
      <c r="J375" s="245">
        <f t="shared" si="159"/>
        <v>0</v>
      </c>
      <c r="K375" s="245">
        <f t="shared" si="160"/>
        <v>0</v>
      </c>
      <c r="L375" s="245">
        <f t="shared" si="161"/>
        <v>0</v>
      </c>
      <c r="M375" s="245">
        <f t="shared" si="162"/>
        <v>0</v>
      </c>
      <c r="N375" s="245">
        <f t="shared" si="163"/>
        <v>0</v>
      </c>
      <c r="O375" s="245">
        <f t="shared" si="164"/>
        <v>0</v>
      </c>
      <c r="P375" s="245">
        <f t="shared" si="165"/>
        <v>0</v>
      </c>
      <c r="Q375" s="245">
        <f t="shared" si="166"/>
        <v>0</v>
      </c>
      <c r="R375" s="245">
        <f t="shared" si="167"/>
        <v>0</v>
      </c>
      <c r="S375" s="245">
        <f t="shared" si="168"/>
        <v>0</v>
      </c>
      <c r="T375" s="245">
        <f t="shared" si="169"/>
        <v>0</v>
      </c>
      <c r="U375" s="245">
        <f t="shared" si="170"/>
        <v>0</v>
      </c>
      <c r="V375" s="245">
        <f t="shared" si="171"/>
        <v>0</v>
      </c>
      <c r="W375" s="245">
        <f t="shared" si="172"/>
        <v>0</v>
      </c>
      <c r="X375" s="245">
        <f t="shared" si="173"/>
        <v>0</v>
      </c>
      <c r="Y375" s="246">
        <f t="shared" si="147"/>
        <v>0</v>
      </c>
      <c r="Z375" s="305" t="str">
        <f t="shared" si="142"/>
        <v/>
      </c>
    </row>
    <row r="376" spans="1:26" ht="15.75" customHeight="1">
      <c r="A376" s="243">
        <f>GLD!B395</f>
        <v>0</v>
      </c>
      <c r="B376" s="418" t="str">
        <f>IF(OR(A376=0,LEFT(A376,2)="Mr",LEFT(A376,2)="Ms",LEFT(A376,3)="Sub",LEFT(A376,5)="Grand",RIGHT(A376,3)="by,"),"",IF(ISERROR(MATCH(A376,'Dept (不許動)'!$S:$S,0)),"NO",""))</f>
        <v/>
      </c>
      <c r="C376" s="243" t="str">
        <f>IF(A376=0,"",IF(ISNA(VLOOKUP(A376,'Dept (不許動)'!$S:$V,2,0)),"",VLOOKUP(A376,'Dept (不許動)'!$S:$V,2,0)))</f>
        <v/>
      </c>
      <c r="D376" s="243" t="str">
        <f>IF(A376=0,"",IF(ISNA(VLOOKUP(A376,'Dept (不許動)'!$S:$V,3,0)),"",VLOOKUP(A376,'Dept (不許動)'!$S:$V,3,0)))</f>
        <v/>
      </c>
      <c r="E376" s="243" t="str">
        <f>IF(A376=0,"",IF(ISNA(VLOOKUP(A376,'Dept (不許動)'!$S:$V,4,0)),"",VLOOKUP(A376,'Dept (不許動)'!$S:$V,4,0)))</f>
        <v/>
      </c>
      <c r="F376" s="244">
        <f>GLD!$BC395</f>
        <v>0</v>
      </c>
      <c r="G376" s="244">
        <f>GLD!$AT395</f>
        <v>0</v>
      </c>
      <c r="H376" s="244">
        <f>GLD!$AV395</f>
        <v>0</v>
      </c>
      <c r="I376" s="243" t="str">
        <f>IF($D376="Embordiary","GLD6",IF(ISNA(VLOOKUP(A376,'GLD分攤(Chad)'!$B$2:$E$572,3,0)),"",(VLOOKUP(A376,'GLD分攤(Chad)'!$B$9:$E$572,3,0))))</f>
        <v/>
      </c>
      <c r="J376" s="245">
        <f t="shared" si="159"/>
        <v>0</v>
      </c>
      <c r="K376" s="245">
        <f t="shared" si="160"/>
        <v>0</v>
      </c>
      <c r="L376" s="245">
        <f t="shared" si="161"/>
        <v>0</v>
      </c>
      <c r="M376" s="245">
        <f t="shared" si="162"/>
        <v>0</v>
      </c>
      <c r="N376" s="245">
        <f t="shared" si="163"/>
        <v>0</v>
      </c>
      <c r="O376" s="245">
        <f t="shared" si="164"/>
        <v>0</v>
      </c>
      <c r="P376" s="245">
        <f t="shared" si="165"/>
        <v>0</v>
      </c>
      <c r="Q376" s="245">
        <f t="shared" si="166"/>
        <v>0</v>
      </c>
      <c r="R376" s="245">
        <f t="shared" si="167"/>
        <v>0</v>
      </c>
      <c r="S376" s="245">
        <f t="shared" si="168"/>
        <v>0</v>
      </c>
      <c r="T376" s="245">
        <f t="shared" si="169"/>
        <v>0</v>
      </c>
      <c r="U376" s="245">
        <f t="shared" si="170"/>
        <v>0</v>
      </c>
      <c r="V376" s="245">
        <f t="shared" si="171"/>
        <v>0</v>
      </c>
      <c r="W376" s="245">
        <f t="shared" si="172"/>
        <v>0</v>
      </c>
      <c r="X376" s="245">
        <f t="shared" si="173"/>
        <v>0</v>
      </c>
      <c r="Y376" s="246">
        <f t="shared" si="147"/>
        <v>0</v>
      </c>
      <c r="Z376" s="305" t="str">
        <f t="shared" si="142"/>
        <v/>
      </c>
    </row>
    <row r="377" spans="1:26" ht="15.75" customHeight="1">
      <c r="A377" s="243">
        <f>GLD!B396</f>
        <v>0</v>
      </c>
      <c r="B377" s="418" t="str">
        <f>IF(OR(A377=0,LEFT(A377,2)="Mr",LEFT(A377,2)="Ms",LEFT(A377,3)="Sub",LEFT(A377,5)="Grand",RIGHT(A377,3)="by,"),"",IF(ISERROR(MATCH(A377,'Dept (不許動)'!$S:$S,0)),"NO",""))</f>
        <v/>
      </c>
      <c r="C377" s="243" t="str">
        <f>IF(A377=0,"",IF(ISNA(VLOOKUP(A377,'Dept (不許動)'!$S:$V,2,0)),"",VLOOKUP(A377,'Dept (不許動)'!$S:$V,2,0)))</f>
        <v/>
      </c>
      <c r="D377" s="243" t="str">
        <f>IF(A377=0,"",IF(ISNA(VLOOKUP(A377,'Dept (不許動)'!$S:$V,3,0)),"",VLOOKUP(A377,'Dept (不許動)'!$S:$V,3,0)))</f>
        <v/>
      </c>
      <c r="E377" s="243" t="str">
        <f>IF(A377=0,"",IF(ISNA(VLOOKUP(A377,'Dept (不許動)'!$S:$V,4,0)),"",VLOOKUP(A377,'Dept (不許動)'!$S:$V,4,0)))</f>
        <v/>
      </c>
      <c r="F377" s="244">
        <f>GLD!$BC396</f>
        <v>0</v>
      </c>
      <c r="G377" s="244">
        <f>GLD!$AT396</f>
        <v>0</v>
      </c>
      <c r="H377" s="244">
        <f>GLD!$AV396</f>
        <v>0</v>
      </c>
      <c r="I377" s="243" t="str">
        <f>IF($D377="Embordiary","GLD6",IF(ISNA(VLOOKUP(A377,'GLD分攤(Chad)'!$B$2:$E$572,3,0)),"",(VLOOKUP(A377,'GLD分攤(Chad)'!$B$9:$E$572,3,0))))</f>
        <v/>
      </c>
      <c r="J377" s="245">
        <f t="shared" si="159"/>
        <v>0</v>
      </c>
      <c r="K377" s="245">
        <f t="shared" si="160"/>
        <v>0</v>
      </c>
      <c r="L377" s="245">
        <f t="shared" si="161"/>
        <v>0</v>
      </c>
      <c r="M377" s="245">
        <f t="shared" si="162"/>
        <v>0</v>
      </c>
      <c r="N377" s="245">
        <f t="shared" si="163"/>
        <v>0</v>
      </c>
      <c r="O377" s="245">
        <f t="shared" si="164"/>
        <v>0</v>
      </c>
      <c r="P377" s="245">
        <f t="shared" si="165"/>
        <v>0</v>
      </c>
      <c r="Q377" s="245">
        <f t="shared" si="166"/>
        <v>0</v>
      </c>
      <c r="R377" s="245">
        <f t="shared" si="167"/>
        <v>0</v>
      </c>
      <c r="S377" s="245">
        <f t="shared" si="168"/>
        <v>0</v>
      </c>
      <c r="T377" s="245">
        <f t="shared" si="169"/>
        <v>0</v>
      </c>
      <c r="U377" s="245">
        <f t="shared" si="170"/>
        <v>0</v>
      </c>
      <c r="V377" s="245">
        <f t="shared" si="171"/>
        <v>0</v>
      </c>
      <c r="W377" s="245">
        <f t="shared" si="172"/>
        <v>0</v>
      </c>
      <c r="X377" s="245">
        <f t="shared" si="173"/>
        <v>0</v>
      </c>
      <c r="Y377" s="246">
        <f t="shared" si="147"/>
        <v>0</v>
      </c>
      <c r="Z377" s="305" t="str">
        <f t="shared" si="142"/>
        <v/>
      </c>
    </row>
    <row r="378" spans="1:26" ht="15.75" customHeight="1">
      <c r="A378" s="243">
        <f>GLD!B397</f>
        <v>0</v>
      </c>
      <c r="B378" s="418" t="str">
        <f>IF(OR(A378=0,LEFT(A378,2)="Mr",LEFT(A378,2)="Ms",LEFT(A378,3)="Sub",LEFT(A378,5)="Grand",RIGHT(A378,3)="by,"),"",IF(ISERROR(MATCH(A378,'Dept (不許動)'!$S:$S,0)),"NO",""))</f>
        <v/>
      </c>
      <c r="C378" s="243" t="str">
        <f>IF(A378=0,"",IF(ISNA(VLOOKUP(A378,'Dept (不許動)'!$S:$V,2,0)),"",VLOOKUP(A378,'Dept (不許動)'!$S:$V,2,0)))</f>
        <v/>
      </c>
      <c r="D378" s="243" t="str">
        <f>IF(A378=0,"",IF(ISNA(VLOOKUP(A378,'Dept (不許動)'!$S:$V,3,0)),"",VLOOKUP(A378,'Dept (不許動)'!$S:$V,3,0)))</f>
        <v/>
      </c>
      <c r="E378" s="243" t="str">
        <f>IF(A378=0,"",IF(ISNA(VLOOKUP(A378,'Dept (不許動)'!$S:$V,4,0)),"",VLOOKUP(A378,'Dept (不許動)'!$S:$V,4,0)))</f>
        <v/>
      </c>
      <c r="F378" s="244">
        <f>GLD!$BC397</f>
        <v>0</v>
      </c>
      <c r="G378" s="244">
        <f>GLD!$AT397</f>
        <v>0</v>
      </c>
      <c r="H378" s="244">
        <f>GLD!$AV397</f>
        <v>0</v>
      </c>
      <c r="I378" s="243" t="str">
        <f>IF($D378="Embordiary","GLD6",IF(ISNA(VLOOKUP(A378,'GLD分攤(Chad)'!$B$2:$E$572,3,0)),"",(VLOOKUP(A378,'GLD分攤(Chad)'!$B$9:$E$572,3,0))))</f>
        <v/>
      </c>
      <c r="J378" s="245">
        <f t="shared" si="159"/>
        <v>0</v>
      </c>
      <c r="K378" s="245">
        <f t="shared" si="160"/>
        <v>0</v>
      </c>
      <c r="L378" s="245">
        <f t="shared" si="161"/>
        <v>0</v>
      </c>
      <c r="M378" s="245">
        <f t="shared" si="162"/>
        <v>0</v>
      </c>
      <c r="N378" s="245">
        <f t="shared" si="163"/>
        <v>0</v>
      </c>
      <c r="O378" s="245">
        <f t="shared" si="164"/>
        <v>0</v>
      </c>
      <c r="P378" s="245">
        <f t="shared" si="165"/>
        <v>0</v>
      </c>
      <c r="Q378" s="245">
        <f t="shared" si="166"/>
        <v>0</v>
      </c>
      <c r="R378" s="245">
        <f t="shared" si="167"/>
        <v>0</v>
      </c>
      <c r="S378" s="245">
        <f t="shared" si="168"/>
        <v>0</v>
      </c>
      <c r="T378" s="245">
        <f t="shared" si="169"/>
        <v>0</v>
      </c>
      <c r="U378" s="245">
        <f t="shared" si="170"/>
        <v>0</v>
      </c>
      <c r="V378" s="245">
        <f t="shared" si="171"/>
        <v>0</v>
      </c>
      <c r="W378" s="245">
        <f t="shared" si="172"/>
        <v>0</v>
      </c>
      <c r="X378" s="245">
        <f t="shared" si="173"/>
        <v>0</v>
      </c>
      <c r="Y378" s="246">
        <f t="shared" si="147"/>
        <v>0</v>
      </c>
      <c r="Z378" s="305" t="str">
        <f t="shared" si="142"/>
        <v/>
      </c>
    </row>
    <row r="379" spans="1:26" ht="15.75" customHeight="1">
      <c r="A379" s="243">
        <f>GLD!B398</f>
        <v>0</v>
      </c>
      <c r="B379" s="418" t="str">
        <f>IF(OR(A379=0,LEFT(A379,2)="Mr",LEFT(A379,2)="Ms",LEFT(A379,3)="Sub",LEFT(A379,5)="Grand",RIGHT(A379,3)="by,"),"",IF(ISERROR(MATCH(A379,'Dept (不許動)'!$S:$S,0)),"NO",""))</f>
        <v/>
      </c>
      <c r="C379" s="243" t="str">
        <f>IF(A379=0,"",IF(ISNA(VLOOKUP(A379,'Dept (不許動)'!$S:$V,2,0)),"",VLOOKUP(A379,'Dept (不許動)'!$S:$V,2,0)))</f>
        <v/>
      </c>
      <c r="D379" s="243" t="str">
        <f>IF(A379=0,"",IF(ISNA(VLOOKUP(A379,'Dept (不許動)'!$S:$V,3,0)),"",VLOOKUP(A379,'Dept (不許動)'!$S:$V,3,0)))</f>
        <v/>
      </c>
      <c r="E379" s="243" t="str">
        <f>IF(A379=0,"",IF(ISNA(VLOOKUP(A379,'Dept (不許動)'!$S:$V,4,0)),"",VLOOKUP(A379,'Dept (不許動)'!$S:$V,4,0)))</f>
        <v/>
      </c>
      <c r="F379" s="244">
        <f>GLD!$BC398</f>
        <v>0</v>
      </c>
      <c r="G379" s="244">
        <f>GLD!$AT398</f>
        <v>0</v>
      </c>
      <c r="H379" s="244">
        <f>GLD!$AV398</f>
        <v>0</v>
      </c>
      <c r="I379" s="243" t="str">
        <f>IF($D379="Embordiary","GLD6",IF(ISNA(VLOOKUP(A379,'GLD分攤(Chad)'!$B$2:$E$572,3,0)),"",(VLOOKUP(A379,'GLD分攤(Chad)'!$B$9:$E$572,3,0))))</f>
        <v/>
      </c>
      <c r="J379" s="245">
        <f t="shared" si="159"/>
        <v>0</v>
      </c>
      <c r="K379" s="245">
        <f t="shared" si="160"/>
        <v>0</v>
      </c>
      <c r="L379" s="245">
        <f t="shared" si="161"/>
        <v>0</v>
      </c>
      <c r="M379" s="245">
        <f t="shared" si="162"/>
        <v>0</v>
      </c>
      <c r="N379" s="245">
        <f t="shared" si="163"/>
        <v>0</v>
      </c>
      <c r="O379" s="245">
        <f t="shared" si="164"/>
        <v>0</v>
      </c>
      <c r="P379" s="245">
        <f t="shared" si="165"/>
        <v>0</v>
      </c>
      <c r="Q379" s="245">
        <f t="shared" si="166"/>
        <v>0</v>
      </c>
      <c r="R379" s="245">
        <f t="shared" si="167"/>
        <v>0</v>
      </c>
      <c r="S379" s="245">
        <f t="shared" si="168"/>
        <v>0</v>
      </c>
      <c r="T379" s="245">
        <f t="shared" si="169"/>
        <v>0</v>
      </c>
      <c r="U379" s="245">
        <f t="shared" si="170"/>
        <v>0</v>
      </c>
      <c r="V379" s="245">
        <f t="shared" si="171"/>
        <v>0</v>
      </c>
      <c r="W379" s="245">
        <f t="shared" si="172"/>
        <v>0</v>
      </c>
      <c r="X379" s="245">
        <f t="shared" si="173"/>
        <v>0</v>
      </c>
      <c r="Y379" s="246">
        <f t="shared" si="147"/>
        <v>0</v>
      </c>
      <c r="Z379" s="305" t="str">
        <f t="shared" ref="Z379:Z389" si="174">IF(ABS(SUM(J379:X379)-(F379+G379+H379))&gt;=1,"check","")</f>
        <v/>
      </c>
    </row>
    <row r="380" spans="1:26" ht="15.75" customHeight="1">
      <c r="A380" s="243">
        <f>GLD!B399</f>
        <v>0</v>
      </c>
      <c r="B380" s="418" t="str">
        <f>IF(OR(A380=0,LEFT(A380,2)="Mr",LEFT(A380,2)="Ms",LEFT(A380,3)="Sub",LEFT(A380,5)="Grand",RIGHT(A380,3)="by,"),"",IF(ISERROR(MATCH(A380,'Dept (不許動)'!$S:$S,0)),"NO",""))</f>
        <v/>
      </c>
      <c r="C380" s="243" t="str">
        <f>IF(A380=0,"",IF(ISNA(VLOOKUP(A380,'Dept (不許動)'!$S:$V,2,0)),"",VLOOKUP(A380,'Dept (不許動)'!$S:$V,2,0)))</f>
        <v/>
      </c>
      <c r="D380" s="243" t="str">
        <f>IF(A380=0,"",IF(ISNA(VLOOKUP(A380,'Dept (不許動)'!$S:$V,3,0)),"",VLOOKUP(A380,'Dept (不許動)'!$S:$V,3,0)))</f>
        <v/>
      </c>
      <c r="E380" s="243" t="str">
        <f>IF(A380=0,"",IF(ISNA(VLOOKUP(A380,'Dept (不許動)'!$S:$V,4,0)),"",VLOOKUP(A380,'Dept (不許動)'!$S:$V,4,0)))</f>
        <v/>
      </c>
      <c r="F380" s="244">
        <f>GLD!$BC399</f>
        <v>0</v>
      </c>
      <c r="G380" s="244">
        <f>GLD!$AT399</f>
        <v>0</v>
      </c>
      <c r="H380" s="244">
        <f>GLD!$AV399</f>
        <v>0</v>
      </c>
      <c r="I380" s="243" t="str">
        <f>IF($D380="Embordiary","GLD6",IF(ISNA(VLOOKUP(A380,'GLD分攤(Chad)'!$B$2:$E$572,3,0)),"",(VLOOKUP(A380,'GLD分攤(Chad)'!$B$9:$E$572,3,0))))</f>
        <v/>
      </c>
      <c r="J380" s="245">
        <f t="shared" si="159"/>
        <v>0</v>
      </c>
      <c r="K380" s="245">
        <f t="shared" si="160"/>
        <v>0</v>
      </c>
      <c r="L380" s="245">
        <f t="shared" si="161"/>
        <v>0</v>
      </c>
      <c r="M380" s="245">
        <f t="shared" si="162"/>
        <v>0</v>
      </c>
      <c r="N380" s="245">
        <f t="shared" si="163"/>
        <v>0</v>
      </c>
      <c r="O380" s="245">
        <f t="shared" si="164"/>
        <v>0</v>
      </c>
      <c r="P380" s="245">
        <f t="shared" si="165"/>
        <v>0</v>
      </c>
      <c r="Q380" s="245">
        <f t="shared" si="166"/>
        <v>0</v>
      </c>
      <c r="R380" s="245">
        <f t="shared" si="167"/>
        <v>0</v>
      </c>
      <c r="S380" s="245">
        <f t="shared" si="168"/>
        <v>0</v>
      </c>
      <c r="T380" s="245">
        <f t="shared" si="169"/>
        <v>0</v>
      </c>
      <c r="U380" s="245">
        <f t="shared" si="170"/>
        <v>0</v>
      </c>
      <c r="V380" s="245">
        <f t="shared" si="171"/>
        <v>0</v>
      </c>
      <c r="W380" s="245">
        <f t="shared" si="172"/>
        <v>0</v>
      </c>
      <c r="X380" s="245">
        <f t="shared" si="173"/>
        <v>0</v>
      </c>
      <c r="Y380" s="246">
        <f t="shared" si="147"/>
        <v>0</v>
      </c>
      <c r="Z380" s="305" t="str">
        <f t="shared" si="174"/>
        <v/>
      </c>
    </row>
    <row r="381" spans="1:26" ht="15.75" customHeight="1">
      <c r="A381" s="243">
        <f>GLD!B400</f>
        <v>0</v>
      </c>
      <c r="B381" s="418" t="str">
        <f>IF(OR(A381=0,LEFT(A381,2)="Mr",LEFT(A381,2)="Ms",LEFT(A381,3)="Sub",LEFT(A381,5)="Grand",RIGHT(A381,3)="by,"),"",IF(ISERROR(MATCH(A381,'Dept (不許動)'!$S:$S,0)),"NO",""))</f>
        <v/>
      </c>
      <c r="C381" s="243" t="str">
        <f>IF(A381=0,"",IF(ISNA(VLOOKUP(A381,'Dept (不許動)'!$S:$V,2,0)),"",VLOOKUP(A381,'Dept (不許動)'!$S:$V,2,0)))</f>
        <v/>
      </c>
      <c r="D381" s="243" t="str">
        <f>IF(A381=0,"",IF(ISNA(VLOOKUP(A381,'Dept (不許動)'!$S:$V,3,0)),"",VLOOKUP(A381,'Dept (不許動)'!$S:$V,3,0)))</f>
        <v/>
      </c>
      <c r="E381" s="243" t="str">
        <f>IF(A381=0,"",IF(ISNA(VLOOKUP(A381,'Dept (不許動)'!$S:$V,4,0)),"",VLOOKUP(A381,'Dept (不許動)'!$S:$V,4,0)))</f>
        <v/>
      </c>
      <c r="F381" s="244">
        <f>GLD!$BC400</f>
        <v>0</v>
      </c>
      <c r="G381" s="244">
        <f>GLD!$AT400</f>
        <v>0</v>
      </c>
      <c r="H381" s="244">
        <f>GLD!$AV400</f>
        <v>0</v>
      </c>
      <c r="I381" s="243" t="str">
        <f>IF($D381="Embordiary","GLD6",IF(ISNA(VLOOKUP(A381,'GLD分攤(Chad)'!$B$2:$E$572,3,0)),"",(VLOOKUP(A381,'GLD分攤(Chad)'!$B$9:$E$572,3,0))))</f>
        <v/>
      </c>
      <c r="J381" s="245">
        <f t="shared" si="159"/>
        <v>0</v>
      </c>
      <c r="K381" s="245">
        <f t="shared" si="160"/>
        <v>0</v>
      </c>
      <c r="L381" s="245">
        <f t="shared" si="161"/>
        <v>0</v>
      </c>
      <c r="M381" s="245">
        <f t="shared" si="162"/>
        <v>0</v>
      </c>
      <c r="N381" s="245">
        <f t="shared" si="163"/>
        <v>0</v>
      </c>
      <c r="O381" s="245">
        <f t="shared" si="164"/>
        <v>0</v>
      </c>
      <c r="P381" s="245">
        <f t="shared" si="165"/>
        <v>0</v>
      </c>
      <c r="Q381" s="245">
        <f t="shared" si="166"/>
        <v>0</v>
      </c>
      <c r="R381" s="245">
        <f t="shared" si="167"/>
        <v>0</v>
      </c>
      <c r="S381" s="245">
        <f t="shared" si="168"/>
        <v>0</v>
      </c>
      <c r="T381" s="245">
        <f t="shared" si="169"/>
        <v>0</v>
      </c>
      <c r="U381" s="245">
        <f t="shared" si="170"/>
        <v>0</v>
      </c>
      <c r="V381" s="245">
        <f t="shared" si="171"/>
        <v>0</v>
      </c>
      <c r="W381" s="245">
        <f t="shared" si="172"/>
        <v>0</v>
      </c>
      <c r="X381" s="245">
        <f t="shared" si="173"/>
        <v>0</v>
      </c>
      <c r="Y381" s="246">
        <f t="shared" si="147"/>
        <v>0</v>
      </c>
      <c r="Z381" s="305" t="str">
        <f t="shared" si="174"/>
        <v/>
      </c>
    </row>
    <row r="382" spans="1:26" ht="15.75" customHeight="1">
      <c r="A382" s="243">
        <f>GLD!B401</f>
        <v>0</v>
      </c>
      <c r="B382" s="418" t="str">
        <f>IF(OR(A382=0,LEFT(A382,2)="Mr",LEFT(A382,2)="Ms",LEFT(A382,3)="Sub",LEFT(A382,5)="Grand",RIGHT(A382,3)="by,"),"",IF(ISERROR(MATCH(A382,'Dept (不許動)'!$S:$S,0)),"NO",""))</f>
        <v/>
      </c>
      <c r="C382" s="243" t="str">
        <f>IF(A382=0,"",IF(ISNA(VLOOKUP(A382,'Dept (不許動)'!$S:$V,2,0)),"",VLOOKUP(A382,'Dept (不許動)'!$S:$V,2,0)))</f>
        <v/>
      </c>
      <c r="D382" s="243" t="str">
        <f>IF(A382=0,"",IF(ISNA(VLOOKUP(A382,'Dept (不許動)'!$S:$V,3,0)),"",VLOOKUP(A382,'Dept (不許動)'!$S:$V,3,0)))</f>
        <v/>
      </c>
      <c r="E382" s="243" t="str">
        <f>IF(A382=0,"",IF(ISNA(VLOOKUP(A382,'Dept (不許動)'!$S:$V,4,0)),"",VLOOKUP(A382,'Dept (不許動)'!$S:$V,4,0)))</f>
        <v/>
      </c>
      <c r="F382" s="244">
        <f>GLD!$BC401</f>
        <v>0</v>
      </c>
      <c r="G382" s="244">
        <f>GLD!$AT401</f>
        <v>0</v>
      </c>
      <c r="H382" s="244">
        <f>GLD!$AV401</f>
        <v>0</v>
      </c>
      <c r="I382" s="243" t="str">
        <f>IF($D382="Embordiary","GLD6",IF(ISNA(VLOOKUP(A382,'GLD分攤(Chad)'!$B$2:$E$572,3,0)),"",(VLOOKUP(A382,'GLD分攤(Chad)'!$B$9:$E$572,3,0))))</f>
        <v/>
      </c>
      <c r="J382" s="245">
        <f t="shared" si="159"/>
        <v>0</v>
      </c>
      <c r="K382" s="245">
        <f t="shared" si="160"/>
        <v>0</v>
      </c>
      <c r="L382" s="245">
        <f t="shared" si="161"/>
        <v>0</v>
      </c>
      <c r="M382" s="245">
        <f t="shared" si="162"/>
        <v>0</v>
      </c>
      <c r="N382" s="245">
        <f t="shared" si="163"/>
        <v>0</v>
      </c>
      <c r="O382" s="245">
        <f t="shared" si="164"/>
        <v>0</v>
      </c>
      <c r="P382" s="245">
        <f t="shared" si="165"/>
        <v>0</v>
      </c>
      <c r="Q382" s="245">
        <f t="shared" si="166"/>
        <v>0</v>
      </c>
      <c r="R382" s="245">
        <f t="shared" si="167"/>
        <v>0</v>
      </c>
      <c r="S382" s="245">
        <f t="shared" si="168"/>
        <v>0</v>
      </c>
      <c r="T382" s="245">
        <f t="shared" si="169"/>
        <v>0</v>
      </c>
      <c r="U382" s="245">
        <f t="shared" si="170"/>
        <v>0</v>
      </c>
      <c r="V382" s="245">
        <f t="shared" si="171"/>
        <v>0</v>
      </c>
      <c r="W382" s="245">
        <f t="shared" si="172"/>
        <v>0</v>
      </c>
      <c r="X382" s="245">
        <f t="shared" si="173"/>
        <v>0</v>
      </c>
      <c r="Y382" s="246">
        <f t="shared" si="147"/>
        <v>0</v>
      </c>
      <c r="Z382" s="305" t="str">
        <f t="shared" si="174"/>
        <v/>
      </c>
    </row>
    <row r="383" spans="1:26" ht="15.75" customHeight="1">
      <c r="A383" s="243">
        <f>GLD!B402</f>
        <v>0</v>
      </c>
      <c r="B383" s="418" t="str">
        <f>IF(OR(A383=0,LEFT(A383,2)="Mr",LEFT(A383,2)="Ms",LEFT(A383,3)="Sub",LEFT(A383,5)="Grand",RIGHT(A383,3)="by,"),"",IF(ISERROR(MATCH(A383,'Dept (不許動)'!$S:$S,0)),"NO",""))</f>
        <v/>
      </c>
      <c r="C383" s="243" t="str">
        <f>IF(A383=0,"",IF(ISNA(VLOOKUP(A383,'Dept (不許動)'!$S:$V,2,0)),"",VLOOKUP(A383,'Dept (不許動)'!$S:$V,2,0)))</f>
        <v/>
      </c>
      <c r="D383" s="243" t="str">
        <f>IF(A383=0,"",IF(ISNA(VLOOKUP(A383,'Dept (不許動)'!$S:$V,3,0)),"",VLOOKUP(A383,'Dept (不許動)'!$S:$V,3,0)))</f>
        <v/>
      </c>
      <c r="E383" s="243" t="str">
        <f>IF(A383=0,"",IF(ISNA(VLOOKUP(A383,'Dept (不許動)'!$S:$V,4,0)),"",VLOOKUP(A383,'Dept (不許動)'!$S:$V,4,0)))</f>
        <v/>
      </c>
      <c r="F383" s="244">
        <f>GLD!$BC402</f>
        <v>0</v>
      </c>
      <c r="G383" s="244">
        <f>GLD!$AT402</f>
        <v>0</v>
      </c>
      <c r="H383" s="244">
        <f>GLD!$AV402</f>
        <v>0</v>
      </c>
      <c r="I383" s="243" t="str">
        <f>IF($D383="Embordiary","GLD6",IF(ISNA(VLOOKUP(A383,'GLD分攤(Chad)'!$B$2:$E$572,3,0)),"",(VLOOKUP(A383,'GLD分攤(Chad)'!$B$9:$E$572,3,0))))</f>
        <v/>
      </c>
      <c r="J383" s="245">
        <f t="shared" si="159"/>
        <v>0</v>
      </c>
      <c r="K383" s="245">
        <f t="shared" si="160"/>
        <v>0</v>
      </c>
      <c r="L383" s="245">
        <f t="shared" si="161"/>
        <v>0</v>
      </c>
      <c r="M383" s="245">
        <f t="shared" si="162"/>
        <v>0</v>
      </c>
      <c r="N383" s="245">
        <f t="shared" si="163"/>
        <v>0</v>
      </c>
      <c r="O383" s="245">
        <f t="shared" si="164"/>
        <v>0</v>
      </c>
      <c r="P383" s="245">
        <f t="shared" si="165"/>
        <v>0</v>
      </c>
      <c r="Q383" s="245">
        <f t="shared" si="166"/>
        <v>0</v>
      </c>
      <c r="R383" s="245">
        <f t="shared" si="167"/>
        <v>0</v>
      </c>
      <c r="S383" s="245">
        <f t="shared" si="168"/>
        <v>0</v>
      </c>
      <c r="T383" s="245">
        <f t="shared" si="169"/>
        <v>0</v>
      </c>
      <c r="U383" s="245">
        <f t="shared" si="170"/>
        <v>0</v>
      </c>
      <c r="V383" s="245">
        <f t="shared" si="171"/>
        <v>0</v>
      </c>
      <c r="W383" s="245">
        <f t="shared" si="172"/>
        <v>0</v>
      </c>
      <c r="X383" s="245">
        <f t="shared" si="173"/>
        <v>0</v>
      </c>
      <c r="Y383" s="246">
        <f t="shared" si="147"/>
        <v>0</v>
      </c>
      <c r="Z383" s="305" t="str">
        <f t="shared" si="174"/>
        <v/>
      </c>
    </row>
    <row r="384" spans="1:26" ht="15.75" customHeight="1">
      <c r="A384" s="243">
        <f>GLD!B403</f>
        <v>0</v>
      </c>
      <c r="B384" s="418" t="str">
        <f>IF(OR(A384=0,LEFT(A384,2)="Mr",LEFT(A384,2)="Ms",LEFT(A384,3)="Sub",LEFT(A384,5)="Grand",RIGHT(A384,3)="by,"),"",IF(ISERROR(MATCH(A384,'Dept (不許動)'!$S:$S,0)),"NO",""))</f>
        <v/>
      </c>
      <c r="C384" s="243" t="str">
        <f>IF(A384=0,"",IF(ISNA(VLOOKUP(A384,'Dept (不許動)'!$S:$V,2,0)),"",VLOOKUP(A384,'Dept (不許動)'!$S:$V,2,0)))</f>
        <v/>
      </c>
      <c r="D384" s="243" t="str">
        <f>IF(A384=0,"",IF(ISNA(VLOOKUP(A384,'Dept (不許動)'!$S:$V,3,0)),"",VLOOKUP(A384,'Dept (不許動)'!$S:$V,3,0)))</f>
        <v/>
      </c>
      <c r="E384" s="243" t="str">
        <f>IF(A384=0,"",IF(ISNA(VLOOKUP(A384,'Dept (不許動)'!$S:$V,4,0)),"",VLOOKUP(A384,'Dept (不許動)'!$S:$V,4,0)))</f>
        <v/>
      </c>
      <c r="F384" s="244">
        <f>GLD!$BC403</f>
        <v>0</v>
      </c>
      <c r="G384" s="244">
        <f>GLD!$AT403</f>
        <v>0</v>
      </c>
      <c r="H384" s="244">
        <f>GLD!$AV403</f>
        <v>0</v>
      </c>
      <c r="I384" s="243" t="str">
        <f>IF($D384="Embordiary","GLD6",IF(ISNA(VLOOKUP(A384,'GLD分攤(Chad)'!$B$2:$E$572,3,0)),"",(VLOOKUP(A384,'GLD分攤(Chad)'!$B$9:$E$572,3,0))))</f>
        <v/>
      </c>
      <c r="J384" s="245">
        <f t="shared" si="159"/>
        <v>0</v>
      </c>
      <c r="K384" s="245">
        <f t="shared" si="160"/>
        <v>0</v>
      </c>
      <c r="L384" s="245">
        <f t="shared" si="161"/>
        <v>0</v>
      </c>
      <c r="M384" s="245">
        <f t="shared" si="162"/>
        <v>0</v>
      </c>
      <c r="N384" s="245">
        <f t="shared" si="163"/>
        <v>0</v>
      </c>
      <c r="O384" s="245">
        <f t="shared" si="164"/>
        <v>0</v>
      </c>
      <c r="P384" s="245">
        <f t="shared" si="165"/>
        <v>0</v>
      </c>
      <c r="Q384" s="245">
        <f t="shared" si="166"/>
        <v>0</v>
      </c>
      <c r="R384" s="245">
        <f t="shared" si="167"/>
        <v>0</v>
      </c>
      <c r="S384" s="245">
        <f t="shared" si="168"/>
        <v>0</v>
      </c>
      <c r="T384" s="245">
        <f t="shared" si="169"/>
        <v>0</v>
      </c>
      <c r="U384" s="245">
        <f t="shared" si="170"/>
        <v>0</v>
      </c>
      <c r="V384" s="245">
        <f t="shared" si="171"/>
        <v>0</v>
      </c>
      <c r="W384" s="245">
        <f t="shared" si="172"/>
        <v>0</v>
      </c>
      <c r="X384" s="245">
        <f t="shared" si="173"/>
        <v>0</v>
      </c>
      <c r="Y384" s="246">
        <f t="shared" si="147"/>
        <v>0</v>
      </c>
      <c r="Z384" s="305" t="str">
        <f t="shared" si="174"/>
        <v/>
      </c>
    </row>
    <row r="385" spans="1:26" ht="15.75" customHeight="1">
      <c r="A385" s="243">
        <f>GLD!B404</f>
        <v>0</v>
      </c>
      <c r="B385" s="418" t="str">
        <f>IF(OR(A385=0,LEFT(A385,2)="Mr",LEFT(A385,2)="Ms",LEFT(A385,3)="Sub",LEFT(A385,5)="Grand",RIGHT(A385,3)="by,"),"",IF(ISERROR(MATCH(A385,'Dept (不許動)'!$S:$S,0)),"NO",""))</f>
        <v/>
      </c>
      <c r="C385" s="243" t="str">
        <f>IF(A385=0,"",IF(ISNA(VLOOKUP(A385,'Dept (不許動)'!$S:$V,2,0)),"",VLOOKUP(A385,'Dept (不許動)'!$S:$V,2,0)))</f>
        <v/>
      </c>
      <c r="D385" s="243" t="str">
        <f>IF(A385=0,"",IF(ISNA(VLOOKUP(A385,'Dept (不許動)'!$S:$V,3,0)),"",VLOOKUP(A385,'Dept (不許動)'!$S:$V,3,0)))</f>
        <v/>
      </c>
      <c r="E385" s="243" t="str">
        <f>IF(A385=0,"",IF(ISNA(VLOOKUP(A385,'Dept (不許動)'!$S:$V,4,0)),"",VLOOKUP(A385,'Dept (不許動)'!$S:$V,4,0)))</f>
        <v/>
      </c>
      <c r="F385" s="244">
        <f>GLD!$BC404</f>
        <v>0</v>
      </c>
      <c r="G385" s="244">
        <f>GLD!$AT404</f>
        <v>0</v>
      </c>
      <c r="H385" s="244">
        <f>GLD!$AV404</f>
        <v>0</v>
      </c>
      <c r="I385" s="243" t="str">
        <f>IF($D385="Embordiary","GLD6",IF(ISNA(VLOOKUP(A385,'GLD分攤(Chad)'!$B$2:$E$572,3,0)),"",(VLOOKUP(A385,'GLD分攤(Chad)'!$B$9:$E$572,3,0))))</f>
        <v/>
      </c>
      <c r="J385" s="245">
        <f t="shared" si="159"/>
        <v>0</v>
      </c>
      <c r="K385" s="245">
        <f t="shared" si="160"/>
        <v>0</v>
      </c>
      <c r="L385" s="245">
        <f t="shared" si="161"/>
        <v>0</v>
      </c>
      <c r="M385" s="245">
        <f t="shared" si="162"/>
        <v>0</v>
      </c>
      <c r="N385" s="245">
        <f t="shared" si="163"/>
        <v>0</v>
      </c>
      <c r="O385" s="245">
        <f t="shared" si="164"/>
        <v>0</v>
      </c>
      <c r="P385" s="245">
        <f t="shared" si="165"/>
        <v>0</v>
      </c>
      <c r="Q385" s="245">
        <f t="shared" si="166"/>
        <v>0</v>
      </c>
      <c r="R385" s="245">
        <f t="shared" si="167"/>
        <v>0</v>
      </c>
      <c r="S385" s="245">
        <f t="shared" si="168"/>
        <v>0</v>
      </c>
      <c r="T385" s="245">
        <f t="shared" si="169"/>
        <v>0</v>
      </c>
      <c r="U385" s="245">
        <f t="shared" si="170"/>
        <v>0</v>
      </c>
      <c r="V385" s="245">
        <f t="shared" si="171"/>
        <v>0</v>
      </c>
      <c r="W385" s="245">
        <f t="shared" si="172"/>
        <v>0</v>
      </c>
      <c r="X385" s="245">
        <f t="shared" si="173"/>
        <v>0</v>
      </c>
      <c r="Y385" s="246">
        <f t="shared" si="147"/>
        <v>0</v>
      </c>
      <c r="Z385" s="305" t="str">
        <f t="shared" si="174"/>
        <v/>
      </c>
    </row>
    <row r="386" spans="1:26" ht="15.75" customHeight="1">
      <c r="A386" s="243">
        <f>GLD!B405</f>
        <v>0</v>
      </c>
      <c r="B386" s="418" t="str">
        <f>IF(OR(A386=0,LEFT(A386,2)="Mr",LEFT(A386,2)="Ms",LEFT(A386,3)="Sub",LEFT(A386,5)="Grand",RIGHT(A386,3)="by,"),"",IF(ISERROR(MATCH(A386,'Dept (不許動)'!$S:$S,0)),"NO",""))</f>
        <v/>
      </c>
      <c r="C386" s="243" t="str">
        <f>IF(A386=0,"",IF(ISNA(VLOOKUP(A386,'Dept (不許動)'!$S:$V,2,0)),"",VLOOKUP(A386,'Dept (不許動)'!$S:$V,2,0)))</f>
        <v/>
      </c>
      <c r="D386" s="243" t="str">
        <f>IF(A386=0,"",IF(ISNA(VLOOKUP(A386,'Dept (不許動)'!$S:$V,3,0)),"",VLOOKUP(A386,'Dept (不許動)'!$S:$V,3,0)))</f>
        <v/>
      </c>
      <c r="E386" s="243" t="str">
        <f>IF(A386=0,"",IF(ISNA(VLOOKUP(A386,'Dept (不許動)'!$S:$V,4,0)),"",VLOOKUP(A386,'Dept (不許動)'!$S:$V,4,0)))</f>
        <v/>
      </c>
      <c r="F386" s="244">
        <f>GLD!$BC405</f>
        <v>0</v>
      </c>
      <c r="G386" s="244">
        <f>GLD!$AT405</f>
        <v>0</v>
      </c>
      <c r="H386" s="244">
        <f>GLD!$AV405</f>
        <v>0</v>
      </c>
      <c r="I386" s="243" t="str">
        <f>IF($D386="Embordiary","GLD6",IF(ISNA(VLOOKUP(A386,'GLD分攤(Chad)'!$B$2:$E$572,3,0)),"",(VLOOKUP(A386,'GLD分攤(Chad)'!$B$9:$E$572,3,0))))</f>
        <v/>
      </c>
      <c r="J386" s="245">
        <f t="shared" si="159"/>
        <v>0</v>
      </c>
      <c r="K386" s="245">
        <f t="shared" si="160"/>
        <v>0</v>
      </c>
      <c r="L386" s="245">
        <f t="shared" si="161"/>
        <v>0</v>
      </c>
      <c r="M386" s="245">
        <f t="shared" si="162"/>
        <v>0</v>
      </c>
      <c r="N386" s="245">
        <f t="shared" si="163"/>
        <v>0</v>
      </c>
      <c r="O386" s="245">
        <f t="shared" si="164"/>
        <v>0</v>
      </c>
      <c r="P386" s="245">
        <f t="shared" si="165"/>
        <v>0</v>
      </c>
      <c r="Q386" s="245">
        <f t="shared" si="166"/>
        <v>0</v>
      </c>
      <c r="R386" s="245">
        <f t="shared" si="167"/>
        <v>0</v>
      </c>
      <c r="S386" s="245">
        <f t="shared" si="168"/>
        <v>0</v>
      </c>
      <c r="T386" s="245">
        <f t="shared" si="169"/>
        <v>0</v>
      </c>
      <c r="U386" s="245">
        <f t="shared" si="170"/>
        <v>0</v>
      </c>
      <c r="V386" s="245">
        <f t="shared" si="171"/>
        <v>0</v>
      </c>
      <c r="W386" s="245">
        <f t="shared" si="172"/>
        <v>0</v>
      </c>
      <c r="X386" s="245">
        <f t="shared" si="173"/>
        <v>0</v>
      </c>
      <c r="Y386" s="246">
        <f t="shared" si="147"/>
        <v>0</v>
      </c>
      <c r="Z386" s="305" t="str">
        <f t="shared" si="174"/>
        <v/>
      </c>
    </row>
    <row r="387" spans="1:26" ht="15.75" customHeight="1">
      <c r="A387" s="243">
        <f>GLD!B406</f>
        <v>0</v>
      </c>
      <c r="B387" s="418" t="str">
        <f>IF(OR(A387=0,LEFT(A387,2)="Mr",LEFT(A387,2)="Ms",LEFT(A387,3)="Sub",LEFT(A387,5)="Grand",RIGHT(A387,3)="by,"),"",IF(ISERROR(MATCH(A387,'Dept (不許動)'!$S:$S,0)),"NO",""))</f>
        <v/>
      </c>
      <c r="C387" s="243" t="str">
        <f>IF(A387=0,"",IF(ISNA(VLOOKUP(A387,'Dept (不許動)'!$S:$V,2,0)),"",VLOOKUP(A387,'Dept (不許動)'!$S:$V,2,0)))</f>
        <v/>
      </c>
      <c r="D387" s="243" t="str">
        <f>IF(A387=0,"",IF(ISNA(VLOOKUP(A387,'Dept (不許動)'!$S:$V,3,0)),"",VLOOKUP(A387,'Dept (不許動)'!$S:$V,3,0)))</f>
        <v/>
      </c>
      <c r="E387" s="243" t="str">
        <f>IF(A387=0,"",IF(ISNA(VLOOKUP(A387,'Dept (不許動)'!$S:$V,4,0)),"",VLOOKUP(A387,'Dept (不許動)'!$S:$V,4,0)))</f>
        <v/>
      </c>
      <c r="F387" s="244">
        <f>GLD!$BC406</f>
        <v>0</v>
      </c>
      <c r="G387" s="244">
        <f>GLD!$AT406</f>
        <v>0</v>
      </c>
      <c r="H387" s="244">
        <f>GLD!$AV406</f>
        <v>0</v>
      </c>
      <c r="I387" s="243" t="str">
        <f>IF($D387="Embordiary","GLD6",IF(ISNA(VLOOKUP(A387,'GLD分攤(Chad)'!$B$2:$E$572,3,0)),"",(VLOOKUP(A387,'GLD分攤(Chad)'!$B$9:$E$572,3,0))))</f>
        <v/>
      </c>
      <c r="J387" s="245">
        <f t="shared" si="159"/>
        <v>0</v>
      </c>
      <c r="K387" s="245">
        <f t="shared" si="160"/>
        <v>0</v>
      </c>
      <c r="L387" s="245">
        <f>IF($I387="GLD1+2+3+5+6",SUM($G387:$H387)*$J$1/SUM($J$1:$V$1),IF($I387="GLD1+2+3",SUM($G387:$H387)*$J$1/SUM($J$1:$P$1),IF($I387="GLD1+2+3",SUM($G387:$H387)*$J$1/SUM($J$1:$P$1),IF($I387="GLD1+2",SUM($G387:$H387)*$J$1/SUM($J$1:$M$1),IF($I387="GLD1",SUM($G387:$H387),0)))))</f>
        <v>0</v>
      </c>
      <c r="M387" s="245">
        <f t="shared" si="162"/>
        <v>0</v>
      </c>
      <c r="N387" s="245">
        <f t="shared" si="163"/>
        <v>0</v>
      </c>
      <c r="O387" s="245">
        <f>IF($I387="GLD1+2+3+5+6",SUM($G387:$H387)*$M$1/SUM($J$1:$V$1),IF($I387="GLD1+2+3",SUM($G387:$H387)*$M$1/SUM($J$1:$P$1),IF($I387="GLD1+2+3",SUM($G387:$H387)*$M$1/SUM($J$1:$P$1),IF($I387="GLD1+2",SUM($G387:$H387)*$M$1/SUM($J$1:$M$1),IF($I387="GLD2",SUM($G387:$H387),0)))))</f>
        <v>0</v>
      </c>
      <c r="P387" s="245">
        <f t="shared" si="165"/>
        <v>0</v>
      </c>
      <c r="Q387" s="245">
        <f t="shared" si="166"/>
        <v>0</v>
      </c>
      <c r="R387" s="245">
        <f t="shared" si="167"/>
        <v>0</v>
      </c>
      <c r="S387" s="245">
        <f t="shared" si="168"/>
        <v>0</v>
      </c>
      <c r="T387" s="245">
        <f t="shared" si="169"/>
        <v>0</v>
      </c>
      <c r="U387" s="245">
        <f t="shared" si="170"/>
        <v>0</v>
      </c>
      <c r="V387" s="245">
        <f t="shared" si="171"/>
        <v>0</v>
      </c>
      <c r="W387" s="245">
        <f t="shared" si="172"/>
        <v>0</v>
      </c>
      <c r="X387" s="245">
        <f>IF($I387="GLD1+2+3+5+6",SUM($G387:$H387)*$V$1/SUM($J$1:$V$1),IF($I387="GLD6",SUM($G387:$H387),0))</f>
        <v>0</v>
      </c>
      <c r="Y387" s="246">
        <f t="shared" si="147"/>
        <v>0</v>
      </c>
      <c r="Z387" s="305" t="str">
        <f t="shared" si="174"/>
        <v/>
      </c>
    </row>
    <row r="388" spans="1:26" ht="15.75" customHeight="1">
      <c r="A388" s="243">
        <f>GLD!B407</f>
        <v>0</v>
      </c>
      <c r="B388" s="418" t="str">
        <f>IF(OR(A388=0,LEFT(A388,2)="Mr",LEFT(A388,2)="Ms",LEFT(A388,3)="Sub",LEFT(A388,5)="Grand",RIGHT(A388,3)="by,"),"",IF(ISERROR(MATCH(A388,'Dept (不許動)'!$S:$S,0)),"NO",""))</f>
        <v/>
      </c>
      <c r="C388" s="243" t="str">
        <f>IF(A388=0,"",IF(ISNA(VLOOKUP(A388,'Dept (不許動)'!$S:$V,2,0)),"",VLOOKUP(A388,'Dept (不許動)'!$S:$V,2,0)))</f>
        <v/>
      </c>
      <c r="D388" s="243" t="str">
        <f>IF(A388=0,"",IF(ISNA(VLOOKUP(A388,'Dept (不許動)'!$S:$V,3,0)),"",VLOOKUP(A388,'Dept (不許動)'!$S:$V,3,0)))</f>
        <v/>
      </c>
      <c r="E388" s="243" t="str">
        <f>IF(A388=0,"",IF(ISNA(VLOOKUP(A388,'Dept (不許動)'!$S:$V,4,0)),"",VLOOKUP(A388,'Dept (不許動)'!$S:$V,4,0)))</f>
        <v/>
      </c>
      <c r="F388" s="244">
        <f>GLD!$BC407</f>
        <v>0</v>
      </c>
      <c r="G388" s="244">
        <f>GLD!$AT407</f>
        <v>0</v>
      </c>
      <c r="H388" s="244">
        <f>GLD!$AV407</f>
        <v>0</v>
      </c>
      <c r="I388" s="243" t="str">
        <f>IF($D388="Embordiary","GLD6",IF(ISNA(VLOOKUP(A388,'GLD分攤(Chad)'!$B$2:$E$572,3,0)),"",(VLOOKUP(A388,'GLD分攤(Chad)'!$B$9:$E$572,3,0))))</f>
        <v/>
      </c>
      <c r="J388" s="245">
        <f>IF(E388="HL",0,IF($I388="GLD1+2+3+5+6",$F388*$J$1/SUM($J$1:$V$1),IF($I388="GLD1+2+3",$F388*$J$1/SUM($J$1:$P$1),IF($I388="GLD1+2",$F388*$J$1/SUM($J$1:$M$1),IF($I388="GLD1",$F388,0)))))</f>
        <v>0</v>
      </c>
      <c r="K388" s="245">
        <f>IF(E388="HL",IF($I388="GLD1+2+3+5+6",$F388*$J$1/SUM($J$1:$V$1),IF($I388="GLD1+2+3",$F388*$J$1/SUM($J$1:$P$1),IF($I388="GLD1+2",$F388*$J$1/SUM($J$1:$M$1),IF($I388="GLD1",$F388,0)))),0)</f>
        <v>0</v>
      </c>
      <c r="L388" s="245">
        <f>IF($I388="GLD1+2+3+5+6",SUM($G388:$H388)*$J$1/SUM($J$1:$V$1),IF($I388="GLD1+2+3",SUM($G388:$H388)*$J$1/SUM($J$1:$P$1),IF($I388="GLD1+2+3",SUM($G388:$H388)*$J$1/SUM($J$1:$P$1),IF($I388="GLD1+2",SUM($G388:$H388)*$J$1/SUM($J$1:$M$1),IF($I388="GLD1",SUM($G388:$H388),0)))))</f>
        <v>0</v>
      </c>
      <c r="M388" s="245">
        <f>IF(E388="HL",0,IF($I388="GLD1+2+3+5+6",$F388*$M$1/SUM($J$1:$V$1),IF($I388="GLD1+2+3",$F388*$M$1/SUM($J$1:$P$1),IF($I388="GLD1+2",$F388*$M$1/SUM($J$1:$M$1),IF($I388="GLD2",$F388,0)))))</f>
        <v>0</v>
      </c>
      <c r="N388" s="245">
        <f>IF(E388="HL",IF($I388="GLD1+2+3+5+6",$F388*$M$1/SUM($J$1:$V$1),IF($I388="GLD1+2+3",$F388*$M$1/SUM($J$1:$P$1),IF($I388="GLD1+2",$F388*$M$1/SUM($J$1:$M$1),IF($I388="GLD2",$F388,0)))),0)</f>
        <v>0</v>
      </c>
      <c r="O388" s="245">
        <f>IF($I388="GLD1+2+3+5+6",SUM($G388:$H388)*$M$1/SUM($J$1:$V$1),IF($I388="GLD1+2+3",SUM($G388:$H388)*$M$1/SUM($J$1:$P$1),IF($I388="GLD1+2+3",SUM($G388:$H388)*$M$1/SUM($J$1:$P$1),IF($I388="GLD1+2",SUM($G388:$H388)*$M$1/SUM($J$1:$M$1),IF($I388="GLD2",SUM($G388:$H388),0)))))</f>
        <v>0</v>
      </c>
      <c r="P388" s="245">
        <f t="shared" ref="P388:P389" si="175">IF(E388="HL",0,IF($I388="GLD1+2+3+5+6",$F388*$P$1/SUM($J$1:$V$1),IF($I388="GLD3+5",$F388*$P$1/SUM($P$1:$S$1),IF($I388="GLD1+2",0,IF($I388="GLD3",$F388,0)))))</f>
        <v>0</v>
      </c>
      <c r="Q388" s="245">
        <f t="shared" ref="Q388:Q389" si="176">IF(E388="HL",IF($I388="GLD1+2+3+5+6",$F388*$P$1/SUM($J$1:$V$1),IF($I388="GLD3+5",$F388*$P$1/SUM($P$1:$S$1),IF($I388="GLD1+2",0,IF($I388="GLD3",$F388,0)))),0)</f>
        <v>0</v>
      </c>
      <c r="R388" s="245">
        <f t="shared" ref="R388:R389" si="177">IF($I388="GLD1+2+3+5+6",SUM($G388:$H388)*$P$1/SUM($J$1:$V$1),IF($I388="GLD3+5",SUM($G388:$H388)*$P$1/SUM($P$1:$S$1),IF($I388="GLD1+2",0,IF($I388="GLD3",SUM($G388:$H388),0))))</f>
        <v>0</v>
      </c>
      <c r="S388" s="245">
        <f t="shared" ref="S388:S389" si="178">IF(E388="HL",0,IF($I388="GLD1+2+3+5+6",$F388*$S$1/SUM($J$1:$V$1),IF($I388="GLD3+5",$F388*$S$1/SUM($P$1:$S$1),IF($I388="GLD5",$F388,0))))</f>
        <v>0</v>
      </c>
      <c r="T388" s="245">
        <f t="shared" ref="T388:T389" si="179">IF(E388="HL",IF($I388="GLD1+2+3+5+6",$F388*$S$1/SUM($J$1:$V$1),IF($I388="GLD3+5",$F388*$S$1/SUM($P$1:$S$1),IF($I388="GLD5",$F388,0))),0)</f>
        <v>0</v>
      </c>
      <c r="U388" s="245">
        <f t="shared" ref="U388:U389" si="180">IF($I388="GLD1+2+3+5+6",SUM($G388:$H388)*$S$1/SUM($J$1:$V$1),IF($I388="GLD3+5",SUM($G388:$H388)*$S$1/SUM($P$1:$S$1),IF($I388="GLD5",SUM($G388:$H388),0)))</f>
        <v>0</v>
      </c>
      <c r="V388" s="245">
        <f>IF(E388="HL",0,IF($I388="GLD1+2+3+5+6",$F388*$V$1/SUM($J$1:$V$1),IF($I388="GLD6",$F388,0)))</f>
        <v>0</v>
      </c>
      <c r="W388" s="245">
        <f>IF(E388="HL",IF($I388="GLD1+2+3+5+6",$F388*$V$1/SUM($J$1:$V$1),IF($I388="GLD6",$F388,0)),0)</f>
        <v>0</v>
      </c>
      <c r="X388" s="245">
        <f>IF($I388="GLD1+2+3+5+6",SUM($G388:$H388)*$V$1/SUM($J$1:$V$1),IF($I388="GLD6",SUM($G388:$H388),0))</f>
        <v>0</v>
      </c>
      <c r="Y388" s="246">
        <f t="shared" si="147"/>
        <v>0</v>
      </c>
      <c r="Z388" s="305" t="str">
        <f t="shared" si="174"/>
        <v/>
      </c>
    </row>
    <row r="389" spans="1:26" ht="15.75" customHeight="1">
      <c r="A389" s="243">
        <f>GLD!B408</f>
        <v>0</v>
      </c>
      <c r="B389" s="418" t="str">
        <f>IF(OR(A389=0,LEFT(A389,2)="Mr",LEFT(A389,2)="Ms",LEFT(A389,3)="Sub",LEFT(A389,5)="Grand",RIGHT(A389,3)="by,"),"",IF(ISERROR(MATCH(A389,'Dept (不許動)'!$S:$S,0)),"NO",""))</f>
        <v/>
      </c>
      <c r="C389" s="243" t="str">
        <f>IF(A389=0,"",IF(ISNA(VLOOKUP(A389,'Dept (不許動)'!$S:$V,2,0)),"",VLOOKUP(A389,'Dept (不許動)'!$S:$V,2,0)))</f>
        <v/>
      </c>
      <c r="D389" s="243" t="str">
        <f>IF(A389=0,"",IF(ISNA(VLOOKUP(A389,'Dept (不許動)'!$S:$V,3,0)),"",VLOOKUP(A389,'Dept (不許動)'!$S:$V,3,0)))</f>
        <v/>
      </c>
      <c r="E389" s="243" t="str">
        <f>IF(A389=0,"",IF(ISNA(VLOOKUP(A389,'Dept (不許動)'!$S:$V,4,0)),"",VLOOKUP(A389,'Dept (不許動)'!$S:$V,4,0)))</f>
        <v/>
      </c>
      <c r="F389" s="244">
        <f>GLD!$BC408</f>
        <v>0</v>
      </c>
      <c r="G389" s="244">
        <f>GLD!$AT408</f>
        <v>0</v>
      </c>
      <c r="H389" s="244">
        <f>GLD!$AV408</f>
        <v>0</v>
      </c>
      <c r="I389" s="243" t="str">
        <f>IF($D389="Embordiary","GLD6",IF(ISNA(VLOOKUP(A389,'GLD分攤(Chad)'!$B$2:$E$572,3,0)),"",(VLOOKUP(A389,'GLD分攤(Chad)'!$B$9:$E$572,3,0))))</f>
        <v/>
      </c>
      <c r="J389" s="245">
        <f>IF(E389="HL",0,IF($I389="GLD1+2+3+5+6",$F389*$J$1/SUM($J$1:$V$1),IF($I389="GLD1+2+3",$F389*$J$1/SUM($J$1:$P$1),IF($I389="GLD1+2",$F389*$J$1/SUM($J$1:$M$1),IF($I389="GLD1",$F389,0)))))</f>
        <v>0</v>
      </c>
      <c r="K389" s="245">
        <f>IF(E389="HL",IF($I389="GLD1+2+3+5+6",$F389*$J$1/SUM($J$1:$V$1),IF($I389="GLD1+2+3",$F389*$J$1/SUM($J$1:$P$1),IF($I389="GLD1+2",$F389*$J$1/SUM($J$1:$M$1),IF($I389="GLD1",$F389,0)))),0)</f>
        <v>0</v>
      </c>
      <c r="L389" s="245">
        <f>IF($I389="GLD1+2+3+5+6",SUM($G389:$H389)*$J$1/SUM($J$1:$V$1),IF($I389="GLD1+2+3",SUM($G389:$H389)*$J$1/SUM($J$1:$P$1),IF($I389="GLD1+2+3",SUM($G389:$H389)*$J$1/SUM($J$1:$P$1),IF($I389="GLD1+2",SUM($G389:$H389)*$J$1/SUM($J$1:$M$1),IF($I389="GLD1",SUM($G389:$H389),0)))))</f>
        <v>0</v>
      </c>
      <c r="M389" s="245">
        <f>IF(E389="HL",0,IF($I389="GLD1+2+3+5+6",$F389*$M$1/SUM($J$1:$V$1),IF($I389="GLD1+2+3",$F389*$M$1/SUM($J$1:$P$1),IF($I389="GLD1+2",$F389*$M$1/SUM($J$1:$M$1),IF($I389="GLD2",$F389,0)))))</f>
        <v>0</v>
      </c>
      <c r="N389" s="245">
        <f>IF(E389="HL",IF($I389="GLD1+2+3+5+6",$F389*$M$1/SUM($J$1:$V$1),IF($I389="GLD1+2+3",$F389*$M$1/SUM($J$1:$P$1),IF($I389="GLD1+2",$F389*$M$1/SUM($J$1:$M$1),IF($I389="GLD2",$F389,0)))),0)</f>
        <v>0</v>
      </c>
      <c r="O389" s="245">
        <f>IF($I389="GLD1+2+3+5+6",SUM($G389:$H389)*$M$1/SUM($J$1:$V$1),IF($I389="GLD1+2+3",SUM($G389:$H389)*$M$1/SUM($J$1:$P$1),IF($I389="GLD1+2+3",SUM($G389:$H389)*$M$1/SUM($J$1:$P$1),IF($I389="GLD1+2",SUM($G389:$H389)*$M$1/SUM($J$1:$M$1),IF($I389="GLD2",SUM($G389:$H389),0)))))</f>
        <v>0</v>
      </c>
      <c r="P389" s="245">
        <f t="shared" si="175"/>
        <v>0</v>
      </c>
      <c r="Q389" s="245">
        <f t="shared" si="176"/>
        <v>0</v>
      </c>
      <c r="R389" s="245">
        <f t="shared" si="177"/>
        <v>0</v>
      </c>
      <c r="S389" s="245">
        <f t="shared" si="178"/>
        <v>0</v>
      </c>
      <c r="T389" s="245">
        <f t="shared" si="179"/>
        <v>0</v>
      </c>
      <c r="U389" s="245">
        <f t="shared" si="180"/>
        <v>0</v>
      </c>
      <c r="V389" s="245">
        <f>IF(E389="HL",0,IF($I389="GLD1+2+3+5+6",$F389*$V$1/SUM($J$1:$V$1),IF($I389="GLD6",$F389,0)))</f>
        <v>0</v>
      </c>
      <c r="W389" s="245">
        <f>IF(E389="HL",IF($I389="GLD1+2+3+5+6",$F389*$V$1/SUM($J$1:$V$1),IF($I389="GLD6",$F389,0)),0)</f>
        <v>0</v>
      </c>
      <c r="X389" s="245">
        <f>IF($I389="GLD1+2+3+5+6",SUM($G389:$H389)*$V$1/SUM($J$1:$V$1),IF($I389="GLD6",SUM($G389:$H389),0))</f>
        <v>0</v>
      </c>
      <c r="Y389" s="246">
        <f t="shared" si="147"/>
        <v>0</v>
      </c>
      <c r="Z389" s="305" t="str">
        <f t="shared" si="174"/>
        <v/>
      </c>
    </row>
    <row r="390" spans="1:26">
      <c r="J390" s="601">
        <f>SUM(J3:J389)</f>
        <v>2266.3636363636365</v>
      </c>
      <c r="K390" s="601">
        <f t="shared" ref="K390:X390" si="181">SUM(K3:K389)</f>
        <v>0</v>
      </c>
      <c r="L390" s="601">
        <f t="shared" si="181"/>
        <v>12.545454545454545</v>
      </c>
      <c r="M390" s="601">
        <f t="shared" si="181"/>
        <v>2362.5151515151515</v>
      </c>
      <c r="N390" s="601">
        <f t="shared" si="181"/>
        <v>0</v>
      </c>
      <c r="O390" s="601">
        <f t="shared" si="181"/>
        <v>20.606060606060606</v>
      </c>
      <c r="P390" s="601">
        <f t="shared" si="181"/>
        <v>1023.1616161616162</v>
      </c>
      <c r="Q390" s="601">
        <f t="shared" si="181"/>
        <v>0</v>
      </c>
      <c r="R390" s="601">
        <f t="shared" si="181"/>
        <v>5.2424242424242422</v>
      </c>
      <c r="S390" s="601">
        <f t="shared" si="181"/>
        <v>1280.2020202020203</v>
      </c>
      <c r="T390" s="601">
        <f t="shared" si="181"/>
        <v>0</v>
      </c>
      <c r="U390" s="601">
        <f t="shared" si="181"/>
        <v>9.3030303030303028</v>
      </c>
      <c r="V390" s="601">
        <f t="shared" si="181"/>
        <v>1354.7575757575758</v>
      </c>
      <c r="W390" s="601">
        <f t="shared" si="181"/>
        <v>0</v>
      </c>
      <c r="X390" s="601">
        <f t="shared" si="181"/>
        <v>13.303030303030303</v>
      </c>
    </row>
    <row r="393" spans="1:26">
      <c r="P393" s="305">
        <v>943.90909090909099</v>
      </c>
      <c r="S393" s="305">
        <v>1298.6363636363635</v>
      </c>
    </row>
  </sheetData>
  <autoFilter ref="A2:Z390"/>
  <phoneticPr fontId="173" type="noConversion"/>
  <conditionalFormatting sqref="B1">
    <cfRule type="cellIs" dxfId="9" priority="5" operator="notEqual">
      <formula>0</formula>
    </cfRule>
  </conditionalFormatting>
  <conditionalFormatting sqref="C3:E1048576">
    <cfRule type="containsBlanks" dxfId="8" priority="4">
      <formula>LEN(TRIM(C3))=0</formula>
    </cfRule>
  </conditionalFormatting>
  <conditionalFormatting sqref="I3:I1048576">
    <cfRule type="containsBlanks" dxfId="7" priority="3">
      <formula>LEN(TRIM(I3))=0</formula>
    </cfRule>
  </conditionalFormatting>
  <conditionalFormatting sqref="Z1:Z1048576">
    <cfRule type="notContainsBlanks" dxfId="6" priority="2">
      <formula>LEN(TRIM(Z1))&gt;0</formula>
    </cfRule>
  </conditionalFormatting>
  <conditionalFormatting sqref="B3:B1048576">
    <cfRule type="notContainsBlanks" dxfId="5" priority="1">
      <formula>LEN(TRIM(B3))&gt;0</formula>
    </cfRule>
  </conditionalFormatting>
  <dataValidations disablePrompts="1" count="1">
    <dataValidation type="list" allowBlank="1" showInputMessage="1" showErrorMessage="1" sqref="C1">
      <formula1>#REF!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2060"/>
    <pageSetUpPr fitToPage="1"/>
  </sheetPr>
  <dimension ref="A1:AD25"/>
  <sheetViews>
    <sheetView topLeftCell="A10" zoomScale="70" zoomScaleNormal="70" workbookViewId="0">
      <selection sqref="A1:T24"/>
    </sheetView>
  </sheetViews>
  <sheetFormatPr defaultColWidth="9" defaultRowHeight="16.5" outlineLevelRow="1"/>
  <cols>
    <col min="1" max="1" width="5.375" style="249" customWidth="1"/>
    <col min="2" max="2" width="18" style="249" customWidth="1"/>
    <col min="3" max="3" width="13" style="249" customWidth="1"/>
    <col min="4" max="4" width="15.25" style="247" customWidth="1"/>
    <col min="5" max="5" width="10" style="247" bestFit="1" customWidth="1"/>
    <col min="6" max="6" width="1.125" style="248" customWidth="1"/>
    <col min="7" max="7" width="16.625" style="247" customWidth="1"/>
    <col min="8" max="8" width="10" style="496" bestFit="1" customWidth="1"/>
    <col min="9" max="9" width="1.125" style="248" customWidth="1"/>
    <col min="10" max="10" width="15.75" style="247" customWidth="1"/>
    <col min="11" max="11" width="10" style="496" bestFit="1" customWidth="1"/>
    <col min="12" max="12" width="1.125" style="248" customWidth="1"/>
    <col min="13" max="13" width="14.875" style="247" customWidth="1"/>
    <col min="14" max="14" width="10" style="496" bestFit="1" customWidth="1"/>
    <col min="15" max="15" width="1.125" style="248" customWidth="1"/>
    <col min="16" max="16" width="15.875" style="247" customWidth="1"/>
    <col min="17" max="17" width="10" style="496" bestFit="1" customWidth="1"/>
    <col min="18" max="18" width="1.125" style="248" customWidth="1"/>
    <col min="19" max="19" width="15.875" style="496" customWidth="1"/>
    <col min="20" max="20" width="10" style="496" bestFit="1" customWidth="1"/>
    <col min="21" max="25" width="9" style="247"/>
    <col min="26" max="26" width="19.875" style="247" bestFit="1" customWidth="1"/>
    <col min="27" max="27" width="10.25" style="247" customWidth="1"/>
    <col min="28" max="28" width="10.625" style="247" customWidth="1"/>
    <col min="29" max="36" width="9" style="247"/>
    <col min="37" max="37" width="11.75" style="247" bestFit="1" customWidth="1"/>
    <col min="38" max="16384" width="9" style="247"/>
  </cols>
  <sheetData>
    <row r="1" spans="1:30" ht="39.75" customHeight="1">
      <c r="A1" s="967" t="s">
        <v>1697</v>
      </c>
      <c r="B1" s="968"/>
      <c r="C1" s="969"/>
      <c r="D1" s="951" t="s">
        <v>718</v>
      </c>
      <c r="E1" s="950"/>
      <c r="F1" s="600"/>
      <c r="G1" s="955" t="s">
        <v>721</v>
      </c>
      <c r="H1" s="950"/>
      <c r="I1" s="600"/>
      <c r="J1" s="949" t="s">
        <v>724</v>
      </c>
      <c r="K1" s="950"/>
      <c r="L1" s="600"/>
      <c r="M1" s="949" t="s">
        <v>727</v>
      </c>
      <c r="N1" s="950"/>
      <c r="O1" s="600"/>
      <c r="P1" s="949" t="s">
        <v>482</v>
      </c>
      <c r="Q1" s="950"/>
      <c r="R1" s="600"/>
      <c r="S1" s="949" t="s">
        <v>1464</v>
      </c>
      <c r="T1" s="963"/>
    </row>
    <row r="2" spans="1:30" ht="30" customHeight="1" thickBot="1">
      <c r="A2" s="964" t="s">
        <v>1441</v>
      </c>
      <c r="B2" s="965"/>
      <c r="C2" s="966"/>
      <c r="D2" s="952" t="s">
        <v>1468</v>
      </c>
      <c r="E2" s="953"/>
      <c r="F2" s="599"/>
      <c r="G2" s="954" t="s">
        <v>1469</v>
      </c>
      <c r="H2" s="953"/>
      <c r="I2" s="599"/>
      <c r="J2" s="954" t="s">
        <v>1470</v>
      </c>
      <c r="K2" s="953"/>
      <c r="L2" s="599"/>
      <c r="M2" s="954" t="s">
        <v>1469</v>
      </c>
      <c r="N2" s="953"/>
      <c r="O2" s="599"/>
      <c r="P2" s="954" t="s">
        <v>1471</v>
      </c>
      <c r="Q2" s="953"/>
      <c r="R2" s="599"/>
      <c r="S2" s="954" t="s">
        <v>1467</v>
      </c>
      <c r="T2" s="976"/>
    </row>
    <row r="3" spans="1:30" ht="21.75" thickTop="1">
      <c r="A3" s="959" t="s">
        <v>1442</v>
      </c>
      <c r="B3" s="620" t="s">
        <v>1452</v>
      </c>
      <c r="C3" s="621" t="s">
        <v>732</v>
      </c>
      <c r="D3" s="622">
        <f>SUMIF('Combine (不許動)'!D:D,$C3,'Combine (不許動)'!J:J)</f>
        <v>145</v>
      </c>
      <c r="E3" s="623">
        <f t="shared" ref="E3:E10" si="0">D3/D$18</f>
        <v>6.4837398373983751E-2</v>
      </c>
      <c r="F3" s="624"/>
      <c r="G3" s="622">
        <f>SUMIF('Combine (不許動)'!D:D,$C3,'Combine (不許動)'!M:M)</f>
        <v>145</v>
      </c>
      <c r="H3" s="623">
        <f t="shared" ref="H3:H10" si="1">G3/G$18</f>
        <v>6.1925715025236173E-2</v>
      </c>
      <c r="I3" s="624"/>
      <c r="J3" s="622">
        <f>SUMIF('Combine (不許動)'!D:D,$C3,'Combine (不許動)'!P:P)</f>
        <v>63.555555555555557</v>
      </c>
      <c r="K3" s="623">
        <f t="shared" ref="K3:K10" si="2">J3/J$18</f>
        <v>6.2116829395910872E-2</v>
      </c>
      <c r="L3" s="624"/>
      <c r="M3" s="622">
        <f>SUMIF('Combine (不許動)'!D:D,$C3,'Combine (不許動)'!S:S)</f>
        <v>108.44444444444444</v>
      </c>
      <c r="N3" s="623">
        <f t="shared" ref="N3:N10" si="3">M3/M$18</f>
        <v>8.4708852769449255E-2</v>
      </c>
      <c r="O3" s="624"/>
      <c r="P3" s="622">
        <f>SUMIF('Combine (不許動)'!D:D,$C3,'Combine (不許動)'!V:V)</f>
        <v>75</v>
      </c>
      <c r="Q3" s="623">
        <f t="shared" ref="Q3:Q10" si="4">P3/P$18</f>
        <v>5.7175198669377182E-2</v>
      </c>
      <c r="R3" s="624"/>
      <c r="S3" s="622">
        <f t="shared" ref="S3:S17" si="5">D3+G3+J3+M3+P3</f>
        <v>537</v>
      </c>
      <c r="T3" s="625">
        <f t="shared" ref="T3:T10" si="6">S3/S$18</f>
        <v>6.5543756865616989E-2</v>
      </c>
    </row>
    <row r="4" spans="1:30" ht="21">
      <c r="A4" s="957"/>
      <c r="B4" s="555" t="s">
        <v>1453</v>
      </c>
      <c r="C4" s="553" t="s">
        <v>733</v>
      </c>
      <c r="D4" s="610">
        <f>SUMIF('Combine (不許動)'!D:D,$C4,'Combine (不許動)'!J:J)</f>
        <v>1351</v>
      </c>
      <c r="E4" s="561">
        <f t="shared" si="0"/>
        <v>0.6041056910569107</v>
      </c>
      <c r="F4" s="566"/>
      <c r="G4" s="610">
        <f>SUMIF('Combine (不許動)'!D:D,$C4,'Combine (不許動)'!M:M)</f>
        <v>1428</v>
      </c>
      <c r="H4" s="561">
        <f t="shared" si="1"/>
        <v>0.6098615245243949</v>
      </c>
      <c r="I4" s="566"/>
      <c r="J4" s="610">
        <f>SUMIF('Combine (不許動)'!D:D,$C4,'Combine (不許動)'!P:P)</f>
        <v>572</v>
      </c>
      <c r="K4" s="561">
        <f t="shared" si="2"/>
        <v>0.55905146456319788</v>
      </c>
      <c r="L4" s="566"/>
      <c r="M4" s="610">
        <f>SUMIF('Combine (不許動)'!D:D,$C4,'Combine (不許動)'!S:S)</f>
        <v>765</v>
      </c>
      <c r="N4" s="561">
        <f t="shared" si="3"/>
        <v>0.5975619378254694</v>
      </c>
      <c r="O4" s="566"/>
      <c r="P4" s="610">
        <f>SUMIF('Combine (不許動)'!D:D,$C4,'Combine (不許動)'!V:V)</f>
        <v>742</v>
      </c>
      <c r="Q4" s="561">
        <f t="shared" si="4"/>
        <v>0.56565329883570492</v>
      </c>
      <c r="R4" s="566"/>
      <c r="S4" s="610">
        <f>D4+G4+J4+M4+P4</f>
        <v>4858</v>
      </c>
      <c r="T4" s="561">
        <f t="shared" si="6"/>
        <v>0.59294519711949223</v>
      </c>
    </row>
    <row r="5" spans="1:30" ht="21">
      <c r="A5" s="957"/>
      <c r="B5" s="555" t="s">
        <v>1454</v>
      </c>
      <c r="C5" s="553" t="s">
        <v>734</v>
      </c>
      <c r="D5" s="610">
        <f>SUMIF('Combine (不許動)'!D:D,$C5,'Combine (不許動)'!J:J)</f>
        <v>109</v>
      </c>
      <c r="E5" s="560">
        <f t="shared" si="0"/>
        <v>4.8739837398373988E-2</v>
      </c>
      <c r="F5" s="566"/>
      <c r="G5" s="610">
        <f>SUMIF('Combine (不許動)'!D:D,$C5,'Combine (不許動)'!M:M)</f>
        <v>90</v>
      </c>
      <c r="H5" s="560">
        <f t="shared" si="1"/>
        <v>3.8436650705319007E-2</v>
      </c>
      <c r="I5" s="566"/>
      <c r="J5" s="610">
        <f>SUMIF('Combine (不許動)'!D:D,$C5,'Combine (不許動)'!P:P)</f>
        <v>36</v>
      </c>
      <c r="K5" s="560">
        <f t="shared" si="2"/>
        <v>3.5185057210271195E-2</v>
      </c>
      <c r="L5" s="566"/>
      <c r="M5" s="610">
        <f>SUMIF('Combine (不許動)'!D:D,$C5,'Combine (不許動)'!S:S)</f>
        <v>51</v>
      </c>
      <c r="N5" s="560">
        <f t="shared" si="3"/>
        <v>3.983746252169796E-2</v>
      </c>
      <c r="O5" s="566"/>
      <c r="P5" s="610">
        <f>SUMIF('Combine (不許動)'!D:D,$C5,'Combine (不許動)'!V:V)</f>
        <v>59</v>
      </c>
      <c r="Q5" s="560">
        <f t="shared" si="4"/>
        <v>4.4977822953243388E-2</v>
      </c>
      <c r="R5" s="566"/>
      <c r="S5" s="610">
        <f t="shared" si="5"/>
        <v>345</v>
      </c>
      <c r="T5" s="559">
        <f t="shared" si="6"/>
        <v>4.2109117539362868E-2</v>
      </c>
      <c r="U5" s="260"/>
      <c r="V5" s="261"/>
      <c r="W5" s="261"/>
      <c r="X5" s="260"/>
      <c r="Y5" s="260"/>
      <c r="Z5" s="250"/>
      <c r="AA5" s="250"/>
      <c r="AB5" s="250"/>
      <c r="AC5" s="250"/>
    </row>
    <row r="6" spans="1:30" ht="21.75" thickBot="1">
      <c r="A6" s="957"/>
      <c r="B6" s="626" t="s">
        <v>1455</v>
      </c>
      <c r="C6" s="554" t="s">
        <v>735</v>
      </c>
      <c r="D6" s="627">
        <f>SUMIF('Combine (不許動)'!D:D,$C6,'Combine (不許動)'!J:J)</f>
        <v>164</v>
      </c>
      <c r="E6" s="568">
        <f t="shared" si="0"/>
        <v>7.3333333333333348E-2</v>
      </c>
      <c r="F6" s="628"/>
      <c r="G6" s="627">
        <f>SUMIF('Combine (不許動)'!D:D,$C6,'Combine (不許動)'!M:M)</f>
        <v>186</v>
      </c>
      <c r="H6" s="568">
        <f t="shared" si="1"/>
        <v>7.9435744790992607E-2</v>
      </c>
      <c r="I6" s="628"/>
      <c r="J6" s="627">
        <f>SUMIF('Combine (不許動)'!D:D,$C6,'Combine (不許動)'!P:P)</f>
        <v>116</v>
      </c>
      <c r="K6" s="568">
        <f t="shared" si="2"/>
        <v>0.11337407323309606</v>
      </c>
      <c r="L6" s="628"/>
      <c r="M6" s="627">
        <f>SUMIF('Combine (不許動)'!D:D,$C6,'Combine (不許動)'!S:S)</f>
        <v>97</v>
      </c>
      <c r="N6" s="568">
        <f t="shared" si="3"/>
        <v>7.5769291462837299E-2</v>
      </c>
      <c r="O6" s="628"/>
      <c r="P6" s="627">
        <f>SUMIF('Combine (不許動)'!D:D,$C6,'Combine (不許動)'!V:V)</f>
        <v>155</v>
      </c>
      <c r="Q6" s="568">
        <f t="shared" si="4"/>
        <v>0.11816207725004618</v>
      </c>
      <c r="R6" s="628"/>
      <c r="S6" s="627">
        <f t="shared" si="5"/>
        <v>718</v>
      </c>
      <c r="T6" s="567">
        <f t="shared" si="6"/>
        <v>8.7635786647137795E-2</v>
      </c>
      <c r="U6" s="262"/>
      <c r="V6" s="262"/>
      <c r="W6" s="262"/>
      <c r="X6" s="262"/>
      <c r="Y6" s="260"/>
      <c r="Z6" s="250"/>
      <c r="AA6" s="259"/>
      <c r="AB6" s="259"/>
      <c r="AC6" s="250"/>
    </row>
    <row r="7" spans="1:30" ht="21">
      <c r="A7" s="957" t="s">
        <v>1443</v>
      </c>
      <c r="B7" s="629" t="s">
        <v>1448</v>
      </c>
      <c r="C7" s="556" t="s">
        <v>808</v>
      </c>
      <c r="D7" s="630">
        <f>SUMIF('Combine (不許動)'!D:D,$C7,'Combine (不許動)'!J:J)</f>
        <v>6</v>
      </c>
      <c r="E7" s="571">
        <f t="shared" si="0"/>
        <v>2.6829268292682929E-3</v>
      </c>
      <c r="F7" s="570"/>
      <c r="G7" s="630">
        <f>SUMIF('Combine (不許動)'!D:D,$C7,'Combine (不許動)'!M:M)</f>
        <v>5</v>
      </c>
      <c r="H7" s="571">
        <f t="shared" si="1"/>
        <v>2.1353694836288334E-3</v>
      </c>
      <c r="I7" s="570"/>
      <c r="J7" s="630">
        <f>SUMIF('Combine (不許動)'!D:D,$C7,'Combine (不許動)'!P:P)</f>
        <v>4</v>
      </c>
      <c r="K7" s="571">
        <f t="shared" si="2"/>
        <v>3.9094508011412437E-3</v>
      </c>
      <c r="L7" s="570"/>
      <c r="M7" s="631">
        <f>SUMIF('Combine (不許動)'!D:D,$C7,'Combine (不許動)'!S:S)</f>
        <v>4</v>
      </c>
      <c r="N7" s="571">
        <f t="shared" si="3"/>
        <v>3.124506864446899E-3</v>
      </c>
      <c r="O7" s="570"/>
      <c r="P7" s="631">
        <f>SUMIF('Combine (不許動)'!D:D,$C7,'Combine (不許動)'!V:V)</f>
        <v>3</v>
      </c>
      <c r="Q7" s="571">
        <f t="shared" si="4"/>
        <v>2.2870079467750873E-3</v>
      </c>
      <c r="R7" s="570"/>
      <c r="S7" s="631">
        <f t="shared" si="5"/>
        <v>22</v>
      </c>
      <c r="T7" s="569">
        <f t="shared" si="6"/>
        <v>2.6852190894666177E-3</v>
      </c>
      <c r="U7" s="250"/>
      <c r="V7" s="255"/>
      <c r="W7" s="255"/>
      <c r="X7" s="250"/>
      <c r="Y7" s="250"/>
      <c r="Z7" s="250"/>
      <c r="AA7" s="250"/>
      <c r="AB7" s="250"/>
      <c r="AC7" s="250"/>
      <c r="AD7" s="250"/>
    </row>
    <row r="8" spans="1:30" ht="21">
      <c r="A8" s="957"/>
      <c r="B8" s="557" t="s">
        <v>1456</v>
      </c>
      <c r="C8" s="558" t="s">
        <v>1449</v>
      </c>
      <c r="D8" s="562">
        <f>SUMIF('Combine (不許動)'!D:D,$C8,'Combine (不許動)'!J:J)</f>
        <v>43</v>
      </c>
      <c r="E8" s="560">
        <f t="shared" si="0"/>
        <v>1.9227642276422766E-2</v>
      </c>
      <c r="F8" s="566"/>
      <c r="G8" s="562">
        <f>SUMIF('Combine (不許動)'!D:D,$C8,'Combine (不許動)'!M:M)</f>
        <v>46</v>
      </c>
      <c r="H8" s="560">
        <f t="shared" si="1"/>
        <v>1.964539924938527E-2</v>
      </c>
      <c r="I8" s="566"/>
      <c r="J8" s="563">
        <f>SUMIF('Combine (不許動)'!D:D,$C8,'Combine (不許動)'!P:P)</f>
        <v>21</v>
      </c>
      <c r="K8" s="560">
        <f t="shared" si="2"/>
        <v>2.0524616705991528E-2</v>
      </c>
      <c r="L8" s="566"/>
      <c r="M8" s="563">
        <f>SUMIF('Combine (不許動)'!D:D,$C8,'Combine (不許動)'!S:S)</f>
        <v>25</v>
      </c>
      <c r="N8" s="560">
        <f t="shared" si="3"/>
        <v>1.9528167902793117E-2</v>
      </c>
      <c r="O8" s="566"/>
      <c r="P8" s="563">
        <f>SUMIF('Combine (不許動)'!D:D,$C8,'Combine (不許動)'!V:V)</f>
        <v>25</v>
      </c>
      <c r="Q8" s="560">
        <f t="shared" si="4"/>
        <v>1.9058399556459063E-2</v>
      </c>
      <c r="R8" s="566"/>
      <c r="S8" s="563">
        <f t="shared" si="5"/>
        <v>160</v>
      </c>
      <c r="T8" s="559">
        <f t="shared" si="6"/>
        <v>1.9528866105211765E-2</v>
      </c>
      <c r="U8" s="250"/>
      <c r="V8" s="250"/>
      <c r="W8" s="250"/>
      <c r="X8" s="250"/>
      <c r="Y8" s="250"/>
      <c r="Z8" s="250"/>
      <c r="AA8" s="250"/>
      <c r="AB8" s="250"/>
      <c r="AC8" s="250"/>
      <c r="AD8" s="250"/>
    </row>
    <row r="9" spans="1:30" ht="21">
      <c r="A9" s="957"/>
      <c r="B9" s="557" t="s">
        <v>1457</v>
      </c>
      <c r="C9" s="558" t="s">
        <v>1450</v>
      </c>
      <c r="D9" s="562">
        <f>SUMIF('Combine (不許動)'!D:D,$C9,'Combine (不許動)'!J:J)</f>
        <v>2</v>
      </c>
      <c r="E9" s="560">
        <f t="shared" si="0"/>
        <v>8.94308943089431E-4</v>
      </c>
      <c r="F9" s="566"/>
      <c r="G9" s="562">
        <f>SUMIF('Combine (不許動)'!D:D,$C9,'Combine (不許動)'!M:M)</f>
        <v>2</v>
      </c>
      <c r="H9" s="560">
        <f t="shared" si="1"/>
        <v>8.5414779345153341E-4</v>
      </c>
      <c r="I9" s="566"/>
      <c r="J9" s="563">
        <f>SUMIF('Combine (不許動)'!D:D,$C9,'Combine (不許動)'!P:P)</f>
        <v>1</v>
      </c>
      <c r="K9" s="560">
        <f t="shared" si="2"/>
        <v>9.7736270028531093E-4</v>
      </c>
      <c r="L9" s="566"/>
      <c r="M9" s="563">
        <f>SUMIF('Combine (不許動)'!D:D,$C9,'Combine (不許動)'!S:S)</f>
        <v>1</v>
      </c>
      <c r="N9" s="560">
        <f t="shared" si="3"/>
        <v>7.8112671611172476E-4</v>
      </c>
      <c r="O9" s="566"/>
      <c r="P9" s="563">
        <f>SUMIF('Combine (不許動)'!D:D,$C9,'Combine (不許動)'!V:V)</f>
        <v>1</v>
      </c>
      <c r="Q9" s="560">
        <f t="shared" si="4"/>
        <v>7.6233598225836248E-4</v>
      </c>
      <c r="R9" s="566"/>
      <c r="S9" s="563">
        <f t="shared" si="5"/>
        <v>7</v>
      </c>
      <c r="T9" s="559">
        <f t="shared" si="6"/>
        <v>8.543878921030148E-4</v>
      </c>
      <c r="U9" s="250"/>
      <c r="V9" s="250"/>
      <c r="W9" s="250"/>
      <c r="X9" s="250"/>
      <c r="Y9" s="250"/>
      <c r="Z9" s="250"/>
      <c r="AA9" s="250"/>
      <c r="AB9" s="250"/>
      <c r="AC9" s="250"/>
      <c r="AD9" s="250"/>
    </row>
    <row r="10" spans="1:30" ht="21">
      <c r="A10" s="957"/>
      <c r="B10" s="557" t="s">
        <v>1458</v>
      </c>
      <c r="C10" s="558" t="s">
        <v>1451</v>
      </c>
      <c r="D10" s="562">
        <f>SUMIF('Combine (不許動)'!D:D,$C10,'Combine (不許動)'!J:J)</f>
        <v>6</v>
      </c>
      <c r="E10" s="560">
        <f t="shared" si="0"/>
        <v>2.6829268292682929E-3</v>
      </c>
      <c r="F10" s="566"/>
      <c r="G10" s="562">
        <f>SUMIF('Combine (不許動)'!D:D,$C10,'Combine (不許動)'!M:M)</f>
        <v>6</v>
      </c>
      <c r="H10" s="560">
        <f t="shared" si="1"/>
        <v>2.5624433803546004E-3</v>
      </c>
      <c r="I10" s="566"/>
      <c r="J10" s="563">
        <f>SUMIF('Combine (不許動)'!D:D,$C10,'Combine (不許動)'!P:P)</f>
        <v>4</v>
      </c>
      <c r="K10" s="560">
        <f t="shared" si="2"/>
        <v>3.9094508011412437E-3</v>
      </c>
      <c r="L10" s="566"/>
      <c r="M10" s="563">
        <f>SUMIF('Combine (不許動)'!D:D,$C10,'Combine (不許動)'!S:S)</f>
        <v>4</v>
      </c>
      <c r="N10" s="560">
        <f t="shared" si="3"/>
        <v>3.124506864446899E-3</v>
      </c>
      <c r="O10" s="566"/>
      <c r="P10" s="563">
        <f>SUMIF('Combine (不許動)'!D:D,$C10,'Combine (不許動)'!V:V)</f>
        <v>4</v>
      </c>
      <c r="Q10" s="560">
        <f t="shared" si="4"/>
        <v>3.0493439290334499E-3</v>
      </c>
      <c r="R10" s="566"/>
      <c r="S10" s="563">
        <f t="shared" si="5"/>
        <v>24</v>
      </c>
      <c r="T10" s="559">
        <f t="shared" si="6"/>
        <v>2.9293299157817647E-3</v>
      </c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</row>
    <row r="11" spans="1:30" s="248" customFormat="1" ht="21" customHeight="1">
      <c r="A11" s="957"/>
      <c r="B11" s="595" t="s">
        <v>739</v>
      </c>
      <c r="C11" s="595" t="s">
        <v>739</v>
      </c>
      <c r="D11" s="564">
        <f>SUMIF('Combine (不許動)'!A:A,"QC- GU",'Combine (不許動)'!J:J)</f>
        <v>30</v>
      </c>
      <c r="E11" s="573">
        <f t="shared" ref="E11" si="7">D11/D$18</f>
        <v>1.3414634146341465E-2</v>
      </c>
      <c r="F11" s="566"/>
      <c r="G11" s="564">
        <f>SUMIF('Combine (不許動)'!D:D,$C11,'Combine (不許動)'!M:M)</f>
        <v>0</v>
      </c>
      <c r="H11" s="573">
        <f t="shared" ref="H11" si="8">G11/G$18</f>
        <v>0</v>
      </c>
      <c r="I11" s="566"/>
      <c r="J11" s="565">
        <f>SUMIF('Combine (不許動)'!D:D,$C11,'Combine (不許動)'!P:P)</f>
        <v>0</v>
      </c>
      <c r="K11" s="573">
        <f t="shared" ref="K11" si="9">J11/J$18</f>
        <v>0</v>
      </c>
      <c r="L11" s="566"/>
      <c r="M11" s="565">
        <f>SUMIF('Combine (不許動)'!D:D,$C11,'Combine (不許動)'!S:S)</f>
        <v>0</v>
      </c>
      <c r="N11" s="573">
        <f t="shared" ref="N11" si="10">M11/M$18</f>
        <v>0</v>
      </c>
      <c r="O11" s="566"/>
      <c r="P11" s="565">
        <f>SUMIF('Combine (不許動)'!D:D,$C11,'Combine (不許動)'!V:V)</f>
        <v>0</v>
      </c>
      <c r="Q11" s="573">
        <f t="shared" ref="Q11" si="11">P11/P$18</f>
        <v>0</v>
      </c>
      <c r="R11" s="566"/>
      <c r="S11" s="565">
        <f t="shared" si="5"/>
        <v>30</v>
      </c>
      <c r="T11" s="572">
        <f t="shared" ref="T11" si="12">S11/S$18</f>
        <v>3.6616623947272062E-3</v>
      </c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</row>
    <row r="12" spans="1:30" ht="21" customHeight="1">
      <c r="A12" s="957"/>
      <c r="B12" s="574" t="s">
        <v>740</v>
      </c>
      <c r="C12" s="575" t="s">
        <v>740</v>
      </c>
      <c r="D12" s="562">
        <f>SUMIF('Combine (不許動)'!D:D,$C12,'Combine (不許動)'!J:J)-D11</f>
        <v>278</v>
      </c>
      <c r="E12" s="560">
        <f t="shared" ref="E12:E17" si="13">D12/D$18</f>
        <v>0.12430894308943091</v>
      </c>
      <c r="F12" s="566"/>
      <c r="G12" s="562">
        <f>SUMIF('Combine (不許動)'!D:D,$C12,'Combine (不許動)'!M:M)</f>
        <v>298</v>
      </c>
      <c r="H12" s="560">
        <f t="shared" ref="H12:H17" si="14">G12/G$18</f>
        <v>0.12726802122427849</v>
      </c>
      <c r="I12" s="566"/>
      <c r="J12" s="563">
        <f>SUMIF('Combine (不許動)'!D:D,$C12,'Combine (不許動)'!P:P)</f>
        <v>141</v>
      </c>
      <c r="K12" s="560">
        <f t="shared" ref="K12:K17" si="15">J12/J$18</f>
        <v>0.13780814074022885</v>
      </c>
      <c r="L12" s="566"/>
      <c r="M12" s="563">
        <f>SUMIF('Combine (不許動)'!D:D,$C12,'Combine (不許動)'!S:S)</f>
        <v>142</v>
      </c>
      <c r="N12" s="560">
        <f t="shared" ref="N12:N17" si="16">M12/M$18</f>
        <v>0.11091999368786491</v>
      </c>
      <c r="O12" s="566"/>
      <c r="P12" s="563">
        <f>SUMIF('Combine (不許動)'!D:D,$C12,'Combine (不許動)'!V:V)</f>
        <v>164</v>
      </c>
      <c r="Q12" s="560">
        <f t="shared" ref="Q12:Q17" si="17">P12/P$18</f>
        <v>0.12502310109037146</v>
      </c>
      <c r="R12" s="566"/>
      <c r="S12" s="563">
        <f t="shared" si="5"/>
        <v>1023</v>
      </c>
      <c r="T12" s="559">
        <f t="shared" ref="T12:T17" si="18">S12/S$18</f>
        <v>0.12486268766019773</v>
      </c>
      <c r="U12" s="250"/>
      <c r="V12" s="250"/>
      <c r="W12" s="250"/>
      <c r="X12" s="250"/>
      <c r="Y12" s="250"/>
      <c r="Z12" s="250"/>
      <c r="AA12" s="250"/>
      <c r="AB12" s="250"/>
      <c r="AC12" s="250"/>
      <c r="AD12" s="250"/>
    </row>
    <row r="13" spans="1:30" ht="21" customHeight="1" outlineLevel="1">
      <c r="A13" s="957"/>
      <c r="B13" s="632" t="s">
        <v>1444</v>
      </c>
      <c r="C13" s="633" t="s">
        <v>741</v>
      </c>
      <c r="D13" s="562">
        <f>SUMIF('Combine (不許動)'!D:D,$C13,'Combine (不許動)'!J:J)</f>
        <v>19.636363636363637</v>
      </c>
      <c r="E13" s="560">
        <f t="shared" si="13"/>
        <v>8.7804878048780496E-3</v>
      </c>
      <c r="F13" s="566"/>
      <c r="G13" s="562">
        <f>SUMIF('Combine (不許動)'!D:D,$C13,'Combine (不許動)'!M:M)</f>
        <v>21.818181818181817</v>
      </c>
      <c r="H13" s="560">
        <f t="shared" si="14"/>
        <v>9.3179759285621829E-3</v>
      </c>
      <c r="I13" s="566"/>
      <c r="J13" s="563">
        <f>SUMIF('Combine (不許動)'!D:D,$C13,'Combine (不許動)'!P:P)</f>
        <v>8.7272727272727266</v>
      </c>
      <c r="K13" s="560">
        <f t="shared" si="15"/>
        <v>8.5297108388536214E-3</v>
      </c>
      <c r="L13" s="566"/>
      <c r="M13" s="563">
        <f>SUMIF('Combine (不許動)'!D:D,$C13,'Combine (不許動)'!S:S)</f>
        <v>10.909090909090908</v>
      </c>
      <c r="N13" s="560">
        <f t="shared" si="16"/>
        <v>8.5213823575824507E-3</v>
      </c>
      <c r="O13" s="566"/>
      <c r="P13" s="563">
        <f>SUMIF('Combine (不許動)'!D:D,$C13,'Combine (不許動)'!V:V)</f>
        <v>10.909090909090908</v>
      </c>
      <c r="Q13" s="560">
        <f t="shared" si="17"/>
        <v>8.3163925337275905E-3</v>
      </c>
      <c r="R13" s="566"/>
      <c r="S13" s="563">
        <f t="shared" si="5"/>
        <v>72</v>
      </c>
      <c r="T13" s="559">
        <f t="shared" si="18"/>
        <v>8.7879897473452945E-3</v>
      </c>
      <c r="U13" s="251"/>
      <c r="V13" s="251"/>
      <c r="W13" s="251"/>
      <c r="X13" s="250"/>
      <c r="Y13" s="254"/>
      <c r="Z13" s="254"/>
      <c r="AA13" s="251"/>
      <c r="AB13" s="251"/>
      <c r="AC13" s="251"/>
      <c r="AD13" s="250"/>
    </row>
    <row r="14" spans="1:30" ht="21" customHeight="1" outlineLevel="1">
      <c r="A14" s="957"/>
      <c r="B14" s="632" t="s">
        <v>1445</v>
      </c>
      <c r="C14" s="633" t="s">
        <v>742</v>
      </c>
      <c r="D14" s="562">
        <f>SUMIF('Combine (不許動)'!D:D,$C14,'Combine (不許動)'!J:J)</f>
        <v>34.18181818181818</v>
      </c>
      <c r="E14" s="560">
        <f t="shared" si="13"/>
        <v>1.5284552845528456E-2</v>
      </c>
      <c r="F14" s="566"/>
      <c r="G14" s="562">
        <f>SUMIF('Combine (不許動)'!D:D,$C14,'Combine (不許動)'!M:M)</f>
        <v>25.424242424242426</v>
      </c>
      <c r="H14" s="560">
        <f t="shared" si="14"/>
        <v>1.0858030283421766E-2</v>
      </c>
      <c r="I14" s="566"/>
      <c r="J14" s="563">
        <f>SUMIF('Combine (不許動)'!D:D,$C14,'Combine (不許動)'!P:P)</f>
        <v>13.969696969696969</v>
      </c>
      <c r="K14" s="560">
        <f t="shared" si="15"/>
        <v>1.3653460752470556E-2</v>
      </c>
      <c r="L14" s="566"/>
      <c r="M14" s="563">
        <f>SUMIF('Combine (不許動)'!D:D,$C14,'Combine (不許動)'!S:S)</f>
        <v>14.212121212121213</v>
      </c>
      <c r="N14" s="560">
        <f t="shared" si="16"/>
        <v>1.1101467571406027E-2</v>
      </c>
      <c r="O14" s="566"/>
      <c r="P14" s="563">
        <f>SUMIF('Combine (不許動)'!D:D,$C14,'Combine (不許動)'!V:V)</f>
        <v>17.212121212121211</v>
      </c>
      <c r="Q14" s="560">
        <f t="shared" si="17"/>
        <v>1.312141933099242E-2</v>
      </c>
      <c r="R14" s="566"/>
      <c r="S14" s="563">
        <f t="shared" si="5"/>
        <v>105</v>
      </c>
      <c r="T14" s="559">
        <f t="shared" si="18"/>
        <v>1.2815818381545222E-2</v>
      </c>
      <c r="U14" s="251"/>
      <c r="V14" s="251"/>
      <c r="W14" s="251"/>
      <c r="X14" s="250"/>
      <c r="Y14" s="254"/>
      <c r="Z14" s="256"/>
      <c r="AA14" s="251"/>
      <c r="AB14" s="251"/>
      <c r="AC14" s="251"/>
      <c r="AD14" s="250"/>
    </row>
    <row r="15" spans="1:30" ht="21" customHeight="1" outlineLevel="1">
      <c r="A15" s="957"/>
      <c r="B15" s="632" t="s">
        <v>1446</v>
      </c>
      <c r="C15" s="633" t="s">
        <v>743</v>
      </c>
      <c r="D15" s="562">
        <f>SUMIF('Combine (不許動)'!D:D,$C15,'Combine (不許動)'!J:J)</f>
        <v>28</v>
      </c>
      <c r="E15" s="560">
        <f t="shared" si="13"/>
        <v>1.2520325203252034E-2</v>
      </c>
      <c r="F15" s="566"/>
      <c r="G15" s="562">
        <f>SUMIF('Combine (不許動)'!D:D,$C15,'Combine (不許動)'!M:M)</f>
        <v>35</v>
      </c>
      <c r="H15" s="560">
        <f t="shared" si="14"/>
        <v>1.4947586385401834E-2</v>
      </c>
      <c r="I15" s="566"/>
      <c r="J15" s="563">
        <f>SUMIF('Combine (不許動)'!D:D,$C15,'Combine (不許動)'!P:P)</f>
        <v>16</v>
      </c>
      <c r="K15" s="560">
        <f t="shared" si="15"/>
        <v>1.5637803204564975E-2</v>
      </c>
      <c r="L15" s="566"/>
      <c r="M15" s="563">
        <f>SUMIF('Combine (不許動)'!D:D,$C15,'Combine (不許動)'!S:S)</f>
        <v>22</v>
      </c>
      <c r="N15" s="560">
        <f t="shared" si="16"/>
        <v>1.7184787754457944E-2</v>
      </c>
      <c r="O15" s="566"/>
      <c r="P15" s="563">
        <f>SUMIF('Combine (不許動)'!D:D,$C15,'Combine (不許動)'!V:V)</f>
        <v>27</v>
      </c>
      <c r="Q15" s="560">
        <f t="shared" si="17"/>
        <v>2.0583071520975788E-2</v>
      </c>
      <c r="R15" s="566"/>
      <c r="S15" s="563">
        <f t="shared" si="5"/>
        <v>128</v>
      </c>
      <c r="T15" s="559">
        <f t="shared" si="18"/>
        <v>1.5623092884169413E-2</v>
      </c>
      <c r="U15" s="251"/>
      <c r="V15" s="252"/>
      <c r="W15" s="252"/>
      <c r="X15" s="250"/>
      <c r="Y15" s="254"/>
      <c r="Z15" s="257"/>
      <c r="AA15" s="252"/>
      <c r="AB15" s="252"/>
      <c r="AC15" s="252"/>
      <c r="AD15" s="250"/>
    </row>
    <row r="16" spans="1:30" ht="21" customHeight="1" outlineLevel="1">
      <c r="A16" s="957"/>
      <c r="B16" s="632" t="s">
        <v>1447</v>
      </c>
      <c r="C16" s="633" t="s">
        <v>341</v>
      </c>
      <c r="D16" s="562">
        <f>SUMIF('Combine (不許動)'!D:D,$C16,'Combine (不許動)'!J:J)</f>
        <v>14</v>
      </c>
      <c r="E16" s="560">
        <f t="shared" si="13"/>
        <v>6.2601626016260169E-3</v>
      </c>
      <c r="F16" s="566"/>
      <c r="G16" s="562">
        <f>SUMIF('Combine (不許動)'!D:D,$C16,'Combine (不許動)'!M:M)</f>
        <v>17</v>
      </c>
      <c r="H16" s="560">
        <f t="shared" si="14"/>
        <v>7.2602562443380338E-3</v>
      </c>
      <c r="I16" s="566"/>
      <c r="J16" s="563">
        <f>SUMIF('Combine (不許動)'!D:D,$C16,'Combine (不許動)'!P:P)</f>
        <v>8</v>
      </c>
      <c r="K16" s="560">
        <f t="shared" si="15"/>
        <v>7.8189016022824874E-3</v>
      </c>
      <c r="L16" s="566"/>
      <c r="M16" s="563">
        <f>SUMIF('Combine (不許動)'!D:D,$C16,'Combine (不許動)'!S:S)</f>
        <v>12</v>
      </c>
      <c r="N16" s="560">
        <f t="shared" si="16"/>
        <v>9.3735205933406958E-3</v>
      </c>
      <c r="O16" s="566"/>
      <c r="P16" s="563">
        <f>SUMIF('Combine (不許動)'!D:D,$C16,'Combine (不許動)'!V:V)</f>
        <v>8</v>
      </c>
      <c r="Q16" s="560">
        <f t="shared" si="17"/>
        <v>6.0986878580668999E-3</v>
      </c>
      <c r="R16" s="566"/>
      <c r="S16" s="563">
        <f t="shared" si="5"/>
        <v>59</v>
      </c>
      <c r="T16" s="559">
        <f t="shared" si="18"/>
        <v>7.2012693762968389E-3</v>
      </c>
      <c r="U16" s="695"/>
      <c r="V16" s="696"/>
      <c r="W16" s="696"/>
      <c r="X16" s="250"/>
      <c r="Y16" s="254"/>
      <c r="Z16" s="251"/>
      <c r="AA16" s="258"/>
      <c r="AB16" s="258"/>
      <c r="AC16" s="253"/>
      <c r="AD16" s="250"/>
    </row>
    <row r="17" spans="1:30" ht="21.75" customHeight="1" outlineLevel="1" thickBot="1">
      <c r="A17" s="958"/>
      <c r="B17" s="693" t="s">
        <v>1466</v>
      </c>
      <c r="C17" s="694" t="s">
        <v>745</v>
      </c>
      <c r="D17" s="605">
        <f>SUMIF('Combine (不許動)'!D:D,$C17,'Combine (不許動)'!J:J)</f>
        <v>36.54545454545454</v>
      </c>
      <c r="E17" s="606">
        <f t="shared" si="13"/>
        <v>1.6341463414634147E-2</v>
      </c>
      <c r="F17" s="607"/>
      <c r="G17" s="605">
        <f>SUMIF('Combine (不許動)'!D:D,$C17,'Combine (不許動)'!M:M)</f>
        <v>36.272727272727273</v>
      </c>
      <c r="H17" s="606">
        <f t="shared" si="14"/>
        <v>1.5491134981234628E-2</v>
      </c>
      <c r="I17" s="607"/>
      <c r="J17" s="608">
        <f>SUMIF('Combine (不許動)'!D:D,$C17,'Combine (不許動)'!P:P)</f>
        <v>17.909090909090907</v>
      </c>
      <c r="K17" s="606">
        <f t="shared" si="15"/>
        <v>1.7503677450564203E-2</v>
      </c>
      <c r="L17" s="607"/>
      <c r="M17" s="608">
        <f>SUMIF('Combine (不許動)'!D:D,$C17,'Combine (不許動)'!S:S)</f>
        <v>23.636363636363637</v>
      </c>
      <c r="N17" s="606">
        <f t="shared" si="16"/>
        <v>1.8462995108095313E-2</v>
      </c>
      <c r="O17" s="607"/>
      <c r="P17" s="608">
        <f>SUMIF('Combine (不許動)'!D:D,$C17,'Combine (不許動)'!V:V)</f>
        <v>20.636363636363637</v>
      </c>
      <c r="Q17" s="606">
        <f t="shared" si="17"/>
        <v>1.5731842542968024E-2</v>
      </c>
      <c r="R17" s="607"/>
      <c r="S17" s="608">
        <f t="shared" si="5"/>
        <v>135</v>
      </c>
      <c r="T17" s="609">
        <f t="shared" si="18"/>
        <v>1.6477480776272427E-2</v>
      </c>
      <c r="U17" s="695"/>
      <c r="V17" s="696"/>
      <c r="W17" s="696"/>
      <c r="X17" s="250"/>
      <c r="Y17" s="254"/>
      <c r="Z17" s="251"/>
      <c r="AA17" s="258"/>
      <c r="AB17" s="258"/>
      <c r="AC17" s="253"/>
      <c r="AD17" s="250"/>
    </row>
    <row r="18" spans="1:30" ht="22.5" thickTop="1" thickBot="1">
      <c r="A18" s="973" t="s">
        <v>746</v>
      </c>
      <c r="B18" s="974"/>
      <c r="C18" s="975"/>
      <c r="D18" s="611">
        <f>SUM(D3:D17)-D11</f>
        <v>2236.363636363636</v>
      </c>
      <c r="E18" s="596"/>
      <c r="F18" s="597"/>
      <c r="G18" s="611">
        <f>SUM(G3:G17)-G11</f>
        <v>2341.515151515152</v>
      </c>
      <c r="H18" s="596"/>
      <c r="I18" s="597"/>
      <c r="J18" s="611">
        <f>SUM(J3:J17)-J11</f>
        <v>1023.1616161616162</v>
      </c>
      <c r="K18" s="596"/>
      <c r="L18" s="597"/>
      <c r="M18" s="611">
        <f>SUM(M3:M17)-M11</f>
        <v>1280.2020202020203</v>
      </c>
      <c r="N18" s="596"/>
      <c r="O18" s="597"/>
      <c r="P18" s="611">
        <f>SUM(P3:P17)-P11</f>
        <v>1311.757575757576</v>
      </c>
      <c r="Q18" s="596"/>
      <c r="R18" s="597"/>
      <c r="S18" s="611">
        <f>SUM(S3:S17)-S11</f>
        <v>8193</v>
      </c>
      <c r="T18" s="598"/>
      <c r="U18" s="697" t="s">
        <v>1504</v>
      </c>
      <c r="V18" s="697"/>
      <c r="W18" s="697"/>
      <c r="X18" s="250"/>
      <c r="Y18" s="250"/>
      <c r="Z18" s="250"/>
      <c r="AA18" s="250"/>
      <c r="AB18" s="250"/>
      <c r="AC18" s="250"/>
      <c r="AD18" s="250"/>
    </row>
    <row r="19" spans="1:30" ht="17.25" thickBot="1">
      <c r="U19" s="531"/>
      <c r="V19" s="531"/>
      <c r="W19" s="531"/>
    </row>
    <row r="20" spans="1:30" s="496" customFormat="1" ht="21.75" thickBot="1">
      <c r="A20" s="970" t="s">
        <v>1441</v>
      </c>
      <c r="B20" s="971"/>
      <c r="C20" s="972"/>
      <c r="D20" s="951" t="s">
        <v>1499</v>
      </c>
      <c r="E20" s="950"/>
      <c r="F20" s="600"/>
      <c r="G20" s="955" t="s">
        <v>721</v>
      </c>
      <c r="H20" s="950"/>
      <c r="I20" s="600"/>
      <c r="J20" s="949" t="s">
        <v>724</v>
      </c>
      <c r="K20" s="950"/>
      <c r="L20" s="600"/>
      <c r="M20" s="949" t="s">
        <v>727</v>
      </c>
      <c r="N20" s="950"/>
      <c r="O20" s="600"/>
      <c r="P20" s="949" t="s">
        <v>482</v>
      </c>
      <c r="Q20" s="950"/>
      <c r="R20" s="600"/>
      <c r="S20" s="955" t="s">
        <v>1464</v>
      </c>
      <c r="T20" s="963"/>
      <c r="U20" s="531"/>
      <c r="V20" s="531"/>
      <c r="W20" s="531"/>
    </row>
    <row r="21" spans="1:30" s="496" customFormat="1" ht="21">
      <c r="A21" s="956" t="s">
        <v>1500</v>
      </c>
      <c r="B21" s="635" t="s">
        <v>1490</v>
      </c>
      <c r="C21" s="636" t="s">
        <v>1494</v>
      </c>
      <c r="D21" s="630">
        <f>SUMIF('Combine (不許動)'!D:D,$C21,'Combine (不許動)'!J:J)</f>
        <v>0</v>
      </c>
      <c r="E21" s="571">
        <f>D21/D$24</f>
        <v>0</v>
      </c>
      <c r="F21" s="570"/>
      <c r="G21" s="630">
        <f>SUMIF('Combine (不許動)'!D:D,$C21,'Combine (不許動)'!M:M)</f>
        <v>21</v>
      </c>
      <c r="H21" s="571">
        <f>G21/G$24</f>
        <v>8.8888318817900783E-3</v>
      </c>
      <c r="I21" s="570"/>
      <c r="J21" s="630">
        <f>SUMIF('Combine (不許動)'!D:D,$C21,'Combine (不許動)'!P:P)</f>
        <v>0</v>
      </c>
      <c r="K21" s="571">
        <f>J21/J$24</f>
        <v>0</v>
      </c>
      <c r="L21" s="570"/>
      <c r="M21" s="631">
        <f>SUMIF('Combine (不許動)'!D:D,$C21,'Combine (不許動)'!S:S)</f>
        <v>0</v>
      </c>
      <c r="N21" s="571">
        <f>M21/M$24</f>
        <v>0</v>
      </c>
      <c r="O21" s="570"/>
      <c r="P21" s="631">
        <f>SUMIF('Combine (不許動)'!D:D,$C21,'Combine (不許動)'!V:V)</f>
        <v>0</v>
      </c>
      <c r="Q21" s="571">
        <f>P21/P$24</f>
        <v>0</v>
      </c>
      <c r="R21" s="570"/>
      <c r="S21" s="641">
        <f t="shared" ref="S21:S23" si="19">D21+G21+J21+M21+P21</f>
        <v>21</v>
      </c>
      <c r="T21" s="569">
        <f>S21/S$24</f>
        <v>2.5432965968269347E-3</v>
      </c>
      <c r="U21" s="698"/>
      <c r="V21" s="698"/>
      <c r="W21" s="698"/>
      <c r="X21" s="262"/>
      <c r="Y21" s="260"/>
      <c r="Z21" s="250"/>
      <c r="AA21" s="259"/>
      <c r="AB21" s="259"/>
      <c r="AC21" s="250"/>
    </row>
    <row r="22" spans="1:30" s="496" customFormat="1" ht="21">
      <c r="A22" s="957"/>
      <c r="B22" s="634" t="s">
        <v>1491</v>
      </c>
      <c r="C22" s="637" t="s">
        <v>1492</v>
      </c>
      <c r="D22" s="562">
        <f>SUMIF('Combine (不許動)'!D:D,$C22,'Combine (不許動)'!J:J)</f>
        <v>0</v>
      </c>
      <c r="E22" s="571">
        <f t="shared" ref="E22:E23" si="20">D22/D$24</f>
        <v>0</v>
      </c>
      <c r="F22" s="566"/>
      <c r="G22" s="562">
        <f>SUMIF('Combine (不許動)'!D:D,$C22,'Combine (不許動)'!M:M)</f>
        <v>0</v>
      </c>
      <c r="H22" s="571">
        <f t="shared" ref="H22:H23" si="21">G22/G$24</f>
        <v>0</v>
      </c>
      <c r="I22" s="566"/>
      <c r="J22" s="563">
        <f>SUMIF('Combine (不許動)'!D:D,$C22,'Combine (不許動)'!P:P)</f>
        <v>0</v>
      </c>
      <c r="K22" s="571">
        <f t="shared" ref="K22:K23" si="22">J22/J$24</f>
        <v>0</v>
      </c>
      <c r="L22" s="566"/>
      <c r="M22" s="563">
        <f>SUMIF('Combine (不許動)'!D:D,$C22,'Combine (不許動)'!S:S)</f>
        <v>0</v>
      </c>
      <c r="N22" s="571">
        <f t="shared" ref="N22:N23" si="23">M22/M$24</f>
        <v>0</v>
      </c>
      <c r="O22" s="566"/>
      <c r="P22" s="563">
        <f>SUMIF('Combine (不許動)'!D:D,$C22,'Combine (不許動)'!V:V)</f>
        <v>43</v>
      </c>
      <c r="Q22" s="571">
        <f t="shared" ref="Q22:Q23" si="24">P22/P$24</f>
        <v>3.1739995973784858E-2</v>
      </c>
      <c r="R22" s="566"/>
      <c r="S22" s="642">
        <f t="shared" si="19"/>
        <v>43</v>
      </c>
      <c r="T22" s="569">
        <f t="shared" ref="T22:T23" si="25">S22/S$24</f>
        <v>5.2077025554075332E-3</v>
      </c>
      <c r="U22" s="698"/>
      <c r="V22" s="698"/>
      <c r="W22" s="698"/>
      <c r="X22" s="262"/>
      <c r="Y22" s="260"/>
      <c r="Z22" s="250"/>
      <c r="AA22" s="259"/>
      <c r="AB22" s="259"/>
      <c r="AC22" s="250"/>
    </row>
    <row r="23" spans="1:30" s="496" customFormat="1" ht="21.75" thickBot="1">
      <c r="A23" s="958"/>
      <c r="B23" s="638" t="s">
        <v>1489</v>
      </c>
      <c r="C23" s="639" t="s">
        <v>1493</v>
      </c>
      <c r="D23" s="640">
        <f>SUMIF('Combine (不許動)'!D:D,$C23,'Combine (不許動)'!J:J)</f>
        <v>0</v>
      </c>
      <c r="E23" s="571">
        <f t="shared" si="20"/>
        <v>0</v>
      </c>
      <c r="F23" s="607"/>
      <c r="G23" s="640">
        <f>SUMIF('Combine (不許動)'!D:D,$C23,'Combine (不許動)'!M:M)</f>
        <v>0</v>
      </c>
      <c r="H23" s="571">
        <f t="shared" si="21"/>
        <v>0</v>
      </c>
      <c r="I23" s="607"/>
      <c r="J23" s="640">
        <f>SUMIF('Combine (不許動)'!D:D,$C23,'Combine (不許動)'!P:P)</f>
        <v>0</v>
      </c>
      <c r="K23" s="571">
        <f t="shared" si="22"/>
        <v>0</v>
      </c>
      <c r="L23" s="607"/>
      <c r="M23" s="640">
        <f>SUMIF('Combine (不許動)'!D:D,$C23,'Combine (不許動)'!S:S)</f>
        <v>0</v>
      </c>
      <c r="N23" s="571">
        <f t="shared" si="23"/>
        <v>0</v>
      </c>
      <c r="O23" s="607"/>
      <c r="P23" s="640">
        <f>SUMIF('Combine (不許動)'!D:D,$C23,'Combine (不許動)'!V:V)</f>
        <v>0</v>
      </c>
      <c r="Q23" s="571">
        <f t="shared" si="24"/>
        <v>0</v>
      </c>
      <c r="R23" s="607"/>
      <c r="S23" s="640">
        <f t="shared" si="19"/>
        <v>0</v>
      </c>
      <c r="T23" s="569">
        <f t="shared" si="25"/>
        <v>0</v>
      </c>
      <c r="U23" s="698"/>
      <c r="V23" s="698"/>
      <c r="W23" s="698"/>
      <c r="X23" s="262"/>
      <c r="Y23" s="260"/>
      <c r="Z23" s="250"/>
      <c r="AA23" s="259"/>
      <c r="AB23" s="259"/>
      <c r="AC23" s="250"/>
    </row>
    <row r="24" spans="1:30" ht="22.5" thickTop="1" thickBot="1">
      <c r="A24" s="960" t="s">
        <v>1501</v>
      </c>
      <c r="B24" s="961"/>
      <c r="C24" s="962"/>
      <c r="D24" s="611">
        <f>D18+SUM(D21:D23)</f>
        <v>2236.363636363636</v>
      </c>
      <c r="E24" s="596"/>
      <c r="F24" s="597"/>
      <c r="G24" s="611">
        <f>G18+SUM(G21:G23)</f>
        <v>2362.515151515152</v>
      </c>
      <c r="H24" s="596"/>
      <c r="I24" s="597"/>
      <c r="J24" s="611">
        <f>J18+SUM(J21:J23)</f>
        <v>1023.1616161616162</v>
      </c>
      <c r="K24" s="596"/>
      <c r="L24" s="597"/>
      <c r="M24" s="611">
        <f>M18+SUM(M21:M23)</f>
        <v>1280.2020202020203</v>
      </c>
      <c r="N24" s="596"/>
      <c r="O24" s="597"/>
      <c r="P24" s="611">
        <f>P18+SUM(P21:P23)</f>
        <v>1354.757575757576</v>
      </c>
      <c r="Q24" s="596"/>
      <c r="R24" s="597"/>
      <c r="S24" s="643">
        <f>S18+SUM(S21:S23)</f>
        <v>8257</v>
      </c>
      <c r="T24" s="598"/>
      <c r="U24" s="531" t="s">
        <v>1505</v>
      </c>
      <c r="V24" s="531"/>
      <c r="W24" s="531"/>
    </row>
    <row r="25" spans="1:30">
      <c r="U25" s="531"/>
      <c r="V25" s="531"/>
      <c r="W25" s="531"/>
    </row>
  </sheetData>
  <mergeCells count="26">
    <mergeCell ref="S20:T20"/>
    <mergeCell ref="A2:C2"/>
    <mergeCell ref="A1:C1"/>
    <mergeCell ref="A20:C20"/>
    <mergeCell ref="A18:C18"/>
    <mergeCell ref="S2:T2"/>
    <mergeCell ref="S1:T1"/>
    <mergeCell ref="P2:Q2"/>
    <mergeCell ref="P1:Q1"/>
    <mergeCell ref="D20:E20"/>
    <mergeCell ref="G20:H20"/>
    <mergeCell ref="J20:K20"/>
    <mergeCell ref="M20:N20"/>
    <mergeCell ref="P20:Q20"/>
    <mergeCell ref="J1:K1"/>
    <mergeCell ref="M2:N2"/>
    <mergeCell ref="A21:A23"/>
    <mergeCell ref="A7:A17"/>
    <mergeCell ref="A3:A6"/>
    <mergeCell ref="A24:C24"/>
    <mergeCell ref="J2:K2"/>
    <mergeCell ref="M1:N1"/>
    <mergeCell ref="D1:E1"/>
    <mergeCell ref="D2:E2"/>
    <mergeCell ref="G2:H2"/>
    <mergeCell ref="G1:H1"/>
  </mergeCells>
  <phoneticPr fontId="188" type="noConversion"/>
  <pageMargins left="0" right="0" top="0.74803149606299202" bottom="0.74803149606299202" header="0.31496062992126" footer="0.31496062992126"/>
  <pageSetup paperSize="9"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BF407"/>
  <sheetViews>
    <sheetView workbookViewId="0">
      <pane xSplit="3" ySplit="8" topLeftCell="D264" activePane="bottomRight" state="frozen"/>
      <selection pane="topRight" activeCell="C1" sqref="C1"/>
      <selection pane="bottomLeft" activeCell="A9" sqref="A9"/>
      <selection pane="bottomRight" activeCell="C258" sqref="C258"/>
    </sheetView>
  </sheetViews>
  <sheetFormatPr defaultColWidth="8" defaultRowHeight="15.75"/>
  <cols>
    <col min="1" max="1" width="14.625" bestFit="1" customWidth="1"/>
    <col min="2" max="2" width="3.75" customWidth="1"/>
    <col min="3" max="3" width="32" style="194" customWidth="1"/>
    <col min="4" max="12" width="4.25" customWidth="1"/>
    <col min="13" max="13" width="4.125" customWidth="1"/>
    <col min="14" max="15" width="4.25" customWidth="1"/>
    <col min="16" max="16" width="4.125" customWidth="1"/>
    <col min="17" max="24" width="4.25" customWidth="1"/>
    <col min="25" max="25" width="6.5" style="195" customWidth="1"/>
    <col min="26" max="48" width="4.25" customWidth="1"/>
    <col min="49" max="49" width="4.25" style="196" customWidth="1"/>
    <col min="50" max="50" width="7.5" customWidth="1"/>
    <col min="51" max="51" width="4.5" style="197" customWidth="1"/>
    <col min="52" max="52" width="6.375" customWidth="1"/>
    <col min="53" max="54" width="4.25" customWidth="1"/>
    <col min="55" max="55" width="8.5" customWidth="1"/>
    <col min="56" max="56" width="6.375" customWidth="1"/>
    <col min="57" max="57" width="91.375" customWidth="1"/>
    <col min="58" max="58" width="23.25" style="1" customWidth="1"/>
    <col min="59" max="59" width="31.5" customWidth="1"/>
    <col min="60" max="68" width="4.125" customWidth="1"/>
    <col min="69" max="69" width="4" customWidth="1"/>
    <col min="70" max="71" width="4.125" customWidth="1"/>
    <col min="72" max="72" width="4" customWidth="1"/>
    <col min="73" max="80" width="4.125" customWidth="1"/>
    <col min="81" max="81" width="6.5" customWidth="1"/>
    <col min="82" max="105" width="4.125" customWidth="1"/>
    <col min="106" max="106" width="7.375" customWidth="1"/>
    <col min="107" max="107" width="4.375" customWidth="1"/>
    <col min="108" max="108" width="6.25" customWidth="1"/>
    <col min="109" max="110" width="4.125" customWidth="1"/>
    <col min="111" max="111" width="8.375" bestFit="1" customWidth="1"/>
    <col min="112" max="112" width="6.25" customWidth="1"/>
    <col min="113" max="113" width="75.875" customWidth="1"/>
    <col min="114" max="114" width="22.875" customWidth="1"/>
    <col min="115" max="115" width="6.125" customWidth="1"/>
    <col min="116" max="116" width="8" customWidth="1"/>
    <col min="314" max="314" width="3.75" customWidth="1"/>
    <col min="315" max="315" width="31.5" customWidth="1"/>
    <col min="316" max="324" width="4.125" customWidth="1"/>
    <col min="325" max="325" width="4" customWidth="1"/>
    <col min="326" max="327" width="4.125" customWidth="1"/>
    <col min="328" max="328" width="4" customWidth="1"/>
    <col min="329" max="336" width="4.125" customWidth="1"/>
    <col min="337" max="337" width="6.5" customWidth="1"/>
    <col min="338" max="361" width="4.125" customWidth="1"/>
    <col min="362" max="362" width="7.375" customWidth="1"/>
    <col min="363" max="363" width="4.375" customWidth="1"/>
    <col min="364" max="364" width="6.25" customWidth="1"/>
    <col min="365" max="366" width="4.125" customWidth="1"/>
    <col min="367" max="367" width="8.375" bestFit="1" customWidth="1"/>
    <col min="368" max="368" width="6.25" customWidth="1"/>
    <col min="369" max="369" width="75.875" customWidth="1"/>
    <col min="370" max="370" width="22.875" customWidth="1"/>
    <col min="371" max="371" width="6.125" customWidth="1"/>
    <col min="372" max="372" width="8" customWidth="1"/>
    <col min="570" max="570" width="3.75" customWidth="1"/>
    <col min="571" max="571" width="31.5" customWidth="1"/>
    <col min="572" max="580" width="4.125" customWidth="1"/>
    <col min="581" max="581" width="4" customWidth="1"/>
    <col min="582" max="583" width="4.125" customWidth="1"/>
    <col min="584" max="584" width="4" customWidth="1"/>
    <col min="585" max="592" width="4.125" customWidth="1"/>
    <col min="593" max="593" width="6.5" customWidth="1"/>
    <col min="594" max="617" width="4.125" customWidth="1"/>
    <col min="618" max="618" width="7.375" customWidth="1"/>
    <col min="619" max="619" width="4.375" customWidth="1"/>
    <col min="620" max="620" width="6.25" customWidth="1"/>
    <col min="621" max="622" width="4.125" customWidth="1"/>
    <col min="623" max="623" width="8.375" bestFit="1" customWidth="1"/>
    <col min="624" max="624" width="6.25" customWidth="1"/>
    <col min="625" max="625" width="75.875" customWidth="1"/>
    <col min="626" max="626" width="22.875" customWidth="1"/>
    <col min="627" max="627" width="6.125" customWidth="1"/>
    <col min="628" max="628" width="8" customWidth="1"/>
    <col min="826" max="826" width="3.75" customWidth="1"/>
    <col min="827" max="827" width="31.5" customWidth="1"/>
    <col min="828" max="836" width="4.125" customWidth="1"/>
    <col min="837" max="837" width="4" customWidth="1"/>
    <col min="838" max="839" width="4.125" customWidth="1"/>
    <col min="840" max="840" width="4" customWidth="1"/>
    <col min="841" max="848" width="4.125" customWidth="1"/>
    <col min="849" max="849" width="6.5" customWidth="1"/>
    <col min="850" max="873" width="4.125" customWidth="1"/>
    <col min="874" max="874" width="7.375" customWidth="1"/>
    <col min="875" max="875" width="4.375" customWidth="1"/>
    <col min="876" max="876" width="6.25" customWidth="1"/>
    <col min="877" max="878" width="4.125" customWidth="1"/>
    <col min="879" max="879" width="8.375" bestFit="1" customWidth="1"/>
    <col min="880" max="880" width="6.25" customWidth="1"/>
    <col min="881" max="881" width="75.875" customWidth="1"/>
    <col min="882" max="882" width="22.875" customWidth="1"/>
    <col min="883" max="883" width="6.125" customWidth="1"/>
    <col min="884" max="884" width="8" customWidth="1"/>
    <col min="1082" max="1082" width="3.75" customWidth="1"/>
    <col min="1083" max="1083" width="31.5" customWidth="1"/>
    <col min="1084" max="1092" width="4.125" customWidth="1"/>
    <col min="1093" max="1093" width="4" customWidth="1"/>
    <col min="1094" max="1095" width="4.125" customWidth="1"/>
    <col min="1096" max="1096" width="4" customWidth="1"/>
    <col min="1097" max="1104" width="4.125" customWidth="1"/>
    <col min="1105" max="1105" width="6.5" customWidth="1"/>
    <col min="1106" max="1129" width="4.125" customWidth="1"/>
    <col min="1130" max="1130" width="7.375" customWidth="1"/>
    <col min="1131" max="1131" width="4.375" customWidth="1"/>
    <col min="1132" max="1132" width="6.25" customWidth="1"/>
    <col min="1133" max="1134" width="4.125" customWidth="1"/>
    <col min="1135" max="1135" width="8.375" bestFit="1" customWidth="1"/>
    <col min="1136" max="1136" width="6.25" customWidth="1"/>
    <col min="1137" max="1137" width="75.875" customWidth="1"/>
    <col min="1138" max="1138" width="22.875" customWidth="1"/>
    <col min="1139" max="1139" width="6.125" customWidth="1"/>
    <col min="1140" max="1140" width="8" customWidth="1"/>
    <col min="1338" max="1338" width="3.75" customWidth="1"/>
    <col min="1339" max="1339" width="31.5" customWidth="1"/>
    <col min="1340" max="1348" width="4.125" customWidth="1"/>
    <col min="1349" max="1349" width="4" customWidth="1"/>
    <col min="1350" max="1351" width="4.125" customWidth="1"/>
    <col min="1352" max="1352" width="4" customWidth="1"/>
    <col min="1353" max="1360" width="4.125" customWidth="1"/>
    <col min="1361" max="1361" width="6.5" customWidth="1"/>
    <col min="1362" max="1385" width="4.125" customWidth="1"/>
    <col min="1386" max="1386" width="7.375" customWidth="1"/>
    <col min="1387" max="1387" width="4.375" customWidth="1"/>
    <col min="1388" max="1388" width="6.25" customWidth="1"/>
    <col min="1389" max="1390" width="4.125" customWidth="1"/>
    <col min="1391" max="1391" width="8.375" bestFit="1" customWidth="1"/>
    <col min="1392" max="1392" width="6.25" customWidth="1"/>
    <col min="1393" max="1393" width="75.875" customWidth="1"/>
    <col min="1394" max="1394" width="22.875" customWidth="1"/>
    <col min="1395" max="1395" width="6.125" customWidth="1"/>
    <col min="1396" max="1396" width="8" customWidth="1"/>
    <col min="1594" max="1594" width="3.75" customWidth="1"/>
    <col min="1595" max="1595" width="31.5" customWidth="1"/>
    <col min="1596" max="1604" width="4.125" customWidth="1"/>
    <col min="1605" max="1605" width="4" customWidth="1"/>
    <col min="1606" max="1607" width="4.125" customWidth="1"/>
    <col min="1608" max="1608" width="4" customWidth="1"/>
    <col min="1609" max="1616" width="4.125" customWidth="1"/>
    <col min="1617" max="1617" width="6.5" customWidth="1"/>
    <col min="1618" max="1641" width="4.125" customWidth="1"/>
    <col min="1642" max="1642" width="7.375" customWidth="1"/>
    <col min="1643" max="1643" width="4.375" customWidth="1"/>
    <col min="1644" max="1644" width="6.25" customWidth="1"/>
    <col min="1645" max="1646" width="4.125" customWidth="1"/>
    <col min="1647" max="1647" width="8.375" bestFit="1" customWidth="1"/>
    <col min="1648" max="1648" width="6.25" customWidth="1"/>
    <col min="1649" max="1649" width="75.875" customWidth="1"/>
    <col min="1650" max="1650" width="22.875" customWidth="1"/>
    <col min="1651" max="1651" width="6.125" customWidth="1"/>
    <col min="1652" max="1652" width="8" customWidth="1"/>
    <col min="1850" max="1850" width="3.75" customWidth="1"/>
    <col min="1851" max="1851" width="31.5" customWidth="1"/>
    <col min="1852" max="1860" width="4.125" customWidth="1"/>
    <col min="1861" max="1861" width="4" customWidth="1"/>
    <col min="1862" max="1863" width="4.125" customWidth="1"/>
    <col min="1864" max="1864" width="4" customWidth="1"/>
    <col min="1865" max="1872" width="4.125" customWidth="1"/>
    <col min="1873" max="1873" width="6.5" customWidth="1"/>
    <col min="1874" max="1897" width="4.125" customWidth="1"/>
    <col min="1898" max="1898" width="7.375" customWidth="1"/>
    <col min="1899" max="1899" width="4.375" customWidth="1"/>
    <col min="1900" max="1900" width="6.25" customWidth="1"/>
    <col min="1901" max="1902" width="4.125" customWidth="1"/>
    <col min="1903" max="1903" width="8.375" bestFit="1" customWidth="1"/>
    <col min="1904" max="1904" width="6.25" customWidth="1"/>
    <col min="1905" max="1905" width="75.875" customWidth="1"/>
    <col min="1906" max="1906" width="22.875" customWidth="1"/>
    <col min="1907" max="1907" width="6.125" customWidth="1"/>
    <col min="1908" max="1908" width="8" customWidth="1"/>
    <col min="2106" max="2106" width="3.75" customWidth="1"/>
    <col min="2107" max="2107" width="31.5" customWidth="1"/>
    <col min="2108" max="2116" width="4.125" customWidth="1"/>
    <col min="2117" max="2117" width="4" customWidth="1"/>
    <col min="2118" max="2119" width="4.125" customWidth="1"/>
    <col min="2120" max="2120" width="4" customWidth="1"/>
    <col min="2121" max="2128" width="4.125" customWidth="1"/>
    <col min="2129" max="2129" width="6.5" customWidth="1"/>
    <col min="2130" max="2153" width="4.125" customWidth="1"/>
    <col min="2154" max="2154" width="7.375" customWidth="1"/>
    <col min="2155" max="2155" width="4.375" customWidth="1"/>
    <col min="2156" max="2156" width="6.25" customWidth="1"/>
    <col min="2157" max="2158" width="4.125" customWidth="1"/>
    <col min="2159" max="2159" width="8.375" bestFit="1" customWidth="1"/>
    <col min="2160" max="2160" width="6.25" customWidth="1"/>
    <col min="2161" max="2161" width="75.875" customWidth="1"/>
    <col min="2162" max="2162" width="22.875" customWidth="1"/>
    <col min="2163" max="2163" width="6.125" customWidth="1"/>
    <col min="2164" max="2164" width="8" customWidth="1"/>
    <col min="2362" max="2362" width="3.75" customWidth="1"/>
    <col min="2363" max="2363" width="31.5" customWidth="1"/>
    <col min="2364" max="2372" width="4.125" customWidth="1"/>
    <col min="2373" max="2373" width="4" customWidth="1"/>
    <col min="2374" max="2375" width="4.125" customWidth="1"/>
    <col min="2376" max="2376" width="4" customWidth="1"/>
    <col min="2377" max="2384" width="4.125" customWidth="1"/>
    <col min="2385" max="2385" width="6.5" customWidth="1"/>
    <col min="2386" max="2409" width="4.125" customWidth="1"/>
    <col min="2410" max="2410" width="7.375" customWidth="1"/>
    <col min="2411" max="2411" width="4.375" customWidth="1"/>
    <col min="2412" max="2412" width="6.25" customWidth="1"/>
    <col min="2413" max="2414" width="4.125" customWidth="1"/>
    <col min="2415" max="2415" width="8.375" bestFit="1" customWidth="1"/>
    <col min="2416" max="2416" width="6.25" customWidth="1"/>
    <col min="2417" max="2417" width="75.875" customWidth="1"/>
    <col min="2418" max="2418" width="22.875" customWidth="1"/>
    <col min="2419" max="2419" width="6.125" customWidth="1"/>
    <col min="2420" max="2420" width="8" customWidth="1"/>
    <col min="2618" max="2618" width="3.75" customWidth="1"/>
    <col min="2619" max="2619" width="31.5" customWidth="1"/>
    <col min="2620" max="2628" width="4.125" customWidth="1"/>
    <col min="2629" max="2629" width="4" customWidth="1"/>
    <col min="2630" max="2631" width="4.125" customWidth="1"/>
    <col min="2632" max="2632" width="4" customWidth="1"/>
    <col min="2633" max="2640" width="4.125" customWidth="1"/>
    <col min="2641" max="2641" width="6.5" customWidth="1"/>
    <col min="2642" max="2665" width="4.125" customWidth="1"/>
    <col min="2666" max="2666" width="7.375" customWidth="1"/>
    <col min="2667" max="2667" width="4.375" customWidth="1"/>
    <col min="2668" max="2668" width="6.25" customWidth="1"/>
    <col min="2669" max="2670" width="4.125" customWidth="1"/>
    <col min="2671" max="2671" width="8.375" bestFit="1" customWidth="1"/>
    <col min="2672" max="2672" width="6.25" customWidth="1"/>
    <col min="2673" max="2673" width="75.875" customWidth="1"/>
    <col min="2674" max="2674" width="22.875" customWidth="1"/>
    <col min="2675" max="2675" width="6.125" customWidth="1"/>
    <col min="2676" max="2676" width="8" customWidth="1"/>
    <col min="2874" max="2874" width="3.75" customWidth="1"/>
    <col min="2875" max="2875" width="31.5" customWidth="1"/>
    <col min="2876" max="2884" width="4.125" customWidth="1"/>
    <col min="2885" max="2885" width="4" customWidth="1"/>
    <col min="2886" max="2887" width="4.125" customWidth="1"/>
    <col min="2888" max="2888" width="4" customWidth="1"/>
    <col min="2889" max="2896" width="4.125" customWidth="1"/>
    <col min="2897" max="2897" width="6.5" customWidth="1"/>
    <col min="2898" max="2921" width="4.125" customWidth="1"/>
    <col min="2922" max="2922" width="7.375" customWidth="1"/>
    <col min="2923" max="2923" width="4.375" customWidth="1"/>
    <col min="2924" max="2924" width="6.25" customWidth="1"/>
    <col min="2925" max="2926" width="4.125" customWidth="1"/>
    <col min="2927" max="2927" width="8.375" bestFit="1" customWidth="1"/>
    <col min="2928" max="2928" width="6.25" customWidth="1"/>
    <col min="2929" max="2929" width="75.875" customWidth="1"/>
    <col min="2930" max="2930" width="22.875" customWidth="1"/>
    <col min="2931" max="2931" width="6.125" customWidth="1"/>
    <col min="2932" max="2932" width="8" customWidth="1"/>
    <col min="3130" max="3130" width="3.75" customWidth="1"/>
    <col min="3131" max="3131" width="31.5" customWidth="1"/>
    <col min="3132" max="3140" width="4.125" customWidth="1"/>
    <col min="3141" max="3141" width="4" customWidth="1"/>
    <col min="3142" max="3143" width="4.125" customWidth="1"/>
    <col min="3144" max="3144" width="4" customWidth="1"/>
    <col min="3145" max="3152" width="4.125" customWidth="1"/>
    <col min="3153" max="3153" width="6.5" customWidth="1"/>
    <col min="3154" max="3177" width="4.125" customWidth="1"/>
    <col min="3178" max="3178" width="7.375" customWidth="1"/>
    <col min="3179" max="3179" width="4.375" customWidth="1"/>
    <col min="3180" max="3180" width="6.25" customWidth="1"/>
    <col min="3181" max="3182" width="4.125" customWidth="1"/>
    <col min="3183" max="3183" width="8.375" bestFit="1" customWidth="1"/>
    <col min="3184" max="3184" width="6.25" customWidth="1"/>
    <col min="3185" max="3185" width="75.875" customWidth="1"/>
    <col min="3186" max="3186" width="22.875" customWidth="1"/>
    <col min="3187" max="3187" width="6.125" customWidth="1"/>
    <col min="3188" max="3188" width="8" customWidth="1"/>
    <col min="3386" max="3386" width="3.75" customWidth="1"/>
    <col min="3387" max="3387" width="31.5" customWidth="1"/>
    <col min="3388" max="3396" width="4.125" customWidth="1"/>
    <col min="3397" max="3397" width="4" customWidth="1"/>
    <col min="3398" max="3399" width="4.125" customWidth="1"/>
    <col min="3400" max="3400" width="4" customWidth="1"/>
    <col min="3401" max="3408" width="4.125" customWidth="1"/>
    <col min="3409" max="3409" width="6.5" customWidth="1"/>
    <col min="3410" max="3433" width="4.125" customWidth="1"/>
    <col min="3434" max="3434" width="7.375" customWidth="1"/>
    <col min="3435" max="3435" width="4.375" customWidth="1"/>
    <col min="3436" max="3436" width="6.25" customWidth="1"/>
    <col min="3437" max="3438" width="4.125" customWidth="1"/>
    <col min="3439" max="3439" width="8.375" bestFit="1" customWidth="1"/>
    <col min="3440" max="3440" width="6.25" customWidth="1"/>
    <col min="3441" max="3441" width="75.875" customWidth="1"/>
    <col min="3442" max="3442" width="22.875" customWidth="1"/>
    <col min="3443" max="3443" width="6.125" customWidth="1"/>
    <col min="3444" max="3444" width="8" customWidth="1"/>
    <col min="3642" max="3642" width="3.75" customWidth="1"/>
    <col min="3643" max="3643" width="31.5" customWidth="1"/>
    <col min="3644" max="3652" width="4.125" customWidth="1"/>
    <col min="3653" max="3653" width="4" customWidth="1"/>
    <col min="3654" max="3655" width="4.125" customWidth="1"/>
    <col min="3656" max="3656" width="4" customWidth="1"/>
    <col min="3657" max="3664" width="4.125" customWidth="1"/>
    <col min="3665" max="3665" width="6.5" customWidth="1"/>
    <col min="3666" max="3689" width="4.125" customWidth="1"/>
    <col min="3690" max="3690" width="7.375" customWidth="1"/>
    <col min="3691" max="3691" width="4.375" customWidth="1"/>
    <col min="3692" max="3692" width="6.25" customWidth="1"/>
    <col min="3693" max="3694" width="4.125" customWidth="1"/>
    <col min="3695" max="3695" width="8.375" bestFit="1" customWidth="1"/>
    <col min="3696" max="3696" width="6.25" customWidth="1"/>
    <col min="3697" max="3697" width="75.875" customWidth="1"/>
    <col min="3698" max="3698" width="22.875" customWidth="1"/>
    <col min="3699" max="3699" width="6.125" customWidth="1"/>
    <col min="3700" max="3700" width="8" customWidth="1"/>
    <col min="3898" max="3898" width="3.75" customWidth="1"/>
    <col min="3899" max="3899" width="31.5" customWidth="1"/>
    <col min="3900" max="3908" width="4.125" customWidth="1"/>
    <col min="3909" max="3909" width="4" customWidth="1"/>
    <col min="3910" max="3911" width="4.125" customWidth="1"/>
    <col min="3912" max="3912" width="4" customWidth="1"/>
    <col min="3913" max="3920" width="4.125" customWidth="1"/>
    <col min="3921" max="3921" width="6.5" customWidth="1"/>
    <col min="3922" max="3945" width="4.125" customWidth="1"/>
    <col min="3946" max="3946" width="7.375" customWidth="1"/>
    <col min="3947" max="3947" width="4.375" customWidth="1"/>
    <col min="3948" max="3948" width="6.25" customWidth="1"/>
    <col min="3949" max="3950" width="4.125" customWidth="1"/>
    <col min="3951" max="3951" width="8.375" bestFit="1" customWidth="1"/>
    <col min="3952" max="3952" width="6.25" customWidth="1"/>
    <col min="3953" max="3953" width="75.875" customWidth="1"/>
    <col min="3954" max="3954" width="22.875" customWidth="1"/>
    <col min="3955" max="3955" width="6.125" customWidth="1"/>
    <col min="3956" max="3956" width="8" customWidth="1"/>
    <col min="4154" max="4154" width="3.75" customWidth="1"/>
    <col min="4155" max="4155" width="31.5" customWidth="1"/>
    <col min="4156" max="4164" width="4.125" customWidth="1"/>
    <col min="4165" max="4165" width="4" customWidth="1"/>
    <col min="4166" max="4167" width="4.125" customWidth="1"/>
    <col min="4168" max="4168" width="4" customWidth="1"/>
    <col min="4169" max="4176" width="4.125" customWidth="1"/>
    <col min="4177" max="4177" width="6.5" customWidth="1"/>
    <col min="4178" max="4201" width="4.125" customWidth="1"/>
    <col min="4202" max="4202" width="7.375" customWidth="1"/>
    <col min="4203" max="4203" width="4.375" customWidth="1"/>
    <col min="4204" max="4204" width="6.25" customWidth="1"/>
    <col min="4205" max="4206" width="4.125" customWidth="1"/>
    <col min="4207" max="4207" width="8.375" bestFit="1" customWidth="1"/>
    <col min="4208" max="4208" width="6.25" customWidth="1"/>
    <col min="4209" max="4209" width="75.875" customWidth="1"/>
    <col min="4210" max="4210" width="22.875" customWidth="1"/>
    <col min="4211" max="4211" width="6.125" customWidth="1"/>
    <col min="4212" max="4212" width="8" customWidth="1"/>
    <col min="4410" max="4410" width="3.75" customWidth="1"/>
    <col min="4411" max="4411" width="31.5" customWidth="1"/>
    <col min="4412" max="4420" width="4.125" customWidth="1"/>
    <col min="4421" max="4421" width="4" customWidth="1"/>
    <col min="4422" max="4423" width="4.125" customWidth="1"/>
    <col min="4424" max="4424" width="4" customWidth="1"/>
    <col min="4425" max="4432" width="4.125" customWidth="1"/>
    <col min="4433" max="4433" width="6.5" customWidth="1"/>
    <col min="4434" max="4457" width="4.125" customWidth="1"/>
    <col min="4458" max="4458" width="7.375" customWidth="1"/>
    <col min="4459" max="4459" width="4.375" customWidth="1"/>
    <col min="4460" max="4460" width="6.25" customWidth="1"/>
    <col min="4461" max="4462" width="4.125" customWidth="1"/>
    <col min="4463" max="4463" width="8.375" bestFit="1" customWidth="1"/>
    <col min="4464" max="4464" width="6.25" customWidth="1"/>
    <col min="4465" max="4465" width="75.875" customWidth="1"/>
    <col min="4466" max="4466" width="22.875" customWidth="1"/>
    <col min="4467" max="4467" width="6.125" customWidth="1"/>
    <col min="4468" max="4468" width="8" customWidth="1"/>
    <col min="4666" max="4666" width="3.75" customWidth="1"/>
    <col min="4667" max="4667" width="31.5" customWidth="1"/>
    <col min="4668" max="4676" width="4.125" customWidth="1"/>
    <col min="4677" max="4677" width="4" customWidth="1"/>
    <col min="4678" max="4679" width="4.125" customWidth="1"/>
    <col min="4680" max="4680" width="4" customWidth="1"/>
    <col min="4681" max="4688" width="4.125" customWidth="1"/>
    <col min="4689" max="4689" width="6.5" customWidth="1"/>
    <col min="4690" max="4713" width="4.125" customWidth="1"/>
    <col min="4714" max="4714" width="7.375" customWidth="1"/>
    <col min="4715" max="4715" width="4.375" customWidth="1"/>
    <col min="4716" max="4716" width="6.25" customWidth="1"/>
    <col min="4717" max="4718" width="4.125" customWidth="1"/>
    <col min="4719" max="4719" width="8.375" bestFit="1" customWidth="1"/>
    <col min="4720" max="4720" width="6.25" customWidth="1"/>
    <col min="4721" max="4721" width="75.875" customWidth="1"/>
    <col min="4722" max="4722" width="22.875" customWidth="1"/>
    <col min="4723" max="4723" width="6.125" customWidth="1"/>
    <col min="4724" max="4724" width="8" customWidth="1"/>
    <col min="4922" max="4922" width="3.75" customWidth="1"/>
    <col min="4923" max="4923" width="31.5" customWidth="1"/>
    <col min="4924" max="4932" width="4.125" customWidth="1"/>
    <col min="4933" max="4933" width="4" customWidth="1"/>
    <col min="4934" max="4935" width="4.125" customWidth="1"/>
    <col min="4936" max="4936" width="4" customWidth="1"/>
    <col min="4937" max="4944" width="4.125" customWidth="1"/>
    <col min="4945" max="4945" width="6.5" customWidth="1"/>
    <col min="4946" max="4969" width="4.125" customWidth="1"/>
    <col min="4970" max="4970" width="7.375" customWidth="1"/>
    <col min="4971" max="4971" width="4.375" customWidth="1"/>
    <col min="4972" max="4972" width="6.25" customWidth="1"/>
    <col min="4973" max="4974" width="4.125" customWidth="1"/>
    <col min="4975" max="4975" width="8.375" bestFit="1" customWidth="1"/>
    <col min="4976" max="4976" width="6.25" customWidth="1"/>
    <col min="4977" max="4977" width="75.875" customWidth="1"/>
    <col min="4978" max="4978" width="22.875" customWidth="1"/>
    <col min="4979" max="4979" width="6.125" customWidth="1"/>
    <col min="4980" max="4980" width="8" customWidth="1"/>
    <col min="5178" max="5178" width="3.75" customWidth="1"/>
    <col min="5179" max="5179" width="31.5" customWidth="1"/>
    <col min="5180" max="5188" width="4.125" customWidth="1"/>
    <col min="5189" max="5189" width="4" customWidth="1"/>
    <col min="5190" max="5191" width="4.125" customWidth="1"/>
    <col min="5192" max="5192" width="4" customWidth="1"/>
    <col min="5193" max="5200" width="4.125" customWidth="1"/>
    <col min="5201" max="5201" width="6.5" customWidth="1"/>
    <col min="5202" max="5225" width="4.125" customWidth="1"/>
    <col min="5226" max="5226" width="7.375" customWidth="1"/>
    <col min="5227" max="5227" width="4.375" customWidth="1"/>
    <col min="5228" max="5228" width="6.25" customWidth="1"/>
    <col min="5229" max="5230" width="4.125" customWidth="1"/>
    <col min="5231" max="5231" width="8.375" bestFit="1" customWidth="1"/>
    <col min="5232" max="5232" width="6.25" customWidth="1"/>
    <col min="5233" max="5233" width="75.875" customWidth="1"/>
    <col min="5234" max="5234" width="22.875" customWidth="1"/>
    <col min="5235" max="5235" width="6.125" customWidth="1"/>
    <col min="5236" max="5236" width="8" customWidth="1"/>
    <col min="5434" max="5434" width="3.75" customWidth="1"/>
    <col min="5435" max="5435" width="31.5" customWidth="1"/>
    <col min="5436" max="5444" width="4.125" customWidth="1"/>
    <col min="5445" max="5445" width="4" customWidth="1"/>
    <col min="5446" max="5447" width="4.125" customWidth="1"/>
    <col min="5448" max="5448" width="4" customWidth="1"/>
    <col min="5449" max="5456" width="4.125" customWidth="1"/>
    <col min="5457" max="5457" width="6.5" customWidth="1"/>
    <col min="5458" max="5481" width="4.125" customWidth="1"/>
    <col min="5482" max="5482" width="7.375" customWidth="1"/>
    <col min="5483" max="5483" width="4.375" customWidth="1"/>
    <col min="5484" max="5484" width="6.25" customWidth="1"/>
    <col min="5485" max="5486" width="4.125" customWidth="1"/>
    <col min="5487" max="5487" width="8.375" bestFit="1" customWidth="1"/>
    <col min="5488" max="5488" width="6.25" customWidth="1"/>
    <col min="5489" max="5489" width="75.875" customWidth="1"/>
    <col min="5490" max="5490" width="22.875" customWidth="1"/>
    <col min="5491" max="5491" width="6.125" customWidth="1"/>
    <col min="5492" max="5492" width="8" customWidth="1"/>
    <col min="5690" max="5690" width="3.75" customWidth="1"/>
    <col min="5691" max="5691" width="31.5" customWidth="1"/>
    <col min="5692" max="5700" width="4.125" customWidth="1"/>
    <col min="5701" max="5701" width="4" customWidth="1"/>
    <col min="5702" max="5703" width="4.125" customWidth="1"/>
    <col min="5704" max="5704" width="4" customWidth="1"/>
    <col min="5705" max="5712" width="4.125" customWidth="1"/>
    <col min="5713" max="5713" width="6.5" customWidth="1"/>
    <col min="5714" max="5737" width="4.125" customWidth="1"/>
    <col min="5738" max="5738" width="7.375" customWidth="1"/>
    <col min="5739" max="5739" width="4.375" customWidth="1"/>
    <col min="5740" max="5740" width="6.25" customWidth="1"/>
    <col min="5741" max="5742" width="4.125" customWidth="1"/>
    <col min="5743" max="5743" width="8.375" bestFit="1" customWidth="1"/>
    <col min="5744" max="5744" width="6.25" customWidth="1"/>
    <col min="5745" max="5745" width="75.875" customWidth="1"/>
    <col min="5746" max="5746" width="22.875" customWidth="1"/>
    <col min="5747" max="5747" width="6.125" customWidth="1"/>
    <col min="5748" max="5748" width="8" customWidth="1"/>
    <col min="5946" max="5946" width="3.75" customWidth="1"/>
    <col min="5947" max="5947" width="31.5" customWidth="1"/>
    <col min="5948" max="5956" width="4.125" customWidth="1"/>
    <col min="5957" max="5957" width="4" customWidth="1"/>
    <col min="5958" max="5959" width="4.125" customWidth="1"/>
    <col min="5960" max="5960" width="4" customWidth="1"/>
    <col min="5961" max="5968" width="4.125" customWidth="1"/>
    <col min="5969" max="5969" width="6.5" customWidth="1"/>
    <col min="5970" max="5993" width="4.125" customWidth="1"/>
    <col min="5994" max="5994" width="7.375" customWidth="1"/>
    <col min="5995" max="5995" width="4.375" customWidth="1"/>
    <col min="5996" max="5996" width="6.25" customWidth="1"/>
    <col min="5997" max="5998" width="4.125" customWidth="1"/>
    <col min="5999" max="5999" width="8.375" bestFit="1" customWidth="1"/>
    <col min="6000" max="6000" width="6.25" customWidth="1"/>
    <col min="6001" max="6001" width="75.875" customWidth="1"/>
    <col min="6002" max="6002" width="22.875" customWidth="1"/>
    <col min="6003" max="6003" width="6.125" customWidth="1"/>
    <col min="6004" max="6004" width="8" customWidth="1"/>
    <col min="6202" max="6202" width="3.75" customWidth="1"/>
    <col min="6203" max="6203" width="31.5" customWidth="1"/>
    <col min="6204" max="6212" width="4.125" customWidth="1"/>
    <col min="6213" max="6213" width="4" customWidth="1"/>
    <col min="6214" max="6215" width="4.125" customWidth="1"/>
    <col min="6216" max="6216" width="4" customWidth="1"/>
    <col min="6217" max="6224" width="4.125" customWidth="1"/>
    <col min="6225" max="6225" width="6.5" customWidth="1"/>
    <col min="6226" max="6249" width="4.125" customWidth="1"/>
    <col min="6250" max="6250" width="7.375" customWidth="1"/>
    <col min="6251" max="6251" width="4.375" customWidth="1"/>
    <col min="6252" max="6252" width="6.25" customWidth="1"/>
    <col min="6253" max="6254" width="4.125" customWidth="1"/>
    <col min="6255" max="6255" width="8.375" bestFit="1" customWidth="1"/>
    <col min="6256" max="6256" width="6.25" customWidth="1"/>
    <col min="6257" max="6257" width="75.875" customWidth="1"/>
    <col min="6258" max="6258" width="22.875" customWidth="1"/>
    <col min="6259" max="6259" width="6.125" customWidth="1"/>
    <col min="6260" max="6260" width="8" customWidth="1"/>
    <col min="6458" max="6458" width="3.75" customWidth="1"/>
    <col min="6459" max="6459" width="31.5" customWidth="1"/>
    <col min="6460" max="6468" width="4.125" customWidth="1"/>
    <col min="6469" max="6469" width="4" customWidth="1"/>
    <col min="6470" max="6471" width="4.125" customWidth="1"/>
    <col min="6472" max="6472" width="4" customWidth="1"/>
    <col min="6473" max="6480" width="4.125" customWidth="1"/>
    <col min="6481" max="6481" width="6.5" customWidth="1"/>
    <col min="6482" max="6505" width="4.125" customWidth="1"/>
    <col min="6506" max="6506" width="7.375" customWidth="1"/>
    <col min="6507" max="6507" width="4.375" customWidth="1"/>
    <col min="6508" max="6508" width="6.25" customWidth="1"/>
    <col min="6509" max="6510" width="4.125" customWidth="1"/>
    <col min="6511" max="6511" width="8.375" bestFit="1" customWidth="1"/>
    <col min="6512" max="6512" width="6.25" customWidth="1"/>
    <col min="6513" max="6513" width="75.875" customWidth="1"/>
    <col min="6514" max="6514" width="22.875" customWidth="1"/>
    <col min="6515" max="6515" width="6.125" customWidth="1"/>
    <col min="6516" max="6516" width="8" customWidth="1"/>
    <col min="6714" max="6714" width="3.75" customWidth="1"/>
    <col min="6715" max="6715" width="31.5" customWidth="1"/>
    <col min="6716" max="6724" width="4.125" customWidth="1"/>
    <col min="6725" max="6725" width="4" customWidth="1"/>
    <col min="6726" max="6727" width="4.125" customWidth="1"/>
    <col min="6728" max="6728" width="4" customWidth="1"/>
    <col min="6729" max="6736" width="4.125" customWidth="1"/>
    <col min="6737" max="6737" width="6.5" customWidth="1"/>
    <col min="6738" max="6761" width="4.125" customWidth="1"/>
    <col min="6762" max="6762" width="7.375" customWidth="1"/>
    <col min="6763" max="6763" width="4.375" customWidth="1"/>
    <col min="6764" max="6764" width="6.25" customWidth="1"/>
    <col min="6765" max="6766" width="4.125" customWidth="1"/>
    <col min="6767" max="6767" width="8.375" bestFit="1" customWidth="1"/>
    <col min="6768" max="6768" width="6.25" customWidth="1"/>
    <col min="6769" max="6769" width="75.875" customWidth="1"/>
    <col min="6770" max="6770" width="22.875" customWidth="1"/>
    <col min="6771" max="6771" width="6.125" customWidth="1"/>
    <col min="6772" max="6772" width="8" customWidth="1"/>
    <col min="6970" max="6970" width="3.75" customWidth="1"/>
    <col min="6971" max="6971" width="31.5" customWidth="1"/>
    <col min="6972" max="6980" width="4.125" customWidth="1"/>
    <col min="6981" max="6981" width="4" customWidth="1"/>
    <col min="6982" max="6983" width="4.125" customWidth="1"/>
    <col min="6984" max="6984" width="4" customWidth="1"/>
    <col min="6985" max="6992" width="4.125" customWidth="1"/>
    <col min="6993" max="6993" width="6.5" customWidth="1"/>
    <col min="6994" max="7017" width="4.125" customWidth="1"/>
    <col min="7018" max="7018" width="7.375" customWidth="1"/>
    <col min="7019" max="7019" width="4.375" customWidth="1"/>
    <col min="7020" max="7020" width="6.25" customWidth="1"/>
    <col min="7021" max="7022" width="4.125" customWidth="1"/>
    <col min="7023" max="7023" width="8.375" bestFit="1" customWidth="1"/>
    <col min="7024" max="7024" width="6.25" customWidth="1"/>
    <col min="7025" max="7025" width="75.875" customWidth="1"/>
    <col min="7026" max="7026" width="22.875" customWidth="1"/>
    <col min="7027" max="7027" width="6.125" customWidth="1"/>
    <col min="7028" max="7028" width="8" customWidth="1"/>
    <col min="7226" max="7226" width="3.75" customWidth="1"/>
    <col min="7227" max="7227" width="31.5" customWidth="1"/>
    <col min="7228" max="7236" width="4.125" customWidth="1"/>
    <col min="7237" max="7237" width="4" customWidth="1"/>
    <col min="7238" max="7239" width="4.125" customWidth="1"/>
    <col min="7240" max="7240" width="4" customWidth="1"/>
    <col min="7241" max="7248" width="4.125" customWidth="1"/>
    <col min="7249" max="7249" width="6.5" customWidth="1"/>
    <col min="7250" max="7273" width="4.125" customWidth="1"/>
    <col min="7274" max="7274" width="7.375" customWidth="1"/>
    <col min="7275" max="7275" width="4.375" customWidth="1"/>
    <col min="7276" max="7276" width="6.25" customWidth="1"/>
    <col min="7277" max="7278" width="4.125" customWidth="1"/>
    <col min="7279" max="7279" width="8.375" bestFit="1" customWidth="1"/>
    <col min="7280" max="7280" width="6.25" customWidth="1"/>
    <col min="7281" max="7281" width="75.875" customWidth="1"/>
    <col min="7282" max="7282" width="22.875" customWidth="1"/>
    <col min="7283" max="7283" width="6.125" customWidth="1"/>
    <col min="7284" max="7284" width="8" customWidth="1"/>
    <col min="7482" max="7482" width="3.75" customWidth="1"/>
    <col min="7483" max="7483" width="31.5" customWidth="1"/>
    <col min="7484" max="7492" width="4.125" customWidth="1"/>
    <col min="7493" max="7493" width="4" customWidth="1"/>
    <col min="7494" max="7495" width="4.125" customWidth="1"/>
    <col min="7496" max="7496" width="4" customWidth="1"/>
    <col min="7497" max="7504" width="4.125" customWidth="1"/>
    <col min="7505" max="7505" width="6.5" customWidth="1"/>
    <col min="7506" max="7529" width="4.125" customWidth="1"/>
    <col min="7530" max="7530" width="7.375" customWidth="1"/>
    <col min="7531" max="7531" width="4.375" customWidth="1"/>
    <col min="7532" max="7532" width="6.25" customWidth="1"/>
    <col min="7533" max="7534" width="4.125" customWidth="1"/>
    <col min="7535" max="7535" width="8.375" bestFit="1" customWidth="1"/>
    <col min="7536" max="7536" width="6.25" customWidth="1"/>
    <col min="7537" max="7537" width="75.875" customWidth="1"/>
    <col min="7538" max="7538" width="22.875" customWidth="1"/>
    <col min="7539" max="7539" width="6.125" customWidth="1"/>
    <col min="7540" max="7540" width="8" customWidth="1"/>
    <col min="7738" max="7738" width="3.75" customWidth="1"/>
    <col min="7739" max="7739" width="31.5" customWidth="1"/>
    <col min="7740" max="7748" width="4.125" customWidth="1"/>
    <col min="7749" max="7749" width="4" customWidth="1"/>
    <col min="7750" max="7751" width="4.125" customWidth="1"/>
    <col min="7752" max="7752" width="4" customWidth="1"/>
    <col min="7753" max="7760" width="4.125" customWidth="1"/>
    <col min="7761" max="7761" width="6.5" customWidth="1"/>
    <col min="7762" max="7785" width="4.125" customWidth="1"/>
    <col min="7786" max="7786" width="7.375" customWidth="1"/>
    <col min="7787" max="7787" width="4.375" customWidth="1"/>
    <col min="7788" max="7788" width="6.25" customWidth="1"/>
    <col min="7789" max="7790" width="4.125" customWidth="1"/>
    <col min="7791" max="7791" width="8.375" bestFit="1" customWidth="1"/>
    <col min="7792" max="7792" width="6.25" customWidth="1"/>
    <col min="7793" max="7793" width="75.875" customWidth="1"/>
    <col min="7794" max="7794" width="22.875" customWidth="1"/>
    <col min="7795" max="7795" width="6.125" customWidth="1"/>
    <col min="7796" max="7796" width="8" customWidth="1"/>
    <col min="7994" max="7994" width="3.75" customWidth="1"/>
    <col min="7995" max="7995" width="31.5" customWidth="1"/>
    <col min="7996" max="8004" width="4.125" customWidth="1"/>
    <col min="8005" max="8005" width="4" customWidth="1"/>
    <col min="8006" max="8007" width="4.125" customWidth="1"/>
    <col min="8008" max="8008" width="4" customWidth="1"/>
    <col min="8009" max="8016" width="4.125" customWidth="1"/>
    <col min="8017" max="8017" width="6.5" customWidth="1"/>
    <col min="8018" max="8041" width="4.125" customWidth="1"/>
    <col min="8042" max="8042" width="7.375" customWidth="1"/>
    <col min="8043" max="8043" width="4.375" customWidth="1"/>
    <col min="8044" max="8044" width="6.25" customWidth="1"/>
    <col min="8045" max="8046" width="4.125" customWidth="1"/>
    <col min="8047" max="8047" width="8.375" bestFit="1" customWidth="1"/>
    <col min="8048" max="8048" width="6.25" customWidth="1"/>
    <col min="8049" max="8049" width="75.875" customWidth="1"/>
    <col min="8050" max="8050" width="22.875" customWidth="1"/>
    <col min="8051" max="8051" width="6.125" customWidth="1"/>
    <col min="8052" max="8052" width="8" customWidth="1"/>
    <col min="8250" max="8250" width="3.75" customWidth="1"/>
    <col min="8251" max="8251" width="31.5" customWidth="1"/>
    <col min="8252" max="8260" width="4.125" customWidth="1"/>
    <col min="8261" max="8261" width="4" customWidth="1"/>
    <col min="8262" max="8263" width="4.125" customWidth="1"/>
    <col min="8264" max="8264" width="4" customWidth="1"/>
    <col min="8265" max="8272" width="4.125" customWidth="1"/>
    <col min="8273" max="8273" width="6.5" customWidth="1"/>
    <col min="8274" max="8297" width="4.125" customWidth="1"/>
    <col min="8298" max="8298" width="7.375" customWidth="1"/>
    <col min="8299" max="8299" width="4.375" customWidth="1"/>
    <col min="8300" max="8300" width="6.25" customWidth="1"/>
    <col min="8301" max="8302" width="4.125" customWidth="1"/>
    <col min="8303" max="8303" width="8.375" bestFit="1" customWidth="1"/>
    <col min="8304" max="8304" width="6.25" customWidth="1"/>
    <col min="8305" max="8305" width="75.875" customWidth="1"/>
    <col min="8306" max="8306" width="22.875" customWidth="1"/>
    <col min="8307" max="8307" width="6.125" customWidth="1"/>
    <col min="8308" max="8308" width="8" customWidth="1"/>
    <col min="8506" max="8506" width="3.75" customWidth="1"/>
    <col min="8507" max="8507" width="31.5" customWidth="1"/>
    <col min="8508" max="8516" width="4.125" customWidth="1"/>
    <col min="8517" max="8517" width="4" customWidth="1"/>
    <col min="8518" max="8519" width="4.125" customWidth="1"/>
    <col min="8520" max="8520" width="4" customWidth="1"/>
    <col min="8521" max="8528" width="4.125" customWidth="1"/>
    <col min="8529" max="8529" width="6.5" customWidth="1"/>
    <col min="8530" max="8553" width="4.125" customWidth="1"/>
    <col min="8554" max="8554" width="7.375" customWidth="1"/>
    <col min="8555" max="8555" width="4.375" customWidth="1"/>
    <col min="8556" max="8556" width="6.25" customWidth="1"/>
    <col min="8557" max="8558" width="4.125" customWidth="1"/>
    <col min="8559" max="8559" width="8.375" bestFit="1" customWidth="1"/>
    <col min="8560" max="8560" width="6.25" customWidth="1"/>
    <col min="8561" max="8561" width="75.875" customWidth="1"/>
    <col min="8562" max="8562" width="22.875" customWidth="1"/>
    <col min="8563" max="8563" width="6.125" customWidth="1"/>
    <col min="8564" max="8564" width="8" customWidth="1"/>
    <col min="8762" max="8762" width="3.75" customWidth="1"/>
    <col min="8763" max="8763" width="31.5" customWidth="1"/>
    <col min="8764" max="8772" width="4.125" customWidth="1"/>
    <col min="8773" max="8773" width="4" customWidth="1"/>
    <col min="8774" max="8775" width="4.125" customWidth="1"/>
    <col min="8776" max="8776" width="4" customWidth="1"/>
    <col min="8777" max="8784" width="4.125" customWidth="1"/>
    <col min="8785" max="8785" width="6.5" customWidth="1"/>
    <col min="8786" max="8809" width="4.125" customWidth="1"/>
    <col min="8810" max="8810" width="7.375" customWidth="1"/>
    <col min="8811" max="8811" width="4.375" customWidth="1"/>
    <col min="8812" max="8812" width="6.25" customWidth="1"/>
    <col min="8813" max="8814" width="4.125" customWidth="1"/>
    <col min="8815" max="8815" width="8.375" bestFit="1" customWidth="1"/>
    <col min="8816" max="8816" width="6.25" customWidth="1"/>
    <col min="8817" max="8817" width="75.875" customWidth="1"/>
    <col min="8818" max="8818" width="22.875" customWidth="1"/>
    <col min="8819" max="8819" width="6.125" customWidth="1"/>
    <col min="8820" max="8820" width="8" customWidth="1"/>
    <col min="9018" max="9018" width="3.75" customWidth="1"/>
    <col min="9019" max="9019" width="31.5" customWidth="1"/>
    <col min="9020" max="9028" width="4.125" customWidth="1"/>
    <col min="9029" max="9029" width="4" customWidth="1"/>
    <col min="9030" max="9031" width="4.125" customWidth="1"/>
    <col min="9032" max="9032" width="4" customWidth="1"/>
    <col min="9033" max="9040" width="4.125" customWidth="1"/>
    <col min="9041" max="9041" width="6.5" customWidth="1"/>
    <col min="9042" max="9065" width="4.125" customWidth="1"/>
    <col min="9066" max="9066" width="7.375" customWidth="1"/>
    <col min="9067" max="9067" width="4.375" customWidth="1"/>
    <col min="9068" max="9068" width="6.25" customWidth="1"/>
    <col min="9069" max="9070" width="4.125" customWidth="1"/>
    <col min="9071" max="9071" width="8.375" bestFit="1" customWidth="1"/>
    <col min="9072" max="9072" width="6.25" customWidth="1"/>
    <col min="9073" max="9073" width="75.875" customWidth="1"/>
    <col min="9074" max="9074" width="22.875" customWidth="1"/>
    <col min="9075" max="9075" width="6.125" customWidth="1"/>
    <col min="9076" max="9076" width="8" customWidth="1"/>
    <col min="9274" max="9274" width="3.75" customWidth="1"/>
    <col min="9275" max="9275" width="31.5" customWidth="1"/>
    <col min="9276" max="9284" width="4.125" customWidth="1"/>
    <col min="9285" max="9285" width="4" customWidth="1"/>
    <col min="9286" max="9287" width="4.125" customWidth="1"/>
    <col min="9288" max="9288" width="4" customWidth="1"/>
    <col min="9289" max="9296" width="4.125" customWidth="1"/>
    <col min="9297" max="9297" width="6.5" customWidth="1"/>
    <col min="9298" max="9321" width="4.125" customWidth="1"/>
    <col min="9322" max="9322" width="7.375" customWidth="1"/>
    <col min="9323" max="9323" width="4.375" customWidth="1"/>
    <col min="9324" max="9324" width="6.25" customWidth="1"/>
    <col min="9325" max="9326" width="4.125" customWidth="1"/>
    <col min="9327" max="9327" width="8.375" bestFit="1" customWidth="1"/>
    <col min="9328" max="9328" width="6.25" customWidth="1"/>
    <col min="9329" max="9329" width="75.875" customWidth="1"/>
    <col min="9330" max="9330" width="22.875" customWidth="1"/>
    <col min="9331" max="9331" width="6.125" customWidth="1"/>
    <col min="9332" max="9332" width="8" customWidth="1"/>
    <col min="9530" max="9530" width="3.75" customWidth="1"/>
    <col min="9531" max="9531" width="31.5" customWidth="1"/>
    <col min="9532" max="9540" width="4.125" customWidth="1"/>
    <col min="9541" max="9541" width="4" customWidth="1"/>
    <col min="9542" max="9543" width="4.125" customWidth="1"/>
    <col min="9544" max="9544" width="4" customWidth="1"/>
    <col min="9545" max="9552" width="4.125" customWidth="1"/>
    <col min="9553" max="9553" width="6.5" customWidth="1"/>
    <col min="9554" max="9577" width="4.125" customWidth="1"/>
    <col min="9578" max="9578" width="7.375" customWidth="1"/>
    <col min="9579" max="9579" width="4.375" customWidth="1"/>
    <col min="9580" max="9580" width="6.25" customWidth="1"/>
    <col min="9581" max="9582" width="4.125" customWidth="1"/>
    <col min="9583" max="9583" width="8.375" bestFit="1" customWidth="1"/>
    <col min="9584" max="9584" width="6.25" customWidth="1"/>
    <col min="9585" max="9585" width="75.875" customWidth="1"/>
    <col min="9586" max="9586" width="22.875" customWidth="1"/>
    <col min="9587" max="9587" width="6.125" customWidth="1"/>
    <col min="9588" max="9588" width="8" customWidth="1"/>
    <col min="9786" max="9786" width="3.75" customWidth="1"/>
    <col min="9787" max="9787" width="31.5" customWidth="1"/>
    <col min="9788" max="9796" width="4.125" customWidth="1"/>
    <col min="9797" max="9797" width="4" customWidth="1"/>
    <col min="9798" max="9799" width="4.125" customWidth="1"/>
    <col min="9800" max="9800" width="4" customWidth="1"/>
    <col min="9801" max="9808" width="4.125" customWidth="1"/>
    <col min="9809" max="9809" width="6.5" customWidth="1"/>
    <col min="9810" max="9833" width="4.125" customWidth="1"/>
    <col min="9834" max="9834" width="7.375" customWidth="1"/>
    <col min="9835" max="9835" width="4.375" customWidth="1"/>
    <col min="9836" max="9836" width="6.25" customWidth="1"/>
    <col min="9837" max="9838" width="4.125" customWidth="1"/>
    <col min="9839" max="9839" width="8.375" bestFit="1" customWidth="1"/>
    <col min="9840" max="9840" width="6.25" customWidth="1"/>
    <col min="9841" max="9841" width="75.875" customWidth="1"/>
    <col min="9842" max="9842" width="22.875" customWidth="1"/>
    <col min="9843" max="9843" width="6.125" customWidth="1"/>
    <col min="9844" max="9844" width="8" customWidth="1"/>
    <col min="10042" max="10042" width="3.75" customWidth="1"/>
    <col min="10043" max="10043" width="31.5" customWidth="1"/>
    <col min="10044" max="10052" width="4.125" customWidth="1"/>
    <col min="10053" max="10053" width="4" customWidth="1"/>
    <col min="10054" max="10055" width="4.125" customWidth="1"/>
    <col min="10056" max="10056" width="4" customWidth="1"/>
    <col min="10057" max="10064" width="4.125" customWidth="1"/>
    <col min="10065" max="10065" width="6.5" customWidth="1"/>
    <col min="10066" max="10089" width="4.125" customWidth="1"/>
    <col min="10090" max="10090" width="7.375" customWidth="1"/>
    <col min="10091" max="10091" width="4.375" customWidth="1"/>
    <col min="10092" max="10092" width="6.25" customWidth="1"/>
    <col min="10093" max="10094" width="4.125" customWidth="1"/>
    <col min="10095" max="10095" width="8.375" bestFit="1" customWidth="1"/>
    <col min="10096" max="10096" width="6.25" customWidth="1"/>
    <col min="10097" max="10097" width="75.875" customWidth="1"/>
    <col min="10098" max="10098" width="22.875" customWidth="1"/>
    <col min="10099" max="10099" width="6.125" customWidth="1"/>
    <col min="10100" max="10100" width="8" customWidth="1"/>
    <col min="10298" max="10298" width="3.75" customWidth="1"/>
    <col min="10299" max="10299" width="31.5" customWidth="1"/>
    <col min="10300" max="10308" width="4.125" customWidth="1"/>
    <col min="10309" max="10309" width="4" customWidth="1"/>
    <col min="10310" max="10311" width="4.125" customWidth="1"/>
    <col min="10312" max="10312" width="4" customWidth="1"/>
    <col min="10313" max="10320" width="4.125" customWidth="1"/>
    <col min="10321" max="10321" width="6.5" customWidth="1"/>
    <col min="10322" max="10345" width="4.125" customWidth="1"/>
    <col min="10346" max="10346" width="7.375" customWidth="1"/>
    <col min="10347" max="10347" width="4.375" customWidth="1"/>
    <col min="10348" max="10348" width="6.25" customWidth="1"/>
    <col min="10349" max="10350" width="4.125" customWidth="1"/>
    <col min="10351" max="10351" width="8.375" bestFit="1" customWidth="1"/>
    <col min="10352" max="10352" width="6.25" customWidth="1"/>
    <col min="10353" max="10353" width="75.875" customWidth="1"/>
    <col min="10354" max="10354" width="22.875" customWidth="1"/>
    <col min="10355" max="10355" width="6.125" customWidth="1"/>
    <col min="10356" max="10356" width="8" customWidth="1"/>
    <col min="10554" max="10554" width="3.75" customWidth="1"/>
    <col min="10555" max="10555" width="31.5" customWidth="1"/>
    <col min="10556" max="10564" width="4.125" customWidth="1"/>
    <col min="10565" max="10565" width="4" customWidth="1"/>
    <col min="10566" max="10567" width="4.125" customWidth="1"/>
    <col min="10568" max="10568" width="4" customWidth="1"/>
    <col min="10569" max="10576" width="4.125" customWidth="1"/>
    <col min="10577" max="10577" width="6.5" customWidth="1"/>
    <col min="10578" max="10601" width="4.125" customWidth="1"/>
    <col min="10602" max="10602" width="7.375" customWidth="1"/>
    <col min="10603" max="10603" width="4.375" customWidth="1"/>
    <col min="10604" max="10604" width="6.25" customWidth="1"/>
    <col min="10605" max="10606" width="4.125" customWidth="1"/>
    <col min="10607" max="10607" width="8.375" bestFit="1" customWidth="1"/>
    <col min="10608" max="10608" width="6.25" customWidth="1"/>
    <col min="10609" max="10609" width="75.875" customWidth="1"/>
    <col min="10610" max="10610" width="22.875" customWidth="1"/>
    <col min="10611" max="10611" width="6.125" customWidth="1"/>
    <col min="10612" max="10612" width="8" customWidth="1"/>
    <col min="10810" max="10810" width="3.75" customWidth="1"/>
    <col min="10811" max="10811" width="31.5" customWidth="1"/>
    <col min="10812" max="10820" width="4.125" customWidth="1"/>
    <col min="10821" max="10821" width="4" customWidth="1"/>
    <col min="10822" max="10823" width="4.125" customWidth="1"/>
    <col min="10824" max="10824" width="4" customWidth="1"/>
    <col min="10825" max="10832" width="4.125" customWidth="1"/>
    <col min="10833" max="10833" width="6.5" customWidth="1"/>
    <col min="10834" max="10857" width="4.125" customWidth="1"/>
    <col min="10858" max="10858" width="7.375" customWidth="1"/>
    <col min="10859" max="10859" width="4.375" customWidth="1"/>
    <col min="10860" max="10860" width="6.25" customWidth="1"/>
    <col min="10861" max="10862" width="4.125" customWidth="1"/>
    <col min="10863" max="10863" width="8.375" bestFit="1" customWidth="1"/>
    <col min="10864" max="10864" width="6.25" customWidth="1"/>
    <col min="10865" max="10865" width="75.875" customWidth="1"/>
    <col min="10866" max="10866" width="22.875" customWidth="1"/>
    <col min="10867" max="10867" width="6.125" customWidth="1"/>
    <col min="10868" max="10868" width="8" customWidth="1"/>
    <col min="11066" max="11066" width="3.75" customWidth="1"/>
    <col min="11067" max="11067" width="31.5" customWidth="1"/>
    <col min="11068" max="11076" width="4.125" customWidth="1"/>
    <col min="11077" max="11077" width="4" customWidth="1"/>
    <col min="11078" max="11079" width="4.125" customWidth="1"/>
    <col min="11080" max="11080" width="4" customWidth="1"/>
    <col min="11081" max="11088" width="4.125" customWidth="1"/>
    <col min="11089" max="11089" width="6.5" customWidth="1"/>
    <col min="11090" max="11113" width="4.125" customWidth="1"/>
    <col min="11114" max="11114" width="7.375" customWidth="1"/>
    <col min="11115" max="11115" width="4.375" customWidth="1"/>
    <col min="11116" max="11116" width="6.25" customWidth="1"/>
    <col min="11117" max="11118" width="4.125" customWidth="1"/>
    <col min="11119" max="11119" width="8.375" bestFit="1" customWidth="1"/>
    <col min="11120" max="11120" width="6.25" customWidth="1"/>
    <col min="11121" max="11121" width="75.875" customWidth="1"/>
    <col min="11122" max="11122" width="22.875" customWidth="1"/>
    <col min="11123" max="11123" width="6.125" customWidth="1"/>
    <col min="11124" max="11124" width="8" customWidth="1"/>
    <col min="11322" max="11322" width="3.75" customWidth="1"/>
    <col min="11323" max="11323" width="31.5" customWidth="1"/>
    <col min="11324" max="11332" width="4.125" customWidth="1"/>
    <col min="11333" max="11333" width="4" customWidth="1"/>
    <col min="11334" max="11335" width="4.125" customWidth="1"/>
    <col min="11336" max="11336" width="4" customWidth="1"/>
    <col min="11337" max="11344" width="4.125" customWidth="1"/>
    <col min="11345" max="11345" width="6.5" customWidth="1"/>
    <col min="11346" max="11369" width="4.125" customWidth="1"/>
    <col min="11370" max="11370" width="7.375" customWidth="1"/>
    <col min="11371" max="11371" width="4.375" customWidth="1"/>
    <col min="11372" max="11372" width="6.25" customWidth="1"/>
    <col min="11373" max="11374" width="4.125" customWidth="1"/>
    <col min="11375" max="11375" width="8.375" bestFit="1" customWidth="1"/>
    <col min="11376" max="11376" width="6.25" customWidth="1"/>
    <col min="11377" max="11377" width="75.875" customWidth="1"/>
    <col min="11378" max="11378" width="22.875" customWidth="1"/>
    <col min="11379" max="11379" width="6.125" customWidth="1"/>
    <col min="11380" max="11380" width="8" customWidth="1"/>
    <col min="11578" max="11578" width="3.75" customWidth="1"/>
    <col min="11579" max="11579" width="31.5" customWidth="1"/>
    <col min="11580" max="11588" width="4.125" customWidth="1"/>
    <col min="11589" max="11589" width="4" customWidth="1"/>
    <col min="11590" max="11591" width="4.125" customWidth="1"/>
    <col min="11592" max="11592" width="4" customWidth="1"/>
    <col min="11593" max="11600" width="4.125" customWidth="1"/>
    <col min="11601" max="11601" width="6.5" customWidth="1"/>
    <col min="11602" max="11625" width="4.125" customWidth="1"/>
    <col min="11626" max="11626" width="7.375" customWidth="1"/>
    <col min="11627" max="11627" width="4.375" customWidth="1"/>
    <col min="11628" max="11628" width="6.25" customWidth="1"/>
    <col min="11629" max="11630" width="4.125" customWidth="1"/>
    <col min="11631" max="11631" width="8.375" bestFit="1" customWidth="1"/>
    <col min="11632" max="11632" width="6.25" customWidth="1"/>
    <col min="11633" max="11633" width="75.875" customWidth="1"/>
    <col min="11634" max="11634" width="22.875" customWidth="1"/>
    <col min="11635" max="11635" width="6.125" customWidth="1"/>
    <col min="11636" max="11636" width="8" customWidth="1"/>
    <col min="11834" max="11834" width="3.75" customWidth="1"/>
    <col min="11835" max="11835" width="31.5" customWidth="1"/>
    <col min="11836" max="11844" width="4.125" customWidth="1"/>
    <col min="11845" max="11845" width="4" customWidth="1"/>
    <col min="11846" max="11847" width="4.125" customWidth="1"/>
    <col min="11848" max="11848" width="4" customWidth="1"/>
    <col min="11849" max="11856" width="4.125" customWidth="1"/>
    <col min="11857" max="11857" width="6.5" customWidth="1"/>
    <col min="11858" max="11881" width="4.125" customWidth="1"/>
    <col min="11882" max="11882" width="7.375" customWidth="1"/>
    <col min="11883" max="11883" width="4.375" customWidth="1"/>
    <col min="11884" max="11884" width="6.25" customWidth="1"/>
    <col min="11885" max="11886" width="4.125" customWidth="1"/>
    <col min="11887" max="11887" width="8.375" bestFit="1" customWidth="1"/>
    <col min="11888" max="11888" width="6.25" customWidth="1"/>
    <col min="11889" max="11889" width="75.875" customWidth="1"/>
    <col min="11890" max="11890" width="22.875" customWidth="1"/>
    <col min="11891" max="11891" width="6.125" customWidth="1"/>
    <col min="11892" max="11892" width="8" customWidth="1"/>
    <col min="12090" max="12090" width="3.75" customWidth="1"/>
    <col min="12091" max="12091" width="31.5" customWidth="1"/>
    <col min="12092" max="12100" width="4.125" customWidth="1"/>
    <col min="12101" max="12101" width="4" customWidth="1"/>
    <col min="12102" max="12103" width="4.125" customWidth="1"/>
    <col min="12104" max="12104" width="4" customWidth="1"/>
    <col min="12105" max="12112" width="4.125" customWidth="1"/>
    <col min="12113" max="12113" width="6.5" customWidth="1"/>
    <col min="12114" max="12137" width="4.125" customWidth="1"/>
    <col min="12138" max="12138" width="7.375" customWidth="1"/>
    <col min="12139" max="12139" width="4.375" customWidth="1"/>
    <col min="12140" max="12140" width="6.25" customWidth="1"/>
    <col min="12141" max="12142" width="4.125" customWidth="1"/>
    <col min="12143" max="12143" width="8.375" bestFit="1" customWidth="1"/>
    <col min="12144" max="12144" width="6.25" customWidth="1"/>
    <col min="12145" max="12145" width="75.875" customWidth="1"/>
    <col min="12146" max="12146" width="22.875" customWidth="1"/>
    <col min="12147" max="12147" width="6.125" customWidth="1"/>
    <col min="12148" max="12148" width="8" customWidth="1"/>
    <col min="12346" max="12346" width="3.75" customWidth="1"/>
    <col min="12347" max="12347" width="31.5" customWidth="1"/>
    <col min="12348" max="12356" width="4.125" customWidth="1"/>
    <col min="12357" max="12357" width="4" customWidth="1"/>
    <col min="12358" max="12359" width="4.125" customWidth="1"/>
    <col min="12360" max="12360" width="4" customWidth="1"/>
    <col min="12361" max="12368" width="4.125" customWidth="1"/>
    <col min="12369" max="12369" width="6.5" customWidth="1"/>
    <col min="12370" max="12393" width="4.125" customWidth="1"/>
    <col min="12394" max="12394" width="7.375" customWidth="1"/>
    <col min="12395" max="12395" width="4.375" customWidth="1"/>
    <col min="12396" max="12396" width="6.25" customWidth="1"/>
    <col min="12397" max="12398" width="4.125" customWidth="1"/>
    <col min="12399" max="12399" width="8.375" bestFit="1" customWidth="1"/>
    <col min="12400" max="12400" width="6.25" customWidth="1"/>
    <col min="12401" max="12401" width="75.875" customWidth="1"/>
    <col min="12402" max="12402" width="22.875" customWidth="1"/>
    <col min="12403" max="12403" width="6.125" customWidth="1"/>
    <col min="12404" max="12404" width="8" customWidth="1"/>
    <col min="12602" max="12602" width="3.75" customWidth="1"/>
    <col min="12603" max="12603" width="31.5" customWidth="1"/>
    <col min="12604" max="12612" width="4.125" customWidth="1"/>
    <col min="12613" max="12613" width="4" customWidth="1"/>
    <col min="12614" max="12615" width="4.125" customWidth="1"/>
    <col min="12616" max="12616" width="4" customWidth="1"/>
    <col min="12617" max="12624" width="4.125" customWidth="1"/>
    <col min="12625" max="12625" width="6.5" customWidth="1"/>
    <col min="12626" max="12649" width="4.125" customWidth="1"/>
    <col min="12650" max="12650" width="7.375" customWidth="1"/>
    <col min="12651" max="12651" width="4.375" customWidth="1"/>
    <col min="12652" max="12652" width="6.25" customWidth="1"/>
    <col min="12653" max="12654" width="4.125" customWidth="1"/>
    <col min="12655" max="12655" width="8.375" bestFit="1" customWidth="1"/>
    <col min="12656" max="12656" width="6.25" customWidth="1"/>
    <col min="12657" max="12657" width="75.875" customWidth="1"/>
    <col min="12658" max="12658" width="22.875" customWidth="1"/>
    <col min="12659" max="12659" width="6.125" customWidth="1"/>
    <col min="12660" max="12660" width="8" customWidth="1"/>
    <col min="12858" max="12858" width="3.75" customWidth="1"/>
    <col min="12859" max="12859" width="31.5" customWidth="1"/>
    <col min="12860" max="12868" width="4.125" customWidth="1"/>
    <col min="12869" max="12869" width="4" customWidth="1"/>
    <col min="12870" max="12871" width="4.125" customWidth="1"/>
    <col min="12872" max="12872" width="4" customWidth="1"/>
    <col min="12873" max="12880" width="4.125" customWidth="1"/>
    <col min="12881" max="12881" width="6.5" customWidth="1"/>
    <col min="12882" max="12905" width="4.125" customWidth="1"/>
    <col min="12906" max="12906" width="7.375" customWidth="1"/>
    <col min="12907" max="12907" width="4.375" customWidth="1"/>
    <col min="12908" max="12908" width="6.25" customWidth="1"/>
    <col min="12909" max="12910" width="4.125" customWidth="1"/>
    <col min="12911" max="12911" width="8.375" bestFit="1" customWidth="1"/>
    <col min="12912" max="12912" width="6.25" customWidth="1"/>
    <col min="12913" max="12913" width="75.875" customWidth="1"/>
    <col min="12914" max="12914" width="22.875" customWidth="1"/>
    <col min="12915" max="12915" width="6.125" customWidth="1"/>
    <col min="12916" max="12916" width="8" customWidth="1"/>
    <col min="13114" max="13114" width="3.75" customWidth="1"/>
    <col min="13115" max="13115" width="31.5" customWidth="1"/>
    <col min="13116" max="13124" width="4.125" customWidth="1"/>
    <col min="13125" max="13125" width="4" customWidth="1"/>
    <col min="13126" max="13127" width="4.125" customWidth="1"/>
    <col min="13128" max="13128" width="4" customWidth="1"/>
    <col min="13129" max="13136" width="4.125" customWidth="1"/>
    <col min="13137" max="13137" width="6.5" customWidth="1"/>
    <col min="13138" max="13161" width="4.125" customWidth="1"/>
    <col min="13162" max="13162" width="7.375" customWidth="1"/>
    <col min="13163" max="13163" width="4.375" customWidth="1"/>
    <col min="13164" max="13164" width="6.25" customWidth="1"/>
    <col min="13165" max="13166" width="4.125" customWidth="1"/>
    <col min="13167" max="13167" width="8.375" bestFit="1" customWidth="1"/>
    <col min="13168" max="13168" width="6.25" customWidth="1"/>
    <col min="13169" max="13169" width="75.875" customWidth="1"/>
    <col min="13170" max="13170" width="22.875" customWidth="1"/>
    <col min="13171" max="13171" width="6.125" customWidth="1"/>
    <col min="13172" max="13172" width="8" customWidth="1"/>
    <col min="13370" max="13370" width="3.75" customWidth="1"/>
    <col min="13371" max="13371" width="31.5" customWidth="1"/>
    <col min="13372" max="13380" width="4.125" customWidth="1"/>
    <col min="13381" max="13381" width="4" customWidth="1"/>
    <col min="13382" max="13383" width="4.125" customWidth="1"/>
    <col min="13384" max="13384" width="4" customWidth="1"/>
    <col min="13385" max="13392" width="4.125" customWidth="1"/>
    <col min="13393" max="13393" width="6.5" customWidth="1"/>
    <col min="13394" max="13417" width="4.125" customWidth="1"/>
    <col min="13418" max="13418" width="7.375" customWidth="1"/>
    <col min="13419" max="13419" width="4.375" customWidth="1"/>
    <col min="13420" max="13420" width="6.25" customWidth="1"/>
    <col min="13421" max="13422" width="4.125" customWidth="1"/>
    <col min="13423" max="13423" width="8.375" bestFit="1" customWidth="1"/>
    <col min="13424" max="13424" width="6.25" customWidth="1"/>
    <col min="13425" max="13425" width="75.875" customWidth="1"/>
    <col min="13426" max="13426" width="22.875" customWidth="1"/>
    <col min="13427" max="13427" width="6.125" customWidth="1"/>
    <col min="13428" max="13428" width="8" customWidth="1"/>
    <col min="13626" max="13626" width="3.75" customWidth="1"/>
    <col min="13627" max="13627" width="31.5" customWidth="1"/>
    <col min="13628" max="13636" width="4.125" customWidth="1"/>
    <col min="13637" max="13637" width="4" customWidth="1"/>
    <col min="13638" max="13639" width="4.125" customWidth="1"/>
    <col min="13640" max="13640" width="4" customWidth="1"/>
    <col min="13641" max="13648" width="4.125" customWidth="1"/>
    <col min="13649" max="13649" width="6.5" customWidth="1"/>
    <col min="13650" max="13673" width="4.125" customWidth="1"/>
    <col min="13674" max="13674" width="7.375" customWidth="1"/>
    <col min="13675" max="13675" width="4.375" customWidth="1"/>
    <col min="13676" max="13676" width="6.25" customWidth="1"/>
    <col min="13677" max="13678" width="4.125" customWidth="1"/>
    <col min="13679" max="13679" width="8.375" bestFit="1" customWidth="1"/>
    <col min="13680" max="13680" width="6.25" customWidth="1"/>
    <col min="13681" max="13681" width="75.875" customWidth="1"/>
    <col min="13682" max="13682" width="22.875" customWidth="1"/>
    <col min="13683" max="13683" width="6.125" customWidth="1"/>
    <col min="13684" max="13684" width="8" customWidth="1"/>
    <col min="13882" max="13882" width="3.75" customWidth="1"/>
    <col min="13883" max="13883" width="31.5" customWidth="1"/>
    <col min="13884" max="13892" width="4.125" customWidth="1"/>
    <col min="13893" max="13893" width="4" customWidth="1"/>
    <col min="13894" max="13895" width="4.125" customWidth="1"/>
    <col min="13896" max="13896" width="4" customWidth="1"/>
    <col min="13897" max="13904" width="4.125" customWidth="1"/>
    <col min="13905" max="13905" width="6.5" customWidth="1"/>
    <col min="13906" max="13929" width="4.125" customWidth="1"/>
    <col min="13930" max="13930" width="7.375" customWidth="1"/>
    <col min="13931" max="13931" width="4.375" customWidth="1"/>
    <col min="13932" max="13932" width="6.25" customWidth="1"/>
    <col min="13933" max="13934" width="4.125" customWidth="1"/>
    <col min="13935" max="13935" width="8.375" bestFit="1" customWidth="1"/>
    <col min="13936" max="13936" width="6.25" customWidth="1"/>
    <col min="13937" max="13937" width="75.875" customWidth="1"/>
    <col min="13938" max="13938" width="22.875" customWidth="1"/>
    <col min="13939" max="13939" width="6.125" customWidth="1"/>
    <col min="13940" max="13940" width="8" customWidth="1"/>
    <col min="14138" max="14138" width="3.75" customWidth="1"/>
    <col min="14139" max="14139" width="31.5" customWidth="1"/>
    <col min="14140" max="14148" width="4.125" customWidth="1"/>
    <col min="14149" max="14149" width="4" customWidth="1"/>
    <col min="14150" max="14151" width="4.125" customWidth="1"/>
    <col min="14152" max="14152" width="4" customWidth="1"/>
    <col min="14153" max="14160" width="4.125" customWidth="1"/>
    <col min="14161" max="14161" width="6.5" customWidth="1"/>
    <col min="14162" max="14185" width="4.125" customWidth="1"/>
    <col min="14186" max="14186" width="7.375" customWidth="1"/>
    <col min="14187" max="14187" width="4.375" customWidth="1"/>
    <col min="14188" max="14188" width="6.25" customWidth="1"/>
    <col min="14189" max="14190" width="4.125" customWidth="1"/>
    <col min="14191" max="14191" width="8.375" bestFit="1" customWidth="1"/>
    <col min="14192" max="14192" width="6.25" customWidth="1"/>
    <col min="14193" max="14193" width="75.875" customWidth="1"/>
    <col min="14194" max="14194" width="22.875" customWidth="1"/>
    <col min="14195" max="14195" width="6.125" customWidth="1"/>
    <col min="14196" max="14196" width="8" customWidth="1"/>
    <col min="14394" max="14394" width="3.75" customWidth="1"/>
    <col min="14395" max="14395" width="31.5" customWidth="1"/>
    <col min="14396" max="14404" width="4.125" customWidth="1"/>
    <col min="14405" max="14405" width="4" customWidth="1"/>
    <col min="14406" max="14407" width="4.125" customWidth="1"/>
    <col min="14408" max="14408" width="4" customWidth="1"/>
    <col min="14409" max="14416" width="4.125" customWidth="1"/>
    <col min="14417" max="14417" width="6.5" customWidth="1"/>
    <col min="14418" max="14441" width="4.125" customWidth="1"/>
    <col min="14442" max="14442" width="7.375" customWidth="1"/>
    <col min="14443" max="14443" width="4.375" customWidth="1"/>
    <col min="14444" max="14444" width="6.25" customWidth="1"/>
    <col min="14445" max="14446" width="4.125" customWidth="1"/>
    <col min="14447" max="14447" width="8.375" bestFit="1" customWidth="1"/>
    <col min="14448" max="14448" width="6.25" customWidth="1"/>
    <col min="14449" max="14449" width="75.875" customWidth="1"/>
    <col min="14450" max="14450" width="22.875" customWidth="1"/>
    <col min="14451" max="14451" width="6.125" customWidth="1"/>
    <col min="14452" max="14452" width="8" customWidth="1"/>
    <col min="14650" max="14650" width="3.75" customWidth="1"/>
    <col min="14651" max="14651" width="31.5" customWidth="1"/>
    <col min="14652" max="14660" width="4.125" customWidth="1"/>
    <col min="14661" max="14661" width="4" customWidth="1"/>
    <col min="14662" max="14663" width="4.125" customWidth="1"/>
    <col min="14664" max="14664" width="4" customWidth="1"/>
    <col min="14665" max="14672" width="4.125" customWidth="1"/>
    <col min="14673" max="14673" width="6.5" customWidth="1"/>
    <col min="14674" max="14697" width="4.125" customWidth="1"/>
    <col min="14698" max="14698" width="7.375" customWidth="1"/>
    <col min="14699" max="14699" width="4.375" customWidth="1"/>
    <col min="14700" max="14700" width="6.25" customWidth="1"/>
    <col min="14701" max="14702" width="4.125" customWidth="1"/>
    <col min="14703" max="14703" width="8.375" bestFit="1" customWidth="1"/>
    <col min="14704" max="14704" width="6.25" customWidth="1"/>
    <col min="14705" max="14705" width="75.875" customWidth="1"/>
    <col min="14706" max="14706" width="22.875" customWidth="1"/>
    <col min="14707" max="14707" width="6.125" customWidth="1"/>
    <col min="14708" max="14708" width="8" customWidth="1"/>
    <col min="14906" max="14906" width="3.75" customWidth="1"/>
    <col min="14907" max="14907" width="31.5" customWidth="1"/>
    <col min="14908" max="14916" width="4.125" customWidth="1"/>
    <col min="14917" max="14917" width="4" customWidth="1"/>
    <col min="14918" max="14919" width="4.125" customWidth="1"/>
    <col min="14920" max="14920" width="4" customWidth="1"/>
    <col min="14921" max="14928" width="4.125" customWidth="1"/>
    <col min="14929" max="14929" width="6.5" customWidth="1"/>
    <col min="14930" max="14953" width="4.125" customWidth="1"/>
    <col min="14954" max="14954" width="7.375" customWidth="1"/>
    <col min="14955" max="14955" width="4.375" customWidth="1"/>
    <col min="14956" max="14956" width="6.25" customWidth="1"/>
    <col min="14957" max="14958" width="4.125" customWidth="1"/>
    <col min="14959" max="14959" width="8.375" bestFit="1" customWidth="1"/>
    <col min="14960" max="14960" width="6.25" customWidth="1"/>
    <col min="14961" max="14961" width="75.875" customWidth="1"/>
    <col min="14962" max="14962" width="22.875" customWidth="1"/>
    <col min="14963" max="14963" width="6.125" customWidth="1"/>
    <col min="14964" max="14964" width="8" customWidth="1"/>
    <col min="15162" max="15162" width="3.75" customWidth="1"/>
    <col min="15163" max="15163" width="31.5" customWidth="1"/>
    <col min="15164" max="15172" width="4.125" customWidth="1"/>
    <col min="15173" max="15173" width="4" customWidth="1"/>
    <col min="15174" max="15175" width="4.125" customWidth="1"/>
    <col min="15176" max="15176" width="4" customWidth="1"/>
    <col min="15177" max="15184" width="4.125" customWidth="1"/>
    <col min="15185" max="15185" width="6.5" customWidth="1"/>
    <col min="15186" max="15209" width="4.125" customWidth="1"/>
    <col min="15210" max="15210" width="7.375" customWidth="1"/>
    <col min="15211" max="15211" width="4.375" customWidth="1"/>
    <col min="15212" max="15212" width="6.25" customWidth="1"/>
    <col min="15213" max="15214" width="4.125" customWidth="1"/>
    <col min="15215" max="15215" width="8.375" bestFit="1" customWidth="1"/>
    <col min="15216" max="15216" width="6.25" customWidth="1"/>
    <col min="15217" max="15217" width="75.875" customWidth="1"/>
    <col min="15218" max="15218" width="22.875" customWidth="1"/>
    <col min="15219" max="15219" width="6.125" customWidth="1"/>
    <col min="15220" max="15220" width="8" customWidth="1"/>
    <col min="15418" max="15418" width="3.75" customWidth="1"/>
    <col min="15419" max="15419" width="31.5" customWidth="1"/>
    <col min="15420" max="15428" width="4.125" customWidth="1"/>
    <col min="15429" max="15429" width="4" customWidth="1"/>
    <col min="15430" max="15431" width="4.125" customWidth="1"/>
    <col min="15432" max="15432" width="4" customWidth="1"/>
    <col min="15433" max="15440" width="4.125" customWidth="1"/>
    <col min="15441" max="15441" width="6.5" customWidth="1"/>
    <col min="15442" max="15465" width="4.125" customWidth="1"/>
    <col min="15466" max="15466" width="7.375" customWidth="1"/>
    <col min="15467" max="15467" width="4.375" customWidth="1"/>
    <col min="15468" max="15468" width="6.25" customWidth="1"/>
    <col min="15469" max="15470" width="4.125" customWidth="1"/>
    <col min="15471" max="15471" width="8.375" bestFit="1" customWidth="1"/>
    <col min="15472" max="15472" width="6.25" customWidth="1"/>
    <col min="15473" max="15473" width="75.875" customWidth="1"/>
    <col min="15474" max="15474" width="22.875" customWidth="1"/>
    <col min="15475" max="15475" width="6.125" customWidth="1"/>
    <col min="15476" max="15476" width="8" customWidth="1"/>
    <col min="15674" max="15674" width="3.75" customWidth="1"/>
    <col min="15675" max="15675" width="31.5" customWidth="1"/>
    <col min="15676" max="15684" width="4.125" customWidth="1"/>
    <col min="15685" max="15685" width="4" customWidth="1"/>
    <col min="15686" max="15687" width="4.125" customWidth="1"/>
    <col min="15688" max="15688" width="4" customWidth="1"/>
    <col min="15689" max="15696" width="4.125" customWidth="1"/>
    <col min="15697" max="15697" width="6.5" customWidth="1"/>
    <col min="15698" max="15721" width="4.125" customWidth="1"/>
    <col min="15722" max="15722" width="7.375" customWidth="1"/>
    <col min="15723" max="15723" width="4.375" customWidth="1"/>
    <col min="15724" max="15724" width="6.25" customWidth="1"/>
    <col min="15725" max="15726" width="4.125" customWidth="1"/>
    <col min="15727" max="15727" width="8.375" bestFit="1" customWidth="1"/>
    <col min="15728" max="15728" width="6.25" customWidth="1"/>
    <col min="15729" max="15729" width="75.875" customWidth="1"/>
    <col min="15730" max="15730" width="22.875" customWidth="1"/>
    <col min="15731" max="15731" width="6.125" customWidth="1"/>
    <col min="15732" max="15732" width="8" customWidth="1"/>
    <col min="15930" max="15930" width="3.75" customWidth="1"/>
    <col min="15931" max="15931" width="31.5" customWidth="1"/>
    <col min="15932" max="15940" width="4.125" customWidth="1"/>
    <col min="15941" max="15941" width="4" customWidth="1"/>
    <col min="15942" max="15943" width="4.125" customWidth="1"/>
    <col min="15944" max="15944" width="4" customWidth="1"/>
    <col min="15945" max="15952" width="4.125" customWidth="1"/>
    <col min="15953" max="15953" width="6.5" customWidth="1"/>
    <col min="15954" max="15977" width="4.125" customWidth="1"/>
    <col min="15978" max="15978" width="7.375" customWidth="1"/>
    <col min="15979" max="15979" width="4.375" customWidth="1"/>
    <col min="15980" max="15980" width="6.25" customWidth="1"/>
    <col min="15981" max="15982" width="4.125" customWidth="1"/>
    <col min="15983" max="15983" width="8.375" bestFit="1" customWidth="1"/>
    <col min="15984" max="15984" width="6.25" customWidth="1"/>
    <col min="15985" max="15985" width="75.875" customWidth="1"/>
    <col min="15986" max="15986" width="22.875" customWidth="1"/>
    <col min="15987" max="15987" width="6.125" customWidth="1"/>
    <col min="15988" max="15988" width="8" customWidth="1"/>
  </cols>
  <sheetData>
    <row r="1" spans="1:58" s="2" customFormat="1" ht="12.75">
      <c r="B1" s="932" t="s">
        <v>0</v>
      </c>
      <c r="C1" s="932"/>
      <c r="D1" s="932"/>
      <c r="E1" s="932"/>
      <c r="F1" s="932"/>
      <c r="G1" s="932"/>
      <c r="H1" s="932"/>
      <c r="I1" s="932"/>
      <c r="J1" s="932"/>
      <c r="K1" s="932"/>
      <c r="L1" s="932"/>
      <c r="M1" s="932"/>
      <c r="N1" s="932"/>
      <c r="O1" s="932"/>
      <c r="P1" s="932"/>
      <c r="Q1" s="932"/>
      <c r="R1" s="932"/>
      <c r="S1" s="932"/>
      <c r="T1" s="932"/>
      <c r="U1" s="932"/>
      <c r="V1" s="932"/>
      <c r="W1" s="932"/>
      <c r="X1" s="932"/>
      <c r="Y1" s="932"/>
      <c r="Z1" s="932"/>
      <c r="AA1" s="932"/>
      <c r="AB1" s="932"/>
      <c r="AC1" s="932"/>
      <c r="AD1" s="932"/>
      <c r="AE1" s="932"/>
      <c r="AF1" s="932"/>
      <c r="AG1" s="932"/>
      <c r="AH1" s="932"/>
      <c r="AI1" s="198"/>
      <c r="AJ1" s="198"/>
      <c r="AK1" s="198"/>
      <c r="AL1" s="198"/>
      <c r="AM1" s="198"/>
      <c r="AN1" s="198"/>
      <c r="AO1" s="198"/>
      <c r="AP1" s="198"/>
      <c r="AQ1" s="198"/>
      <c r="AR1" s="198"/>
      <c r="AS1" s="198"/>
      <c r="AT1" s="198"/>
      <c r="AU1" s="198"/>
      <c r="AV1" s="198"/>
      <c r="AW1" s="198"/>
      <c r="AX1" s="198"/>
      <c r="AY1" s="198"/>
      <c r="AZ1" s="198"/>
      <c r="BA1" s="198"/>
      <c r="BB1" s="198"/>
      <c r="BC1" s="198"/>
      <c r="BD1" s="198"/>
      <c r="BE1" s="198"/>
      <c r="BF1" s="1"/>
    </row>
    <row r="2" spans="1:58" s="2" customFormat="1" ht="12.75">
      <c r="B2" s="932" t="s">
        <v>1</v>
      </c>
      <c r="C2" s="932"/>
      <c r="D2" s="932"/>
      <c r="E2" s="932"/>
      <c r="F2" s="932"/>
      <c r="G2" s="932"/>
      <c r="H2" s="932"/>
      <c r="I2" s="932"/>
      <c r="J2" s="932"/>
      <c r="K2" s="932"/>
      <c r="L2" s="932"/>
      <c r="M2" s="932"/>
      <c r="N2" s="932"/>
      <c r="O2" s="932"/>
      <c r="P2" s="932"/>
      <c r="Q2" s="932"/>
      <c r="R2" s="932"/>
      <c r="S2" s="932"/>
      <c r="T2" s="932"/>
      <c r="U2" s="932"/>
      <c r="V2" s="932"/>
      <c r="W2" s="932"/>
      <c r="X2" s="932"/>
      <c r="Y2" s="932"/>
      <c r="Z2" s="932"/>
      <c r="AA2" s="932"/>
      <c r="AB2" s="932"/>
      <c r="AC2" s="932"/>
      <c r="AD2" s="932"/>
      <c r="AE2" s="932"/>
      <c r="AF2" s="932"/>
      <c r="AG2" s="932"/>
      <c r="AH2" s="932"/>
      <c r="AI2" s="198"/>
      <c r="AJ2" s="198"/>
      <c r="AK2" s="198"/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8"/>
      <c r="AX2" s="198"/>
      <c r="AY2" s="198"/>
      <c r="AZ2" s="198"/>
      <c r="BA2" s="198"/>
      <c r="BB2" s="198"/>
      <c r="BC2" s="198"/>
      <c r="BD2" s="198"/>
      <c r="BE2" s="198"/>
      <c r="BF2" s="1"/>
    </row>
    <row r="3" spans="1:58" s="2" customFormat="1" ht="12.75">
      <c r="B3" s="3"/>
      <c r="C3" s="4"/>
      <c r="D3" s="3"/>
      <c r="E3" s="3"/>
      <c r="F3" s="3"/>
      <c r="G3" s="5"/>
      <c r="H3" s="6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7"/>
      <c r="Z3" s="5" t="s">
        <v>2</v>
      </c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8"/>
      <c r="AX3" s="6"/>
      <c r="AY3" s="9"/>
      <c r="AZ3" s="5"/>
      <c r="BA3" s="5"/>
      <c r="BB3" s="5"/>
      <c r="BC3" s="5"/>
      <c r="BD3" s="6"/>
      <c r="BE3" s="5"/>
      <c r="BF3" s="1"/>
    </row>
    <row r="4" spans="1:58" s="2" customFormat="1" ht="13.5" thickBot="1">
      <c r="B4" s="10" t="s">
        <v>596</v>
      </c>
      <c r="C4" s="11"/>
      <c r="D4" s="5"/>
      <c r="E4" s="5"/>
      <c r="F4" s="5"/>
      <c r="G4" s="5"/>
      <c r="H4" s="6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7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8"/>
      <c r="AX4" s="6"/>
      <c r="AY4" s="9"/>
      <c r="AZ4" s="5"/>
      <c r="BA4" s="5"/>
      <c r="BB4" s="5"/>
      <c r="BC4" s="5"/>
      <c r="BD4" s="6"/>
      <c r="BE4" s="5"/>
      <c r="BF4" s="1"/>
    </row>
    <row r="5" spans="1:58" s="2" customFormat="1" ht="13.9" customHeight="1" thickTop="1">
      <c r="B5" s="933"/>
      <c r="C5" s="934" t="s">
        <v>3</v>
      </c>
      <c r="D5" s="918" t="s">
        <v>4</v>
      </c>
      <c r="E5" s="935"/>
      <c r="F5" s="935"/>
      <c r="G5" s="919"/>
      <c r="H5" s="12" t="s">
        <v>5</v>
      </c>
      <c r="I5" s="937" t="s">
        <v>6</v>
      </c>
      <c r="J5" s="938"/>
      <c r="K5" s="938"/>
      <c r="L5" s="938"/>
      <c r="M5" s="938"/>
      <c r="N5" s="938"/>
      <c r="O5" s="938"/>
      <c r="P5" s="939"/>
      <c r="Q5" s="940" t="s">
        <v>7</v>
      </c>
      <c r="R5" s="941"/>
      <c r="S5" s="941"/>
      <c r="T5" s="941"/>
      <c r="U5" s="941"/>
      <c r="V5" s="941"/>
      <c r="W5" s="941"/>
      <c r="X5" s="942"/>
      <c r="Y5" s="13" t="s">
        <v>5</v>
      </c>
      <c r="Z5" s="943" t="s">
        <v>8</v>
      </c>
      <c r="AA5" s="944"/>
      <c r="AB5" s="944"/>
      <c r="AC5" s="944"/>
      <c r="AD5" s="944"/>
      <c r="AE5" s="944"/>
      <c r="AF5" s="944"/>
      <c r="AG5" s="944"/>
      <c r="AH5" s="944"/>
      <c r="AI5" s="944"/>
      <c r="AJ5" s="944"/>
      <c r="AK5" s="944"/>
      <c r="AL5" s="944"/>
      <c r="AM5" s="944"/>
      <c r="AN5" s="944"/>
      <c r="AO5" s="944"/>
      <c r="AP5" s="944"/>
      <c r="AQ5" s="944"/>
      <c r="AR5" s="944"/>
      <c r="AS5" s="944"/>
      <c r="AT5" s="944"/>
      <c r="AU5" s="944"/>
      <c r="AV5" s="944"/>
      <c r="AW5" s="945"/>
      <c r="AX5" s="918" t="s">
        <v>9</v>
      </c>
      <c r="AY5" s="919"/>
      <c r="AZ5" s="922" t="s">
        <v>10</v>
      </c>
      <c r="BA5" s="923"/>
      <c r="BB5" s="923"/>
      <c r="BC5" s="924"/>
      <c r="BD5" s="14" t="s">
        <v>5</v>
      </c>
      <c r="BE5" s="15" t="s">
        <v>11</v>
      </c>
      <c r="BF5" s="1"/>
    </row>
    <row r="6" spans="1:58" s="2" customFormat="1" ht="12.75">
      <c r="B6" s="933"/>
      <c r="C6" s="934"/>
      <c r="D6" s="920"/>
      <c r="E6" s="936"/>
      <c r="F6" s="936"/>
      <c r="G6" s="921"/>
      <c r="H6" s="16"/>
      <c r="I6" s="914" t="s">
        <v>12</v>
      </c>
      <c r="J6" s="928"/>
      <c r="K6" s="928"/>
      <c r="L6" s="915"/>
      <c r="M6" s="914" t="s">
        <v>13</v>
      </c>
      <c r="N6" s="928"/>
      <c r="O6" s="928"/>
      <c r="P6" s="915"/>
      <c r="Q6" s="929" t="s">
        <v>12</v>
      </c>
      <c r="R6" s="930"/>
      <c r="S6" s="930"/>
      <c r="T6" s="931"/>
      <c r="U6" s="929" t="s">
        <v>13</v>
      </c>
      <c r="V6" s="930"/>
      <c r="W6" s="930"/>
      <c r="X6" s="931"/>
      <c r="Y6" s="17"/>
      <c r="Z6" s="914" t="s">
        <v>14</v>
      </c>
      <c r="AA6" s="928"/>
      <c r="AB6" s="928"/>
      <c r="AC6" s="915"/>
      <c r="AD6" s="914" t="s">
        <v>15</v>
      </c>
      <c r="AE6" s="928"/>
      <c r="AF6" s="928"/>
      <c r="AG6" s="915"/>
      <c r="AH6" s="914" t="s">
        <v>16</v>
      </c>
      <c r="AI6" s="928"/>
      <c r="AJ6" s="928"/>
      <c r="AK6" s="915"/>
      <c r="AL6" s="914" t="s">
        <v>17</v>
      </c>
      <c r="AM6" s="928"/>
      <c r="AN6" s="928"/>
      <c r="AO6" s="915"/>
      <c r="AP6" s="914" t="s">
        <v>18</v>
      </c>
      <c r="AQ6" s="928"/>
      <c r="AR6" s="928"/>
      <c r="AS6" s="915"/>
      <c r="AT6" s="914" t="s">
        <v>19</v>
      </c>
      <c r="AU6" s="928"/>
      <c r="AV6" s="928"/>
      <c r="AW6" s="915"/>
      <c r="AX6" s="920"/>
      <c r="AY6" s="921"/>
      <c r="AZ6" s="925"/>
      <c r="BA6" s="926"/>
      <c r="BB6" s="926"/>
      <c r="BC6" s="927"/>
      <c r="BD6" s="18"/>
      <c r="BE6" s="19"/>
      <c r="BF6" s="1"/>
    </row>
    <row r="7" spans="1:58" s="2" customFormat="1" ht="12.75">
      <c r="B7" s="933"/>
      <c r="C7" s="934"/>
      <c r="D7" s="916" t="s">
        <v>20</v>
      </c>
      <c r="E7" s="917"/>
      <c r="F7" s="916" t="s">
        <v>21</v>
      </c>
      <c r="G7" s="917"/>
      <c r="H7" s="16"/>
      <c r="I7" s="914" t="s">
        <v>16</v>
      </c>
      <c r="J7" s="915"/>
      <c r="K7" s="914" t="s">
        <v>22</v>
      </c>
      <c r="L7" s="915"/>
      <c r="M7" s="914" t="s">
        <v>16</v>
      </c>
      <c r="N7" s="915"/>
      <c r="O7" s="914" t="s">
        <v>22</v>
      </c>
      <c r="P7" s="915"/>
      <c r="Q7" s="916" t="s">
        <v>16</v>
      </c>
      <c r="R7" s="917"/>
      <c r="S7" s="916" t="s">
        <v>22</v>
      </c>
      <c r="T7" s="917"/>
      <c r="U7" s="916" t="s">
        <v>16</v>
      </c>
      <c r="V7" s="917"/>
      <c r="W7" s="916" t="s">
        <v>22</v>
      </c>
      <c r="X7" s="917"/>
      <c r="Y7" s="17"/>
      <c r="Z7" s="914" t="s">
        <v>16</v>
      </c>
      <c r="AA7" s="915"/>
      <c r="AB7" s="914" t="s">
        <v>22</v>
      </c>
      <c r="AC7" s="915"/>
      <c r="AD7" s="914" t="s">
        <v>16</v>
      </c>
      <c r="AE7" s="915"/>
      <c r="AF7" s="914" t="s">
        <v>22</v>
      </c>
      <c r="AG7" s="915"/>
      <c r="AH7" s="914" t="s">
        <v>16</v>
      </c>
      <c r="AI7" s="915"/>
      <c r="AJ7" s="914" t="s">
        <v>22</v>
      </c>
      <c r="AK7" s="915"/>
      <c r="AL7" s="914" t="s">
        <v>16</v>
      </c>
      <c r="AM7" s="915"/>
      <c r="AN7" s="914" t="s">
        <v>22</v>
      </c>
      <c r="AO7" s="915"/>
      <c r="AP7" s="914" t="s">
        <v>16</v>
      </c>
      <c r="AQ7" s="915"/>
      <c r="AR7" s="914" t="s">
        <v>22</v>
      </c>
      <c r="AS7" s="915"/>
      <c r="AT7" s="914" t="s">
        <v>16</v>
      </c>
      <c r="AU7" s="915"/>
      <c r="AV7" s="914" t="s">
        <v>22</v>
      </c>
      <c r="AW7" s="915"/>
      <c r="AX7" s="20" t="s">
        <v>16</v>
      </c>
      <c r="AY7" s="21" t="s">
        <v>22</v>
      </c>
      <c r="AZ7" s="916" t="s">
        <v>20</v>
      </c>
      <c r="BA7" s="917"/>
      <c r="BB7" s="916" t="s">
        <v>21</v>
      </c>
      <c r="BC7" s="917"/>
      <c r="BD7" s="18"/>
      <c r="BE7" s="22"/>
      <c r="BF7" s="1"/>
    </row>
    <row r="8" spans="1:58" s="2" customFormat="1" ht="13.5" thickBot="1">
      <c r="B8" s="933"/>
      <c r="C8" s="934"/>
      <c r="D8" s="23" t="s">
        <v>23</v>
      </c>
      <c r="E8" s="23" t="s">
        <v>24</v>
      </c>
      <c r="F8" s="23" t="s">
        <v>23</v>
      </c>
      <c r="G8" s="23" t="s">
        <v>24</v>
      </c>
      <c r="H8" s="24"/>
      <c r="I8" s="25" t="s">
        <v>23</v>
      </c>
      <c r="J8" s="25" t="s">
        <v>24</v>
      </c>
      <c r="K8" s="25" t="s">
        <v>23</v>
      </c>
      <c r="L8" s="25" t="s">
        <v>24</v>
      </c>
      <c r="M8" s="25" t="s">
        <v>23</v>
      </c>
      <c r="N8" s="25" t="s">
        <v>24</v>
      </c>
      <c r="O8" s="25" t="s">
        <v>23</v>
      </c>
      <c r="P8" s="25" t="s">
        <v>24</v>
      </c>
      <c r="Q8" s="23" t="s">
        <v>23</v>
      </c>
      <c r="R8" s="23" t="s">
        <v>24</v>
      </c>
      <c r="S8" s="23" t="s">
        <v>23</v>
      </c>
      <c r="T8" s="23" t="s">
        <v>24</v>
      </c>
      <c r="U8" s="23" t="s">
        <v>23</v>
      </c>
      <c r="V8" s="23" t="s">
        <v>24</v>
      </c>
      <c r="W8" s="23" t="s">
        <v>23</v>
      </c>
      <c r="X8" s="23" t="s">
        <v>24</v>
      </c>
      <c r="Y8" s="26"/>
      <c r="Z8" s="25" t="s">
        <v>23</v>
      </c>
      <c r="AA8" s="25" t="s">
        <v>24</v>
      </c>
      <c r="AB8" s="25" t="s">
        <v>23</v>
      </c>
      <c r="AC8" s="25" t="s">
        <v>24</v>
      </c>
      <c r="AD8" s="25" t="s">
        <v>23</v>
      </c>
      <c r="AE8" s="25" t="s">
        <v>24</v>
      </c>
      <c r="AF8" s="25" t="s">
        <v>23</v>
      </c>
      <c r="AG8" s="25" t="s">
        <v>24</v>
      </c>
      <c r="AH8" s="25" t="s">
        <v>23</v>
      </c>
      <c r="AI8" s="25" t="s">
        <v>24</v>
      </c>
      <c r="AJ8" s="25" t="s">
        <v>23</v>
      </c>
      <c r="AK8" s="25" t="s">
        <v>24</v>
      </c>
      <c r="AL8" s="25" t="s">
        <v>23</v>
      </c>
      <c r="AM8" s="25" t="s">
        <v>24</v>
      </c>
      <c r="AN8" s="25" t="s">
        <v>23</v>
      </c>
      <c r="AO8" s="25" t="s">
        <v>24</v>
      </c>
      <c r="AP8" s="27" t="s">
        <v>23</v>
      </c>
      <c r="AQ8" s="27" t="s">
        <v>24</v>
      </c>
      <c r="AR8" s="27" t="s">
        <v>23</v>
      </c>
      <c r="AS8" s="27" t="s">
        <v>24</v>
      </c>
      <c r="AT8" s="27" t="s">
        <v>23</v>
      </c>
      <c r="AU8" s="27" t="s">
        <v>24</v>
      </c>
      <c r="AV8" s="27" t="s">
        <v>23</v>
      </c>
      <c r="AW8" s="27" t="s">
        <v>24</v>
      </c>
      <c r="AX8" s="28"/>
      <c r="AY8" s="29"/>
      <c r="AZ8" s="23" t="s">
        <v>23</v>
      </c>
      <c r="BA8" s="23" t="s">
        <v>24</v>
      </c>
      <c r="BB8" s="23" t="s">
        <v>23</v>
      </c>
      <c r="BC8" s="23" t="s">
        <v>24</v>
      </c>
      <c r="BD8" s="30"/>
      <c r="BE8" s="31"/>
      <c r="BF8" s="1" t="s">
        <v>25</v>
      </c>
    </row>
    <row r="9" spans="1:58" s="2" customFormat="1" ht="13.5" thickTop="1">
      <c r="A9" s="2" t="s">
        <v>477</v>
      </c>
      <c r="B9" s="32">
        <v>1</v>
      </c>
      <c r="C9" s="33" t="s">
        <v>26</v>
      </c>
      <c r="D9" s="34">
        <f>'[2]21'!D9+'[2]21'!I9-'[2]21'!M9+'[2]21'!Q9-'[2]21'!U9</f>
        <v>0</v>
      </c>
      <c r="E9" s="34">
        <f>'[2]21'!E9+'[2]21'!J9-'[2]21'!N9+'[2]21'!R9-'[2]21'!V9</f>
        <v>0</v>
      </c>
      <c r="F9" s="34">
        <f>'[2]21'!F9+'[2]21'!K9-'[2]21'!O9+'[2]21'!S9-'[2]21'!W9</f>
        <v>0</v>
      </c>
      <c r="G9" s="34">
        <f>'[2]21'!G9+'[2]21'!L9-'[2]21'!P9+'[2]21'!T9-'[2]21'!X9</f>
        <v>0</v>
      </c>
      <c r="H9" s="35">
        <f>D9+E9+F9+G9</f>
        <v>0</v>
      </c>
      <c r="I9" s="36"/>
      <c r="J9" s="36"/>
      <c r="K9" s="36"/>
      <c r="L9" s="36"/>
      <c r="M9" s="36"/>
      <c r="N9" s="36"/>
      <c r="O9" s="36"/>
      <c r="P9" s="36"/>
      <c r="Q9" s="37"/>
      <c r="R9" s="37"/>
      <c r="S9" s="37"/>
      <c r="T9" s="37"/>
      <c r="U9" s="34"/>
      <c r="V9" s="34"/>
      <c r="W9" s="34"/>
      <c r="X9" s="34"/>
      <c r="Y9" s="38">
        <f t="shared" ref="Y9:Y29" si="0">H9+I9+J9+K9+L9-M9-N9-O9-P9+Q9+R9+S9+T9-U9-V9-W9-X9</f>
        <v>0</v>
      </c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5">
        <f>Z9+AA9+AD9+AE9+AH9+AI9+AL9+AM9+AP9+AQ9+AT9+AU9</f>
        <v>0</v>
      </c>
      <c r="AY9" s="39">
        <f>AB9+AC9+AF9+AG9+AJ9+AK9+AN9+AO9+AR9+AS9+AV9+AW9</f>
        <v>0</v>
      </c>
      <c r="AZ9" s="34">
        <f t="shared" ref="AZ9:BC25" si="1">D9+I9-M9+Q9-U9-Z9-AD9-AH9-AL9-AP9-AT9</f>
        <v>0</v>
      </c>
      <c r="BA9" s="34">
        <f t="shared" si="1"/>
        <v>0</v>
      </c>
      <c r="BB9" s="34">
        <f t="shared" si="1"/>
        <v>0</v>
      </c>
      <c r="BC9" s="34">
        <f t="shared" si="1"/>
        <v>0</v>
      </c>
      <c r="BD9" s="40">
        <f t="shared" ref="BD9:BD29" si="2">Y9-AX9-AY9</f>
        <v>0</v>
      </c>
      <c r="BE9" s="41"/>
      <c r="BF9" s="1"/>
    </row>
    <row r="10" spans="1:58" s="2" customFormat="1" ht="12.75">
      <c r="A10" s="2" t="s">
        <v>477</v>
      </c>
      <c r="B10" s="32">
        <v>2</v>
      </c>
      <c r="C10" s="33" t="s">
        <v>27</v>
      </c>
      <c r="D10" s="34">
        <f>'[2]21'!D10+'[2]21'!I10-'[2]21'!M10+'[2]21'!Q10-'[2]21'!U10</f>
        <v>0</v>
      </c>
      <c r="E10" s="34">
        <f>'[2]21'!E10+'[2]21'!J10-'[2]21'!N10+'[2]21'!R10-'[2]21'!V10</f>
        <v>0</v>
      </c>
      <c r="F10" s="34">
        <f>'[2]21'!F10+'[2]21'!K10-'[2]21'!O10+'[2]21'!S10-'[2]21'!W10</f>
        <v>0</v>
      </c>
      <c r="G10" s="34">
        <f>'[2]21'!G10+'[2]21'!L10-'[2]21'!P10+'[2]21'!T10-'[2]21'!X10</f>
        <v>0</v>
      </c>
      <c r="H10" s="35">
        <f t="shared" ref="H10:H20" si="3">D10+E10+F10+G10</f>
        <v>0</v>
      </c>
      <c r="I10" s="36"/>
      <c r="J10" s="36"/>
      <c r="K10" s="36"/>
      <c r="L10" s="36"/>
      <c r="M10" s="36"/>
      <c r="N10" s="36"/>
      <c r="O10" s="36"/>
      <c r="P10" s="36"/>
      <c r="Q10" s="37"/>
      <c r="R10" s="37"/>
      <c r="S10" s="37"/>
      <c r="T10" s="37"/>
      <c r="U10" s="37"/>
      <c r="V10" s="37"/>
      <c r="W10" s="37"/>
      <c r="X10" s="37"/>
      <c r="Y10" s="38">
        <f t="shared" si="0"/>
        <v>0</v>
      </c>
      <c r="Z10" s="36"/>
      <c r="AA10" s="36"/>
      <c r="AB10" s="36"/>
      <c r="AC10" s="36"/>
      <c r="AD10" s="36"/>
      <c r="AE10" s="36"/>
      <c r="AF10" s="36"/>
      <c r="AG10" s="36"/>
      <c r="AH10" s="42"/>
      <c r="AI10" s="42"/>
      <c r="AJ10" s="42"/>
      <c r="AK10" s="42"/>
      <c r="AL10" s="42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5">
        <f t="shared" ref="AX10:AX29" si="4">Z10+AA10+AD10+AE10+AH10+AI10+AL10+AM10+AP10+AQ10+AT10+AU10</f>
        <v>0</v>
      </c>
      <c r="AY10" s="39">
        <f t="shared" ref="AY10:AY29" si="5">AB10+AC10+AF10+AG10+AJ10+AK10+AN10+AO10+AR10+AS10+AV10+AW10</f>
        <v>0</v>
      </c>
      <c r="AZ10" s="34">
        <f t="shared" si="1"/>
        <v>0</v>
      </c>
      <c r="BA10" s="34">
        <f t="shared" si="1"/>
        <v>0</v>
      </c>
      <c r="BB10" s="34">
        <f t="shared" si="1"/>
        <v>0</v>
      </c>
      <c r="BC10" s="34">
        <f t="shared" si="1"/>
        <v>0</v>
      </c>
      <c r="BD10" s="40">
        <f t="shared" si="2"/>
        <v>0</v>
      </c>
      <c r="BE10" s="43" t="s">
        <v>28</v>
      </c>
      <c r="BF10" s="1"/>
    </row>
    <row r="11" spans="1:58" s="2" customFormat="1" ht="12.75">
      <c r="A11" s="2" t="s">
        <v>477</v>
      </c>
      <c r="B11" s="32">
        <v>3</v>
      </c>
      <c r="C11" s="33" t="s">
        <v>29</v>
      </c>
      <c r="D11" s="34">
        <f>'[2]21'!D11+'[2]21'!I11-'[2]21'!M11+'[2]21'!Q11-'[2]21'!U11</f>
        <v>0</v>
      </c>
      <c r="E11" s="34">
        <f>'[2]21'!E11+'[2]21'!J11-'[2]21'!N11+'[2]21'!R11-'[2]21'!V11</f>
        <v>0</v>
      </c>
      <c r="F11" s="34">
        <f>'[2]21'!F11+'[2]21'!K11-'[2]21'!O11+'[2]21'!S11-'[2]21'!W11</f>
        <v>0</v>
      </c>
      <c r="G11" s="34">
        <f>'[2]21'!G11+'[2]21'!L11-'[2]21'!P11+'[2]21'!T11-'[2]21'!X11</f>
        <v>0</v>
      </c>
      <c r="H11" s="35">
        <f t="shared" si="3"/>
        <v>0</v>
      </c>
      <c r="I11" s="36"/>
      <c r="J11" s="36"/>
      <c r="K11" s="36"/>
      <c r="L11" s="36"/>
      <c r="M11" s="36"/>
      <c r="N11" s="36"/>
      <c r="O11" s="36"/>
      <c r="P11" s="36"/>
      <c r="Q11" s="37"/>
      <c r="R11" s="37"/>
      <c r="S11" s="37"/>
      <c r="T11" s="37"/>
      <c r="U11" s="37"/>
      <c r="V11" s="37"/>
      <c r="W11" s="37"/>
      <c r="X11" s="37"/>
      <c r="Y11" s="38">
        <f t="shared" si="0"/>
        <v>0</v>
      </c>
      <c r="Z11" s="36"/>
      <c r="AA11" s="36"/>
      <c r="AB11" s="36"/>
      <c r="AC11" s="36"/>
      <c r="AD11" s="36"/>
      <c r="AE11" s="36"/>
      <c r="AF11" s="36"/>
      <c r="AG11" s="36"/>
      <c r="AH11" s="42"/>
      <c r="AI11" s="42"/>
      <c r="AJ11" s="42"/>
      <c r="AK11" s="42"/>
      <c r="AL11" s="42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5">
        <f>Z11+AA11+AD11+AE11+AH11+AI11+AL11+AM11+AP11+AQ11+AT11+AU11</f>
        <v>0</v>
      </c>
      <c r="AY11" s="39">
        <f>AB11+AC11+AF11+AG11+AJ11+AK11+AN11+AO11+AR11+AS11+AV11+AW11</f>
        <v>0</v>
      </c>
      <c r="AZ11" s="34">
        <f t="shared" si="1"/>
        <v>0</v>
      </c>
      <c r="BA11" s="34">
        <f t="shared" si="1"/>
        <v>0</v>
      </c>
      <c r="BB11" s="34">
        <f t="shared" si="1"/>
        <v>0</v>
      </c>
      <c r="BC11" s="34">
        <f t="shared" si="1"/>
        <v>0</v>
      </c>
      <c r="BD11" s="40">
        <f>Y11-AX11-AY11</f>
        <v>0</v>
      </c>
      <c r="BE11" s="43" t="s">
        <v>30</v>
      </c>
      <c r="BF11" s="1"/>
    </row>
    <row r="12" spans="1:58" s="2" customFormat="1" ht="12.75">
      <c r="A12" s="2" t="s">
        <v>477</v>
      </c>
      <c r="B12" s="32">
        <v>4</v>
      </c>
      <c r="C12" s="33" t="s">
        <v>31</v>
      </c>
      <c r="D12" s="34">
        <f>'[2]21'!D12+'[2]21'!I12-'[2]21'!M12+'[2]21'!Q12-'[2]21'!U12</f>
        <v>2</v>
      </c>
      <c r="E12" s="34">
        <f>'[2]21'!E12+'[2]21'!J12-'[2]21'!N12+'[2]21'!R12-'[2]21'!V12</f>
        <v>0</v>
      </c>
      <c r="F12" s="34">
        <f>'[2]21'!F12+'[2]21'!K12-'[2]21'!O12+'[2]21'!S12-'[2]21'!W12</f>
        <v>0</v>
      </c>
      <c r="G12" s="34">
        <f>'[2]21'!G12+'[2]21'!L12-'[2]21'!P12+'[2]21'!T12-'[2]21'!X12</f>
        <v>0</v>
      </c>
      <c r="H12" s="35">
        <f t="shared" si="3"/>
        <v>2</v>
      </c>
      <c r="I12" s="36"/>
      <c r="J12" s="36"/>
      <c r="K12" s="36"/>
      <c r="L12" s="36"/>
      <c r="M12" s="36"/>
      <c r="N12" s="36"/>
      <c r="O12" s="36"/>
      <c r="P12" s="36"/>
      <c r="Q12" s="37"/>
      <c r="R12" s="37"/>
      <c r="S12" s="37"/>
      <c r="T12" s="37"/>
      <c r="U12" s="37"/>
      <c r="V12" s="37"/>
      <c r="W12" s="37"/>
      <c r="X12" s="37"/>
      <c r="Y12" s="38">
        <f t="shared" si="0"/>
        <v>2</v>
      </c>
      <c r="Z12" s="36"/>
      <c r="AA12" s="36"/>
      <c r="AB12" s="36"/>
      <c r="AC12" s="36"/>
      <c r="AD12" s="36"/>
      <c r="AE12" s="36"/>
      <c r="AF12" s="36"/>
      <c r="AG12" s="36"/>
      <c r="AH12" s="42"/>
      <c r="AI12" s="44"/>
      <c r="AJ12" s="44"/>
      <c r="AK12" s="44"/>
      <c r="AL12" s="42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5">
        <f>Z12+AA12+AD12+AE12+AH12+AI12+AL12+AM12+AP12+AQ12+AT12+AU12</f>
        <v>0</v>
      </c>
      <c r="AY12" s="39">
        <f>AB12+AC12+AF12+AG12+AJ12+AK12+AN12+AO12+AR12+AS12+AV12+AW12</f>
        <v>0</v>
      </c>
      <c r="AZ12" s="34">
        <f t="shared" si="1"/>
        <v>2</v>
      </c>
      <c r="BA12" s="34">
        <f t="shared" si="1"/>
        <v>0</v>
      </c>
      <c r="BB12" s="34">
        <f t="shared" si="1"/>
        <v>0</v>
      </c>
      <c r="BC12" s="34">
        <f t="shared" si="1"/>
        <v>0</v>
      </c>
      <c r="BD12" s="40">
        <f>Y12-AX12-AY12</f>
        <v>2</v>
      </c>
      <c r="BE12" s="43" t="s">
        <v>32</v>
      </c>
      <c r="BF12" s="1"/>
    </row>
    <row r="13" spans="1:58" s="2" customFormat="1" ht="12.75">
      <c r="A13" s="2" t="s">
        <v>477</v>
      </c>
      <c r="B13" s="32">
        <v>5</v>
      </c>
      <c r="C13" s="33" t="s">
        <v>33</v>
      </c>
      <c r="D13" s="34">
        <f>'[2]21'!D13+'[2]21'!I13-'[2]21'!M13+'[2]21'!Q13-'[2]21'!U13</f>
        <v>3</v>
      </c>
      <c r="E13" s="34">
        <f>'[2]21'!E13+'[2]21'!J13-'[2]21'!N13+'[2]21'!R13-'[2]21'!V13</f>
        <v>0</v>
      </c>
      <c r="F13" s="34">
        <f>'[2]21'!F13+'[2]21'!K13-'[2]21'!O13+'[2]21'!S13-'[2]21'!W13</f>
        <v>1</v>
      </c>
      <c r="G13" s="34">
        <f>'[2]21'!G13+'[2]21'!L13-'[2]21'!P13+'[2]21'!T13-'[2]21'!X13</f>
        <v>0</v>
      </c>
      <c r="H13" s="35">
        <f t="shared" si="3"/>
        <v>4</v>
      </c>
      <c r="I13" s="42"/>
      <c r="J13" s="42"/>
      <c r="K13" s="42"/>
      <c r="L13" s="42"/>
      <c r="M13" s="42"/>
      <c r="N13" s="42"/>
      <c r="O13" s="42"/>
      <c r="P13" s="42"/>
      <c r="Q13" s="45"/>
      <c r="R13" s="45"/>
      <c r="S13" s="45"/>
      <c r="T13" s="45"/>
      <c r="U13" s="45"/>
      <c r="V13" s="45"/>
      <c r="W13" s="45"/>
      <c r="X13" s="45"/>
      <c r="Y13" s="38">
        <f t="shared" si="0"/>
        <v>4</v>
      </c>
      <c r="Z13" s="42"/>
      <c r="AA13" s="42"/>
      <c r="AB13" s="42"/>
      <c r="AC13" s="42"/>
      <c r="AD13" s="42"/>
      <c r="AE13" s="42"/>
      <c r="AF13" s="42"/>
      <c r="AG13" s="42"/>
      <c r="AH13" s="42"/>
      <c r="AI13" s="44"/>
      <c r="AJ13" s="44"/>
      <c r="AK13" s="44"/>
      <c r="AL13" s="42"/>
      <c r="AM13" s="42"/>
      <c r="AN13" s="42"/>
      <c r="AO13" s="42"/>
      <c r="AP13" s="36"/>
      <c r="AQ13" s="36"/>
      <c r="AR13" s="36"/>
      <c r="AS13" s="36"/>
      <c r="AT13" s="36"/>
      <c r="AU13" s="36"/>
      <c r="AV13" s="36"/>
      <c r="AW13" s="36"/>
      <c r="AX13" s="35">
        <f t="shared" si="4"/>
        <v>0</v>
      </c>
      <c r="AY13" s="39">
        <f t="shared" si="5"/>
        <v>0</v>
      </c>
      <c r="AZ13" s="34">
        <f t="shared" si="1"/>
        <v>3</v>
      </c>
      <c r="BA13" s="34">
        <f t="shared" si="1"/>
        <v>0</v>
      </c>
      <c r="BB13" s="34">
        <f t="shared" si="1"/>
        <v>1</v>
      </c>
      <c r="BC13" s="34">
        <f t="shared" si="1"/>
        <v>0</v>
      </c>
      <c r="BD13" s="40">
        <f t="shared" si="2"/>
        <v>4</v>
      </c>
      <c r="BE13" s="43" t="s">
        <v>34</v>
      </c>
      <c r="BF13" s="1"/>
    </row>
    <row r="14" spans="1:58" s="2" customFormat="1" ht="12.75">
      <c r="A14" s="2" t="s">
        <v>477</v>
      </c>
      <c r="B14" s="32">
        <v>6</v>
      </c>
      <c r="C14" s="33" t="s">
        <v>35</v>
      </c>
      <c r="D14" s="34">
        <f>'[2]21'!D14+'[2]21'!I14-'[2]21'!M14+'[2]21'!Q14-'[2]21'!U14</f>
        <v>0</v>
      </c>
      <c r="E14" s="34">
        <f>'[2]21'!E14+'[2]21'!J14-'[2]21'!N14+'[2]21'!R14-'[2]21'!V14</f>
        <v>0</v>
      </c>
      <c r="F14" s="34">
        <f>'[2]21'!F14+'[2]21'!K14-'[2]21'!O14+'[2]21'!S14-'[2]21'!W14</f>
        <v>0</v>
      </c>
      <c r="G14" s="34">
        <f>'[2]21'!G14+'[2]21'!L14-'[2]21'!P14+'[2]21'!T14-'[2]21'!X14</f>
        <v>0</v>
      </c>
      <c r="H14" s="35">
        <f t="shared" si="3"/>
        <v>0</v>
      </c>
      <c r="I14" s="42"/>
      <c r="J14" s="42"/>
      <c r="K14" s="42"/>
      <c r="L14" s="42"/>
      <c r="M14" s="42"/>
      <c r="N14" s="42"/>
      <c r="O14" s="42"/>
      <c r="P14" s="42"/>
      <c r="Q14" s="45"/>
      <c r="R14" s="45"/>
      <c r="S14" s="45"/>
      <c r="T14" s="45"/>
      <c r="U14" s="45"/>
      <c r="V14" s="45"/>
      <c r="W14" s="45"/>
      <c r="X14" s="45"/>
      <c r="Y14" s="38">
        <f t="shared" si="0"/>
        <v>0</v>
      </c>
      <c r="Z14" s="42"/>
      <c r="AA14" s="42"/>
      <c r="AB14" s="42"/>
      <c r="AC14" s="42"/>
      <c r="AD14" s="42"/>
      <c r="AE14" s="42"/>
      <c r="AF14" s="42"/>
      <c r="AG14" s="42"/>
      <c r="AH14" s="46"/>
      <c r="AI14" s="47"/>
      <c r="AJ14" s="47"/>
      <c r="AK14" s="44"/>
      <c r="AL14" s="46"/>
      <c r="AM14" s="46"/>
      <c r="AN14" s="46"/>
      <c r="AO14" s="42"/>
      <c r="AP14" s="36"/>
      <c r="AQ14" s="36"/>
      <c r="AR14" s="36"/>
      <c r="AS14" s="36"/>
      <c r="AT14" s="36"/>
      <c r="AU14" s="36"/>
      <c r="AV14" s="36"/>
      <c r="AW14" s="36"/>
      <c r="AX14" s="35">
        <f t="shared" si="4"/>
        <v>0</v>
      </c>
      <c r="AY14" s="39">
        <f t="shared" si="5"/>
        <v>0</v>
      </c>
      <c r="AZ14" s="34">
        <f t="shared" si="1"/>
        <v>0</v>
      </c>
      <c r="BA14" s="34">
        <f t="shared" si="1"/>
        <v>0</v>
      </c>
      <c r="BB14" s="34">
        <f t="shared" si="1"/>
        <v>0</v>
      </c>
      <c r="BC14" s="34">
        <f t="shared" si="1"/>
        <v>0</v>
      </c>
      <c r="BD14" s="40">
        <f t="shared" si="2"/>
        <v>0</v>
      </c>
      <c r="BE14" s="43" t="s">
        <v>36</v>
      </c>
      <c r="BF14" s="1"/>
    </row>
    <row r="15" spans="1:58" s="2" customFormat="1" ht="12.75">
      <c r="A15" s="2" t="s">
        <v>477</v>
      </c>
      <c r="B15" s="32">
        <v>7</v>
      </c>
      <c r="C15" s="33" t="s">
        <v>37</v>
      </c>
      <c r="D15" s="34">
        <f>'[2]21'!D15+'[2]21'!I15-'[2]21'!M15+'[2]21'!Q15-'[2]21'!U15</f>
        <v>14</v>
      </c>
      <c r="E15" s="34">
        <f>'[2]21'!E15+'[2]21'!J15-'[2]21'!N15+'[2]21'!R15-'[2]21'!V15</f>
        <v>0</v>
      </c>
      <c r="F15" s="34">
        <f>'[2]21'!F15+'[2]21'!K15-'[2]21'!O15+'[2]21'!S15-'[2]21'!W15</f>
        <v>0</v>
      </c>
      <c r="G15" s="34">
        <f>'[2]21'!G15+'[2]21'!L15-'[2]21'!P15+'[2]21'!T15-'[2]21'!X15</f>
        <v>0</v>
      </c>
      <c r="H15" s="35">
        <f t="shared" si="3"/>
        <v>14</v>
      </c>
      <c r="I15" s="42"/>
      <c r="J15" s="42"/>
      <c r="K15" s="42"/>
      <c r="L15" s="42"/>
      <c r="M15" s="42"/>
      <c r="N15" s="42"/>
      <c r="O15" s="42"/>
      <c r="P15" s="42"/>
      <c r="Q15" s="45"/>
      <c r="R15" s="45"/>
      <c r="S15" s="45"/>
      <c r="T15" s="45"/>
      <c r="U15" s="45"/>
      <c r="V15" s="45"/>
      <c r="W15" s="45"/>
      <c r="X15" s="45"/>
      <c r="Y15" s="38">
        <f t="shared" si="0"/>
        <v>14</v>
      </c>
      <c r="Z15" s="42"/>
      <c r="AA15" s="42"/>
      <c r="AB15" s="42"/>
      <c r="AC15" s="42"/>
      <c r="AD15" s="42"/>
      <c r="AE15" s="42"/>
      <c r="AF15" s="42"/>
      <c r="AG15" s="42"/>
      <c r="AH15" s="46"/>
      <c r="AI15" s="47"/>
      <c r="AJ15" s="47"/>
      <c r="AK15" s="44"/>
      <c r="AL15" s="46"/>
      <c r="AM15" s="46"/>
      <c r="AN15" s="46"/>
      <c r="AO15" s="42"/>
      <c r="AP15" s="36"/>
      <c r="AQ15" s="36"/>
      <c r="AR15" s="36"/>
      <c r="AS15" s="36"/>
      <c r="AT15" s="36"/>
      <c r="AU15" s="36"/>
      <c r="AV15" s="36"/>
      <c r="AW15" s="36"/>
      <c r="AX15" s="35">
        <f t="shared" si="4"/>
        <v>0</v>
      </c>
      <c r="AY15" s="39">
        <f t="shared" si="5"/>
        <v>0</v>
      </c>
      <c r="AZ15" s="34">
        <f t="shared" si="1"/>
        <v>14</v>
      </c>
      <c r="BA15" s="34">
        <f t="shared" si="1"/>
        <v>0</v>
      </c>
      <c r="BB15" s="34">
        <f t="shared" si="1"/>
        <v>0</v>
      </c>
      <c r="BC15" s="34">
        <f t="shared" si="1"/>
        <v>0</v>
      </c>
      <c r="BD15" s="40">
        <f t="shared" si="2"/>
        <v>14</v>
      </c>
      <c r="BE15" s="43" t="s">
        <v>38</v>
      </c>
      <c r="BF15" s="1"/>
    </row>
    <row r="16" spans="1:58" s="2" customFormat="1" ht="12.75">
      <c r="A16" s="2" t="s">
        <v>477</v>
      </c>
      <c r="B16" s="32">
        <v>8</v>
      </c>
      <c r="C16" s="33" t="s">
        <v>39</v>
      </c>
      <c r="D16" s="34">
        <f>'[2]21'!D16+'[2]21'!I16-'[2]21'!M16+'[2]21'!Q16-'[2]21'!U16</f>
        <v>1</v>
      </c>
      <c r="E16" s="34">
        <f>'[2]21'!E16+'[2]21'!J16-'[2]21'!N16+'[2]21'!R16-'[2]21'!V16</f>
        <v>0</v>
      </c>
      <c r="F16" s="34">
        <f>'[2]21'!F16+'[2]21'!K16-'[2]21'!O16+'[2]21'!S16-'[2]21'!W16</f>
        <v>0</v>
      </c>
      <c r="G16" s="34">
        <f>'[2]21'!G16+'[2]21'!L16-'[2]21'!P16+'[2]21'!T16-'[2]21'!X16</f>
        <v>0</v>
      </c>
      <c r="H16" s="35">
        <f t="shared" si="3"/>
        <v>1</v>
      </c>
      <c r="I16" s="42"/>
      <c r="J16" s="42"/>
      <c r="K16" s="42"/>
      <c r="L16" s="42"/>
      <c r="M16" s="42"/>
      <c r="N16" s="42"/>
      <c r="O16" s="42"/>
      <c r="P16" s="42"/>
      <c r="Q16" s="45"/>
      <c r="R16" s="45"/>
      <c r="S16" s="45"/>
      <c r="T16" s="45"/>
      <c r="U16" s="45"/>
      <c r="V16" s="45"/>
      <c r="W16" s="45"/>
      <c r="X16" s="45"/>
      <c r="Y16" s="38">
        <f t="shared" si="0"/>
        <v>1</v>
      </c>
      <c r="Z16" s="42"/>
      <c r="AA16" s="42"/>
      <c r="AB16" s="42"/>
      <c r="AC16" s="42"/>
      <c r="AD16" s="42"/>
      <c r="AE16" s="42"/>
      <c r="AF16" s="42"/>
      <c r="AG16" s="42"/>
      <c r="AH16" s="46"/>
      <c r="AI16" s="47"/>
      <c r="AJ16" s="47"/>
      <c r="AK16" s="44"/>
      <c r="AL16" s="46"/>
      <c r="AM16" s="46"/>
      <c r="AN16" s="46"/>
      <c r="AO16" s="42"/>
      <c r="AP16" s="36"/>
      <c r="AQ16" s="36"/>
      <c r="AR16" s="36"/>
      <c r="AS16" s="36"/>
      <c r="AT16" s="36"/>
      <c r="AU16" s="36"/>
      <c r="AV16" s="36"/>
      <c r="AW16" s="36"/>
      <c r="AX16" s="35">
        <f t="shared" si="4"/>
        <v>0</v>
      </c>
      <c r="AY16" s="39">
        <f t="shared" si="5"/>
        <v>0</v>
      </c>
      <c r="AZ16" s="34">
        <f t="shared" si="1"/>
        <v>1</v>
      </c>
      <c r="BA16" s="34">
        <f t="shared" si="1"/>
        <v>0</v>
      </c>
      <c r="BB16" s="34">
        <f t="shared" si="1"/>
        <v>0</v>
      </c>
      <c r="BC16" s="34">
        <f t="shared" si="1"/>
        <v>0</v>
      </c>
      <c r="BD16" s="40">
        <f t="shared" si="2"/>
        <v>1</v>
      </c>
      <c r="BE16" s="43" t="s">
        <v>40</v>
      </c>
      <c r="BF16" s="1"/>
    </row>
    <row r="17" spans="1:58" s="2" customFormat="1" ht="12.75">
      <c r="A17" s="2" t="s">
        <v>477</v>
      </c>
      <c r="B17" s="32">
        <v>9</v>
      </c>
      <c r="C17" s="33" t="s">
        <v>41</v>
      </c>
      <c r="D17" s="34">
        <f>'[2]21'!D17+'[2]21'!I17-'[2]21'!M17+'[2]21'!Q17-'[2]21'!U17</f>
        <v>0</v>
      </c>
      <c r="E17" s="34">
        <f>'[2]21'!E17+'[2]21'!J17-'[2]21'!N17+'[2]21'!R17-'[2]21'!V17</f>
        <v>0</v>
      </c>
      <c r="F17" s="34">
        <f>'[2]21'!F17+'[2]21'!K17-'[2]21'!O17+'[2]21'!S17-'[2]21'!W17</f>
        <v>0</v>
      </c>
      <c r="G17" s="34">
        <f>'[2]21'!G17+'[2]21'!L17-'[2]21'!P17+'[2]21'!T17-'[2]21'!X17</f>
        <v>0</v>
      </c>
      <c r="H17" s="35">
        <f t="shared" si="3"/>
        <v>0</v>
      </c>
      <c r="I17" s="42"/>
      <c r="J17" s="42"/>
      <c r="K17" s="42"/>
      <c r="L17" s="42"/>
      <c r="M17" s="42"/>
      <c r="N17" s="42"/>
      <c r="O17" s="42"/>
      <c r="P17" s="42"/>
      <c r="Q17" s="45"/>
      <c r="R17" s="45"/>
      <c r="S17" s="45"/>
      <c r="T17" s="45"/>
      <c r="U17" s="45"/>
      <c r="V17" s="45"/>
      <c r="W17" s="45"/>
      <c r="X17" s="45"/>
      <c r="Y17" s="38">
        <f t="shared" si="0"/>
        <v>0</v>
      </c>
      <c r="Z17" s="42"/>
      <c r="AA17" s="42"/>
      <c r="AB17" s="42"/>
      <c r="AC17" s="42"/>
      <c r="AD17" s="42"/>
      <c r="AE17" s="42"/>
      <c r="AF17" s="42"/>
      <c r="AG17" s="42"/>
      <c r="AH17" s="46"/>
      <c r="AI17" s="47"/>
      <c r="AJ17" s="47"/>
      <c r="AK17" s="44"/>
      <c r="AL17" s="46"/>
      <c r="AM17" s="46"/>
      <c r="AN17" s="46"/>
      <c r="AO17" s="42"/>
      <c r="AP17" s="36"/>
      <c r="AQ17" s="36"/>
      <c r="AR17" s="36"/>
      <c r="AS17" s="36"/>
      <c r="AT17" s="36"/>
      <c r="AU17" s="36"/>
      <c r="AV17" s="36"/>
      <c r="AW17" s="36"/>
      <c r="AX17" s="35">
        <f t="shared" si="4"/>
        <v>0</v>
      </c>
      <c r="AY17" s="39">
        <f t="shared" si="5"/>
        <v>0</v>
      </c>
      <c r="AZ17" s="34">
        <f t="shared" si="1"/>
        <v>0</v>
      </c>
      <c r="BA17" s="34">
        <f t="shared" si="1"/>
        <v>0</v>
      </c>
      <c r="BB17" s="34">
        <f t="shared" si="1"/>
        <v>0</v>
      </c>
      <c r="BC17" s="34">
        <f t="shared" si="1"/>
        <v>0</v>
      </c>
      <c r="BD17" s="40">
        <f t="shared" si="2"/>
        <v>0</v>
      </c>
      <c r="BE17" s="43"/>
      <c r="BF17" s="1"/>
    </row>
    <row r="18" spans="1:58" s="2" customFormat="1" ht="12.75">
      <c r="A18" s="2" t="s">
        <v>477</v>
      </c>
      <c r="B18" s="32">
        <v>10</v>
      </c>
      <c r="C18" s="33" t="s">
        <v>42</v>
      </c>
      <c r="D18" s="34">
        <f>'[2]21'!D18+'[2]21'!I18-'[2]21'!M18+'[2]21'!Q18-'[2]21'!U18</f>
        <v>2</v>
      </c>
      <c r="E18" s="34">
        <f>'[2]21'!E18+'[2]21'!J18-'[2]21'!N18+'[2]21'!R18-'[2]21'!V18</f>
        <v>0</v>
      </c>
      <c r="F18" s="34">
        <f>'[2]21'!F18+'[2]21'!K18-'[2]21'!O18+'[2]21'!S18-'[2]21'!W18</f>
        <v>0</v>
      </c>
      <c r="G18" s="34">
        <f>'[2]21'!G18+'[2]21'!L18-'[2]21'!P18+'[2]21'!T18-'[2]21'!X18</f>
        <v>0</v>
      </c>
      <c r="H18" s="35">
        <f t="shared" si="3"/>
        <v>2</v>
      </c>
      <c r="I18" s="42"/>
      <c r="J18" s="42"/>
      <c r="K18" s="42"/>
      <c r="L18" s="42"/>
      <c r="M18" s="42"/>
      <c r="N18" s="42"/>
      <c r="O18" s="42"/>
      <c r="P18" s="42"/>
      <c r="Q18" s="45"/>
      <c r="R18" s="45"/>
      <c r="S18" s="45"/>
      <c r="T18" s="45"/>
      <c r="U18" s="45"/>
      <c r="V18" s="45"/>
      <c r="W18" s="45"/>
      <c r="X18" s="45"/>
      <c r="Y18" s="38">
        <f t="shared" si="0"/>
        <v>2</v>
      </c>
      <c r="Z18" s="42"/>
      <c r="AA18" s="42"/>
      <c r="AB18" s="42"/>
      <c r="AC18" s="42"/>
      <c r="AD18" s="42"/>
      <c r="AE18" s="42"/>
      <c r="AF18" s="42"/>
      <c r="AG18" s="42"/>
      <c r="AH18" s="46"/>
      <c r="AI18" s="47"/>
      <c r="AJ18" s="47"/>
      <c r="AK18" s="44"/>
      <c r="AL18" s="46"/>
      <c r="AM18" s="46"/>
      <c r="AN18" s="46"/>
      <c r="AO18" s="42"/>
      <c r="AP18" s="36"/>
      <c r="AQ18" s="36"/>
      <c r="AR18" s="36"/>
      <c r="AS18" s="36"/>
      <c r="AT18" s="36"/>
      <c r="AU18" s="36"/>
      <c r="AV18" s="36"/>
      <c r="AW18" s="36"/>
      <c r="AX18" s="35">
        <f t="shared" si="4"/>
        <v>0</v>
      </c>
      <c r="AY18" s="39">
        <f t="shared" si="5"/>
        <v>0</v>
      </c>
      <c r="AZ18" s="34">
        <f t="shared" si="1"/>
        <v>2</v>
      </c>
      <c r="BA18" s="34">
        <f t="shared" si="1"/>
        <v>0</v>
      </c>
      <c r="BB18" s="34">
        <f t="shared" si="1"/>
        <v>0</v>
      </c>
      <c r="BC18" s="34">
        <f t="shared" si="1"/>
        <v>0</v>
      </c>
      <c r="BD18" s="40">
        <f t="shared" si="2"/>
        <v>2</v>
      </c>
      <c r="BE18" s="43" t="s">
        <v>43</v>
      </c>
      <c r="BF18" s="1"/>
    </row>
    <row r="19" spans="1:58" s="2" customFormat="1" ht="12.75">
      <c r="A19" s="2" t="s">
        <v>477</v>
      </c>
      <c r="B19" s="32">
        <v>11</v>
      </c>
      <c r="C19" s="33" t="s">
        <v>44</v>
      </c>
      <c r="D19" s="34">
        <f>'[2]21'!D19+'[2]21'!I19-'[2]21'!M19+'[2]21'!Q19-'[2]21'!U19</f>
        <v>0</v>
      </c>
      <c r="E19" s="34">
        <f>'[2]21'!E19+'[2]21'!J19-'[2]21'!N19+'[2]21'!R19-'[2]21'!V19</f>
        <v>2</v>
      </c>
      <c r="F19" s="34">
        <f>'[2]21'!F19+'[2]21'!K19-'[2]21'!O19+'[2]21'!S19-'[2]21'!W19</f>
        <v>0</v>
      </c>
      <c r="G19" s="34">
        <f>'[2]21'!G19+'[2]21'!L19-'[2]21'!P19+'[2]21'!T19-'[2]21'!X19</f>
        <v>0</v>
      </c>
      <c r="H19" s="35">
        <f t="shared" si="3"/>
        <v>2</v>
      </c>
      <c r="I19" s="42"/>
      <c r="J19" s="42"/>
      <c r="K19" s="42"/>
      <c r="L19" s="42"/>
      <c r="M19" s="42"/>
      <c r="N19" s="42"/>
      <c r="O19" s="42">
        <v>1</v>
      </c>
      <c r="P19" s="42"/>
      <c r="Q19" s="45"/>
      <c r="R19" s="45"/>
      <c r="S19" s="45"/>
      <c r="T19" s="45"/>
      <c r="U19" s="45"/>
      <c r="V19" s="45"/>
      <c r="W19" s="45"/>
      <c r="X19" s="45"/>
      <c r="Y19" s="38">
        <f t="shared" si="0"/>
        <v>1</v>
      </c>
      <c r="Z19" s="42"/>
      <c r="AA19" s="42"/>
      <c r="AB19" s="42"/>
      <c r="AC19" s="42"/>
      <c r="AD19" s="42"/>
      <c r="AE19" s="42"/>
      <c r="AF19" s="42"/>
      <c r="AG19" s="42"/>
      <c r="AH19" s="46"/>
      <c r="AI19" s="47"/>
      <c r="AJ19" s="47"/>
      <c r="AK19" s="44"/>
      <c r="AL19" s="46"/>
      <c r="AM19" s="46"/>
      <c r="AN19" s="46"/>
      <c r="AO19" s="42"/>
      <c r="AP19" s="36"/>
      <c r="AQ19" s="36"/>
      <c r="AR19" s="36"/>
      <c r="AS19" s="36"/>
      <c r="AT19" s="36"/>
      <c r="AU19" s="36"/>
      <c r="AV19" s="36"/>
      <c r="AW19" s="36"/>
      <c r="AX19" s="35">
        <f t="shared" si="4"/>
        <v>0</v>
      </c>
      <c r="AY19" s="39">
        <f t="shared" si="5"/>
        <v>0</v>
      </c>
      <c r="AZ19" s="34">
        <f t="shared" si="1"/>
        <v>0</v>
      </c>
      <c r="BA19" s="34">
        <f t="shared" si="1"/>
        <v>2</v>
      </c>
      <c r="BB19" s="34">
        <f t="shared" si="1"/>
        <v>-1</v>
      </c>
      <c r="BC19" s="34">
        <f t="shared" si="1"/>
        <v>0</v>
      </c>
      <c r="BD19" s="40">
        <f t="shared" si="2"/>
        <v>1</v>
      </c>
      <c r="BE19" s="43" t="s">
        <v>45</v>
      </c>
      <c r="BF19" s="1"/>
    </row>
    <row r="20" spans="1:58" s="2" customFormat="1" ht="12.75">
      <c r="A20" s="2" t="s">
        <v>477</v>
      </c>
      <c r="B20" s="32">
        <v>12</v>
      </c>
      <c r="C20" s="33" t="s">
        <v>46</v>
      </c>
      <c r="D20" s="34">
        <f>'[2]21'!D20+'[2]21'!I20-'[2]21'!M20+'[2]21'!Q20-'[2]21'!U20</f>
        <v>0</v>
      </c>
      <c r="E20" s="34">
        <f>'[2]21'!E20+'[2]21'!J20-'[2]21'!N20+'[2]21'!R20-'[2]21'!V20</f>
        <v>0</v>
      </c>
      <c r="F20" s="34">
        <f>'[2]21'!F20+'[2]21'!K20-'[2]21'!O20+'[2]21'!S20-'[2]21'!W20</f>
        <v>0</v>
      </c>
      <c r="G20" s="34">
        <f>'[2]21'!G20+'[2]21'!L20-'[2]21'!P20+'[2]21'!T20-'[2]21'!X20</f>
        <v>0</v>
      </c>
      <c r="H20" s="35">
        <f t="shared" si="3"/>
        <v>0</v>
      </c>
      <c r="I20" s="42"/>
      <c r="J20" s="42"/>
      <c r="K20" s="42"/>
      <c r="L20" s="42"/>
      <c r="M20" s="42"/>
      <c r="N20" s="42"/>
      <c r="O20" s="42"/>
      <c r="P20" s="42"/>
      <c r="Q20" s="45"/>
      <c r="R20" s="45"/>
      <c r="S20" s="45"/>
      <c r="T20" s="45"/>
      <c r="U20" s="45"/>
      <c r="V20" s="45"/>
      <c r="W20" s="45"/>
      <c r="X20" s="45"/>
      <c r="Y20" s="38">
        <f t="shared" si="0"/>
        <v>0</v>
      </c>
      <c r="Z20" s="42"/>
      <c r="AA20" s="42"/>
      <c r="AB20" s="42"/>
      <c r="AC20" s="42"/>
      <c r="AD20" s="42"/>
      <c r="AE20" s="42"/>
      <c r="AF20" s="42"/>
      <c r="AG20" s="42"/>
      <c r="AH20" s="46"/>
      <c r="AI20" s="47"/>
      <c r="AJ20" s="47"/>
      <c r="AK20" s="44"/>
      <c r="AL20" s="46"/>
      <c r="AM20" s="46"/>
      <c r="AN20" s="46"/>
      <c r="AO20" s="42"/>
      <c r="AP20" s="36"/>
      <c r="AQ20" s="36"/>
      <c r="AR20" s="36"/>
      <c r="AS20" s="36"/>
      <c r="AT20" s="36"/>
      <c r="AU20" s="36"/>
      <c r="AV20" s="36"/>
      <c r="AW20" s="36"/>
      <c r="AX20" s="35">
        <f t="shared" si="4"/>
        <v>0</v>
      </c>
      <c r="AY20" s="39">
        <f t="shared" si="5"/>
        <v>0</v>
      </c>
      <c r="AZ20" s="34">
        <f t="shared" si="1"/>
        <v>0</v>
      </c>
      <c r="BA20" s="34">
        <f t="shared" si="1"/>
        <v>0</v>
      </c>
      <c r="BB20" s="34">
        <f t="shared" si="1"/>
        <v>0</v>
      </c>
      <c r="BC20" s="34">
        <f t="shared" si="1"/>
        <v>0</v>
      </c>
      <c r="BD20" s="40">
        <f t="shared" si="2"/>
        <v>0</v>
      </c>
      <c r="BE20" s="43" t="s">
        <v>47</v>
      </c>
      <c r="BF20" s="1"/>
    </row>
    <row r="21" spans="1:58" s="2" customFormat="1" ht="12.75">
      <c r="B21" s="32"/>
      <c r="C21" s="33"/>
      <c r="D21" s="48"/>
      <c r="E21" s="48"/>
      <c r="F21" s="48"/>
      <c r="G21" s="48"/>
      <c r="H21" s="48"/>
      <c r="I21" s="42"/>
      <c r="J21" s="42"/>
      <c r="K21" s="42"/>
      <c r="L21" s="49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38"/>
      <c r="Z21" s="42"/>
      <c r="AA21" s="42"/>
      <c r="AB21" s="42"/>
      <c r="AC21" s="42"/>
      <c r="AD21" s="42"/>
      <c r="AE21" s="42"/>
      <c r="AF21" s="42"/>
      <c r="AG21" s="42"/>
      <c r="AH21" s="46"/>
      <c r="AI21" s="47"/>
      <c r="AJ21" s="47"/>
      <c r="AK21" s="44"/>
      <c r="AL21" s="46"/>
      <c r="AM21" s="46"/>
      <c r="AN21" s="46"/>
      <c r="AO21" s="42"/>
      <c r="AP21" s="36"/>
      <c r="AQ21" s="36"/>
      <c r="AR21" s="36"/>
      <c r="AS21" s="36"/>
      <c r="AT21" s="36"/>
      <c r="AU21" s="36"/>
      <c r="AV21" s="36"/>
      <c r="AW21" s="36"/>
      <c r="AX21" s="50">
        <f t="shared" si="4"/>
        <v>0</v>
      </c>
      <c r="AY21" s="51">
        <f t="shared" si="5"/>
        <v>0</v>
      </c>
      <c r="AZ21" s="48">
        <f t="shared" si="1"/>
        <v>0</v>
      </c>
      <c r="BA21" s="48">
        <f t="shared" si="1"/>
        <v>0</v>
      </c>
      <c r="BB21" s="48">
        <f t="shared" si="1"/>
        <v>0</v>
      </c>
      <c r="BC21" s="48">
        <f t="shared" si="1"/>
        <v>0</v>
      </c>
      <c r="BD21" s="52"/>
      <c r="BE21" s="43"/>
      <c r="BF21" s="1"/>
    </row>
    <row r="22" spans="1:58" s="2" customFormat="1" ht="12.75">
      <c r="B22" s="53" t="s">
        <v>48</v>
      </c>
      <c r="C22" s="54" t="s">
        <v>49</v>
      </c>
      <c r="D22" s="34">
        <f>'[3]11'!D22+'[3]11'!I22-'[3]11'!M22+'[3]11'!Q22-'[3]11'!U22</f>
        <v>0</v>
      </c>
      <c r="E22" s="34">
        <f>'[3]11'!E22+'[3]11'!J22-'[3]11'!N22+'[3]11'!R22-'[3]11'!V22</f>
        <v>0</v>
      </c>
      <c r="F22" s="34">
        <f>'[3]11'!F22+'[3]11'!K22-'[3]11'!O22+'[3]11'!S22-'[3]11'!W22</f>
        <v>0</v>
      </c>
      <c r="G22" s="34" t="e">
        <f>'[3]11'!G22+'[3]11'!L22-'[3]11'!P22+'[3]11'!T22-'[3]11'!X22</f>
        <v>#REF!</v>
      </c>
      <c r="H22" s="35" t="e">
        <f t="shared" ref="H22:H30" si="6">D22+E22+F22+G22</f>
        <v>#REF!</v>
      </c>
      <c r="I22" s="42"/>
      <c r="J22" s="42"/>
      <c r="K22" s="42"/>
      <c r="L22" s="42"/>
      <c r="M22" s="42"/>
      <c r="N22" s="42"/>
      <c r="O22" s="42"/>
      <c r="P22" s="42"/>
      <c r="Q22" s="45"/>
      <c r="R22" s="45"/>
      <c r="S22" s="45"/>
      <c r="T22" s="45"/>
      <c r="U22" s="45"/>
      <c r="V22" s="45"/>
      <c r="W22" s="45"/>
      <c r="X22" s="45"/>
      <c r="Y22" s="38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36"/>
      <c r="AQ22" s="36"/>
      <c r="AR22" s="36"/>
      <c r="AS22" s="36"/>
      <c r="AT22" s="36"/>
      <c r="AU22" s="36"/>
      <c r="AV22" s="36"/>
      <c r="AW22" s="36"/>
      <c r="AX22" s="35">
        <f t="shared" si="4"/>
        <v>0</v>
      </c>
      <c r="AY22" s="39">
        <f t="shared" si="5"/>
        <v>0</v>
      </c>
      <c r="AZ22" s="34">
        <f t="shared" si="1"/>
        <v>0</v>
      </c>
      <c r="BA22" s="34">
        <f t="shared" si="1"/>
        <v>0</v>
      </c>
      <c r="BB22" s="34">
        <f t="shared" si="1"/>
        <v>0</v>
      </c>
      <c r="BC22" s="34" t="e">
        <f t="shared" si="1"/>
        <v>#REF!</v>
      </c>
      <c r="BD22" s="40">
        <f t="shared" si="2"/>
        <v>0</v>
      </c>
      <c r="BE22" s="43"/>
      <c r="BF22" s="1"/>
    </row>
    <row r="23" spans="1:58" s="2" customFormat="1" ht="12.75">
      <c r="A23" s="2" t="s">
        <v>477</v>
      </c>
      <c r="B23" s="32">
        <v>1</v>
      </c>
      <c r="C23" s="33" t="s">
        <v>50</v>
      </c>
      <c r="D23" s="34">
        <f>'[2]21'!D23+'[2]21'!I23-'[2]21'!M23+'[2]21'!Q23-'[2]21'!U23</f>
        <v>3</v>
      </c>
      <c r="E23" s="34">
        <f>'[2]21'!E23+'[2]21'!J23-'[2]21'!N23+'[2]21'!R23-'[2]21'!V23</f>
        <v>1</v>
      </c>
      <c r="F23" s="34">
        <f>'[2]21'!F23+'[2]21'!K23-'[2]21'!O23+'[2]21'!S23-'[2]21'!W23</f>
        <v>2</v>
      </c>
      <c r="G23" s="34">
        <f>'[2]21'!G23+'[2]21'!L23-'[2]21'!P23+'[2]21'!T23-'[2]21'!X23</f>
        <v>0</v>
      </c>
      <c r="H23" s="35">
        <f t="shared" si="6"/>
        <v>6</v>
      </c>
      <c r="I23" s="42"/>
      <c r="J23" s="42"/>
      <c r="K23" s="42"/>
      <c r="L23" s="42"/>
      <c r="M23" s="42"/>
      <c r="N23" s="42"/>
      <c r="O23" s="42"/>
      <c r="P23" s="42"/>
      <c r="Q23" s="45"/>
      <c r="R23" s="45"/>
      <c r="S23" s="45"/>
      <c r="T23" s="45"/>
      <c r="U23" s="45"/>
      <c r="V23" s="45"/>
      <c r="W23" s="45"/>
      <c r="X23" s="45"/>
      <c r="Y23" s="38">
        <f t="shared" si="0"/>
        <v>6</v>
      </c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36"/>
      <c r="AQ23" s="36"/>
      <c r="AR23" s="36"/>
      <c r="AS23" s="36"/>
      <c r="AT23" s="36"/>
      <c r="AU23" s="36"/>
      <c r="AV23" s="36"/>
      <c r="AW23" s="36"/>
      <c r="AX23" s="35">
        <f t="shared" si="4"/>
        <v>0</v>
      </c>
      <c r="AY23" s="39">
        <f t="shared" si="5"/>
        <v>0</v>
      </c>
      <c r="AZ23" s="34">
        <f t="shared" si="1"/>
        <v>3</v>
      </c>
      <c r="BA23" s="34">
        <f t="shared" si="1"/>
        <v>1</v>
      </c>
      <c r="BB23" s="34">
        <f t="shared" si="1"/>
        <v>2</v>
      </c>
      <c r="BC23" s="34">
        <f t="shared" si="1"/>
        <v>0</v>
      </c>
      <c r="BD23" s="40">
        <f t="shared" si="2"/>
        <v>6</v>
      </c>
      <c r="BE23" s="55"/>
      <c r="BF23" s="1" t="s">
        <v>51</v>
      </c>
    </row>
    <row r="24" spans="1:58" s="2" customFormat="1" ht="12.75">
      <c r="A24" s="2" t="s">
        <v>477</v>
      </c>
      <c r="B24" s="32">
        <v>2</v>
      </c>
      <c r="C24" s="33" t="s">
        <v>52</v>
      </c>
      <c r="D24" s="34">
        <f>'[2]21'!D24+'[2]21'!I24-'[2]21'!M24+'[2]21'!Q24-'[2]21'!U24</f>
        <v>0</v>
      </c>
      <c r="E24" s="34">
        <f>'[2]21'!E24+'[2]21'!J24-'[2]21'!N24+'[2]21'!R24-'[2]21'!V24</f>
        <v>20</v>
      </c>
      <c r="F24" s="34">
        <f>'[2]21'!F24+'[2]21'!K24-'[2]21'!O24+'[2]21'!S24-'[2]21'!W24</f>
        <v>11</v>
      </c>
      <c r="G24" s="34">
        <f>'[2]21'!G24+'[2]21'!L24-'[2]21'!P24+'[2]21'!T24-'[2]21'!X24</f>
        <v>0</v>
      </c>
      <c r="H24" s="35">
        <f t="shared" si="6"/>
        <v>31</v>
      </c>
      <c r="I24" s="42"/>
      <c r="J24" s="42"/>
      <c r="K24" s="42"/>
      <c r="L24" s="42"/>
      <c r="M24" s="42"/>
      <c r="N24" s="42"/>
      <c r="O24" s="42"/>
      <c r="P24" s="42"/>
      <c r="Q24" s="45"/>
      <c r="R24" s="45"/>
      <c r="S24" s="45"/>
      <c r="T24" s="45"/>
      <c r="U24" s="45"/>
      <c r="V24" s="45"/>
      <c r="W24" s="45"/>
      <c r="X24" s="45"/>
      <c r="Y24" s="38">
        <f t="shared" si="0"/>
        <v>31</v>
      </c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36"/>
      <c r="AQ24" s="36"/>
      <c r="AR24" s="36"/>
      <c r="AS24" s="36"/>
      <c r="AT24" s="36"/>
      <c r="AU24" s="36"/>
      <c r="AV24" s="36"/>
      <c r="AW24" s="36"/>
      <c r="AX24" s="35">
        <f t="shared" si="4"/>
        <v>0</v>
      </c>
      <c r="AY24" s="39">
        <f t="shared" si="5"/>
        <v>0</v>
      </c>
      <c r="AZ24" s="34">
        <f t="shared" si="1"/>
        <v>0</v>
      </c>
      <c r="BA24" s="34">
        <f t="shared" si="1"/>
        <v>20</v>
      </c>
      <c r="BB24" s="34">
        <f t="shared" si="1"/>
        <v>11</v>
      </c>
      <c r="BC24" s="34">
        <f t="shared" si="1"/>
        <v>0</v>
      </c>
      <c r="BD24" s="40">
        <f t="shared" si="2"/>
        <v>31</v>
      </c>
      <c r="BE24" s="55"/>
      <c r="BF24" s="1" t="s">
        <v>53</v>
      </c>
    </row>
    <row r="25" spans="1:58" s="2" customFormat="1" ht="12.75">
      <c r="A25" s="2" t="s">
        <v>477</v>
      </c>
      <c r="B25" s="32">
        <v>3</v>
      </c>
      <c r="C25" s="33" t="s">
        <v>54</v>
      </c>
      <c r="D25" s="34">
        <f>'[2]21'!D25+'[2]21'!I25-'[2]21'!M25+'[2]21'!Q25-'[2]21'!U25</f>
        <v>5</v>
      </c>
      <c r="E25" s="34">
        <f>'[2]21'!E25+'[2]21'!J25-'[2]21'!N25+'[2]21'!R25-'[2]21'!V25</f>
        <v>0</v>
      </c>
      <c r="F25" s="34">
        <f>'[2]21'!F25+'[2]21'!K25-'[2]21'!O25+'[2]21'!S25-'[2]21'!W25</f>
        <v>4</v>
      </c>
      <c r="G25" s="34">
        <f>'[2]21'!G25+'[2]21'!L25-'[2]21'!P25+'[2]21'!T25-'[2]21'!X25</f>
        <v>0</v>
      </c>
      <c r="H25" s="35">
        <f t="shared" si="6"/>
        <v>9</v>
      </c>
      <c r="I25" s="42"/>
      <c r="J25" s="42"/>
      <c r="K25" s="42"/>
      <c r="L25" s="42"/>
      <c r="M25" s="42"/>
      <c r="N25" s="42"/>
      <c r="O25" s="42"/>
      <c r="P25" s="42"/>
      <c r="Q25" s="45"/>
      <c r="R25" s="45"/>
      <c r="S25" s="45"/>
      <c r="T25" s="45"/>
      <c r="U25" s="45"/>
      <c r="V25" s="45"/>
      <c r="W25" s="45"/>
      <c r="X25" s="45"/>
      <c r="Y25" s="38">
        <f t="shared" si="0"/>
        <v>9</v>
      </c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>
        <v>1</v>
      </c>
      <c r="AL25" s="42"/>
      <c r="AM25" s="42"/>
      <c r="AN25" s="42"/>
      <c r="AO25" s="42"/>
      <c r="AP25" s="36"/>
      <c r="AQ25" s="36"/>
      <c r="AR25" s="36"/>
      <c r="AS25" s="36"/>
      <c r="AT25" s="36"/>
      <c r="AU25" s="36">
        <v>1</v>
      </c>
      <c r="AV25" s="36"/>
      <c r="AW25" s="36"/>
      <c r="AX25" s="35">
        <f t="shared" si="4"/>
        <v>1</v>
      </c>
      <c r="AY25" s="39">
        <f t="shared" si="5"/>
        <v>1</v>
      </c>
      <c r="AZ25" s="34">
        <f t="shared" si="1"/>
        <v>5</v>
      </c>
      <c r="BA25" s="34">
        <f t="shared" si="1"/>
        <v>-1</v>
      </c>
      <c r="BB25" s="34">
        <f t="shared" si="1"/>
        <v>4</v>
      </c>
      <c r="BC25" s="34">
        <f t="shared" si="1"/>
        <v>-1</v>
      </c>
      <c r="BD25" s="40">
        <f t="shared" si="2"/>
        <v>7</v>
      </c>
      <c r="BE25" s="55" t="s">
        <v>597</v>
      </c>
      <c r="BF25" s="1" t="s">
        <v>55</v>
      </c>
    </row>
    <row r="26" spans="1:58" s="2" customFormat="1" ht="12.75">
      <c r="A26" s="2" t="s">
        <v>477</v>
      </c>
      <c r="B26" s="32">
        <v>4</v>
      </c>
      <c r="C26" s="33" t="s">
        <v>56</v>
      </c>
      <c r="D26" s="34">
        <f>'[2]21'!D26+'[2]21'!I26-'[2]21'!M26+'[2]21'!Q26-'[2]21'!U26</f>
        <v>4</v>
      </c>
      <c r="E26" s="34">
        <f>'[2]21'!E26+'[2]21'!J26-'[2]21'!N26+'[2]21'!R26-'[2]21'!V26</f>
        <v>1</v>
      </c>
      <c r="F26" s="34">
        <f>'[2]21'!F26+'[2]21'!K26-'[2]21'!O26+'[2]21'!S26-'[2]21'!W26</f>
        <v>2</v>
      </c>
      <c r="G26" s="34">
        <f>'[2]21'!G26+'[2]21'!L26-'[2]21'!P26+'[2]21'!T26-'[2]21'!X26</f>
        <v>0</v>
      </c>
      <c r="H26" s="35">
        <f t="shared" si="6"/>
        <v>7</v>
      </c>
      <c r="I26" s="42"/>
      <c r="J26" s="42"/>
      <c r="K26" s="42">
        <v>1</v>
      </c>
      <c r="L26" s="42"/>
      <c r="M26" s="42"/>
      <c r="N26" s="42"/>
      <c r="O26" s="42"/>
      <c r="P26" s="42"/>
      <c r="Q26" s="45"/>
      <c r="R26" s="45"/>
      <c r="S26" s="45"/>
      <c r="T26" s="45"/>
      <c r="U26" s="45"/>
      <c r="V26" s="45"/>
      <c r="W26" s="45"/>
      <c r="X26" s="45"/>
      <c r="Y26" s="38">
        <f t="shared" si="0"/>
        <v>8</v>
      </c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36"/>
      <c r="AQ26" s="36"/>
      <c r="AR26" s="36"/>
      <c r="AS26" s="36"/>
      <c r="AT26" s="36"/>
      <c r="AU26" s="36"/>
      <c r="AV26" s="36"/>
      <c r="AW26" s="36"/>
      <c r="AX26" s="35">
        <f t="shared" si="4"/>
        <v>0</v>
      </c>
      <c r="AY26" s="39">
        <f t="shared" si="5"/>
        <v>0</v>
      </c>
      <c r="AZ26" s="34">
        <f t="shared" ref="AZ26:BC29" si="7">D26+I26-M26+Q26-U26-Z26-AD26-AH26-AL26-AP26-AT26</f>
        <v>4</v>
      </c>
      <c r="BA26" s="34">
        <f t="shared" si="7"/>
        <v>1</v>
      </c>
      <c r="BB26" s="34">
        <f t="shared" si="7"/>
        <v>3</v>
      </c>
      <c r="BC26" s="34">
        <f t="shared" si="7"/>
        <v>0</v>
      </c>
      <c r="BD26" s="40">
        <f t="shared" si="2"/>
        <v>8</v>
      </c>
      <c r="BE26" s="55"/>
      <c r="BF26" s="1" t="s">
        <v>57</v>
      </c>
    </row>
    <row r="27" spans="1:58" s="2" customFormat="1" ht="12.75">
      <c r="A27" s="2" t="s">
        <v>477</v>
      </c>
      <c r="B27" s="32">
        <v>5</v>
      </c>
      <c r="C27" s="33" t="s">
        <v>58</v>
      </c>
      <c r="D27" s="34">
        <f>'[2]21'!D27+'[2]21'!I27-'[2]21'!M27+'[2]21'!Q27-'[2]21'!U27</f>
        <v>1</v>
      </c>
      <c r="E27" s="34">
        <f>'[2]21'!E27+'[2]21'!J27-'[2]21'!N27+'[2]21'!R27-'[2]21'!V27</f>
        <v>0</v>
      </c>
      <c r="F27" s="34">
        <f>'[2]21'!F27+'[2]21'!K27-'[2]21'!O27+'[2]21'!S27-'[2]21'!W27</f>
        <v>1</v>
      </c>
      <c r="G27" s="34">
        <f>'[2]21'!G27+'[2]21'!L27-'[2]21'!P27+'[2]21'!T27-'[2]21'!X27</f>
        <v>0</v>
      </c>
      <c r="H27" s="35">
        <f t="shared" si="6"/>
        <v>2</v>
      </c>
      <c r="I27" s="42"/>
      <c r="J27" s="42"/>
      <c r="K27" s="42"/>
      <c r="L27" s="42"/>
      <c r="M27" s="42"/>
      <c r="N27" s="42"/>
      <c r="O27" s="42"/>
      <c r="P27" s="42"/>
      <c r="Q27" s="45"/>
      <c r="R27" s="45"/>
      <c r="S27" s="45"/>
      <c r="T27" s="45"/>
      <c r="U27" s="45"/>
      <c r="V27" s="45"/>
      <c r="W27" s="45"/>
      <c r="X27" s="45"/>
      <c r="Y27" s="38">
        <f t="shared" si="0"/>
        <v>2</v>
      </c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36"/>
      <c r="AQ27" s="36"/>
      <c r="AR27" s="36"/>
      <c r="AS27" s="36"/>
      <c r="AT27" s="36"/>
      <c r="AU27" s="36"/>
      <c r="AV27" s="36"/>
      <c r="AW27" s="36"/>
      <c r="AX27" s="35">
        <f t="shared" si="4"/>
        <v>0</v>
      </c>
      <c r="AY27" s="39">
        <f t="shared" si="5"/>
        <v>0</v>
      </c>
      <c r="AZ27" s="34">
        <f t="shared" si="7"/>
        <v>1</v>
      </c>
      <c r="BA27" s="34">
        <f t="shared" si="7"/>
        <v>0</v>
      </c>
      <c r="BB27" s="34">
        <f t="shared" si="7"/>
        <v>1</v>
      </c>
      <c r="BC27" s="34">
        <f t="shared" si="7"/>
        <v>0</v>
      </c>
      <c r="BD27" s="20">
        <f t="shared" si="2"/>
        <v>2</v>
      </c>
      <c r="BE27" s="56"/>
      <c r="BF27" s="1" t="s">
        <v>58</v>
      </c>
    </row>
    <row r="28" spans="1:58" s="2" customFormat="1" ht="12.75">
      <c r="A28" s="2" t="s">
        <v>477</v>
      </c>
      <c r="B28" s="32">
        <v>6</v>
      </c>
      <c r="C28" s="33" t="s">
        <v>59</v>
      </c>
      <c r="D28" s="34">
        <f>'[2]21'!D28+'[2]21'!I28-'[2]21'!M28+'[2]21'!Q28-'[2]21'!U28</f>
        <v>0</v>
      </c>
      <c r="E28" s="34">
        <f>'[2]21'!E28+'[2]21'!J28-'[2]21'!N28+'[2]21'!R28-'[2]21'!V28</f>
        <v>4</v>
      </c>
      <c r="F28" s="34">
        <f>'[2]21'!F28+'[2]21'!K28-'[2]21'!O28+'[2]21'!S28-'[2]21'!W28</f>
        <v>0</v>
      </c>
      <c r="G28" s="34">
        <f>'[2]21'!G28+'[2]21'!L28-'[2]21'!P28+'[2]21'!T28-'[2]21'!X28</f>
        <v>0</v>
      </c>
      <c r="H28" s="35">
        <f t="shared" si="6"/>
        <v>4</v>
      </c>
      <c r="I28" s="42"/>
      <c r="J28" s="42"/>
      <c r="K28" s="42"/>
      <c r="L28" s="42"/>
      <c r="M28" s="42"/>
      <c r="N28" s="42"/>
      <c r="O28" s="42"/>
      <c r="P28" s="42"/>
      <c r="Q28" s="45"/>
      <c r="R28" s="45"/>
      <c r="S28" s="45"/>
      <c r="T28" s="45"/>
      <c r="U28" s="45"/>
      <c r="V28" s="45"/>
      <c r="W28" s="45"/>
      <c r="X28" s="45"/>
      <c r="Y28" s="38">
        <f t="shared" si="0"/>
        <v>4</v>
      </c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36"/>
      <c r="AQ28" s="36"/>
      <c r="AR28" s="36"/>
      <c r="AS28" s="36"/>
      <c r="AT28" s="36"/>
      <c r="AU28" s="36"/>
      <c r="AV28" s="36"/>
      <c r="AW28" s="36"/>
      <c r="AX28" s="35">
        <f t="shared" si="4"/>
        <v>0</v>
      </c>
      <c r="AY28" s="39">
        <f t="shared" si="5"/>
        <v>0</v>
      </c>
      <c r="AZ28" s="34">
        <f t="shared" si="7"/>
        <v>0</v>
      </c>
      <c r="BA28" s="34">
        <f t="shared" si="7"/>
        <v>4</v>
      </c>
      <c r="BB28" s="34">
        <f t="shared" si="7"/>
        <v>0</v>
      </c>
      <c r="BC28" s="34">
        <f t="shared" si="7"/>
        <v>0</v>
      </c>
      <c r="BD28" s="40">
        <f t="shared" si="2"/>
        <v>4</v>
      </c>
      <c r="BE28" s="43"/>
      <c r="BF28" s="1"/>
    </row>
    <row r="29" spans="1:58" s="2" customFormat="1" ht="12.75">
      <c r="A29" s="2" t="s">
        <v>477</v>
      </c>
      <c r="B29" s="32">
        <v>7</v>
      </c>
      <c r="C29" s="33" t="s">
        <v>60</v>
      </c>
      <c r="D29" s="34">
        <f>'[2]21'!D29+'[2]21'!I29-'[2]21'!M29+'[2]21'!Q29-'[2]21'!U29</f>
        <v>1</v>
      </c>
      <c r="E29" s="34">
        <f>'[2]21'!E29+'[2]21'!J29-'[2]21'!N29+'[2]21'!R29-'[2]21'!V29</f>
        <v>0</v>
      </c>
      <c r="F29" s="34">
        <f>'[2]21'!F29+'[2]21'!K29-'[2]21'!O29+'[2]21'!S29-'[2]21'!W29</f>
        <v>0</v>
      </c>
      <c r="G29" s="34">
        <f>'[2]21'!G29+'[2]21'!L29-'[2]21'!P29+'[2]21'!T29-'[2]21'!X29</f>
        <v>0</v>
      </c>
      <c r="H29" s="35">
        <f t="shared" si="6"/>
        <v>1</v>
      </c>
      <c r="I29" s="42"/>
      <c r="J29" s="42"/>
      <c r="K29" s="42"/>
      <c r="L29" s="42"/>
      <c r="M29" s="42"/>
      <c r="N29" s="42"/>
      <c r="O29" s="42"/>
      <c r="P29" s="42"/>
      <c r="Q29" s="45"/>
      <c r="R29" s="45"/>
      <c r="S29" s="45"/>
      <c r="T29" s="45"/>
      <c r="U29" s="45"/>
      <c r="V29" s="45"/>
      <c r="W29" s="45"/>
      <c r="X29" s="45"/>
      <c r="Y29" s="38">
        <f t="shared" si="0"/>
        <v>1</v>
      </c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36"/>
      <c r="AQ29" s="36"/>
      <c r="AR29" s="36"/>
      <c r="AS29" s="36"/>
      <c r="AT29" s="36"/>
      <c r="AU29" s="36"/>
      <c r="AV29" s="36"/>
      <c r="AW29" s="36"/>
      <c r="AX29" s="35">
        <f t="shared" si="4"/>
        <v>0</v>
      </c>
      <c r="AY29" s="39">
        <f t="shared" si="5"/>
        <v>0</v>
      </c>
      <c r="AZ29" s="34">
        <f t="shared" si="7"/>
        <v>1</v>
      </c>
      <c r="BA29" s="34">
        <f t="shared" si="7"/>
        <v>0</v>
      </c>
      <c r="BB29" s="34">
        <f t="shared" si="7"/>
        <v>0</v>
      </c>
      <c r="BC29" s="34">
        <f t="shared" si="7"/>
        <v>0</v>
      </c>
      <c r="BD29" s="40">
        <f t="shared" si="2"/>
        <v>1</v>
      </c>
      <c r="BE29" s="55"/>
      <c r="BF29" s="1" t="s">
        <v>61</v>
      </c>
    </row>
    <row r="30" spans="1:58" s="2" customFormat="1" ht="12.75">
      <c r="B30" s="32"/>
      <c r="C30" s="33"/>
      <c r="D30" s="57">
        <f>'[4]30'!D31+'[4]30'!I31-'[4]30'!M31+'[4]30'!Q31-'[4]30'!U31</f>
        <v>0</v>
      </c>
      <c r="E30" s="57">
        <f>'[4]30'!E31+'[4]30'!J31-'[4]30'!N31+'[4]30'!R31-'[4]30'!V31</f>
        <v>0</v>
      </c>
      <c r="F30" s="57">
        <f>'[4]30'!F31+'[4]30'!K31-'[4]30'!O31+'[4]30'!S31-'[4]30'!W31</f>
        <v>0</v>
      </c>
      <c r="G30" s="57" t="e">
        <f>'[4]30'!G31+'[4]30'!L31-'[4]30'!P31+'[4]30'!T31-'[4]30'!X31</f>
        <v>#REF!</v>
      </c>
      <c r="H30" s="58" t="e">
        <f t="shared" si="6"/>
        <v>#REF!</v>
      </c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38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59"/>
      <c r="AZ30" s="44"/>
      <c r="BA30" s="44"/>
      <c r="BB30" s="44"/>
      <c r="BC30" s="44"/>
      <c r="BD30" s="52"/>
      <c r="BE30" s="60"/>
      <c r="BF30" s="1"/>
    </row>
    <row r="31" spans="1:58" s="2" customFormat="1" ht="13.5" thickBot="1">
      <c r="B31" s="32"/>
      <c r="C31" s="33"/>
      <c r="D31" s="61"/>
      <c r="E31" s="61"/>
      <c r="F31" s="61"/>
      <c r="G31" s="61"/>
      <c r="H31" s="62"/>
      <c r="I31" s="44"/>
      <c r="J31" s="44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38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44"/>
      <c r="AY31" s="59"/>
      <c r="AZ31" s="63"/>
      <c r="BA31" s="63"/>
      <c r="BB31" s="63"/>
      <c r="BC31" s="63"/>
      <c r="BD31" s="199"/>
      <c r="BE31" s="64"/>
      <c r="BF31" s="1"/>
    </row>
    <row r="32" spans="1:58" s="2" customFormat="1" ht="13.5" thickBot="1">
      <c r="B32" s="65"/>
      <c r="C32" s="66" t="s">
        <v>62</v>
      </c>
      <c r="D32" s="34">
        <f>SUM(D10:D31)</f>
        <v>36</v>
      </c>
      <c r="E32" s="34">
        <f>SUM(E10:E31)</f>
        <v>28</v>
      </c>
      <c r="F32" s="34">
        <f>SUM(F10:F31)</f>
        <v>21</v>
      </c>
      <c r="G32" s="34" t="e">
        <f>SUM(G10:G31)</f>
        <v>#REF!</v>
      </c>
      <c r="H32" s="34" t="e">
        <f t="shared" ref="H32:Y32" si="8">SUM(H10:H30)</f>
        <v>#REF!</v>
      </c>
      <c r="I32" s="67">
        <f t="shared" si="8"/>
        <v>0</v>
      </c>
      <c r="J32" s="67">
        <f t="shared" si="8"/>
        <v>0</v>
      </c>
      <c r="K32" s="67">
        <f t="shared" si="8"/>
        <v>1</v>
      </c>
      <c r="L32" s="67">
        <f t="shared" si="8"/>
        <v>0</v>
      </c>
      <c r="M32" s="67">
        <f t="shared" si="8"/>
        <v>0</v>
      </c>
      <c r="N32" s="67">
        <f t="shared" si="8"/>
        <v>0</v>
      </c>
      <c r="O32" s="67">
        <f t="shared" si="8"/>
        <v>1</v>
      </c>
      <c r="P32" s="67">
        <f t="shared" si="8"/>
        <v>0</v>
      </c>
      <c r="Q32" s="67">
        <f t="shared" si="8"/>
        <v>0</v>
      </c>
      <c r="R32" s="67">
        <f t="shared" si="8"/>
        <v>0</v>
      </c>
      <c r="S32" s="67">
        <f t="shared" si="8"/>
        <v>0</v>
      </c>
      <c r="T32" s="67">
        <f t="shared" si="8"/>
        <v>0</v>
      </c>
      <c r="U32" s="67">
        <f t="shared" si="8"/>
        <v>0</v>
      </c>
      <c r="V32" s="67">
        <f t="shared" si="8"/>
        <v>0</v>
      </c>
      <c r="W32" s="67">
        <f t="shared" si="8"/>
        <v>0</v>
      </c>
      <c r="X32" s="67">
        <f t="shared" si="8"/>
        <v>0</v>
      </c>
      <c r="Y32" s="68">
        <f t="shared" si="8"/>
        <v>85</v>
      </c>
      <c r="Z32" s="69">
        <f t="shared" ref="Z32:AW32" si="9">SUM(Z10:Z29)</f>
        <v>0</v>
      </c>
      <c r="AA32" s="69">
        <f t="shared" si="9"/>
        <v>0</v>
      </c>
      <c r="AB32" s="69">
        <f t="shared" si="9"/>
        <v>0</v>
      </c>
      <c r="AC32" s="69">
        <f t="shared" si="9"/>
        <v>0</v>
      </c>
      <c r="AD32" s="69">
        <f t="shared" si="9"/>
        <v>0</v>
      </c>
      <c r="AE32" s="69">
        <f t="shared" si="9"/>
        <v>0</v>
      </c>
      <c r="AF32" s="69">
        <f t="shared" si="9"/>
        <v>0</v>
      </c>
      <c r="AG32" s="69">
        <f t="shared" si="9"/>
        <v>0</v>
      </c>
      <c r="AH32" s="69">
        <f t="shared" si="9"/>
        <v>0</v>
      </c>
      <c r="AI32" s="69">
        <f t="shared" si="9"/>
        <v>0</v>
      </c>
      <c r="AJ32" s="69">
        <f t="shared" si="9"/>
        <v>0</v>
      </c>
      <c r="AK32" s="69">
        <f t="shared" si="9"/>
        <v>1</v>
      </c>
      <c r="AL32" s="69">
        <f t="shared" si="9"/>
        <v>0</v>
      </c>
      <c r="AM32" s="69">
        <f t="shared" si="9"/>
        <v>0</v>
      </c>
      <c r="AN32" s="69">
        <f t="shared" si="9"/>
        <v>0</v>
      </c>
      <c r="AO32" s="69">
        <f t="shared" si="9"/>
        <v>0</v>
      </c>
      <c r="AP32" s="69">
        <f t="shared" si="9"/>
        <v>0</v>
      </c>
      <c r="AQ32" s="69">
        <f t="shared" si="9"/>
        <v>0</v>
      </c>
      <c r="AR32" s="69">
        <f t="shared" si="9"/>
        <v>0</v>
      </c>
      <c r="AS32" s="69">
        <f t="shared" si="9"/>
        <v>0</v>
      </c>
      <c r="AT32" s="69">
        <f t="shared" si="9"/>
        <v>0</v>
      </c>
      <c r="AU32" s="69">
        <f t="shared" si="9"/>
        <v>1</v>
      </c>
      <c r="AV32" s="69">
        <f t="shared" si="9"/>
        <v>0</v>
      </c>
      <c r="AW32" s="69">
        <f t="shared" si="9"/>
        <v>0</v>
      </c>
      <c r="AX32" s="69">
        <f t="shared" ref="AX32:BD32" si="10">SUM(AX10:AX30)</f>
        <v>1</v>
      </c>
      <c r="AY32" s="69">
        <f t="shared" si="10"/>
        <v>1</v>
      </c>
      <c r="AZ32" s="69">
        <f t="shared" si="10"/>
        <v>36</v>
      </c>
      <c r="BA32" s="69">
        <f t="shared" si="10"/>
        <v>27</v>
      </c>
      <c r="BB32" s="69">
        <f t="shared" si="10"/>
        <v>21</v>
      </c>
      <c r="BC32" s="69" t="e">
        <f t="shared" si="10"/>
        <v>#REF!</v>
      </c>
      <c r="BD32" s="69">
        <f t="shared" si="10"/>
        <v>83</v>
      </c>
      <c r="BE32" s="70" t="str">
        <f>"Total Absence = "&amp;AX32+AY32&amp;" Persons"</f>
        <v>Total Absence = 2 Persons</v>
      </c>
      <c r="BF32" s="1" t="s">
        <v>62</v>
      </c>
    </row>
    <row r="33" spans="1:58" s="2" customFormat="1" ht="12.75">
      <c r="B33" s="71" t="s">
        <v>63</v>
      </c>
      <c r="C33" s="50" t="s">
        <v>64</v>
      </c>
      <c r="D33" s="48"/>
      <c r="E33" s="48"/>
      <c r="F33" s="48"/>
      <c r="G33" s="48"/>
      <c r="H33" s="58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8">
        <f t="shared" ref="Y33:Y166" si="11">SUM(H33+I33+J33+K33+L33)-(M33+N33+O33+P33)+(Q33+R33+S33+T33)-(U33+V33+W33+X33)</f>
        <v>0</v>
      </c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>
        <f t="shared" ref="AX33:AX104" si="12">Z33+AA33+AD33+AE33+AH33+AI33+AL33+AM33+AP33+AQ33+AT33+AU33</f>
        <v>0</v>
      </c>
      <c r="AY33" s="72">
        <f t="shared" ref="AY33:AY104" si="13">AB33+AC33+AF33+AG33+AJ33+AK33+AN33+AO33+AR33+AS33+AV33+AW33</f>
        <v>0</v>
      </c>
      <c r="AZ33" s="36"/>
      <c r="BA33" s="36"/>
      <c r="BB33" s="36"/>
      <c r="BC33" s="36"/>
      <c r="BD33" s="52"/>
      <c r="BE33" s="41"/>
      <c r="BF33" s="1"/>
    </row>
    <row r="34" spans="1:58" s="2" customFormat="1" ht="12.75">
      <c r="A34" s="2" t="s">
        <v>477</v>
      </c>
      <c r="B34" s="73">
        <v>1</v>
      </c>
      <c r="C34" s="33" t="s">
        <v>65</v>
      </c>
      <c r="D34" s="34">
        <f>'[2]21'!D34+'[2]21'!I34-'[2]21'!M34+'[2]21'!Q34-'[2]21'!U34</f>
        <v>31</v>
      </c>
      <c r="E34" s="34">
        <f>'[2]21'!E34+'[2]21'!J34-'[2]21'!N34+'[2]21'!R34-'[2]21'!V34</f>
        <v>2</v>
      </c>
      <c r="F34" s="34">
        <f>'[2]21'!F34+'[2]21'!K34-'[2]21'!O34+'[2]21'!S34-'[2]21'!W34</f>
        <v>23</v>
      </c>
      <c r="G34" s="34">
        <f>'[2]21'!G34+'[2]21'!L34-'[2]21'!P34+'[2]21'!T34-'[2]21'!X34</f>
        <v>-1</v>
      </c>
      <c r="H34" s="35">
        <f t="shared" ref="H34:H220" si="14">D34+E34+F34+G34</f>
        <v>55</v>
      </c>
      <c r="I34" s="42"/>
      <c r="J34" s="42"/>
      <c r="K34" s="42"/>
      <c r="L34" s="42"/>
      <c r="M34" s="42"/>
      <c r="N34" s="42"/>
      <c r="O34" s="42"/>
      <c r="P34" s="42"/>
      <c r="Q34" s="45"/>
      <c r="R34" s="45"/>
      <c r="S34" s="45"/>
      <c r="T34" s="45"/>
      <c r="U34" s="45"/>
      <c r="V34" s="45"/>
      <c r="W34" s="45"/>
      <c r="X34" s="45"/>
      <c r="Y34" s="38">
        <f t="shared" si="11"/>
        <v>55</v>
      </c>
      <c r="Z34" s="42">
        <v>2</v>
      </c>
      <c r="AA34" s="42">
        <v>4</v>
      </c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36"/>
      <c r="AQ34" s="36"/>
      <c r="AR34" s="36"/>
      <c r="AS34" s="36"/>
      <c r="AT34" s="36"/>
      <c r="AU34" s="36"/>
      <c r="AV34" s="36"/>
      <c r="AW34" s="36"/>
      <c r="AX34" s="35">
        <f t="shared" si="12"/>
        <v>6</v>
      </c>
      <c r="AY34" s="39">
        <f t="shared" si="13"/>
        <v>0</v>
      </c>
      <c r="AZ34" s="34">
        <f t="shared" ref="AZ34:BC51" si="15">D34+I34-M34+Q34-U34-Z34-AD34-AH34-AL34-AP34-AT34</f>
        <v>29</v>
      </c>
      <c r="BA34" s="34">
        <f t="shared" si="15"/>
        <v>-2</v>
      </c>
      <c r="BB34" s="34">
        <f t="shared" si="15"/>
        <v>23</v>
      </c>
      <c r="BC34" s="34">
        <f t="shared" si="15"/>
        <v>-1</v>
      </c>
      <c r="BD34" s="40">
        <f t="shared" ref="BD34:BD157" si="16">Y34-AX34-AY34</f>
        <v>49</v>
      </c>
      <c r="BE34" s="74"/>
      <c r="BF34" s="1" t="s">
        <v>65</v>
      </c>
    </row>
    <row r="35" spans="1:58" s="2" customFormat="1" ht="12.75">
      <c r="A35" s="2" t="s">
        <v>477</v>
      </c>
      <c r="B35" s="73">
        <v>2</v>
      </c>
      <c r="C35" s="33" t="s">
        <v>66</v>
      </c>
      <c r="D35" s="34">
        <f>'[2]21'!D35+'[2]21'!I35-'[2]21'!M35+'[2]21'!Q35-'[2]21'!U35</f>
        <v>0</v>
      </c>
      <c r="E35" s="34">
        <f>'[2]21'!E35+'[2]21'!J35-'[2]21'!N35+'[2]21'!R35-'[2]21'!V35</f>
        <v>4</v>
      </c>
      <c r="F35" s="34">
        <f>'[2]21'!F35+'[2]21'!K35-'[2]21'!O35+'[2]21'!S35-'[2]21'!W35</f>
        <v>7</v>
      </c>
      <c r="G35" s="34">
        <f>'[2]21'!G35+'[2]21'!L35-'[2]21'!P35+'[2]21'!T35-'[2]21'!X35</f>
        <v>0</v>
      </c>
      <c r="H35" s="35">
        <f t="shared" si="14"/>
        <v>11</v>
      </c>
      <c r="I35" s="42"/>
      <c r="J35" s="42"/>
      <c r="K35" s="42"/>
      <c r="L35" s="42"/>
      <c r="M35" s="42"/>
      <c r="N35" s="42"/>
      <c r="O35" s="42"/>
      <c r="P35" s="42"/>
      <c r="Q35" s="45"/>
      <c r="R35" s="45"/>
      <c r="S35" s="45"/>
      <c r="T35" s="45"/>
      <c r="U35" s="45"/>
      <c r="V35" s="45"/>
      <c r="W35" s="45"/>
      <c r="X35" s="45"/>
      <c r="Y35" s="38">
        <f t="shared" si="11"/>
        <v>11</v>
      </c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36"/>
      <c r="AQ35" s="36"/>
      <c r="AR35" s="36"/>
      <c r="AS35" s="36"/>
      <c r="AT35" s="36"/>
      <c r="AU35" s="36"/>
      <c r="AV35" s="36"/>
      <c r="AW35" s="36"/>
      <c r="AX35" s="35">
        <f t="shared" si="12"/>
        <v>0</v>
      </c>
      <c r="AY35" s="39">
        <f t="shared" si="13"/>
        <v>0</v>
      </c>
      <c r="AZ35" s="34">
        <f t="shared" si="15"/>
        <v>0</v>
      </c>
      <c r="BA35" s="34">
        <f t="shared" si="15"/>
        <v>4</v>
      </c>
      <c r="BB35" s="34">
        <f t="shared" si="15"/>
        <v>7</v>
      </c>
      <c r="BC35" s="34">
        <f t="shared" si="15"/>
        <v>0</v>
      </c>
      <c r="BD35" s="40">
        <f t="shared" si="16"/>
        <v>11</v>
      </c>
      <c r="BE35" s="75"/>
      <c r="BF35" s="76"/>
    </row>
    <row r="36" spans="1:58" s="2" customFormat="1" ht="12.75">
      <c r="A36" s="2" t="s">
        <v>477</v>
      </c>
      <c r="B36" s="73">
        <v>3</v>
      </c>
      <c r="C36" s="33" t="s">
        <v>67</v>
      </c>
      <c r="D36" s="34">
        <f>'[2]21'!D36+'[2]21'!I36-'[2]21'!M36+'[2]21'!Q36-'[2]21'!U36</f>
        <v>0</v>
      </c>
      <c r="E36" s="34">
        <f>'[2]21'!E36+'[2]21'!J36-'[2]21'!N36+'[2]21'!R36-'[2]21'!V36</f>
        <v>2</v>
      </c>
      <c r="F36" s="34">
        <f>'[2]21'!F36+'[2]21'!K36-'[2]21'!O36+'[2]21'!S36-'[2]21'!W36</f>
        <v>0</v>
      </c>
      <c r="G36" s="34">
        <f>'[2]21'!G36+'[2]21'!L36-'[2]21'!P36+'[2]21'!T36-'[2]21'!X36</f>
        <v>0</v>
      </c>
      <c r="H36" s="35">
        <f t="shared" si="14"/>
        <v>2</v>
      </c>
      <c r="I36" s="42"/>
      <c r="J36" s="42"/>
      <c r="K36" s="42"/>
      <c r="L36" s="42"/>
      <c r="M36" s="42"/>
      <c r="N36" s="42"/>
      <c r="O36" s="42"/>
      <c r="P36" s="42"/>
      <c r="Q36" s="45"/>
      <c r="R36" s="45"/>
      <c r="S36" s="45"/>
      <c r="T36" s="45"/>
      <c r="U36" s="45"/>
      <c r="V36" s="45"/>
      <c r="W36" s="45"/>
      <c r="X36" s="45"/>
      <c r="Y36" s="38">
        <f t="shared" si="11"/>
        <v>2</v>
      </c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36"/>
      <c r="AQ36" s="36"/>
      <c r="AR36" s="36"/>
      <c r="AS36" s="36"/>
      <c r="AT36" s="36"/>
      <c r="AU36" s="36"/>
      <c r="AV36" s="36"/>
      <c r="AW36" s="36"/>
      <c r="AX36" s="35">
        <f t="shared" si="12"/>
        <v>0</v>
      </c>
      <c r="AY36" s="39">
        <f t="shared" si="13"/>
        <v>0</v>
      </c>
      <c r="AZ36" s="34">
        <f t="shared" si="15"/>
        <v>0</v>
      </c>
      <c r="BA36" s="34">
        <f t="shared" si="15"/>
        <v>2</v>
      </c>
      <c r="BB36" s="34">
        <f t="shared" si="15"/>
        <v>0</v>
      </c>
      <c r="BC36" s="34">
        <f t="shared" si="15"/>
        <v>0</v>
      </c>
      <c r="BD36" s="40">
        <f t="shared" si="16"/>
        <v>2</v>
      </c>
      <c r="BE36" s="75"/>
      <c r="BF36" s="76"/>
    </row>
    <row r="37" spans="1:58" s="2" customFormat="1" ht="12.75">
      <c r="A37" s="2" t="s">
        <v>477</v>
      </c>
      <c r="B37" s="73">
        <v>4</v>
      </c>
      <c r="C37" s="33" t="s">
        <v>68</v>
      </c>
      <c r="D37" s="34">
        <f>'[2]21'!D37+'[2]21'!I37-'[2]21'!M37+'[2]21'!Q37-'[2]21'!U37</f>
        <v>1</v>
      </c>
      <c r="E37" s="34">
        <f>'[2]21'!E37+'[2]21'!J37-'[2]21'!N37+'[2]21'!R37-'[2]21'!V37</f>
        <v>0</v>
      </c>
      <c r="F37" s="34">
        <f>'[2]21'!F37+'[2]21'!K37-'[2]21'!O37+'[2]21'!S37-'[2]21'!W37</f>
        <v>0</v>
      </c>
      <c r="G37" s="34">
        <f>'[2]21'!G37+'[2]21'!L37-'[2]21'!P37+'[2]21'!T37-'[2]21'!X37</f>
        <v>0</v>
      </c>
      <c r="H37" s="35">
        <f t="shared" si="14"/>
        <v>1</v>
      </c>
      <c r="I37" s="42"/>
      <c r="J37" s="42"/>
      <c r="K37" s="42"/>
      <c r="L37" s="42"/>
      <c r="M37" s="42"/>
      <c r="N37" s="42"/>
      <c r="O37" s="42"/>
      <c r="P37" s="42"/>
      <c r="Q37" s="45"/>
      <c r="R37" s="45"/>
      <c r="S37" s="45"/>
      <c r="T37" s="45"/>
      <c r="U37" s="45"/>
      <c r="V37" s="45"/>
      <c r="W37" s="45"/>
      <c r="X37" s="45"/>
      <c r="Y37" s="38">
        <f t="shared" si="11"/>
        <v>1</v>
      </c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36"/>
      <c r="AQ37" s="36"/>
      <c r="AR37" s="36"/>
      <c r="AS37" s="36"/>
      <c r="AT37" s="36"/>
      <c r="AU37" s="36"/>
      <c r="AV37" s="36"/>
      <c r="AW37" s="36"/>
      <c r="AX37" s="35">
        <f t="shared" si="12"/>
        <v>0</v>
      </c>
      <c r="AY37" s="39">
        <f t="shared" si="13"/>
        <v>0</v>
      </c>
      <c r="AZ37" s="34">
        <f t="shared" si="15"/>
        <v>1</v>
      </c>
      <c r="BA37" s="34">
        <f t="shared" si="15"/>
        <v>0</v>
      </c>
      <c r="BB37" s="34">
        <f t="shared" si="15"/>
        <v>0</v>
      </c>
      <c r="BC37" s="34">
        <f t="shared" si="15"/>
        <v>0</v>
      </c>
      <c r="BD37" s="40">
        <f t="shared" si="16"/>
        <v>1</v>
      </c>
      <c r="BE37" s="75"/>
      <c r="BF37" s="76"/>
    </row>
    <row r="38" spans="1:58" s="2" customFormat="1" ht="12.75">
      <c r="A38" s="2" t="s">
        <v>477</v>
      </c>
      <c r="B38" s="73">
        <v>5</v>
      </c>
      <c r="C38" s="33" t="s">
        <v>69</v>
      </c>
      <c r="D38" s="34">
        <f>'[2]21'!D38+'[2]21'!I38-'[2]21'!M38+'[2]21'!Q38-'[2]21'!U38</f>
        <v>0</v>
      </c>
      <c r="E38" s="34">
        <f>'[2]21'!E38+'[2]21'!J38-'[2]21'!N38+'[2]21'!R38-'[2]21'!V38</f>
        <v>6</v>
      </c>
      <c r="F38" s="34">
        <f>'[2]21'!F38+'[2]21'!K38-'[2]21'!O38+'[2]21'!S38-'[2]21'!W38</f>
        <v>58</v>
      </c>
      <c r="G38" s="34">
        <f>'[2]21'!G38+'[2]21'!L38-'[2]21'!P38+'[2]21'!T38-'[2]21'!X38</f>
        <v>0</v>
      </c>
      <c r="H38" s="35">
        <f t="shared" si="14"/>
        <v>64</v>
      </c>
      <c r="I38" s="42"/>
      <c r="J38" s="42"/>
      <c r="K38" s="42"/>
      <c r="L38" s="42"/>
      <c r="M38" s="42"/>
      <c r="N38" s="42"/>
      <c r="O38" s="42"/>
      <c r="P38" s="42"/>
      <c r="Q38" s="45"/>
      <c r="R38" s="45"/>
      <c r="S38" s="45"/>
      <c r="T38" s="45"/>
      <c r="U38" s="45"/>
      <c r="V38" s="45"/>
      <c r="W38" s="45"/>
      <c r="X38" s="45"/>
      <c r="Y38" s="38">
        <f t="shared" si="11"/>
        <v>64</v>
      </c>
      <c r="Z38" s="42"/>
      <c r="AA38" s="42"/>
      <c r="AB38" s="42"/>
      <c r="AC38" s="42">
        <v>1</v>
      </c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36"/>
      <c r="AQ38" s="36"/>
      <c r="AR38" s="36"/>
      <c r="AS38" s="36"/>
      <c r="AT38" s="36"/>
      <c r="AU38" s="36"/>
      <c r="AV38" s="36"/>
      <c r="AW38" s="36"/>
      <c r="AX38" s="35">
        <f t="shared" si="12"/>
        <v>0</v>
      </c>
      <c r="AY38" s="39">
        <f t="shared" si="13"/>
        <v>1</v>
      </c>
      <c r="AZ38" s="34">
        <f t="shared" si="15"/>
        <v>0</v>
      </c>
      <c r="BA38" s="34">
        <f t="shared" si="15"/>
        <v>6</v>
      </c>
      <c r="BB38" s="34">
        <f t="shared" si="15"/>
        <v>58</v>
      </c>
      <c r="BC38" s="34">
        <f t="shared" si="15"/>
        <v>-1</v>
      </c>
      <c r="BD38" s="40">
        <f t="shared" si="16"/>
        <v>63</v>
      </c>
      <c r="BE38" s="77" t="s">
        <v>598</v>
      </c>
      <c r="BF38" s="1"/>
    </row>
    <row r="39" spans="1:58" s="2" customFormat="1" ht="12.75">
      <c r="A39" s="2" t="s">
        <v>477</v>
      </c>
      <c r="B39" s="73">
        <v>6</v>
      </c>
      <c r="C39" s="33" t="s">
        <v>694</v>
      </c>
      <c r="D39" s="34">
        <f>'[2]21'!D39+'[2]21'!I39-'[2]21'!M39+'[2]21'!Q39-'[2]21'!U39</f>
        <v>0</v>
      </c>
      <c r="E39" s="34">
        <f>'[2]21'!E39+'[2]21'!J39-'[2]21'!N39+'[2]21'!R39-'[2]21'!V39</f>
        <v>9</v>
      </c>
      <c r="F39" s="34">
        <f>'[2]21'!F39+'[2]21'!K39-'[2]21'!O39+'[2]21'!S39-'[2]21'!W39</f>
        <v>16</v>
      </c>
      <c r="G39" s="34">
        <f>'[2]21'!G39+'[2]21'!L39-'[2]21'!P39+'[2]21'!T39-'[2]21'!X39</f>
        <v>0</v>
      </c>
      <c r="H39" s="35">
        <f t="shared" si="14"/>
        <v>25</v>
      </c>
      <c r="I39" s="42"/>
      <c r="J39" s="42"/>
      <c r="K39" s="42"/>
      <c r="L39" s="42"/>
      <c r="M39" s="42"/>
      <c r="N39" s="42"/>
      <c r="O39" s="42"/>
      <c r="P39" s="42"/>
      <c r="Q39" s="45"/>
      <c r="R39" s="45"/>
      <c r="S39" s="45"/>
      <c r="T39" s="45"/>
      <c r="U39" s="45"/>
      <c r="V39" s="45"/>
      <c r="W39" s="45"/>
      <c r="X39" s="45"/>
      <c r="Y39" s="38">
        <f t="shared" si="11"/>
        <v>25</v>
      </c>
      <c r="Z39" s="42"/>
      <c r="AA39" s="42"/>
      <c r="AB39" s="42"/>
      <c r="AC39" s="42">
        <v>1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36"/>
      <c r="AQ39" s="36"/>
      <c r="AR39" s="36"/>
      <c r="AS39" s="36"/>
      <c r="AT39" s="36"/>
      <c r="AU39" s="36"/>
      <c r="AV39" s="36"/>
      <c r="AW39" s="36">
        <v>1</v>
      </c>
      <c r="AX39" s="35">
        <f t="shared" si="12"/>
        <v>0</v>
      </c>
      <c r="AY39" s="39">
        <f t="shared" si="13"/>
        <v>2</v>
      </c>
      <c r="AZ39" s="34">
        <f t="shared" si="15"/>
        <v>0</v>
      </c>
      <c r="BA39" s="34">
        <f t="shared" si="15"/>
        <v>9</v>
      </c>
      <c r="BB39" s="34">
        <f t="shared" si="15"/>
        <v>16</v>
      </c>
      <c r="BC39" s="34">
        <f t="shared" si="15"/>
        <v>-2</v>
      </c>
      <c r="BD39" s="40">
        <f t="shared" si="16"/>
        <v>23</v>
      </c>
      <c r="BE39" s="75" t="s">
        <v>599</v>
      </c>
      <c r="BF39" s="1"/>
    </row>
    <row r="40" spans="1:58" s="2" customFormat="1" ht="12.75">
      <c r="A40" s="2" t="s">
        <v>477</v>
      </c>
      <c r="B40" s="73">
        <v>7</v>
      </c>
      <c r="C40" s="33" t="s">
        <v>70</v>
      </c>
      <c r="D40" s="34">
        <f>'[2]21'!D40+'[2]21'!I40-'[2]21'!M40+'[2]21'!Q40-'[2]21'!U40</f>
        <v>0</v>
      </c>
      <c r="E40" s="34">
        <f>'[2]21'!E40+'[2]21'!J40-'[2]21'!N40+'[2]21'!R40-'[2]21'!V40</f>
        <v>0</v>
      </c>
      <c r="F40" s="34">
        <f>'[2]21'!F40+'[2]21'!K40-'[2]21'!O40+'[2]21'!S40-'[2]21'!W40</f>
        <v>0</v>
      </c>
      <c r="G40" s="34">
        <f>'[2]21'!G40+'[2]21'!L40-'[2]21'!P40+'[2]21'!T40-'[2]21'!X40</f>
        <v>0</v>
      </c>
      <c r="H40" s="35">
        <f t="shared" si="14"/>
        <v>0</v>
      </c>
      <c r="I40" s="42"/>
      <c r="J40" s="42"/>
      <c r="K40" s="42"/>
      <c r="L40" s="42"/>
      <c r="M40" s="42"/>
      <c r="N40" s="42"/>
      <c r="O40" s="42"/>
      <c r="P40" s="42"/>
      <c r="Q40" s="45"/>
      <c r="R40" s="45"/>
      <c r="S40" s="45"/>
      <c r="T40" s="45"/>
      <c r="U40" s="45"/>
      <c r="V40" s="45"/>
      <c r="W40" s="45"/>
      <c r="X40" s="45"/>
      <c r="Y40" s="38">
        <f t="shared" si="11"/>
        <v>0</v>
      </c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36"/>
      <c r="AQ40" s="36"/>
      <c r="AR40" s="36"/>
      <c r="AS40" s="36"/>
      <c r="AT40" s="36"/>
      <c r="AU40" s="36"/>
      <c r="AV40" s="36"/>
      <c r="AW40" s="36"/>
      <c r="AX40" s="35">
        <f t="shared" si="12"/>
        <v>0</v>
      </c>
      <c r="AY40" s="39">
        <f t="shared" si="13"/>
        <v>0</v>
      </c>
      <c r="AZ40" s="34">
        <f t="shared" si="15"/>
        <v>0</v>
      </c>
      <c r="BA40" s="34">
        <f t="shared" si="15"/>
        <v>0</v>
      </c>
      <c r="BB40" s="34">
        <f t="shared" si="15"/>
        <v>0</v>
      </c>
      <c r="BC40" s="34">
        <f t="shared" si="15"/>
        <v>0</v>
      </c>
      <c r="BD40" s="40">
        <f t="shared" si="16"/>
        <v>0</v>
      </c>
      <c r="BE40" s="77"/>
      <c r="BF40" s="1"/>
    </row>
    <row r="41" spans="1:58" s="2" customFormat="1" ht="12.75">
      <c r="A41" s="2" t="s">
        <v>477</v>
      </c>
      <c r="B41" s="73">
        <v>8</v>
      </c>
      <c r="C41" s="33" t="s">
        <v>71</v>
      </c>
      <c r="D41" s="34">
        <f>'[2]21'!D41+'[2]21'!I41-'[2]21'!M41+'[2]21'!Q41-'[2]21'!U41</f>
        <v>3</v>
      </c>
      <c r="E41" s="34">
        <f>'[2]21'!E41+'[2]21'!J41-'[2]21'!N41+'[2]21'!R41-'[2]21'!V41</f>
        <v>0</v>
      </c>
      <c r="F41" s="34">
        <f>'[2]21'!F41+'[2]21'!K41-'[2]21'!O41+'[2]21'!S41-'[2]21'!W41</f>
        <v>0</v>
      </c>
      <c r="G41" s="34">
        <f>'[2]21'!G41+'[2]21'!L41-'[2]21'!P41+'[2]21'!T41-'[2]21'!X41</f>
        <v>0</v>
      </c>
      <c r="H41" s="35">
        <f t="shared" si="14"/>
        <v>3</v>
      </c>
      <c r="I41" s="42"/>
      <c r="J41" s="42"/>
      <c r="K41" s="42"/>
      <c r="L41" s="42"/>
      <c r="M41" s="42"/>
      <c r="N41" s="42"/>
      <c r="O41" s="42"/>
      <c r="P41" s="42"/>
      <c r="Q41" s="45"/>
      <c r="R41" s="45"/>
      <c r="S41" s="45"/>
      <c r="T41" s="45"/>
      <c r="U41" s="45"/>
      <c r="V41" s="45"/>
      <c r="W41" s="45"/>
      <c r="X41" s="45"/>
      <c r="Y41" s="38">
        <f t="shared" si="11"/>
        <v>3</v>
      </c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36"/>
      <c r="AQ41" s="36"/>
      <c r="AR41" s="36"/>
      <c r="AS41" s="36"/>
      <c r="AT41" s="36"/>
      <c r="AU41" s="36"/>
      <c r="AV41" s="36"/>
      <c r="AW41" s="36"/>
      <c r="AX41" s="35">
        <f t="shared" si="12"/>
        <v>0</v>
      </c>
      <c r="AY41" s="39">
        <f t="shared" si="13"/>
        <v>0</v>
      </c>
      <c r="AZ41" s="34">
        <f t="shared" si="15"/>
        <v>3</v>
      </c>
      <c r="BA41" s="34">
        <f t="shared" si="15"/>
        <v>0</v>
      </c>
      <c r="BB41" s="34">
        <f t="shared" si="15"/>
        <v>0</v>
      </c>
      <c r="BC41" s="34">
        <f t="shared" si="15"/>
        <v>0</v>
      </c>
      <c r="BD41" s="40">
        <f t="shared" si="16"/>
        <v>3</v>
      </c>
      <c r="BE41" s="55"/>
      <c r="BF41" s="1"/>
    </row>
    <row r="42" spans="1:58" s="2" customFormat="1" ht="12.75">
      <c r="A42" s="2" t="s">
        <v>502</v>
      </c>
      <c r="B42" s="73">
        <v>9</v>
      </c>
      <c r="C42" s="78" t="s">
        <v>72</v>
      </c>
      <c r="D42" s="34">
        <f>'[2]21'!D42+'[2]21'!I42-'[2]21'!M42+'[2]21'!Q42-'[2]21'!U42</f>
        <v>2</v>
      </c>
      <c r="E42" s="34">
        <f>'[2]21'!E42+'[2]21'!J42-'[2]21'!N42+'[2]21'!R42-'[2]21'!V42</f>
        <v>39</v>
      </c>
      <c r="F42" s="34">
        <f>'[2]21'!F42+'[2]21'!K42-'[2]21'!O42+'[2]21'!S42-'[2]21'!W42</f>
        <v>101</v>
      </c>
      <c r="G42" s="34">
        <f>'[2]21'!G42+'[2]21'!L42-'[2]21'!P42+'[2]21'!T42-'[2]21'!X42</f>
        <v>1</v>
      </c>
      <c r="H42" s="35">
        <f t="shared" si="14"/>
        <v>143</v>
      </c>
      <c r="I42" s="42"/>
      <c r="J42" s="42"/>
      <c r="K42" s="42"/>
      <c r="L42" s="42"/>
      <c r="M42" s="42"/>
      <c r="N42" s="42"/>
      <c r="O42" s="42"/>
      <c r="P42" s="42"/>
      <c r="Q42" s="45"/>
      <c r="R42" s="45"/>
      <c r="S42" s="45"/>
      <c r="T42" s="45"/>
      <c r="U42" s="45"/>
      <c r="V42" s="45"/>
      <c r="W42" s="45"/>
      <c r="X42" s="45"/>
      <c r="Y42" s="38">
        <f t="shared" si="11"/>
        <v>143</v>
      </c>
      <c r="Z42" s="42"/>
      <c r="AA42" s="42"/>
      <c r="AB42" s="42"/>
      <c r="AC42" s="42">
        <v>2</v>
      </c>
      <c r="AD42" s="42"/>
      <c r="AE42" s="42"/>
      <c r="AF42" s="42"/>
      <c r="AG42" s="42">
        <v>2</v>
      </c>
      <c r="AH42" s="42"/>
      <c r="AI42" s="42"/>
      <c r="AJ42" s="42"/>
      <c r="AK42" s="42"/>
      <c r="AL42" s="42"/>
      <c r="AM42" s="42"/>
      <c r="AN42" s="42"/>
      <c r="AO42" s="42"/>
      <c r="AP42" s="36"/>
      <c r="AQ42" s="36"/>
      <c r="AR42" s="36"/>
      <c r="AS42" s="36"/>
      <c r="AT42" s="36"/>
      <c r="AU42" s="36"/>
      <c r="AV42" s="36"/>
      <c r="AW42" s="36">
        <v>4</v>
      </c>
      <c r="AX42" s="35">
        <f t="shared" si="12"/>
        <v>0</v>
      </c>
      <c r="AY42" s="39">
        <f t="shared" si="13"/>
        <v>8</v>
      </c>
      <c r="AZ42" s="34">
        <f t="shared" si="15"/>
        <v>2</v>
      </c>
      <c r="BA42" s="34">
        <f t="shared" si="15"/>
        <v>39</v>
      </c>
      <c r="BB42" s="34">
        <f t="shared" si="15"/>
        <v>101</v>
      </c>
      <c r="BC42" s="34">
        <f t="shared" si="15"/>
        <v>-7</v>
      </c>
      <c r="BD42" s="40">
        <f t="shared" si="16"/>
        <v>135</v>
      </c>
      <c r="BE42" s="74" t="s">
        <v>600</v>
      </c>
      <c r="BF42" s="1" t="s">
        <v>72</v>
      </c>
    </row>
    <row r="43" spans="1:58" s="2" customFormat="1" ht="12.75">
      <c r="A43" s="2" t="s">
        <v>502</v>
      </c>
      <c r="B43" s="73">
        <v>10</v>
      </c>
      <c r="C43" s="78" t="s">
        <v>73</v>
      </c>
      <c r="D43" s="34">
        <f>'[2]21'!D43+'[2]21'!I43-'[2]21'!M43+'[2]21'!Q43-'[2]21'!U43</f>
        <v>0</v>
      </c>
      <c r="E43" s="34">
        <f>'[2]21'!E43+'[2]21'!J43-'[2]21'!N43+'[2]21'!R43-'[2]21'!V43</f>
        <v>0</v>
      </c>
      <c r="F43" s="34">
        <f>'[2]21'!F43+'[2]21'!K43-'[2]21'!O43+'[2]21'!S43-'[2]21'!W43</f>
        <v>2</v>
      </c>
      <c r="G43" s="34">
        <f>'[2]21'!G43+'[2]21'!L43-'[2]21'!P43+'[2]21'!T43-'[2]21'!X43</f>
        <v>0</v>
      </c>
      <c r="H43" s="35">
        <f t="shared" si="14"/>
        <v>2</v>
      </c>
      <c r="I43" s="42"/>
      <c r="J43" s="42"/>
      <c r="K43" s="42"/>
      <c r="L43" s="42"/>
      <c r="M43" s="42"/>
      <c r="N43" s="42"/>
      <c r="O43" s="42"/>
      <c r="P43" s="42"/>
      <c r="Q43" s="45"/>
      <c r="R43" s="45"/>
      <c r="S43" s="45"/>
      <c r="T43" s="45"/>
      <c r="U43" s="45"/>
      <c r="V43" s="45"/>
      <c r="W43" s="45"/>
      <c r="X43" s="45"/>
      <c r="Y43" s="38">
        <f t="shared" si="11"/>
        <v>2</v>
      </c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36"/>
      <c r="AQ43" s="36"/>
      <c r="AR43" s="36"/>
      <c r="AS43" s="36"/>
      <c r="AT43" s="36"/>
      <c r="AU43" s="36"/>
      <c r="AV43" s="36"/>
      <c r="AW43" s="36"/>
      <c r="AX43" s="35">
        <f t="shared" si="12"/>
        <v>0</v>
      </c>
      <c r="AY43" s="39">
        <f t="shared" si="13"/>
        <v>0</v>
      </c>
      <c r="AZ43" s="34">
        <f t="shared" si="15"/>
        <v>0</v>
      </c>
      <c r="BA43" s="34">
        <f t="shared" si="15"/>
        <v>0</v>
      </c>
      <c r="BB43" s="34">
        <f t="shared" si="15"/>
        <v>2</v>
      </c>
      <c r="BC43" s="34">
        <f t="shared" si="15"/>
        <v>0</v>
      </c>
      <c r="BD43" s="40">
        <f t="shared" si="16"/>
        <v>2</v>
      </c>
      <c r="BE43" s="74"/>
      <c r="BF43" s="1"/>
    </row>
    <row r="44" spans="1:58" s="2" customFormat="1" ht="12.75">
      <c r="A44" s="2" t="s">
        <v>502</v>
      </c>
      <c r="B44" s="73">
        <v>11</v>
      </c>
      <c r="C44" s="78" t="s">
        <v>74</v>
      </c>
      <c r="D44" s="34">
        <f>'[2]21'!D44+'[2]21'!I44-'[2]21'!M44+'[2]21'!Q44-'[2]21'!U44</f>
        <v>0</v>
      </c>
      <c r="E44" s="34">
        <f>'[2]21'!E44+'[2]21'!J44-'[2]21'!N44+'[2]21'!R44-'[2]21'!V44</f>
        <v>0</v>
      </c>
      <c r="F44" s="34">
        <f>'[2]21'!F44+'[2]21'!K44-'[2]21'!O44+'[2]21'!S44-'[2]21'!W44</f>
        <v>0</v>
      </c>
      <c r="G44" s="34">
        <f>'[2]21'!G44+'[2]21'!L44-'[2]21'!P44+'[2]21'!T44-'[2]21'!X44</f>
        <v>0</v>
      </c>
      <c r="H44" s="35">
        <f t="shared" si="14"/>
        <v>0</v>
      </c>
      <c r="I44" s="42"/>
      <c r="J44" s="42"/>
      <c r="K44" s="42"/>
      <c r="L44" s="42"/>
      <c r="M44" s="42"/>
      <c r="N44" s="42"/>
      <c r="O44" s="42"/>
      <c r="P44" s="42"/>
      <c r="Q44" s="45"/>
      <c r="R44" s="45"/>
      <c r="S44" s="45"/>
      <c r="T44" s="45"/>
      <c r="U44" s="45"/>
      <c r="V44" s="45"/>
      <c r="W44" s="45"/>
      <c r="X44" s="45"/>
      <c r="Y44" s="38">
        <f t="shared" si="11"/>
        <v>0</v>
      </c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36"/>
      <c r="AQ44" s="36"/>
      <c r="AR44" s="36"/>
      <c r="AS44" s="36"/>
      <c r="AT44" s="36"/>
      <c r="AU44" s="36"/>
      <c r="AV44" s="36"/>
      <c r="AW44" s="36"/>
      <c r="AX44" s="35">
        <f t="shared" si="12"/>
        <v>0</v>
      </c>
      <c r="AY44" s="39">
        <f t="shared" si="13"/>
        <v>0</v>
      </c>
      <c r="AZ44" s="34">
        <f t="shared" si="15"/>
        <v>0</v>
      </c>
      <c r="BA44" s="34">
        <f t="shared" si="15"/>
        <v>0</v>
      </c>
      <c r="BB44" s="34">
        <f t="shared" si="15"/>
        <v>0</v>
      </c>
      <c r="BC44" s="34">
        <f t="shared" si="15"/>
        <v>0</v>
      </c>
      <c r="BD44" s="40">
        <f t="shared" si="16"/>
        <v>0</v>
      </c>
      <c r="BE44" s="74"/>
      <c r="BF44" s="1"/>
    </row>
    <row r="45" spans="1:58" s="2" customFormat="1" ht="12.75">
      <c r="A45" s="2" t="s">
        <v>502</v>
      </c>
      <c r="B45" s="73">
        <v>12</v>
      </c>
      <c r="C45" s="78" t="s">
        <v>75</v>
      </c>
      <c r="D45" s="34">
        <f>'[2]21'!D45+'[2]21'!I45-'[2]21'!M45+'[2]21'!Q45-'[2]21'!U45</f>
        <v>2</v>
      </c>
      <c r="E45" s="34">
        <f>'[2]21'!E45+'[2]21'!J45-'[2]21'!N45+'[2]21'!R45-'[2]21'!V45</f>
        <v>0</v>
      </c>
      <c r="F45" s="34">
        <f>'[2]21'!F45+'[2]21'!K45-'[2]21'!O45+'[2]21'!S45-'[2]21'!W45</f>
        <v>3</v>
      </c>
      <c r="G45" s="34">
        <f>'[2]21'!G45+'[2]21'!L45-'[2]21'!P45+'[2]21'!T45-'[2]21'!X45</f>
        <v>0</v>
      </c>
      <c r="H45" s="35">
        <f t="shared" si="14"/>
        <v>5</v>
      </c>
      <c r="I45" s="42"/>
      <c r="J45" s="42"/>
      <c r="K45" s="42"/>
      <c r="L45" s="42"/>
      <c r="M45" s="42"/>
      <c r="N45" s="42"/>
      <c r="O45" s="42"/>
      <c r="P45" s="42"/>
      <c r="Q45" s="45"/>
      <c r="R45" s="45"/>
      <c r="S45" s="45"/>
      <c r="T45" s="45"/>
      <c r="U45" s="45"/>
      <c r="V45" s="45"/>
      <c r="W45" s="45"/>
      <c r="X45" s="45"/>
      <c r="Y45" s="38">
        <f t="shared" si="11"/>
        <v>5</v>
      </c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36"/>
      <c r="AQ45" s="36"/>
      <c r="AR45" s="36"/>
      <c r="AS45" s="36"/>
      <c r="AT45" s="36"/>
      <c r="AU45" s="36"/>
      <c r="AV45" s="36"/>
      <c r="AW45" s="36"/>
      <c r="AX45" s="35">
        <f t="shared" si="12"/>
        <v>0</v>
      </c>
      <c r="AY45" s="39">
        <f t="shared" si="13"/>
        <v>0</v>
      </c>
      <c r="AZ45" s="34">
        <f t="shared" si="15"/>
        <v>2</v>
      </c>
      <c r="BA45" s="34">
        <f t="shared" si="15"/>
        <v>0</v>
      </c>
      <c r="BB45" s="34">
        <f t="shared" si="15"/>
        <v>3</v>
      </c>
      <c r="BC45" s="34">
        <f t="shared" si="15"/>
        <v>0</v>
      </c>
      <c r="BD45" s="40">
        <f t="shared" si="16"/>
        <v>5</v>
      </c>
      <c r="BE45" s="74"/>
      <c r="BF45" s="76"/>
    </row>
    <row r="46" spans="1:58" s="2" customFormat="1" ht="12.75">
      <c r="A46" s="2" t="s">
        <v>503</v>
      </c>
      <c r="B46" s="73">
        <v>13</v>
      </c>
      <c r="C46" s="79" t="s">
        <v>76</v>
      </c>
      <c r="D46" s="34">
        <f>'[2]21'!D46+'[2]21'!I46-'[2]21'!M46+'[2]21'!Q46-'[2]21'!U46</f>
        <v>0</v>
      </c>
      <c r="E46" s="34">
        <f>'[2]21'!E46+'[2]21'!J46-'[2]21'!N46+'[2]21'!R46-'[2]21'!V46</f>
        <v>29</v>
      </c>
      <c r="F46" s="34">
        <f>'[2]21'!F46+'[2]21'!K46-'[2]21'!O46+'[2]21'!S46-'[2]21'!W46</f>
        <v>101</v>
      </c>
      <c r="G46" s="34">
        <f>'[2]21'!G46+'[2]21'!L46-'[2]21'!P46+'[2]21'!T46-'[2]21'!X46</f>
        <v>1</v>
      </c>
      <c r="H46" s="35">
        <f t="shared" si="14"/>
        <v>131</v>
      </c>
      <c r="I46" s="42"/>
      <c r="J46" s="42"/>
      <c r="K46" s="42"/>
      <c r="L46" s="42"/>
      <c r="M46" s="42"/>
      <c r="N46" s="42"/>
      <c r="O46" s="42"/>
      <c r="P46" s="42"/>
      <c r="Q46" s="45"/>
      <c r="R46" s="45"/>
      <c r="S46" s="45"/>
      <c r="T46" s="45"/>
      <c r="U46" s="45"/>
      <c r="V46" s="45"/>
      <c r="W46" s="45"/>
      <c r="X46" s="45"/>
      <c r="Y46" s="38">
        <f t="shared" si="11"/>
        <v>131</v>
      </c>
      <c r="Z46" s="42"/>
      <c r="AA46" s="42"/>
      <c r="AB46" s="42"/>
      <c r="AC46" s="42">
        <v>7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36"/>
      <c r="AQ46" s="36"/>
      <c r="AR46" s="36"/>
      <c r="AS46" s="36"/>
      <c r="AT46" s="36"/>
      <c r="AU46" s="36"/>
      <c r="AV46" s="36"/>
      <c r="AW46" s="36">
        <v>3</v>
      </c>
      <c r="AX46" s="35">
        <f t="shared" si="12"/>
        <v>0</v>
      </c>
      <c r="AY46" s="39">
        <f t="shared" si="13"/>
        <v>10</v>
      </c>
      <c r="AZ46" s="34">
        <f t="shared" si="15"/>
        <v>0</v>
      </c>
      <c r="BA46" s="34">
        <f t="shared" si="15"/>
        <v>29</v>
      </c>
      <c r="BB46" s="34">
        <f t="shared" si="15"/>
        <v>101</v>
      </c>
      <c r="BC46" s="34">
        <f t="shared" si="15"/>
        <v>-9</v>
      </c>
      <c r="BD46" s="40">
        <f t="shared" si="16"/>
        <v>121</v>
      </c>
      <c r="BE46" s="74" t="s">
        <v>601</v>
      </c>
      <c r="BF46" s="76"/>
    </row>
    <row r="47" spans="1:58" s="2" customFormat="1" ht="12.75">
      <c r="A47" s="2" t="s">
        <v>504</v>
      </c>
      <c r="B47" s="73">
        <v>14</v>
      </c>
      <c r="C47" s="79" t="s">
        <v>77</v>
      </c>
      <c r="D47" s="34">
        <f>'[2]21'!D47+'[2]21'!I47-'[2]21'!M47+'[2]21'!Q47-'[2]21'!U47</f>
        <v>0</v>
      </c>
      <c r="E47" s="34">
        <f>'[2]21'!E47+'[2]21'!J47-'[2]21'!N47+'[2]21'!R47-'[2]21'!V47</f>
        <v>8</v>
      </c>
      <c r="F47" s="34">
        <f>'[2]21'!F47+'[2]21'!K47-'[2]21'!O47+'[2]21'!S47-'[2]21'!W47</f>
        <v>26</v>
      </c>
      <c r="G47" s="34">
        <f>'[2]21'!G47+'[2]21'!L47-'[2]21'!P47+'[2]21'!T47-'[2]21'!X47</f>
        <v>0</v>
      </c>
      <c r="H47" s="35">
        <f t="shared" si="14"/>
        <v>34</v>
      </c>
      <c r="I47" s="42"/>
      <c r="J47" s="42"/>
      <c r="K47" s="42"/>
      <c r="L47" s="42"/>
      <c r="M47" s="42"/>
      <c r="N47" s="42"/>
      <c r="O47" s="42"/>
      <c r="P47" s="42"/>
      <c r="Q47" s="45"/>
      <c r="R47" s="45"/>
      <c r="S47" s="45"/>
      <c r="T47" s="45"/>
      <c r="U47" s="45"/>
      <c r="V47" s="45"/>
      <c r="W47" s="45"/>
      <c r="X47" s="45"/>
      <c r="Y47" s="38">
        <f t="shared" si="11"/>
        <v>34</v>
      </c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36"/>
      <c r="AQ47" s="36"/>
      <c r="AR47" s="36"/>
      <c r="AS47" s="36"/>
      <c r="AT47" s="36"/>
      <c r="AU47" s="36"/>
      <c r="AV47" s="36"/>
      <c r="AW47" s="36"/>
      <c r="AX47" s="35">
        <f t="shared" si="12"/>
        <v>0</v>
      </c>
      <c r="AY47" s="39">
        <f t="shared" si="13"/>
        <v>0</v>
      </c>
      <c r="AZ47" s="34">
        <f t="shared" si="15"/>
        <v>0</v>
      </c>
      <c r="BA47" s="34">
        <f t="shared" si="15"/>
        <v>8</v>
      </c>
      <c r="BB47" s="34">
        <f t="shared" si="15"/>
        <v>26</v>
      </c>
      <c r="BC47" s="34">
        <f t="shared" si="15"/>
        <v>0</v>
      </c>
      <c r="BD47" s="40">
        <f t="shared" si="16"/>
        <v>34</v>
      </c>
      <c r="BE47" s="74"/>
      <c r="BF47" s="76"/>
    </row>
    <row r="48" spans="1:58" s="2" customFormat="1" ht="12.75">
      <c r="A48" s="2" t="s">
        <v>504</v>
      </c>
      <c r="B48" s="73">
        <v>15</v>
      </c>
      <c r="C48" s="79" t="s">
        <v>695</v>
      </c>
      <c r="D48" s="34">
        <f>'[2]21'!D48+'[2]21'!I48-'[2]21'!M48+'[2]21'!Q48-'[2]21'!U48</f>
        <v>3</v>
      </c>
      <c r="E48" s="34">
        <f>'[2]21'!E48+'[2]21'!J48-'[2]21'!N48+'[2]21'!R48-'[2]21'!V48</f>
        <v>0</v>
      </c>
      <c r="F48" s="34">
        <f>'[2]21'!F48+'[2]21'!K48-'[2]21'!O48+'[2]21'!S48-'[2]21'!W48</f>
        <v>0</v>
      </c>
      <c r="G48" s="34">
        <f>'[2]21'!G48+'[2]21'!L48-'[2]21'!P48+'[2]21'!T48-'[2]21'!X48</f>
        <v>0</v>
      </c>
      <c r="H48" s="35">
        <f t="shared" si="14"/>
        <v>3</v>
      </c>
      <c r="I48" s="42"/>
      <c r="J48" s="42"/>
      <c r="K48" s="42"/>
      <c r="L48" s="42"/>
      <c r="M48" s="42"/>
      <c r="N48" s="42"/>
      <c r="O48" s="42"/>
      <c r="P48" s="42"/>
      <c r="Q48" s="45"/>
      <c r="R48" s="45"/>
      <c r="S48" s="45"/>
      <c r="T48" s="45"/>
      <c r="U48" s="45"/>
      <c r="V48" s="45"/>
      <c r="W48" s="45"/>
      <c r="X48" s="45"/>
      <c r="Y48" s="38">
        <f t="shared" si="11"/>
        <v>3</v>
      </c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36"/>
      <c r="AQ48" s="36"/>
      <c r="AR48" s="36"/>
      <c r="AS48" s="36"/>
      <c r="AT48" s="36"/>
      <c r="AU48" s="36"/>
      <c r="AV48" s="36"/>
      <c r="AW48" s="36"/>
      <c r="AX48" s="35">
        <f t="shared" si="12"/>
        <v>0</v>
      </c>
      <c r="AY48" s="39">
        <f t="shared" si="13"/>
        <v>0</v>
      </c>
      <c r="AZ48" s="34">
        <f t="shared" si="15"/>
        <v>3</v>
      </c>
      <c r="BA48" s="34">
        <f t="shared" si="15"/>
        <v>0</v>
      </c>
      <c r="BB48" s="34">
        <f t="shared" si="15"/>
        <v>0</v>
      </c>
      <c r="BC48" s="34">
        <f t="shared" si="15"/>
        <v>0</v>
      </c>
      <c r="BD48" s="40">
        <f t="shared" si="16"/>
        <v>3</v>
      </c>
      <c r="BE48" s="74"/>
      <c r="BF48" s="1"/>
    </row>
    <row r="49" spans="1:58" s="2" customFormat="1" ht="12.75">
      <c r="A49" s="2" t="s">
        <v>505</v>
      </c>
      <c r="B49" s="73">
        <v>16</v>
      </c>
      <c r="C49" s="80" t="s">
        <v>78</v>
      </c>
      <c r="D49" s="34">
        <f>'[2]21'!D49+'[2]21'!I49-'[2]21'!M49+'[2]21'!Q49-'[2]21'!U49</f>
        <v>2</v>
      </c>
      <c r="E49" s="34">
        <f>'[2]21'!E49+'[2]21'!J49-'[2]21'!N49+'[2]21'!R49-'[2]21'!V49</f>
        <v>16</v>
      </c>
      <c r="F49" s="34">
        <f>'[2]21'!F49+'[2]21'!K49-'[2]21'!O49+'[2]21'!S49-'[2]21'!W49</f>
        <v>48</v>
      </c>
      <c r="G49" s="34">
        <f>'[2]21'!G49+'[2]21'!L49-'[2]21'!P49+'[2]21'!T49-'[2]21'!X49</f>
        <v>0</v>
      </c>
      <c r="H49" s="35">
        <f t="shared" si="14"/>
        <v>66</v>
      </c>
      <c r="I49" s="42"/>
      <c r="J49" s="42"/>
      <c r="K49" s="42"/>
      <c r="L49" s="42"/>
      <c r="M49" s="42"/>
      <c r="N49" s="42"/>
      <c r="O49" s="42"/>
      <c r="P49" s="42"/>
      <c r="Q49" s="45"/>
      <c r="R49" s="45"/>
      <c r="S49" s="45"/>
      <c r="T49" s="45"/>
      <c r="U49" s="45"/>
      <c r="V49" s="45"/>
      <c r="W49" s="45"/>
      <c r="X49" s="45"/>
      <c r="Y49" s="38">
        <f t="shared" si="11"/>
        <v>66</v>
      </c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36"/>
      <c r="AQ49" s="36"/>
      <c r="AR49" s="36"/>
      <c r="AS49" s="36"/>
      <c r="AT49" s="36"/>
      <c r="AU49" s="36"/>
      <c r="AV49" s="36"/>
      <c r="AW49" s="36"/>
      <c r="AX49" s="35">
        <f t="shared" si="12"/>
        <v>0</v>
      </c>
      <c r="AY49" s="39">
        <f t="shared" si="13"/>
        <v>0</v>
      </c>
      <c r="AZ49" s="34">
        <f t="shared" si="15"/>
        <v>2</v>
      </c>
      <c r="BA49" s="34">
        <f t="shared" si="15"/>
        <v>16</v>
      </c>
      <c r="BB49" s="34">
        <f t="shared" si="15"/>
        <v>48</v>
      </c>
      <c r="BC49" s="34">
        <f t="shared" si="15"/>
        <v>0</v>
      </c>
      <c r="BD49" s="40">
        <f t="shared" si="16"/>
        <v>66</v>
      </c>
      <c r="BE49" s="77"/>
      <c r="BF49" s="1"/>
    </row>
    <row r="50" spans="1:58" s="2" customFormat="1" ht="12.75">
      <c r="A50" s="2" t="s">
        <v>505</v>
      </c>
      <c r="B50" s="73">
        <v>17</v>
      </c>
      <c r="C50" s="80" t="s">
        <v>79</v>
      </c>
      <c r="D50" s="34">
        <f>'[2]21'!D50+'[2]21'!I50-'[2]21'!M50+'[2]21'!Q50-'[2]21'!U50</f>
        <v>0</v>
      </c>
      <c r="E50" s="34">
        <f>'[2]21'!E50+'[2]21'!J50-'[2]21'!N50+'[2]21'!R50-'[2]21'!V50</f>
        <v>1</v>
      </c>
      <c r="F50" s="34">
        <f>'[2]21'!F50+'[2]21'!K50-'[2]21'!O50+'[2]21'!S50-'[2]21'!W50</f>
        <v>0</v>
      </c>
      <c r="G50" s="34">
        <f>'[2]21'!G50+'[2]21'!L50-'[2]21'!P50+'[2]21'!T50-'[2]21'!X50</f>
        <v>0</v>
      </c>
      <c r="H50" s="35">
        <f t="shared" si="14"/>
        <v>1</v>
      </c>
      <c r="I50" s="42"/>
      <c r="J50" s="42"/>
      <c r="K50" s="42"/>
      <c r="L50" s="42"/>
      <c r="M50" s="42"/>
      <c r="N50" s="42"/>
      <c r="O50" s="42"/>
      <c r="P50" s="42"/>
      <c r="Q50" s="45"/>
      <c r="R50" s="45"/>
      <c r="S50" s="45"/>
      <c r="T50" s="45"/>
      <c r="U50" s="45"/>
      <c r="V50" s="45"/>
      <c r="W50" s="45"/>
      <c r="X50" s="45"/>
      <c r="Y50" s="38">
        <f t="shared" si="11"/>
        <v>1</v>
      </c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36"/>
      <c r="AQ50" s="36"/>
      <c r="AR50" s="36"/>
      <c r="AS50" s="36"/>
      <c r="AT50" s="36"/>
      <c r="AU50" s="36"/>
      <c r="AV50" s="36"/>
      <c r="AW50" s="36"/>
      <c r="AX50" s="35">
        <f t="shared" si="12"/>
        <v>0</v>
      </c>
      <c r="AY50" s="39">
        <f t="shared" si="13"/>
        <v>0</v>
      </c>
      <c r="AZ50" s="34">
        <f t="shared" si="15"/>
        <v>0</v>
      </c>
      <c r="BA50" s="34">
        <f t="shared" si="15"/>
        <v>1</v>
      </c>
      <c r="BB50" s="34">
        <f t="shared" si="15"/>
        <v>0</v>
      </c>
      <c r="BC50" s="34">
        <f t="shared" si="15"/>
        <v>0</v>
      </c>
      <c r="BD50" s="40">
        <f t="shared" si="16"/>
        <v>1</v>
      </c>
      <c r="BE50" s="77"/>
      <c r="BF50" s="1"/>
    </row>
    <row r="51" spans="1:58" s="2" customFormat="1" ht="12.75">
      <c r="A51" s="2" t="s">
        <v>506</v>
      </c>
      <c r="B51" s="73">
        <v>18</v>
      </c>
      <c r="C51" s="81" t="s">
        <v>602</v>
      </c>
      <c r="D51" s="34">
        <f>'[2]21'!D51+'[2]21'!I51-'[2]21'!M51+'[2]21'!Q51-'[2]21'!U51</f>
        <v>0</v>
      </c>
      <c r="E51" s="34">
        <f>'[2]21'!E51+'[2]21'!J51-'[2]21'!N51+'[2]21'!R51-'[2]21'!V51</f>
        <v>20</v>
      </c>
      <c r="F51" s="34">
        <f>'[2]21'!F51+'[2]21'!K51-'[2]21'!O51+'[2]21'!S51-'[2]21'!W51</f>
        <v>91</v>
      </c>
      <c r="G51" s="34">
        <f>'[2]21'!G51+'[2]21'!L51-'[2]21'!P51+'[2]21'!T51-'[2]21'!X51</f>
        <v>0</v>
      </c>
      <c r="H51" s="35">
        <f t="shared" si="14"/>
        <v>111</v>
      </c>
      <c r="I51" s="42"/>
      <c r="J51" s="42"/>
      <c r="K51" s="42"/>
      <c r="L51" s="42"/>
      <c r="M51" s="42"/>
      <c r="N51" s="42"/>
      <c r="O51" s="42"/>
      <c r="P51" s="42"/>
      <c r="Q51" s="45"/>
      <c r="R51" s="45"/>
      <c r="S51" s="45"/>
      <c r="T51" s="45"/>
      <c r="U51" s="45"/>
      <c r="V51" s="45"/>
      <c r="W51" s="45"/>
      <c r="X51" s="45"/>
      <c r="Y51" s="38">
        <f t="shared" si="11"/>
        <v>111</v>
      </c>
      <c r="Z51" s="42"/>
      <c r="AA51" s="42"/>
      <c r="AB51" s="42"/>
      <c r="AC51" s="42">
        <v>4</v>
      </c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36"/>
      <c r="AQ51" s="36"/>
      <c r="AR51" s="36"/>
      <c r="AS51" s="36"/>
      <c r="AT51" s="36"/>
      <c r="AU51" s="36"/>
      <c r="AV51" s="36"/>
      <c r="AW51" s="36">
        <v>1</v>
      </c>
      <c r="AX51" s="35">
        <f t="shared" si="12"/>
        <v>0</v>
      </c>
      <c r="AY51" s="39">
        <f t="shared" si="13"/>
        <v>5</v>
      </c>
      <c r="AZ51" s="34">
        <f t="shared" si="15"/>
        <v>0</v>
      </c>
      <c r="BA51" s="34">
        <f t="shared" si="15"/>
        <v>20</v>
      </c>
      <c r="BB51" s="34">
        <f t="shared" si="15"/>
        <v>91</v>
      </c>
      <c r="BC51" s="34">
        <f t="shared" si="15"/>
        <v>-5</v>
      </c>
      <c r="BD51" s="40">
        <f t="shared" si="16"/>
        <v>106</v>
      </c>
      <c r="BE51" s="75" t="s">
        <v>603</v>
      </c>
      <c r="BF51" s="1"/>
    </row>
    <row r="52" spans="1:58" s="2" customFormat="1" ht="12.75">
      <c r="A52" s="2" t="s">
        <v>506</v>
      </c>
      <c r="B52" s="73">
        <v>19</v>
      </c>
      <c r="C52" s="81" t="s">
        <v>80</v>
      </c>
      <c r="D52" s="34">
        <f>'[2]21'!D52+'[2]21'!I52-'[2]21'!M52+'[2]21'!Q52-'[2]21'!U52</f>
        <v>0</v>
      </c>
      <c r="E52" s="34">
        <f>'[2]21'!E52+'[2]21'!J52-'[2]21'!N52+'[2]21'!R52-'[2]21'!V52</f>
        <v>3</v>
      </c>
      <c r="F52" s="34">
        <f>'[2]21'!F52+'[2]21'!K52-'[2]21'!O52+'[2]21'!S52-'[2]21'!W52</f>
        <v>1</v>
      </c>
      <c r="G52" s="34">
        <f>'[2]21'!G52+'[2]21'!L52-'[2]21'!P52+'[2]21'!T52-'[2]21'!X52</f>
        <v>0</v>
      </c>
      <c r="H52" s="35">
        <f t="shared" si="14"/>
        <v>4</v>
      </c>
      <c r="I52" s="42"/>
      <c r="J52" s="42"/>
      <c r="K52" s="42"/>
      <c r="L52" s="42"/>
      <c r="M52" s="42"/>
      <c r="N52" s="42"/>
      <c r="O52" s="42"/>
      <c r="P52" s="42"/>
      <c r="Q52" s="45"/>
      <c r="R52" s="45"/>
      <c r="S52" s="45"/>
      <c r="T52" s="45"/>
      <c r="U52" s="45"/>
      <c r="V52" s="45"/>
      <c r="W52" s="45"/>
      <c r="X52" s="45"/>
      <c r="Y52" s="38">
        <f t="shared" si="11"/>
        <v>4</v>
      </c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36"/>
      <c r="AQ52" s="36"/>
      <c r="AR52" s="36"/>
      <c r="AS52" s="36"/>
      <c r="AT52" s="36"/>
      <c r="AU52" s="36"/>
      <c r="AV52" s="36"/>
      <c r="AW52" s="36"/>
      <c r="AX52" s="35">
        <f t="shared" si="12"/>
        <v>0</v>
      </c>
      <c r="AY52" s="39">
        <f t="shared" si="13"/>
        <v>0</v>
      </c>
      <c r="AZ52" s="34">
        <f t="shared" ref="AZ52:BC115" si="17">D52+I52-M52+Q52-U52-Z52-AD52-AH52-AL52-AP52-AT52</f>
        <v>0</v>
      </c>
      <c r="BA52" s="34">
        <f t="shared" si="17"/>
        <v>3</v>
      </c>
      <c r="BB52" s="34">
        <f t="shared" si="17"/>
        <v>1</v>
      </c>
      <c r="BC52" s="34">
        <f t="shared" si="17"/>
        <v>0</v>
      </c>
      <c r="BD52" s="40">
        <f t="shared" si="16"/>
        <v>4</v>
      </c>
      <c r="BE52" s="77"/>
      <c r="BF52" s="1"/>
    </row>
    <row r="53" spans="1:58" s="2" customFormat="1" ht="12.75">
      <c r="A53" s="2" t="s">
        <v>507</v>
      </c>
      <c r="B53" s="73">
        <v>20</v>
      </c>
      <c r="C53" s="81" t="s">
        <v>81</v>
      </c>
      <c r="D53" s="34">
        <f>'[2]21'!D53+'[2]21'!I53-'[2]21'!M53+'[2]21'!Q53-'[2]21'!U53</f>
        <v>0</v>
      </c>
      <c r="E53" s="34">
        <f>'[2]21'!E53+'[2]21'!J53-'[2]21'!N53+'[2]21'!R53-'[2]21'!V53</f>
        <v>1</v>
      </c>
      <c r="F53" s="34">
        <f>'[2]21'!F53+'[2]21'!K53-'[2]21'!O53+'[2]21'!S53-'[2]21'!W53</f>
        <v>1</v>
      </c>
      <c r="G53" s="34">
        <f>'[2]21'!G53+'[2]21'!L53-'[2]21'!P53+'[2]21'!T53-'[2]21'!X53</f>
        <v>0</v>
      </c>
      <c r="H53" s="35">
        <f t="shared" si="14"/>
        <v>2</v>
      </c>
      <c r="I53" s="42"/>
      <c r="J53" s="42"/>
      <c r="K53" s="42"/>
      <c r="L53" s="42"/>
      <c r="M53" s="42"/>
      <c r="N53" s="42"/>
      <c r="O53" s="42"/>
      <c r="P53" s="42"/>
      <c r="Q53" s="45"/>
      <c r="R53" s="45"/>
      <c r="S53" s="45"/>
      <c r="T53" s="45"/>
      <c r="U53" s="45"/>
      <c r="V53" s="45"/>
      <c r="W53" s="45"/>
      <c r="X53" s="45"/>
      <c r="Y53" s="38">
        <f t="shared" si="11"/>
        <v>2</v>
      </c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36"/>
      <c r="AQ53" s="36"/>
      <c r="AR53" s="36"/>
      <c r="AS53" s="36"/>
      <c r="AT53" s="36"/>
      <c r="AU53" s="36"/>
      <c r="AV53" s="36"/>
      <c r="AW53" s="36"/>
      <c r="AX53" s="35">
        <f t="shared" si="12"/>
        <v>0</v>
      </c>
      <c r="AY53" s="39">
        <f t="shared" si="13"/>
        <v>0</v>
      </c>
      <c r="AZ53" s="34">
        <f t="shared" si="17"/>
        <v>0</v>
      </c>
      <c r="BA53" s="34">
        <f t="shared" si="17"/>
        <v>1</v>
      </c>
      <c r="BB53" s="34">
        <f t="shared" si="17"/>
        <v>1</v>
      </c>
      <c r="BC53" s="34">
        <f t="shared" si="17"/>
        <v>0</v>
      </c>
      <c r="BD53" s="40">
        <f t="shared" si="16"/>
        <v>2</v>
      </c>
      <c r="BE53" s="55"/>
      <c r="BF53" s="1"/>
    </row>
    <row r="54" spans="1:58" s="2" customFormat="1" ht="12.75">
      <c r="A54" s="2" t="s">
        <v>508</v>
      </c>
      <c r="B54" s="73">
        <v>21</v>
      </c>
      <c r="C54" s="82" t="s">
        <v>82</v>
      </c>
      <c r="D54" s="34">
        <f>'[2]21'!D54+'[2]21'!I54-'[2]21'!M54+'[2]21'!Q54-'[2]21'!U54</f>
        <v>0</v>
      </c>
      <c r="E54" s="34">
        <f>'[2]21'!E54+'[2]21'!J54-'[2]21'!N54+'[2]21'!R54-'[2]21'!V54</f>
        <v>10</v>
      </c>
      <c r="F54" s="34">
        <f>'[2]21'!F54+'[2]21'!K54-'[2]21'!O54+'[2]21'!S54-'[2]21'!W54</f>
        <v>49</v>
      </c>
      <c r="G54" s="34">
        <f>'[2]21'!G54+'[2]21'!L54-'[2]21'!P54+'[2]21'!T54-'[2]21'!X54</f>
        <v>0</v>
      </c>
      <c r="H54" s="35">
        <f t="shared" si="14"/>
        <v>59</v>
      </c>
      <c r="I54" s="42"/>
      <c r="J54" s="42"/>
      <c r="K54" s="42">
        <v>1</v>
      </c>
      <c r="L54" s="42"/>
      <c r="M54" s="42"/>
      <c r="N54" s="42"/>
      <c r="O54" s="42"/>
      <c r="P54" s="42">
        <v>6</v>
      </c>
      <c r="Q54" s="45"/>
      <c r="R54" s="45"/>
      <c r="S54" s="45"/>
      <c r="T54" s="45"/>
      <c r="U54" s="45"/>
      <c r="V54" s="45"/>
      <c r="W54" s="45"/>
      <c r="X54" s="45"/>
      <c r="Y54" s="38">
        <f t="shared" si="11"/>
        <v>54</v>
      </c>
      <c r="Z54" s="42"/>
      <c r="AA54" s="42"/>
      <c r="AB54" s="42">
        <v>1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36"/>
      <c r="AQ54" s="36"/>
      <c r="AR54" s="36"/>
      <c r="AS54" s="36"/>
      <c r="AT54" s="36"/>
      <c r="AU54" s="36"/>
      <c r="AV54" s="36"/>
      <c r="AW54" s="36"/>
      <c r="AX54" s="35">
        <f t="shared" si="12"/>
        <v>0</v>
      </c>
      <c r="AY54" s="39">
        <f t="shared" si="13"/>
        <v>1</v>
      </c>
      <c r="AZ54" s="34">
        <f t="shared" si="17"/>
        <v>0</v>
      </c>
      <c r="BA54" s="34">
        <f t="shared" si="17"/>
        <v>10</v>
      </c>
      <c r="BB54" s="34">
        <f t="shared" si="17"/>
        <v>49</v>
      </c>
      <c r="BC54" s="34">
        <f t="shared" si="17"/>
        <v>-6</v>
      </c>
      <c r="BD54" s="40">
        <f t="shared" si="16"/>
        <v>53</v>
      </c>
      <c r="BE54" s="55" t="s">
        <v>604</v>
      </c>
      <c r="BF54" s="1"/>
    </row>
    <row r="55" spans="1:58" s="2" customFormat="1" ht="12.75">
      <c r="A55" s="2" t="s">
        <v>508</v>
      </c>
      <c r="B55" s="73">
        <v>22</v>
      </c>
      <c r="C55" s="82" t="s">
        <v>83</v>
      </c>
      <c r="D55" s="34">
        <f>'[2]21'!D55+'[2]21'!I55-'[2]21'!M55+'[2]21'!Q55-'[2]21'!U55</f>
        <v>0</v>
      </c>
      <c r="E55" s="34">
        <f>'[2]21'!E55+'[2]21'!J55-'[2]21'!N55+'[2]21'!R55-'[2]21'!V55</f>
        <v>1</v>
      </c>
      <c r="F55" s="34">
        <f>'[2]21'!F55+'[2]21'!K55-'[2]21'!O55+'[2]21'!S55-'[2]21'!W55</f>
        <v>0</v>
      </c>
      <c r="G55" s="34">
        <f>'[2]21'!G55+'[2]21'!L55-'[2]21'!P55+'[2]21'!T55-'[2]21'!X55</f>
        <v>0</v>
      </c>
      <c r="H55" s="35">
        <f t="shared" si="14"/>
        <v>1</v>
      </c>
      <c r="I55" s="42"/>
      <c r="J55" s="42"/>
      <c r="K55" s="42"/>
      <c r="L55" s="42"/>
      <c r="M55" s="42"/>
      <c r="N55" s="42"/>
      <c r="O55" s="42">
        <v>1</v>
      </c>
      <c r="P55" s="42"/>
      <c r="Q55" s="45"/>
      <c r="R55" s="45"/>
      <c r="S55" s="45"/>
      <c r="T55" s="45"/>
      <c r="U55" s="45"/>
      <c r="V55" s="45"/>
      <c r="W55" s="45"/>
      <c r="X55" s="45"/>
      <c r="Y55" s="38">
        <f t="shared" si="11"/>
        <v>0</v>
      </c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36"/>
      <c r="AQ55" s="36"/>
      <c r="AR55" s="36"/>
      <c r="AS55" s="36"/>
      <c r="AT55" s="36"/>
      <c r="AU55" s="36"/>
      <c r="AV55" s="36"/>
      <c r="AW55" s="36"/>
      <c r="AX55" s="35">
        <f t="shared" si="12"/>
        <v>0</v>
      </c>
      <c r="AY55" s="39">
        <f t="shared" si="13"/>
        <v>0</v>
      </c>
      <c r="AZ55" s="34">
        <f t="shared" si="17"/>
        <v>0</v>
      </c>
      <c r="BA55" s="34">
        <f t="shared" si="17"/>
        <v>1</v>
      </c>
      <c r="BB55" s="34">
        <f t="shared" si="17"/>
        <v>-1</v>
      </c>
      <c r="BC55" s="34">
        <f t="shared" si="17"/>
        <v>0</v>
      </c>
      <c r="BD55" s="40">
        <f t="shared" si="16"/>
        <v>0</v>
      </c>
      <c r="BE55" s="55"/>
      <c r="BF55" s="1"/>
    </row>
    <row r="56" spans="1:58" s="2" customFormat="1" ht="12.75">
      <c r="A56" s="2" t="s">
        <v>508</v>
      </c>
      <c r="B56" s="73">
        <v>23</v>
      </c>
      <c r="C56" s="82" t="s">
        <v>84</v>
      </c>
      <c r="D56" s="34">
        <f>'[2]21'!D56+'[2]21'!I56-'[2]21'!M56+'[2]21'!Q56-'[2]21'!U56</f>
        <v>0</v>
      </c>
      <c r="E56" s="34">
        <f>'[2]21'!E56+'[2]21'!J56-'[2]21'!N56+'[2]21'!R56-'[2]21'!V56</f>
        <v>1</v>
      </c>
      <c r="F56" s="34">
        <f>'[2]21'!F56+'[2]21'!K56-'[2]21'!O56+'[2]21'!S56-'[2]21'!W56</f>
        <v>0</v>
      </c>
      <c r="G56" s="34">
        <f>'[2]21'!G56+'[2]21'!L56-'[2]21'!P56+'[2]21'!T56-'[2]21'!X56</f>
        <v>0</v>
      </c>
      <c r="H56" s="35">
        <f t="shared" si="14"/>
        <v>1</v>
      </c>
      <c r="I56" s="42"/>
      <c r="J56" s="42"/>
      <c r="K56" s="42"/>
      <c r="L56" s="42"/>
      <c r="M56" s="42"/>
      <c r="N56" s="42"/>
      <c r="O56" s="42"/>
      <c r="P56" s="42"/>
      <c r="Q56" s="45"/>
      <c r="R56" s="45"/>
      <c r="S56" s="45"/>
      <c r="T56" s="45"/>
      <c r="U56" s="45"/>
      <c r="V56" s="45"/>
      <c r="W56" s="45"/>
      <c r="X56" s="45"/>
      <c r="Y56" s="38">
        <f t="shared" si="11"/>
        <v>1</v>
      </c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36"/>
      <c r="AQ56" s="36"/>
      <c r="AR56" s="36"/>
      <c r="AS56" s="36"/>
      <c r="AT56" s="36"/>
      <c r="AU56" s="36"/>
      <c r="AV56" s="36"/>
      <c r="AW56" s="36"/>
      <c r="AX56" s="35">
        <f t="shared" si="12"/>
        <v>0</v>
      </c>
      <c r="AY56" s="39">
        <f t="shared" si="13"/>
        <v>0</v>
      </c>
      <c r="AZ56" s="34">
        <f t="shared" si="17"/>
        <v>0</v>
      </c>
      <c r="BA56" s="34">
        <f t="shared" si="17"/>
        <v>1</v>
      </c>
      <c r="BB56" s="34">
        <f t="shared" si="17"/>
        <v>0</v>
      </c>
      <c r="BC56" s="34">
        <f t="shared" si="17"/>
        <v>0</v>
      </c>
      <c r="BD56" s="40">
        <f t="shared" si="16"/>
        <v>1</v>
      </c>
      <c r="BE56" s="55"/>
      <c r="BF56" s="1"/>
    </row>
    <row r="57" spans="1:58" s="2" customFormat="1" ht="12.75">
      <c r="A57" s="2" t="s">
        <v>509</v>
      </c>
      <c r="B57" s="73">
        <v>24</v>
      </c>
      <c r="C57" s="78" t="s">
        <v>85</v>
      </c>
      <c r="D57" s="34">
        <f>'[2]21'!D57+'[2]21'!I57-'[2]21'!M57+'[2]21'!Q57-'[2]21'!U57</f>
        <v>4</v>
      </c>
      <c r="E57" s="34">
        <f>'[2]21'!E57+'[2]21'!J57-'[2]21'!N57+'[2]21'!R57-'[2]21'!V57</f>
        <v>0</v>
      </c>
      <c r="F57" s="34">
        <f>'[2]21'!F57+'[2]21'!K57-'[2]21'!O57+'[2]21'!S57-'[2]21'!W57</f>
        <v>1</v>
      </c>
      <c r="G57" s="34">
        <f>'[2]21'!G57+'[2]21'!L57-'[2]21'!P57+'[2]21'!T57-'[2]21'!X57</f>
        <v>0</v>
      </c>
      <c r="H57" s="35">
        <f t="shared" si="14"/>
        <v>5</v>
      </c>
      <c r="I57" s="42"/>
      <c r="J57" s="42"/>
      <c r="K57" s="42"/>
      <c r="L57" s="42"/>
      <c r="M57" s="42"/>
      <c r="N57" s="42"/>
      <c r="O57" s="42"/>
      <c r="P57" s="42"/>
      <c r="Q57" s="45"/>
      <c r="R57" s="45"/>
      <c r="S57" s="45"/>
      <c r="T57" s="45"/>
      <c r="U57" s="45"/>
      <c r="V57" s="45"/>
      <c r="W57" s="45"/>
      <c r="X57" s="45"/>
      <c r="Y57" s="38">
        <f t="shared" si="11"/>
        <v>5</v>
      </c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36"/>
      <c r="AQ57" s="36"/>
      <c r="AR57" s="36"/>
      <c r="AS57" s="36"/>
      <c r="AT57" s="36"/>
      <c r="AU57" s="36"/>
      <c r="AV57" s="36"/>
      <c r="AW57" s="36"/>
      <c r="AX57" s="35">
        <f t="shared" si="12"/>
        <v>0</v>
      </c>
      <c r="AY57" s="39">
        <f t="shared" si="13"/>
        <v>0</v>
      </c>
      <c r="AZ57" s="34">
        <f t="shared" si="17"/>
        <v>4</v>
      </c>
      <c r="BA57" s="34">
        <f t="shared" si="17"/>
        <v>0</v>
      </c>
      <c r="BB57" s="34">
        <f t="shared" si="17"/>
        <v>1</v>
      </c>
      <c r="BC57" s="34">
        <f t="shared" si="17"/>
        <v>0</v>
      </c>
      <c r="BD57" s="40">
        <f t="shared" si="16"/>
        <v>5</v>
      </c>
      <c r="BE57" s="55"/>
      <c r="BF57" s="1"/>
    </row>
    <row r="58" spans="1:58" s="2" customFormat="1" ht="12.75">
      <c r="A58" s="2" t="s">
        <v>479</v>
      </c>
      <c r="B58" s="73">
        <v>25</v>
      </c>
      <c r="C58" s="78" t="s">
        <v>86</v>
      </c>
      <c r="D58" s="34">
        <f>'[2]21'!D58+'[2]21'!I58-'[2]21'!M58+'[2]21'!Q58-'[2]21'!U58</f>
        <v>21</v>
      </c>
      <c r="E58" s="34">
        <f>'[2]21'!E58+'[2]21'!J58-'[2]21'!N58+'[2]21'!R58-'[2]21'!V58</f>
        <v>1</v>
      </c>
      <c r="F58" s="34">
        <f>'[2]21'!F58+'[2]21'!K58-'[2]21'!O58+'[2]21'!S58-'[2]21'!W58</f>
        <v>6</v>
      </c>
      <c r="G58" s="34">
        <f>'[2]21'!G58+'[2]21'!L58-'[2]21'!P58+'[2]21'!T58-'[2]21'!X58</f>
        <v>0</v>
      </c>
      <c r="H58" s="35">
        <f>D58+E58+F58+G58</f>
        <v>28</v>
      </c>
      <c r="I58" s="42"/>
      <c r="J58" s="42"/>
      <c r="K58" s="42"/>
      <c r="L58" s="42"/>
      <c r="M58" s="42"/>
      <c r="N58" s="42"/>
      <c r="O58" s="42"/>
      <c r="P58" s="42"/>
      <c r="Q58" s="45"/>
      <c r="R58" s="45"/>
      <c r="S58" s="45"/>
      <c r="T58" s="45"/>
      <c r="U58" s="45"/>
      <c r="V58" s="45"/>
      <c r="W58" s="45"/>
      <c r="X58" s="45"/>
      <c r="Y58" s="38">
        <f t="shared" si="11"/>
        <v>28</v>
      </c>
      <c r="Z58" s="42"/>
      <c r="AA58" s="42"/>
      <c r="AB58" s="42"/>
      <c r="AC58" s="42"/>
      <c r="AD58" s="42"/>
      <c r="AE58" s="42">
        <v>1</v>
      </c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36"/>
      <c r="AQ58" s="36"/>
      <c r="AR58" s="36"/>
      <c r="AS58" s="36"/>
      <c r="AT58" s="36"/>
      <c r="AU58" s="36"/>
      <c r="AV58" s="36"/>
      <c r="AW58" s="36"/>
      <c r="AX58" s="35">
        <f t="shared" si="12"/>
        <v>1</v>
      </c>
      <c r="AY58" s="39">
        <f t="shared" si="13"/>
        <v>0</v>
      </c>
      <c r="AZ58" s="34">
        <f t="shared" si="17"/>
        <v>21</v>
      </c>
      <c r="BA58" s="34">
        <f t="shared" si="17"/>
        <v>0</v>
      </c>
      <c r="BB58" s="34">
        <f t="shared" si="17"/>
        <v>6</v>
      </c>
      <c r="BC58" s="34">
        <f t="shared" si="17"/>
        <v>0</v>
      </c>
      <c r="BD58" s="40">
        <f>Y58-AX58-AY58</f>
        <v>27</v>
      </c>
      <c r="BE58" s="55" t="s">
        <v>605</v>
      </c>
      <c r="BF58" s="1"/>
    </row>
    <row r="59" spans="1:58" s="2" customFormat="1" ht="12.75">
      <c r="A59" s="2" t="s">
        <v>479</v>
      </c>
      <c r="B59" s="73">
        <v>26</v>
      </c>
      <c r="C59" s="78" t="s">
        <v>696</v>
      </c>
      <c r="D59" s="34">
        <f>'[2]21'!D59+'[2]21'!I59-'[2]21'!M59+'[2]21'!Q59-'[2]21'!U59</f>
        <v>3</v>
      </c>
      <c r="E59" s="34">
        <f>'[2]21'!E59+'[2]21'!J59-'[2]21'!N59+'[2]21'!R59-'[2]21'!V59</f>
        <v>0</v>
      </c>
      <c r="F59" s="34">
        <f>'[2]21'!F59+'[2]21'!K59-'[2]21'!O59+'[2]21'!S59-'[2]21'!W59</f>
        <v>0</v>
      </c>
      <c r="G59" s="34">
        <f>'[2]21'!G59+'[2]21'!L59-'[2]21'!P59+'[2]21'!T59-'[2]21'!X59</f>
        <v>0</v>
      </c>
      <c r="H59" s="35">
        <f>D59+E59+F59+G59</f>
        <v>3</v>
      </c>
      <c r="I59" s="42"/>
      <c r="J59" s="42"/>
      <c r="K59" s="42"/>
      <c r="L59" s="42"/>
      <c r="M59" s="42"/>
      <c r="N59" s="42"/>
      <c r="O59" s="42"/>
      <c r="P59" s="42"/>
      <c r="Q59" s="45"/>
      <c r="R59" s="45"/>
      <c r="S59" s="45"/>
      <c r="T59" s="45"/>
      <c r="U59" s="45"/>
      <c r="V59" s="45"/>
      <c r="W59" s="45"/>
      <c r="X59" s="45"/>
      <c r="Y59" s="38">
        <f t="shared" si="11"/>
        <v>3</v>
      </c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36"/>
      <c r="AQ59" s="36"/>
      <c r="AR59" s="36"/>
      <c r="AS59" s="36"/>
      <c r="AT59" s="36"/>
      <c r="AU59" s="36"/>
      <c r="AV59" s="36"/>
      <c r="AW59" s="36"/>
      <c r="AX59" s="35">
        <f t="shared" si="12"/>
        <v>0</v>
      </c>
      <c r="AY59" s="39">
        <f t="shared" si="13"/>
        <v>0</v>
      </c>
      <c r="AZ59" s="34">
        <f t="shared" si="17"/>
        <v>3</v>
      </c>
      <c r="BA59" s="34">
        <f t="shared" si="17"/>
        <v>0</v>
      </c>
      <c r="BB59" s="34">
        <f t="shared" si="17"/>
        <v>0</v>
      </c>
      <c r="BC59" s="34">
        <f t="shared" si="17"/>
        <v>0</v>
      </c>
      <c r="BD59" s="40">
        <f>Y59-AX59-AY59</f>
        <v>3</v>
      </c>
      <c r="BE59" s="55"/>
      <c r="BF59" s="1" t="s">
        <v>87</v>
      </c>
    </row>
    <row r="60" spans="1:58" s="2" customFormat="1" ht="12.75">
      <c r="A60" s="2" t="s">
        <v>483</v>
      </c>
      <c r="B60" s="73">
        <v>27</v>
      </c>
      <c r="C60" s="79" t="s">
        <v>697</v>
      </c>
      <c r="D60" s="34">
        <f>'[2]21'!D60+'[2]21'!I60-'[2]21'!M60+'[2]21'!Q60-'[2]21'!U60</f>
        <v>6</v>
      </c>
      <c r="E60" s="34">
        <f>'[2]21'!E60+'[2]21'!J60-'[2]21'!N60+'[2]21'!R60-'[2]21'!V60</f>
        <v>2</v>
      </c>
      <c r="F60" s="34">
        <f>'[2]21'!F60+'[2]21'!K60-'[2]21'!O60+'[2]21'!S60-'[2]21'!W60</f>
        <v>0</v>
      </c>
      <c r="G60" s="34">
        <f>'[2]21'!G60+'[2]21'!L60-'[2]21'!P60+'[2]21'!T60-'[2]21'!X60</f>
        <v>0</v>
      </c>
      <c r="H60" s="35">
        <f t="shared" si="14"/>
        <v>8</v>
      </c>
      <c r="I60" s="42"/>
      <c r="J60" s="42"/>
      <c r="K60" s="42"/>
      <c r="L60" s="42"/>
      <c r="M60" s="42"/>
      <c r="N60" s="42"/>
      <c r="O60" s="42"/>
      <c r="P60" s="42"/>
      <c r="Q60" s="45"/>
      <c r="R60" s="45"/>
      <c r="S60" s="45"/>
      <c r="T60" s="45"/>
      <c r="U60" s="45"/>
      <c r="V60" s="45"/>
      <c r="W60" s="45"/>
      <c r="X60" s="45"/>
      <c r="Y60" s="38">
        <f t="shared" si="11"/>
        <v>8</v>
      </c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36"/>
      <c r="AQ60" s="36"/>
      <c r="AR60" s="36"/>
      <c r="AS60" s="36"/>
      <c r="AT60" s="36"/>
      <c r="AU60" s="36"/>
      <c r="AV60" s="36"/>
      <c r="AW60" s="36"/>
      <c r="AX60" s="35">
        <f t="shared" si="12"/>
        <v>0</v>
      </c>
      <c r="AY60" s="39">
        <f t="shared" si="13"/>
        <v>0</v>
      </c>
      <c r="AZ60" s="34">
        <f t="shared" si="17"/>
        <v>6</v>
      </c>
      <c r="BA60" s="34">
        <f t="shared" si="17"/>
        <v>2</v>
      </c>
      <c r="BB60" s="34">
        <f t="shared" si="17"/>
        <v>0</v>
      </c>
      <c r="BC60" s="34">
        <f t="shared" si="17"/>
        <v>0</v>
      </c>
      <c r="BD60" s="40">
        <f t="shared" si="16"/>
        <v>8</v>
      </c>
      <c r="BE60" s="55"/>
      <c r="BF60" s="1"/>
    </row>
    <row r="61" spans="1:58" s="2" customFormat="1" ht="12.75">
      <c r="A61" s="2" t="s">
        <v>483</v>
      </c>
      <c r="B61" s="73">
        <v>28</v>
      </c>
      <c r="C61" s="79" t="s">
        <v>682</v>
      </c>
      <c r="D61" s="34">
        <f>'[2]21'!D61+'[2]21'!I61-'[2]21'!M61+'[2]21'!Q61-'[2]21'!U61</f>
        <v>17</v>
      </c>
      <c r="E61" s="34">
        <f>'[2]21'!E61+'[2]21'!J61-'[2]21'!N61+'[2]21'!R61-'[2]21'!V61</f>
        <v>2</v>
      </c>
      <c r="F61" s="34">
        <f>'[2]21'!F61+'[2]21'!K61-'[2]21'!O61+'[2]21'!S61-'[2]21'!W61</f>
        <v>12</v>
      </c>
      <c r="G61" s="34">
        <f>'[2]21'!G61+'[2]21'!L61-'[2]21'!P61+'[2]21'!T61-'[2]21'!X61</f>
        <v>0</v>
      </c>
      <c r="H61" s="35">
        <f>D61+E61+F61+G61</f>
        <v>31</v>
      </c>
      <c r="I61" s="42"/>
      <c r="J61" s="42"/>
      <c r="K61" s="42"/>
      <c r="L61" s="42"/>
      <c r="M61" s="42"/>
      <c r="N61" s="42"/>
      <c r="O61" s="42"/>
      <c r="P61" s="42"/>
      <c r="Q61" s="45"/>
      <c r="R61" s="45"/>
      <c r="S61" s="45"/>
      <c r="T61" s="45"/>
      <c r="U61" s="45"/>
      <c r="V61" s="45"/>
      <c r="W61" s="45"/>
      <c r="X61" s="45"/>
      <c r="Y61" s="38">
        <f t="shared" si="11"/>
        <v>31</v>
      </c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36"/>
      <c r="AQ61" s="36"/>
      <c r="AR61" s="36"/>
      <c r="AS61" s="36"/>
      <c r="AT61" s="36"/>
      <c r="AU61" s="36"/>
      <c r="AV61" s="36"/>
      <c r="AW61" s="36"/>
      <c r="AX61" s="35">
        <f t="shared" si="12"/>
        <v>0</v>
      </c>
      <c r="AY61" s="39">
        <f t="shared" si="13"/>
        <v>0</v>
      </c>
      <c r="AZ61" s="34">
        <f t="shared" si="17"/>
        <v>17</v>
      </c>
      <c r="BA61" s="34">
        <f t="shared" si="17"/>
        <v>2</v>
      </c>
      <c r="BB61" s="34">
        <f t="shared" si="17"/>
        <v>12</v>
      </c>
      <c r="BC61" s="34">
        <f t="shared" si="17"/>
        <v>0</v>
      </c>
      <c r="BD61" s="40">
        <f>Y61-AX61-AY61</f>
        <v>31</v>
      </c>
      <c r="BE61" s="55"/>
      <c r="BF61" s="1"/>
    </row>
    <row r="62" spans="1:58" s="2" customFormat="1" ht="12.75">
      <c r="A62" s="2" t="s">
        <v>483</v>
      </c>
      <c r="B62" s="73">
        <v>29</v>
      </c>
      <c r="C62" s="79" t="s">
        <v>88</v>
      </c>
      <c r="D62" s="34">
        <f>'[2]21'!D62+'[2]21'!I62-'[2]21'!M62+'[2]21'!Q62-'[2]21'!U62</f>
        <v>2</v>
      </c>
      <c r="E62" s="34">
        <f>'[2]21'!E62+'[2]21'!J62-'[2]21'!N62+'[2]21'!R62-'[2]21'!V62</f>
        <v>0</v>
      </c>
      <c r="F62" s="34">
        <f>'[2]21'!F62+'[2]21'!K62-'[2]21'!O62+'[2]21'!S62-'[2]21'!W62</f>
        <v>1</v>
      </c>
      <c r="G62" s="34">
        <f>'[2]21'!G62+'[2]21'!L62-'[2]21'!P62+'[2]21'!T62-'[2]21'!X62</f>
        <v>0</v>
      </c>
      <c r="H62" s="35">
        <f>D62+E62+F62+G62</f>
        <v>3</v>
      </c>
      <c r="I62" s="42"/>
      <c r="J62" s="42"/>
      <c r="K62" s="42"/>
      <c r="L62" s="42"/>
      <c r="M62" s="42"/>
      <c r="N62" s="42"/>
      <c r="O62" s="42"/>
      <c r="P62" s="42"/>
      <c r="Q62" s="45"/>
      <c r="R62" s="45"/>
      <c r="S62" s="45"/>
      <c r="T62" s="45"/>
      <c r="U62" s="45"/>
      <c r="V62" s="45"/>
      <c r="W62" s="45"/>
      <c r="X62" s="45"/>
      <c r="Y62" s="38">
        <f t="shared" si="11"/>
        <v>3</v>
      </c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36"/>
      <c r="AQ62" s="36"/>
      <c r="AR62" s="36"/>
      <c r="AS62" s="36"/>
      <c r="AT62" s="36"/>
      <c r="AU62" s="36">
        <v>1</v>
      </c>
      <c r="AV62" s="36"/>
      <c r="AW62" s="36"/>
      <c r="AX62" s="35">
        <f t="shared" si="12"/>
        <v>1</v>
      </c>
      <c r="AY62" s="39">
        <f t="shared" si="13"/>
        <v>0</v>
      </c>
      <c r="AZ62" s="34">
        <f t="shared" si="17"/>
        <v>2</v>
      </c>
      <c r="BA62" s="34">
        <f t="shared" si="17"/>
        <v>-1</v>
      </c>
      <c r="BB62" s="34">
        <f t="shared" si="17"/>
        <v>1</v>
      </c>
      <c r="BC62" s="34">
        <f t="shared" si="17"/>
        <v>0</v>
      </c>
      <c r="BD62" s="40">
        <f>Y62-AX62-AY62</f>
        <v>2</v>
      </c>
      <c r="BE62" s="55" t="s">
        <v>89</v>
      </c>
      <c r="BF62" s="1"/>
    </row>
    <row r="63" spans="1:58" s="2" customFormat="1" ht="12.75">
      <c r="A63" s="2" t="s">
        <v>484</v>
      </c>
      <c r="B63" s="73">
        <v>30</v>
      </c>
      <c r="C63" s="80" t="s">
        <v>606</v>
      </c>
      <c r="D63" s="34">
        <f>'[2]21'!D63+'[2]21'!I63-'[2]21'!M63+'[2]21'!Q63-'[2]21'!U63</f>
        <v>2</v>
      </c>
      <c r="E63" s="34">
        <f>'[2]21'!E63+'[2]21'!J63-'[2]21'!N63+'[2]21'!R63-'[2]21'!V63</f>
        <v>0</v>
      </c>
      <c r="F63" s="34">
        <f>'[2]21'!F63+'[2]21'!K63-'[2]21'!O63+'[2]21'!S63-'[2]21'!W63</f>
        <v>0</v>
      </c>
      <c r="G63" s="34">
        <f>'[2]21'!G63+'[2]21'!L63-'[2]21'!P63+'[2]21'!T63-'[2]21'!X63</f>
        <v>0</v>
      </c>
      <c r="H63" s="35">
        <f t="shared" si="14"/>
        <v>2</v>
      </c>
      <c r="I63" s="42"/>
      <c r="J63" s="42"/>
      <c r="K63" s="42"/>
      <c r="L63" s="42"/>
      <c r="M63" s="42"/>
      <c r="N63" s="42"/>
      <c r="O63" s="42"/>
      <c r="P63" s="42"/>
      <c r="Q63" s="45"/>
      <c r="R63" s="45"/>
      <c r="S63" s="45"/>
      <c r="T63" s="45"/>
      <c r="U63" s="45"/>
      <c r="V63" s="45"/>
      <c r="W63" s="45"/>
      <c r="X63" s="45"/>
      <c r="Y63" s="38">
        <f t="shared" si="11"/>
        <v>2</v>
      </c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36"/>
      <c r="AQ63" s="36"/>
      <c r="AR63" s="36"/>
      <c r="AS63" s="36"/>
      <c r="AT63" s="36"/>
      <c r="AU63" s="36"/>
      <c r="AV63" s="36"/>
      <c r="AW63" s="36"/>
      <c r="AX63" s="35">
        <f t="shared" si="12"/>
        <v>0</v>
      </c>
      <c r="AY63" s="39">
        <f t="shared" si="13"/>
        <v>0</v>
      </c>
      <c r="AZ63" s="34">
        <f t="shared" si="17"/>
        <v>2</v>
      </c>
      <c r="BA63" s="34">
        <f t="shared" si="17"/>
        <v>0</v>
      </c>
      <c r="BB63" s="34">
        <f t="shared" si="17"/>
        <v>0</v>
      </c>
      <c r="BC63" s="34">
        <f t="shared" si="17"/>
        <v>0</v>
      </c>
      <c r="BD63" s="40">
        <f t="shared" si="16"/>
        <v>2</v>
      </c>
      <c r="BE63" s="55"/>
      <c r="BF63" s="1"/>
    </row>
    <row r="64" spans="1:58" s="2" customFormat="1" ht="12.75">
      <c r="A64" s="2" t="s">
        <v>484</v>
      </c>
      <c r="B64" s="73">
        <v>31</v>
      </c>
      <c r="C64" s="80" t="s">
        <v>698</v>
      </c>
      <c r="D64" s="34">
        <f>'[2]21'!D64+'[2]21'!I64-'[2]21'!M64+'[2]21'!Q64-'[2]21'!U64</f>
        <v>7</v>
      </c>
      <c r="E64" s="34">
        <f>'[2]21'!E64+'[2]21'!J64-'[2]21'!N64+'[2]21'!R64-'[2]21'!V64</f>
        <v>3</v>
      </c>
      <c r="F64" s="34">
        <f>'[2]21'!F64+'[2]21'!K64-'[2]21'!O64+'[2]21'!S64-'[2]21'!W64</f>
        <v>5</v>
      </c>
      <c r="G64" s="34">
        <f>'[2]21'!G64+'[2]21'!L64-'[2]21'!P64+'[2]21'!T64-'[2]21'!X64</f>
        <v>0</v>
      </c>
      <c r="H64" s="35">
        <f>D64+E64+F64+G64</f>
        <v>15</v>
      </c>
      <c r="I64" s="42"/>
      <c r="J64" s="42"/>
      <c r="K64" s="42"/>
      <c r="L64" s="42"/>
      <c r="M64" s="42"/>
      <c r="N64" s="42"/>
      <c r="O64" s="42"/>
      <c r="P64" s="42"/>
      <c r="Q64" s="45"/>
      <c r="R64" s="45"/>
      <c r="S64" s="45"/>
      <c r="T64" s="45"/>
      <c r="U64" s="45"/>
      <c r="V64" s="45"/>
      <c r="W64" s="45"/>
      <c r="X64" s="45"/>
      <c r="Y64" s="38">
        <f t="shared" si="11"/>
        <v>15</v>
      </c>
      <c r="Z64" s="42"/>
      <c r="AA64" s="42"/>
      <c r="AB64" s="42"/>
      <c r="AC64" s="42"/>
      <c r="AD64" s="42"/>
      <c r="AE64" s="42"/>
      <c r="AF64" s="42">
        <v>1</v>
      </c>
      <c r="AG64" s="42"/>
      <c r="AH64" s="42"/>
      <c r="AI64" s="42"/>
      <c r="AJ64" s="42"/>
      <c r="AK64" s="42"/>
      <c r="AL64" s="42"/>
      <c r="AM64" s="42"/>
      <c r="AN64" s="42"/>
      <c r="AO64" s="42"/>
      <c r="AP64" s="36"/>
      <c r="AQ64" s="36"/>
      <c r="AR64" s="36"/>
      <c r="AS64" s="36"/>
      <c r="AT64" s="36"/>
      <c r="AU64" s="36"/>
      <c r="AV64" s="36"/>
      <c r="AW64" s="36"/>
      <c r="AX64" s="35">
        <f t="shared" si="12"/>
        <v>0</v>
      </c>
      <c r="AY64" s="39">
        <f t="shared" si="13"/>
        <v>1</v>
      </c>
      <c r="AZ64" s="34">
        <f t="shared" si="17"/>
        <v>7</v>
      </c>
      <c r="BA64" s="34">
        <f t="shared" si="17"/>
        <v>3</v>
      </c>
      <c r="BB64" s="34">
        <f t="shared" si="17"/>
        <v>4</v>
      </c>
      <c r="BC64" s="34">
        <f t="shared" si="17"/>
        <v>0</v>
      </c>
      <c r="BD64" s="20">
        <f>Y64-AX64-AY64</f>
        <v>14</v>
      </c>
      <c r="BE64" s="2" t="s">
        <v>607</v>
      </c>
      <c r="BF64" s="1"/>
    </row>
    <row r="65" spans="1:58" s="2" customFormat="1" ht="12.75">
      <c r="A65" s="2" t="s">
        <v>484</v>
      </c>
      <c r="B65" s="73">
        <v>32</v>
      </c>
      <c r="C65" s="80" t="s">
        <v>699</v>
      </c>
      <c r="D65" s="34">
        <f>'[2]21'!D65+'[2]21'!I65-'[2]21'!M65+'[2]21'!Q65-'[2]21'!U65</f>
        <v>0</v>
      </c>
      <c r="E65" s="34">
        <f>'[2]21'!E65+'[2]21'!J65-'[2]21'!N65+'[2]21'!R65-'[2]21'!V65</f>
        <v>0</v>
      </c>
      <c r="F65" s="34">
        <f>'[2]21'!F65+'[2]21'!K65-'[2]21'!O65+'[2]21'!S65-'[2]21'!W65</f>
        <v>1</v>
      </c>
      <c r="G65" s="34">
        <f>'[2]21'!G65+'[2]21'!L65-'[2]21'!P65+'[2]21'!T65-'[2]21'!X65</f>
        <v>0</v>
      </c>
      <c r="H65" s="35">
        <f>D65+E65+F65+G65</f>
        <v>1</v>
      </c>
      <c r="I65" s="42"/>
      <c r="J65" s="42"/>
      <c r="K65" s="42"/>
      <c r="L65" s="42"/>
      <c r="M65" s="42"/>
      <c r="N65" s="42"/>
      <c r="O65" s="42"/>
      <c r="P65" s="42"/>
      <c r="Q65" s="45"/>
      <c r="R65" s="45"/>
      <c r="S65" s="45"/>
      <c r="T65" s="45"/>
      <c r="U65" s="45"/>
      <c r="V65" s="45"/>
      <c r="W65" s="45"/>
      <c r="X65" s="45"/>
      <c r="Y65" s="38">
        <f t="shared" si="11"/>
        <v>1</v>
      </c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36"/>
      <c r="AQ65" s="36"/>
      <c r="AR65" s="36"/>
      <c r="AS65" s="36"/>
      <c r="AT65" s="36"/>
      <c r="AU65" s="36"/>
      <c r="AV65" s="36"/>
      <c r="AW65" s="36"/>
      <c r="AX65" s="35">
        <f t="shared" si="12"/>
        <v>0</v>
      </c>
      <c r="AY65" s="39">
        <f t="shared" si="13"/>
        <v>0</v>
      </c>
      <c r="AZ65" s="34">
        <f t="shared" si="17"/>
        <v>0</v>
      </c>
      <c r="BA65" s="34">
        <f t="shared" si="17"/>
        <v>0</v>
      </c>
      <c r="BB65" s="34">
        <f t="shared" si="17"/>
        <v>1</v>
      </c>
      <c r="BC65" s="34">
        <f t="shared" si="17"/>
        <v>0</v>
      </c>
      <c r="BD65" s="40">
        <f>Y65-AX65-AY65</f>
        <v>1</v>
      </c>
      <c r="BE65" s="55"/>
      <c r="BF65" s="1"/>
    </row>
    <row r="66" spans="1:58" s="2" customFormat="1" ht="12.75">
      <c r="A66" s="2" t="s">
        <v>486</v>
      </c>
      <c r="B66" s="73">
        <v>33</v>
      </c>
      <c r="C66" s="81" t="s">
        <v>608</v>
      </c>
      <c r="D66" s="34">
        <f>'[2]21'!D66+'[2]21'!I66-'[2]21'!M66+'[2]21'!Q66-'[2]21'!U66</f>
        <v>2</v>
      </c>
      <c r="E66" s="34">
        <f>'[2]21'!E66+'[2]21'!J66-'[2]21'!N66+'[2]21'!R66-'[2]21'!V66</f>
        <v>1</v>
      </c>
      <c r="F66" s="34">
        <f>'[2]21'!F66+'[2]21'!K66-'[2]21'!O66+'[2]21'!S66-'[2]21'!W66</f>
        <v>0</v>
      </c>
      <c r="G66" s="34">
        <f>'[2]21'!G66+'[2]21'!L66-'[2]21'!P66+'[2]21'!T66-'[2]21'!X66</f>
        <v>0</v>
      </c>
      <c r="H66" s="35">
        <f t="shared" si="14"/>
        <v>3</v>
      </c>
      <c r="I66" s="42"/>
      <c r="J66" s="42"/>
      <c r="K66" s="42"/>
      <c r="L66" s="42"/>
      <c r="M66" s="42"/>
      <c r="N66" s="42"/>
      <c r="O66" s="42"/>
      <c r="P66" s="42"/>
      <c r="Q66" s="45"/>
      <c r="R66" s="45"/>
      <c r="S66" s="45"/>
      <c r="T66" s="45"/>
      <c r="U66" s="45"/>
      <c r="V66" s="45"/>
      <c r="W66" s="45"/>
      <c r="X66" s="45"/>
      <c r="Y66" s="38">
        <f t="shared" si="11"/>
        <v>3</v>
      </c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36"/>
      <c r="AQ66" s="36"/>
      <c r="AR66" s="36"/>
      <c r="AS66" s="36"/>
      <c r="AT66" s="36"/>
      <c r="AU66" s="36"/>
      <c r="AV66" s="36"/>
      <c r="AW66" s="36"/>
      <c r="AX66" s="35">
        <f t="shared" si="12"/>
        <v>0</v>
      </c>
      <c r="AY66" s="39">
        <f t="shared" si="13"/>
        <v>0</v>
      </c>
      <c r="AZ66" s="34">
        <f t="shared" si="17"/>
        <v>2</v>
      </c>
      <c r="BA66" s="34">
        <f t="shared" si="17"/>
        <v>1</v>
      </c>
      <c r="BB66" s="34">
        <f t="shared" si="17"/>
        <v>0</v>
      </c>
      <c r="BC66" s="34">
        <f t="shared" si="17"/>
        <v>0</v>
      </c>
      <c r="BD66" s="40">
        <f t="shared" si="16"/>
        <v>3</v>
      </c>
      <c r="BE66" s="75"/>
      <c r="BF66" s="1"/>
    </row>
    <row r="67" spans="1:58" s="2" customFormat="1" ht="12.75">
      <c r="A67" s="2" t="s">
        <v>486</v>
      </c>
      <c r="B67" s="73">
        <v>34</v>
      </c>
      <c r="C67" s="81" t="s">
        <v>700</v>
      </c>
      <c r="D67" s="34">
        <f>'[2]21'!D67+'[2]21'!I67-'[2]21'!M67+'[2]21'!Q67-'[2]21'!U67</f>
        <v>3</v>
      </c>
      <c r="E67" s="34">
        <f>'[2]21'!E67+'[2]21'!J67-'[2]21'!N67+'[2]21'!R67-'[2]21'!V67</f>
        <v>9</v>
      </c>
      <c r="F67" s="34">
        <f>'[2]21'!F67+'[2]21'!K67-'[2]21'!O67+'[2]21'!S67-'[2]21'!W67</f>
        <v>7</v>
      </c>
      <c r="G67" s="34">
        <f>'[2]21'!G67+'[2]21'!L67-'[2]21'!P67+'[2]21'!T67-'[2]21'!X67</f>
        <v>0</v>
      </c>
      <c r="H67" s="35">
        <f t="shared" si="14"/>
        <v>19</v>
      </c>
      <c r="I67" s="42"/>
      <c r="J67" s="42"/>
      <c r="K67" s="42"/>
      <c r="L67" s="42"/>
      <c r="M67" s="42"/>
      <c r="N67" s="42"/>
      <c r="O67" s="42"/>
      <c r="P67" s="42"/>
      <c r="Q67" s="45"/>
      <c r="R67" s="45"/>
      <c r="S67" s="45"/>
      <c r="T67" s="45"/>
      <c r="U67" s="45"/>
      <c r="V67" s="45"/>
      <c r="W67" s="45"/>
      <c r="X67" s="45"/>
      <c r="Y67" s="38">
        <f t="shared" si="11"/>
        <v>19</v>
      </c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36"/>
      <c r="AQ67" s="36"/>
      <c r="AR67" s="36"/>
      <c r="AS67" s="36"/>
      <c r="AT67" s="36"/>
      <c r="AU67" s="36"/>
      <c r="AV67" s="36"/>
      <c r="AW67" s="36"/>
      <c r="AX67" s="35">
        <f t="shared" si="12"/>
        <v>0</v>
      </c>
      <c r="AY67" s="39">
        <f t="shared" si="13"/>
        <v>0</v>
      </c>
      <c r="AZ67" s="34">
        <f t="shared" si="17"/>
        <v>3</v>
      </c>
      <c r="BA67" s="34">
        <f t="shared" si="17"/>
        <v>9</v>
      </c>
      <c r="BB67" s="34">
        <f t="shared" si="17"/>
        <v>7</v>
      </c>
      <c r="BC67" s="34">
        <f t="shared" si="17"/>
        <v>0</v>
      </c>
      <c r="BD67" s="40">
        <f t="shared" si="16"/>
        <v>19</v>
      </c>
      <c r="BE67" s="77"/>
      <c r="BF67" s="1"/>
    </row>
    <row r="68" spans="1:58" s="2" customFormat="1" ht="12.75">
      <c r="A68" s="2" t="s">
        <v>486</v>
      </c>
      <c r="B68" s="73">
        <v>35</v>
      </c>
      <c r="C68" s="81" t="s">
        <v>90</v>
      </c>
      <c r="D68" s="34">
        <f>'[2]21'!D68+'[2]21'!I68-'[2]21'!M68+'[2]21'!Q68-'[2]21'!U68</f>
        <v>1</v>
      </c>
      <c r="E68" s="34">
        <f>'[2]21'!E68+'[2]21'!J68-'[2]21'!N68+'[2]21'!R68-'[2]21'!V68</f>
        <v>0</v>
      </c>
      <c r="F68" s="34">
        <f>'[2]21'!F68+'[2]21'!K68-'[2]21'!O68+'[2]21'!S68-'[2]21'!W68</f>
        <v>1</v>
      </c>
      <c r="G68" s="34">
        <f>'[2]21'!G68+'[2]21'!L68-'[2]21'!P68+'[2]21'!T68-'[2]21'!X68</f>
        <v>0</v>
      </c>
      <c r="H68" s="35">
        <f t="shared" si="14"/>
        <v>2</v>
      </c>
      <c r="I68" s="42"/>
      <c r="J68" s="42"/>
      <c r="K68" s="42"/>
      <c r="L68" s="42"/>
      <c r="M68" s="42"/>
      <c r="N68" s="42"/>
      <c r="O68" s="42"/>
      <c r="P68" s="42"/>
      <c r="Q68" s="45"/>
      <c r="R68" s="45"/>
      <c r="S68" s="45"/>
      <c r="T68" s="45"/>
      <c r="U68" s="45"/>
      <c r="V68" s="45"/>
      <c r="W68" s="45"/>
      <c r="X68" s="45"/>
      <c r="Y68" s="38">
        <f t="shared" si="11"/>
        <v>2</v>
      </c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36"/>
      <c r="AQ68" s="36"/>
      <c r="AR68" s="36"/>
      <c r="AS68" s="36"/>
      <c r="AT68" s="36"/>
      <c r="AU68" s="36"/>
      <c r="AV68" s="36"/>
      <c r="AW68" s="36"/>
      <c r="AX68" s="35">
        <f t="shared" si="12"/>
        <v>0</v>
      </c>
      <c r="AY68" s="39">
        <f t="shared" si="13"/>
        <v>0</v>
      </c>
      <c r="AZ68" s="34">
        <f t="shared" si="17"/>
        <v>1</v>
      </c>
      <c r="BA68" s="34">
        <f t="shared" si="17"/>
        <v>0</v>
      </c>
      <c r="BB68" s="34">
        <f t="shared" si="17"/>
        <v>1</v>
      </c>
      <c r="BC68" s="34">
        <f t="shared" si="17"/>
        <v>0</v>
      </c>
      <c r="BD68" s="40">
        <f t="shared" si="16"/>
        <v>2</v>
      </c>
      <c r="BE68" s="55"/>
      <c r="BF68" s="1"/>
    </row>
    <row r="69" spans="1:58" s="2" customFormat="1" ht="12.75">
      <c r="A69" s="2" t="s">
        <v>487</v>
      </c>
      <c r="B69" s="73">
        <v>36</v>
      </c>
      <c r="C69" s="82" t="s">
        <v>91</v>
      </c>
      <c r="D69" s="34">
        <f>'[2]21'!D69+'[2]21'!I69-'[2]21'!M69+'[2]21'!Q69-'[2]21'!U69</f>
        <v>0</v>
      </c>
      <c r="E69" s="34">
        <f>'[2]21'!E69+'[2]21'!J69-'[2]21'!N69+'[2]21'!R69-'[2]21'!V69</f>
        <v>1</v>
      </c>
      <c r="F69" s="34">
        <f>'[2]21'!F69+'[2]21'!K69-'[2]21'!O69+'[2]21'!S69-'[2]21'!W69</f>
        <v>0</v>
      </c>
      <c r="G69" s="34">
        <f>'[2]21'!G69+'[2]21'!L69-'[2]21'!P69+'[2]21'!T69-'[2]21'!X69</f>
        <v>0</v>
      </c>
      <c r="H69" s="35">
        <f t="shared" si="14"/>
        <v>1</v>
      </c>
      <c r="I69" s="42"/>
      <c r="J69" s="42"/>
      <c r="K69" s="42"/>
      <c r="L69" s="42"/>
      <c r="M69" s="42"/>
      <c r="N69" s="42"/>
      <c r="O69" s="42"/>
      <c r="P69" s="42"/>
      <c r="Q69" s="45"/>
      <c r="R69" s="45"/>
      <c r="S69" s="45"/>
      <c r="T69" s="45"/>
      <c r="U69" s="45"/>
      <c r="V69" s="45"/>
      <c r="W69" s="45"/>
      <c r="X69" s="45"/>
      <c r="Y69" s="38">
        <f t="shared" si="11"/>
        <v>1</v>
      </c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36"/>
      <c r="AQ69" s="36"/>
      <c r="AR69" s="36"/>
      <c r="AS69" s="36"/>
      <c r="AT69" s="36"/>
      <c r="AU69" s="36"/>
      <c r="AV69" s="36"/>
      <c r="AW69" s="36"/>
      <c r="AX69" s="35">
        <f t="shared" si="12"/>
        <v>0</v>
      </c>
      <c r="AY69" s="39">
        <f t="shared" si="13"/>
        <v>0</v>
      </c>
      <c r="AZ69" s="34">
        <f t="shared" si="17"/>
        <v>0</v>
      </c>
      <c r="BA69" s="34">
        <f t="shared" si="17"/>
        <v>1</v>
      </c>
      <c r="BB69" s="34">
        <f t="shared" si="17"/>
        <v>0</v>
      </c>
      <c r="BC69" s="34">
        <f t="shared" si="17"/>
        <v>0</v>
      </c>
      <c r="BD69" s="40">
        <f t="shared" si="16"/>
        <v>1</v>
      </c>
      <c r="BE69" s="77"/>
      <c r="BF69" s="1"/>
    </row>
    <row r="70" spans="1:58" s="2" customFormat="1" ht="12.75">
      <c r="A70" s="2" t="s">
        <v>487</v>
      </c>
      <c r="B70" s="73">
        <v>37</v>
      </c>
      <c r="C70" s="82" t="s">
        <v>92</v>
      </c>
      <c r="D70" s="34">
        <f>'[2]21'!D70+'[2]21'!I70-'[2]21'!M70+'[2]21'!Q70-'[2]21'!U70</f>
        <v>0</v>
      </c>
      <c r="E70" s="34">
        <f>'[2]21'!E70+'[2]21'!J70-'[2]21'!N70+'[2]21'!R70-'[2]21'!V70</f>
        <v>2</v>
      </c>
      <c r="F70" s="34">
        <f>'[2]21'!F70+'[2]21'!K70-'[2]21'!O70+'[2]21'!S70-'[2]21'!W70</f>
        <v>11</v>
      </c>
      <c r="G70" s="34">
        <f>'[2]21'!G70+'[2]21'!L70-'[2]21'!P70+'[2]21'!T70-'[2]21'!X70</f>
        <v>0</v>
      </c>
      <c r="H70" s="35">
        <f t="shared" si="14"/>
        <v>13</v>
      </c>
      <c r="I70" s="42"/>
      <c r="J70" s="42"/>
      <c r="K70" s="42"/>
      <c r="L70" s="42"/>
      <c r="M70" s="42"/>
      <c r="N70" s="42"/>
      <c r="O70" s="42"/>
      <c r="P70" s="42"/>
      <c r="Q70" s="45"/>
      <c r="R70" s="45"/>
      <c r="S70" s="45"/>
      <c r="T70" s="45"/>
      <c r="U70" s="45"/>
      <c r="V70" s="45"/>
      <c r="W70" s="45"/>
      <c r="X70" s="45"/>
      <c r="Y70" s="38">
        <f t="shared" si="11"/>
        <v>13</v>
      </c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36"/>
      <c r="AQ70" s="36"/>
      <c r="AR70" s="36"/>
      <c r="AS70" s="36"/>
      <c r="AT70" s="36"/>
      <c r="AU70" s="36"/>
      <c r="AV70" s="36"/>
      <c r="AW70" s="36"/>
      <c r="AX70" s="35">
        <f t="shared" si="12"/>
        <v>0</v>
      </c>
      <c r="AY70" s="39">
        <f t="shared" si="13"/>
        <v>0</v>
      </c>
      <c r="AZ70" s="34">
        <f t="shared" si="17"/>
        <v>0</v>
      </c>
      <c r="BA70" s="34">
        <f t="shared" si="17"/>
        <v>2</v>
      </c>
      <c r="BB70" s="34">
        <f t="shared" si="17"/>
        <v>11</v>
      </c>
      <c r="BC70" s="34">
        <f t="shared" si="17"/>
        <v>0</v>
      </c>
      <c r="BD70" s="40">
        <f t="shared" si="16"/>
        <v>13</v>
      </c>
      <c r="BE70" s="77"/>
      <c r="BF70" s="1"/>
    </row>
    <row r="71" spans="1:58" s="2" customFormat="1" ht="12.75">
      <c r="A71" s="2" t="s">
        <v>487</v>
      </c>
      <c r="B71" s="73">
        <v>38</v>
      </c>
      <c r="C71" s="82" t="s">
        <v>93</v>
      </c>
      <c r="D71" s="34">
        <f>'[2]21'!D71+'[2]21'!I71-'[2]21'!M71+'[2]21'!Q71-'[2]21'!U71</f>
        <v>0</v>
      </c>
      <c r="E71" s="34">
        <f>'[2]21'!E71+'[2]21'!J71-'[2]21'!N71+'[2]21'!R71-'[2]21'!V71</f>
        <v>0</v>
      </c>
      <c r="F71" s="34">
        <f>'[2]21'!F71+'[2]21'!K71-'[2]21'!O71+'[2]21'!S71-'[2]21'!W71</f>
        <v>2</v>
      </c>
      <c r="G71" s="34">
        <f>'[2]21'!G71+'[2]21'!L71-'[2]21'!P71+'[2]21'!T71-'[2]21'!X71</f>
        <v>0</v>
      </c>
      <c r="H71" s="35">
        <f t="shared" si="14"/>
        <v>2</v>
      </c>
      <c r="I71" s="42"/>
      <c r="J71" s="42"/>
      <c r="K71" s="42"/>
      <c r="L71" s="42"/>
      <c r="M71" s="42"/>
      <c r="N71" s="42"/>
      <c r="O71" s="42"/>
      <c r="P71" s="42"/>
      <c r="Q71" s="45"/>
      <c r="R71" s="45"/>
      <c r="S71" s="45"/>
      <c r="T71" s="45"/>
      <c r="U71" s="45"/>
      <c r="V71" s="45"/>
      <c r="W71" s="45"/>
      <c r="X71" s="45"/>
      <c r="Y71" s="38">
        <f t="shared" si="11"/>
        <v>2</v>
      </c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36"/>
      <c r="AQ71" s="36"/>
      <c r="AR71" s="36"/>
      <c r="AS71" s="36"/>
      <c r="AT71" s="36"/>
      <c r="AU71" s="36"/>
      <c r="AV71" s="36"/>
      <c r="AW71" s="36"/>
      <c r="AX71" s="35">
        <f t="shared" si="12"/>
        <v>0</v>
      </c>
      <c r="AY71" s="39">
        <f t="shared" si="13"/>
        <v>0</v>
      </c>
      <c r="AZ71" s="34">
        <f t="shared" si="17"/>
        <v>0</v>
      </c>
      <c r="BA71" s="34">
        <f t="shared" si="17"/>
        <v>0</v>
      </c>
      <c r="BB71" s="34">
        <f t="shared" si="17"/>
        <v>2</v>
      </c>
      <c r="BC71" s="34">
        <f t="shared" si="17"/>
        <v>0</v>
      </c>
      <c r="BD71" s="40">
        <f t="shared" si="16"/>
        <v>2</v>
      </c>
      <c r="BE71" s="77"/>
      <c r="BF71" s="1"/>
    </row>
    <row r="72" spans="1:58" s="2" customFormat="1" ht="12.75">
      <c r="A72" s="2" t="s">
        <v>489</v>
      </c>
      <c r="B72" s="73">
        <v>39</v>
      </c>
      <c r="C72" s="78" t="s">
        <v>94</v>
      </c>
      <c r="D72" s="34">
        <f>'[2]21'!D72+'[2]21'!I72-'[2]21'!M72+'[2]21'!Q72-'[2]21'!U72</f>
        <v>5</v>
      </c>
      <c r="E72" s="34">
        <f>'[2]21'!E72+'[2]21'!J72-'[2]21'!N72+'[2]21'!R72-'[2]21'!V72</f>
        <v>1</v>
      </c>
      <c r="F72" s="34">
        <f>'[2]21'!F72+'[2]21'!K72-'[2]21'!O72+'[2]21'!S72-'[2]21'!W72</f>
        <v>27</v>
      </c>
      <c r="G72" s="34">
        <f>'[2]21'!G72+'[2]21'!L72-'[2]21'!P72+'[2]21'!T72-'[2]21'!X72</f>
        <v>0</v>
      </c>
      <c r="H72" s="35">
        <f t="shared" si="14"/>
        <v>33</v>
      </c>
      <c r="I72" s="42"/>
      <c r="J72" s="42"/>
      <c r="K72" s="42"/>
      <c r="L72" s="42"/>
      <c r="M72" s="42"/>
      <c r="N72" s="42"/>
      <c r="O72" s="42"/>
      <c r="P72" s="42"/>
      <c r="Q72" s="45"/>
      <c r="R72" s="45"/>
      <c r="S72" s="45"/>
      <c r="T72" s="45"/>
      <c r="U72" s="45"/>
      <c r="V72" s="45"/>
      <c r="W72" s="45"/>
      <c r="X72" s="45"/>
      <c r="Y72" s="38">
        <f t="shared" si="11"/>
        <v>33</v>
      </c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36"/>
      <c r="AQ72" s="36"/>
      <c r="AR72" s="36"/>
      <c r="AS72" s="36">
        <v>1</v>
      </c>
      <c r="AT72" s="36"/>
      <c r="AU72" s="36"/>
      <c r="AV72" s="36"/>
      <c r="AW72" s="36"/>
      <c r="AX72" s="35">
        <f t="shared" si="12"/>
        <v>0</v>
      </c>
      <c r="AY72" s="39">
        <f t="shared" si="13"/>
        <v>1</v>
      </c>
      <c r="AZ72" s="34">
        <f t="shared" si="17"/>
        <v>5</v>
      </c>
      <c r="BA72" s="34">
        <f t="shared" si="17"/>
        <v>1</v>
      </c>
      <c r="BB72" s="34">
        <f t="shared" si="17"/>
        <v>27</v>
      </c>
      <c r="BC72" s="34">
        <f t="shared" si="17"/>
        <v>-1</v>
      </c>
      <c r="BD72" s="40">
        <f t="shared" si="16"/>
        <v>32</v>
      </c>
      <c r="BE72" s="55" t="s">
        <v>609</v>
      </c>
      <c r="BF72" s="1" t="s">
        <v>95</v>
      </c>
    </row>
    <row r="73" spans="1:58" s="2" customFormat="1" ht="12.75">
      <c r="A73" s="2" t="s">
        <v>489</v>
      </c>
      <c r="B73" s="73">
        <v>40</v>
      </c>
      <c r="C73" s="78" t="s">
        <v>96</v>
      </c>
      <c r="D73" s="34">
        <f>'[2]21'!D73+'[2]21'!I73-'[2]21'!M73+'[2]21'!Q73-'[2]21'!U73</f>
        <v>4</v>
      </c>
      <c r="E73" s="34">
        <f>'[2]21'!E73+'[2]21'!J73-'[2]21'!N73+'[2]21'!R73-'[2]21'!V73</f>
        <v>6</v>
      </c>
      <c r="F73" s="34">
        <f>'[2]21'!F73+'[2]21'!K73-'[2]21'!O73+'[2]21'!S73-'[2]21'!W73</f>
        <v>22</v>
      </c>
      <c r="G73" s="34">
        <f>'[2]21'!G73+'[2]21'!L73-'[2]21'!P73+'[2]21'!T73-'[2]21'!X73</f>
        <v>0</v>
      </c>
      <c r="H73" s="35">
        <f t="shared" si="14"/>
        <v>32</v>
      </c>
      <c r="I73" s="42"/>
      <c r="J73" s="42"/>
      <c r="K73" s="42"/>
      <c r="L73" s="42"/>
      <c r="M73" s="42"/>
      <c r="N73" s="42"/>
      <c r="O73" s="42"/>
      <c r="P73" s="42"/>
      <c r="Q73" s="45"/>
      <c r="R73" s="45"/>
      <c r="S73" s="45"/>
      <c r="T73" s="45"/>
      <c r="U73" s="45"/>
      <c r="V73" s="45"/>
      <c r="W73" s="45"/>
      <c r="X73" s="45"/>
      <c r="Y73" s="38">
        <f t="shared" si="11"/>
        <v>32</v>
      </c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36"/>
      <c r="AQ73" s="36"/>
      <c r="AR73" s="36"/>
      <c r="AS73" s="36"/>
      <c r="AT73" s="36"/>
      <c r="AU73" s="36"/>
      <c r="AV73" s="36"/>
      <c r="AW73" s="36"/>
      <c r="AX73" s="35">
        <f t="shared" si="12"/>
        <v>0</v>
      </c>
      <c r="AY73" s="39">
        <f t="shared" si="13"/>
        <v>0</v>
      </c>
      <c r="AZ73" s="34">
        <f t="shared" si="17"/>
        <v>4</v>
      </c>
      <c r="BA73" s="34">
        <f t="shared" si="17"/>
        <v>6</v>
      </c>
      <c r="BB73" s="34">
        <f t="shared" si="17"/>
        <v>22</v>
      </c>
      <c r="BC73" s="34">
        <f t="shared" si="17"/>
        <v>0</v>
      </c>
      <c r="BD73" s="40">
        <f t="shared" si="16"/>
        <v>32</v>
      </c>
      <c r="BE73" s="55"/>
      <c r="BF73" s="1" t="s">
        <v>97</v>
      </c>
    </row>
    <row r="74" spans="1:58" s="2" customFormat="1" ht="12.75">
      <c r="A74" s="2" t="s">
        <v>488</v>
      </c>
      <c r="B74" s="73">
        <v>41</v>
      </c>
      <c r="C74" s="78" t="s">
        <v>98</v>
      </c>
      <c r="D74" s="34">
        <f>'[2]21'!D74+'[2]21'!I74-'[2]21'!M74+'[2]21'!Q74-'[2]21'!U74</f>
        <v>1</v>
      </c>
      <c r="E74" s="34">
        <f>'[2]21'!E74+'[2]21'!J74-'[2]21'!N74+'[2]21'!R74-'[2]21'!V74</f>
        <v>7</v>
      </c>
      <c r="F74" s="34">
        <f>'[2]21'!F74+'[2]21'!K74-'[2]21'!O74+'[2]21'!S74-'[2]21'!W74</f>
        <v>26</v>
      </c>
      <c r="G74" s="34">
        <f>'[2]21'!G74+'[2]21'!L74-'[2]21'!P74+'[2]21'!T74-'[2]21'!X74</f>
        <v>0</v>
      </c>
      <c r="H74" s="35">
        <f t="shared" si="14"/>
        <v>34</v>
      </c>
      <c r="I74" s="42"/>
      <c r="J74" s="42"/>
      <c r="K74" s="42"/>
      <c r="L74" s="42"/>
      <c r="M74" s="42"/>
      <c r="N74" s="42"/>
      <c r="O74" s="42"/>
      <c r="P74" s="42"/>
      <c r="Q74" s="45"/>
      <c r="R74" s="45"/>
      <c r="S74" s="45"/>
      <c r="T74" s="45"/>
      <c r="U74" s="20"/>
      <c r="V74" s="20"/>
      <c r="W74" s="45"/>
      <c r="X74" s="45"/>
      <c r="Y74" s="38">
        <f t="shared" si="11"/>
        <v>34</v>
      </c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36"/>
      <c r="AQ74" s="36"/>
      <c r="AR74" s="36"/>
      <c r="AS74" s="36"/>
      <c r="AT74" s="36"/>
      <c r="AU74" s="36"/>
      <c r="AV74" s="36"/>
      <c r="AW74" s="36"/>
      <c r="AX74" s="35">
        <f t="shared" si="12"/>
        <v>0</v>
      </c>
      <c r="AY74" s="39">
        <f t="shared" si="13"/>
        <v>0</v>
      </c>
      <c r="AZ74" s="34">
        <f t="shared" si="17"/>
        <v>1</v>
      </c>
      <c r="BA74" s="34">
        <f t="shared" si="17"/>
        <v>7</v>
      </c>
      <c r="BB74" s="34">
        <f t="shared" si="17"/>
        <v>26</v>
      </c>
      <c r="BC74" s="34">
        <f t="shared" si="17"/>
        <v>0</v>
      </c>
      <c r="BD74" s="40">
        <f t="shared" si="16"/>
        <v>34</v>
      </c>
      <c r="BE74" s="55"/>
      <c r="BF74" s="1" t="s">
        <v>99</v>
      </c>
    </row>
    <row r="75" spans="1:58" s="2" customFormat="1" ht="12.75">
      <c r="A75" s="2" t="s">
        <v>488</v>
      </c>
      <c r="B75" s="73">
        <v>42</v>
      </c>
      <c r="C75" s="78" t="s">
        <v>100</v>
      </c>
      <c r="D75" s="34">
        <f>'[2]21'!D75+'[2]21'!I75-'[2]21'!M75+'[2]21'!Q75-'[2]21'!U75</f>
        <v>0</v>
      </c>
      <c r="E75" s="34">
        <f>'[2]21'!E75+'[2]21'!J75-'[2]21'!N75+'[2]21'!R75-'[2]21'!V75</f>
        <v>7</v>
      </c>
      <c r="F75" s="34">
        <f>'[2]21'!F75+'[2]21'!K75-'[2]21'!O75+'[2]21'!S75-'[2]21'!W75</f>
        <v>30</v>
      </c>
      <c r="G75" s="34">
        <f>'[2]21'!G75+'[2]21'!L75-'[2]21'!P75+'[2]21'!T75-'[2]21'!X75</f>
        <v>-2</v>
      </c>
      <c r="H75" s="35">
        <f t="shared" si="14"/>
        <v>35</v>
      </c>
      <c r="I75" s="42"/>
      <c r="J75" s="44"/>
      <c r="K75" s="44"/>
      <c r="L75" s="44"/>
      <c r="M75" s="44"/>
      <c r="N75" s="44"/>
      <c r="O75" s="42"/>
      <c r="P75" s="42">
        <v>1</v>
      </c>
      <c r="Q75" s="45"/>
      <c r="R75" s="45"/>
      <c r="S75" s="45"/>
      <c r="T75" s="45"/>
      <c r="U75" s="20"/>
      <c r="V75" s="20"/>
      <c r="W75" s="45"/>
      <c r="X75" s="45"/>
      <c r="Y75" s="38">
        <f t="shared" si="11"/>
        <v>34</v>
      </c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36"/>
      <c r="AQ75" s="36"/>
      <c r="AR75" s="36"/>
      <c r="AS75" s="36"/>
      <c r="AT75" s="36"/>
      <c r="AU75" s="36"/>
      <c r="AV75" s="36"/>
      <c r="AW75" s="36">
        <v>2</v>
      </c>
      <c r="AX75" s="35">
        <f t="shared" si="12"/>
        <v>0</v>
      </c>
      <c r="AY75" s="39">
        <f t="shared" si="13"/>
        <v>2</v>
      </c>
      <c r="AZ75" s="34">
        <f t="shared" si="17"/>
        <v>0</v>
      </c>
      <c r="BA75" s="34">
        <f t="shared" si="17"/>
        <v>7</v>
      </c>
      <c r="BB75" s="34">
        <f t="shared" si="17"/>
        <v>30</v>
      </c>
      <c r="BC75" s="34">
        <f t="shared" si="17"/>
        <v>-5</v>
      </c>
      <c r="BD75" s="40">
        <f t="shared" si="16"/>
        <v>32</v>
      </c>
      <c r="BE75" s="55" t="s">
        <v>610</v>
      </c>
      <c r="BF75" s="1" t="s">
        <v>101</v>
      </c>
    </row>
    <row r="76" spans="1:58" s="2" customFormat="1" ht="12.75">
      <c r="A76" s="2" t="s">
        <v>488</v>
      </c>
      <c r="B76" s="73">
        <v>43</v>
      </c>
      <c r="C76" s="78" t="s">
        <v>102</v>
      </c>
      <c r="D76" s="34">
        <f>'[2]21'!D76+'[2]21'!I76-'[2]21'!M76+'[2]21'!Q76-'[2]21'!U76</f>
        <v>0</v>
      </c>
      <c r="E76" s="34">
        <f>'[2]21'!E76+'[2]21'!J76-'[2]21'!N76+'[2]21'!R76-'[2]21'!V76</f>
        <v>3</v>
      </c>
      <c r="F76" s="34">
        <f>'[2]21'!F76+'[2]21'!K76-'[2]21'!O76+'[2]21'!S76-'[2]21'!W76</f>
        <v>28</v>
      </c>
      <c r="G76" s="34">
        <f>'[2]21'!G76+'[2]21'!L76-'[2]21'!P76+'[2]21'!T76-'[2]21'!X76</f>
        <v>0</v>
      </c>
      <c r="H76" s="35">
        <f t="shared" si="14"/>
        <v>31</v>
      </c>
      <c r="I76" s="46"/>
      <c r="J76" s="42"/>
      <c r="K76" s="42"/>
      <c r="L76" s="42">
        <v>2</v>
      </c>
      <c r="M76" s="42"/>
      <c r="N76" s="42"/>
      <c r="O76" s="42"/>
      <c r="P76" s="42"/>
      <c r="Q76" s="83"/>
      <c r="R76" s="45"/>
      <c r="S76" s="45"/>
      <c r="T76" s="45"/>
      <c r="U76" s="20"/>
      <c r="V76" s="20"/>
      <c r="W76" s="45"/>
      <c r="X76" s="45"/>
      <c r="Y76" s="38">
        <f t="shared" si="11"/>
        <v>33</v>
      </c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36"/>
      <c r="AQ76" s="36"/>
      <c r="AR76" s="36"/>
      <c r="AS76" s="36"/>
      <c r="AT76" s="36"/>
      <c r="AU76" s="36"/>
      <c r="AV76" s="36"/>
      <c r="AW76" s="36"/>
      <c r="AX76" s="35">
        <f t="shared" si="12"/>
        <v>0</v>
      </c>
      <c r="AY76" s="39">
        <f t="shared" si="13"/>
        <v>0</v>
      </c>
      <c r="AZ76" s="34">
        <f t="shared" si="17"/>
        <v>0</v>
      </c>
      <c r="BA76" s="34">
        <f t="shared" si="17"/>
        <v>3</v>
      </c>
      <c r="BB76" s="34">
        <f t="shared" si="17"/>
        <v>28</v>
      </c>
      <c r="BC76" s="34">
        <f t="shared" si="17"/>
        <v>2</v>
      </c>
      <c r="BD76" s="40">
        <f t="shared" si="16"/>
        <v>33</v>
      </c>
      <c r="BE76" s="55"/>
      <c r="BF76" s="1" t="s">
        <v>103</v>
      </c>
    </row>
    <row r="77" spans="1:58" s="2" customFormat="1" ht="12.75">
      <c r="A77" s="2" t="s">
        <v>488</v>
      </c>
      <c r="B77" s="73">
        <v>44</v>
      </c>
      <c r="C77" s="78" t="s">
        <v>104</v>
      </c>
      <c r="D77" s="34">
        <f>'[2]21'!D77+'[2]21'!I77-'[2]21'!M77+'[2]21'!Q77-'[2]21'!U77</f>
        <v>1</v>
      </c>
      <c r="E77" s="34">
        <f>'[2]21'!E77+'[2]21'!J77-'[2]21'!N77+'[2]21'!R77-'[2]21'!V77</f>
        <v>10</v>
      </c>
      <c r="F77" s="34">
        <f>'[2]21'!F77+'[2]21'!K77-'[2]21'!O77+'[2]21'!S77-'[2]21'!W77</f>
        <v>20</v>
      </c>
      <c r="G77" s="34">
        <f>'[2]21'!G77+'[2]21'!L77-'[2]21'!P77+'[2]21'!T77-'[2]21'!X77</f>
        <v>0</v>
      </c>
      <c r="H77" s="35">
        <f t="shared" si="14"/>
        <v>31</v>
      </c>
      <c r="I77" s="46"/>
      <c r="J77" s="42"/>
      <c r="K77" s="42"/>
      <c r="L77" s="42"/>
      <c r="M77" s="42"/>
      <c r="N77" s="42"/>
      <c r="O77" s="42"/>
      <c r="P77" s="42"/>
      <c r="Q77" s="83"/>
      <c r="R77" s="45"/>
      <c r="S77" s="45"/>
      <c r="T77" s="45"/>
      <c r="U77" s="20"/>
      <c r="V77" s="20"/>
      <c r="W77" s="45"/>
      <c r="X77" s="45"/>
      <c r="Y77" s="38">
        <f t="shared" si="11"/>
        <v>31</v>
      </c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36"/>
      <c r="AQ77" s="36"/>
      <c r="AR77" s="36"/>
      <c r="AS77" s="36"/>
      <c r="AT77" s="36"/>
      <c r="AU77" s="36"/>
      <c r="AV77" s="36"/>
      <c r="AW77" s="36"/>
      <c r="AX77" s="35">
        <f t="shared" si="12"/>
        <v>0</v>
      </c>
      <c r="AY77" s="39">
        <f t="shared" si="13"/>
        <v>0</v>
      </c>
      <c r="AZ77" s="34">
        <f t="shared" si="17"/>
        <v>1</v>
      </c>
      <c r="BA77" s="34">
        <f t="shared" si="17"/>
        <v>10</v>
      </c>
      <c r="BB77" s="34">
        <f t="shared" si="17"/>
        <v>20</v>
      </c>
      <c r="BC77" s="34">
        <f t="shared" si="17"/>
        <v>0</v>
      </c>
      <c r="BD77" s="40">
        <f t="shared" si="16"/>
        <v>31</v>
      </c>
      <c r="BE77" s="55"/>
      <c r="BF77" s="1" t="s">
        <v>105</v>
      </c>
    </row>
    <row r="78" spans="1:58" s="2" customFormat="1" ht="12.75">
      <c r="A78" s="2" t="s">
        <v>488</v>
      </c>
      <c r="B78" s="73">
        <v>45</v>
      </c>
      <c r="C78" s="78" t="s">
        <v>106</v>
      </c>
      <c r="D78" s="34">
        <f>'[2]21'!D78+'[2]21'!I78-'[2]21'!M78+'[2]21'!Q78-'[2]21'!U78</f>
        <v>0</v>
      </c>
      <c r="E78" s="34">
        <f>'[2]21'!E78+'[2]21'!J78-'[2]21'!N78+'[2]21'!R78-'[2]21'!V78</f>
        <v>6</v>
      </c>
      <c r="F78" s="34">
        <f>'[2]21'!F78+'[2]21'!K78-'[2]21'!O78+'[2]21'!S78-'[2]21'!W78</f>
        <v>24</v>
      </c>
      <c r="G78" s="34">
        <f>'[2]21'!G78+'[2]21'!L78-'[2]21'!P78+'[2]21'!T78-'[2]21'!X78</f>
        <v>-1</v>
      </c>
      <c r="H78" s="35">
        <f t="shared" si="14"/>
        <v>29</v>
      </c>
      <c r="I78" s="46"/>
      <c r="J78" s="42"/>
      <c r="K78" s="42"/>
      <c r="L78" s="42"/>
      <c r="M78" s="42"/>
      <c r="N78" s="42"/>
      <c r="O78" s="42"/>
      <c r="P78" s="42"/>
      <c r="Q78" s="45"/>
      <c r="R78" s="45"/>
      <c r="S78" s="45"/>
      <c r="T78" s="45"/>
      <c r="U78" s="20"/>
      <c r="V78" s="20"/>
      <c r="W78" s="45"/>
      <c r="X78" s="45"/>
      <c r="Y78" s="38">
        <f t="shared" si="11"/>
        <v>29</v>
      </c>
      <c r="Z78" s="42"/>
      <c r="AA78" s="42"/>
      <c r="AB78" s="42"/>
      <c r="AC78" s="42">
        <v>1</v>
      </c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36"/>
      <c r="AQ78" s="36"/>
      <c r="AR78" s="36"/>
      <c r="AS78" s="36"/>
      <c r="AT78" s="36"/>
      <c r="AU78" s="36"/>
      <c r="AV78" s="36"/>
      <c r="AW78" s="36"/>
      <c r="AX78" s="35">
        <f t="shared" si="12"/>
        <v>0</v>
      </c>
      <c r="AY78" s="39">
        <f t="shared" si="13"/>
        <v>1</v>
      </c>
      <c r="AZ78" s="34">
        <f t="shared" si="17"/>
        <v>0</v>
      </c>
      <c r="BA78" s="34">
        <f t="shared" si="17"/>
        <v>6</v>
      </c>
      <c r="BB78" s="34">
        <f t="shared" si="17"/>
        <v>24</v>
      </c>
      <c r="BC78" s="34">
        <f t="shared" si="17"/>
        <v>-2</v>
      </c>
      <c r="BD78" s="20">
        <f t="shared" si="16"/>
        <v>28</v>
      </c>
      <c r="BE78" s="56" t="s">
        <v>611</v>
      </c>
      <c r="BF78" s="1" t="s">
        <v>107</v>
      </c>
    </row>
    <row r="79" spans="1:58" s="2" customFormat="1" ht="12.75">
      <c r="A79" s="2" t="s">
        <v>488</v>
      </c>
      <c r="B79" s="73">
        <v>46</v>
      </c>
      <c r="C79" s="78" t="s">
        <v>108</v>
      </c>
      <c r="D79" s="34">
        <f>'[2]21'!D79+'[2]21'!I79-'[2]21'!M79+'[2]21'!Q79-'[2]21'!U79</f>
        <v>0</v>
      </c>
      <c r="E79" s="34">
        <f>'[2]21'!E79+'[2]21'!J79-'[2]21'!N79+'[2]21'!R79-'[2]21'!V79</f>
        <v>4</v>
      </c>
      <c r="F79" s="34">
        <f>'[2]21'!F79+'[2]21'!K79-'[2]21'!O79+'[2]21'!S79-'[2]21'!W79</f>
        <v>28</v>
      </c>
      <c r="G79" s="34">
        <f>'[2]21'!G79+'[2]21'!L79-'[2]21'!P79+'[2]21'!T79-'[2]21'!X79</f>
        <v>0</v>
      </c>
      <c r="H79" s="35">
        <f t="shared" si="14"/>
        <v>32</v>
      </c>
      <c r="I79" s="46"/>
      <c r="J79" s="42"/>
      <c r="K79" s="42"/>
      <c r="L79" s="42"/>
      <c r="M79" s="42"/>
      <c r="N79" s="42"/>
      <c r="O79" s="42"/>
      <c r="P79" s="42"/>
      <c r="Q79" s="83"/>
      <c r="R79" s="45"/>
      <c r="S79" s="45"/>
      <c r="T79" s="45"/>
      <c r="U79" s="20"/>
      <c r="V79" s="20"/>
      <c r="W79" s="45"/>
      <c r="X79" s="45"/>
      <c r="Y79" s="38">
        <f t="shared" si="11"/>
        <v>32</v>
      </c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36"/>
      <c r="AQ79" s="36"/>
      <c r="AR79" s="36"/>
      <c r="AS79" s="36"/>
      <c r="AT79" s="36"/>
      <c r="AU79" s="36"/>
      <c r="AV79" s="36"/>
      <c r="AW79" s="36"/>
      <c r="AX79" s="35">
        <f t="shared" si="12"/>
        <v>0</v>
      </c>
      <c r="AY79" s="39">
        <f t="shared" si="13"/>
        <v>0</v>
      </c>
      <c r="AZ79" s="34">
        <f t="shared" si="17"/>
        <v>0</v>
      </c>
      <c r="BA79" s="34">
        <f t="shared" si="17"/>
        <v>4</v>
      </c>
      <c r="BB79" s="34">
        <f t="shared" si="17"/>
        <v>28</v>
      </c>
      <c r="BC79" s="34">
        <f t="shared" si="17"/>
        <v>0</v>
      </c>
      <c r="BD79" s="40">
        <f t="shared" si="16"/>
        <v>32</v>
      </c>
      <c r="BE79" s="55"/>
      <c r="BF79" s="1" t="s">
        <v>109</v>
      </c>
    </row>
    <row r="80" spans="1:58" s="2" customFormat="1" ht="12.75">
      <c r="A80" s="2" t="s">
        <v>488</v>
      </c>
      <c r="B80" s="73">
        <v>47</v>
      </c>
      <c r="C80" s="78" t="s">
        <v>110</v>
      </c>
      <c r="D80" s="34">
        <f>'[2]21'!D80+'[2]21'!I80-'[2]21'!M80+'[2]21'!Q80-'[2]21'!U80</f>
        <v>0</v>
      </c>
      <c r="E80" s="34">
        <f>'[2]21'!E80+'[2]21'!J80-'[2]21'!N80+'[2]21'!R80-'[2]21'!V80</f>
        <v>4</v>
      </c>
      <c r="F80" s="34">
        <f>'[2]21'!F80+'[2]21'!K80-'[2]21'!O80+'[2]21'!S80-'[2]21'!W80</f>
        <v>27</v>
      </c>
      <c r="G80" s="34">
        <f>'[2]21'!G80+'[2]21'!L80-'[2]21'!P80+'[2]21'!T80-'[2]21'!X80</f>
        <v>0</v>
      </c>
      <c r="H80" s="35">
        <f t="shared" si="14"/>
        <v>31</v>
      </c>
      <c r="I80" s="46"/>
      <c r="J80" s="42"/>
      <c r="K80" s="42"/>
      <c r="L80" s="42"/>
      <c r="M80" s="42"/>
      <c r="N80" s="42"/>
      <c r="O80" s="42"/>
      <c r="P80" s="42"/>
      <c r="Q80" s="83"/>
      <c r="R80" s="45"/>
      <c r="S80" s="45"/>
      <c r="T80" s="45"/>
      <c r="U80" s="20"/>
      <c r="V80" s="20"/>
      <c r="W80" s="45"/>
      <c r="X80" s="45"/>
      <c r="Y80" s="38">
        <f t="shared" si="11"/>
        <v>31</v>
      </c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36"/>
      <c r="AQ80" s="36"/>
      <c r="AR80" s="36"/>
      <c r="AS80" s="36"/>
      <c r="AT80" s="36"/>
      <c r="AU80" s="36"/>
      <c r="AV80" s="36"/>
      <c r="AW80" s="36">
        <v>2</v>
      </c>
      <c r="AX80" s="35">
        <f t="shared" si="12"/>
        <v>0</v>
      </c>
      <c r="AY80" s="39">
        <f t="shared" si="13"/>
        <v>2</v>
      </c>
      <c r="AZ80" s="34">
        <f t="shared" si="17"/>
        <v>0</v>
      </c>
      <c r="BA80" s="34">
        <f t="shared" si="17"/>
        <v>4</v>
      </c>
      <c r="BB80" s="34">
        <f t="shared" si="17"/>
        <v>27</v>
      </c>
      <c r="BC80" s="34">
        <f t="shared" si="17"/>
        <v>-2</v>
      </c>
      <c r="BD80" s="40">
        <f t="shared" si="16"/>
        <v>29</v>
      </c>
      <c r="BE80" s="55" t="s">
        <v>612</v>
      </c>
      <c r="BF80" s="1" t="s">
        <v>111</v>
      </c>
    </row>
    <row r="81" spans="1:58" s="2" customFormat="1" ht="12.75">
      <c r="A81" s="2" t="s">
        <v>488</v>
      </c>
      <c r="B81" s="73">
        <v>48</v>
      </c>
      <c r="C81" s="78" t="s">
        <v>112</v>
      </c>
      <c r="D81" s="34">
        <f>'[2]21'!D81+'[2]21'!I81-'[2]21'!M81+'[2]21'!Q81-'[2]21'!U81</f>
        <v>0</v>
      </c>
      <c r="E81" s="34">
        <f>'[2]21'!E81+'[2]21'!J81-'[2]21'!N81+'[2]21'!R81-'[2]21'!V81</f>
        <v>1</v>
      </c>
      <c r="F81" s="34">
        <f>'[2]21'!F81+'[2]21'!K81-'[2]21'!O81+'[2]21'!S81-'[2]21'!W81</f>
        <v>32</v>
      </c>
      <c r="G81" s="34">
        <f>'[2]21'!G81+'[2]21'!L81-'[2]21'!P81+'[2]21'!T81-'[2]21'!X81</f>
        <v>0</v>
      </c>
      <c r="H81" s="35">
        <f t="shared" si="14"/>
        <v>33</v>
      </c>
      <c r="I81" s="46"/>
      <c r="J81" s="42"/>
      <c r="K81" s="42"/>
      <c r="L81" s="42"/>
      <c r="M81" s="42"/>
      <c r="N81" s="42"/>
      <c r="O81" s="42"/>
      <c r="P81" s="42"/>
      <c r="Q81" s="45"/>
      <c r="R81" s="45"/>
      <c r="S81" s="45"/>
      <c r="T81" s="45"/>
      <c r="U81" s="45"/>
      <c r="V81" s="45"/>
      <c r="W81" s="45"/>
      <c r="X81" s="45"/>
      <c r="Y81" s="38">
        <f t="shared" si="11"/>
        <v>33</v>
      </c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36"/>
      <c r="AQ81" s="36"/>
      <c r="AR81" s="36"/>
      <c r="AS81" s="36"/>
      <c r="AT81" s="36"/>
      <c r="AU81" s="36"/>
      <c r="AV81" s="36"/>
      <c r="AW81" s="36">
        <v>1</v>
      </c>
      <c r="AX81" s="35">
        <f t="shared" si="12"/>
        <v>0</v>
      </c>
      <c r="AY81" s="39">
        <f t="shared" si="13"/>
        <v>1</v>
      </c>
      <c r="AZ81" s="34">
        <f t="shared" si="17"/>
        <v>0</v>
      </c>
      <c r="BA81" s="34">
        <f t="shared" si="17"/>
        <v>1</v>
      </c>
      <c r="BB81" s="34">
        <f t="shared" si="17"/>
        <v>32</v>
      </c>
      <c r="BC81" s="34">
        <f t="shared" si="17"/>
        <v>-1</v>
      </c>
      <c r="BD81" s="40">
        <f t="shared" si="16"/>
        <v>32</v>
      </c>
      <c r="BE81" s="55" t="s">
        <v>113</v>
      </c>
      <c r="BF81" s="1" t="s">
        <v>114</v>
      </c>
    </row>
    <row r="82" spans="1:58" s="2" customFormat="1" ht="12.75">
      <c r="A82" s="2" t="s">
        <v>488</v>
      </c>
      <c r="B82" s="73">
        <v>49</v>
      </c>
      <c r="C82" s="78" t="s">
        <v>115</v>
      </c>
      <c r="D82" s="34">
        <f>'[2]21'!D82+'[2]21'!I82-'[2]21'!M82+'[2]21'!Q82-'[2]21'!U82</f>
        <v>2</v>
      </c>
      <c r="E82" s="34">
        <f>'[2]21'!E82+'[2]21'!J82-'[2]21'!N82+'[2]21'!R82-'[2]21'!V82</f>
        <v>2</v>
      </c>
      <c r="F82" s="34">
        <f>'[2]21'!F82+'[2]21'!K82-'[2]21'!O82+'[2]21'!S82-'[2]21'!W82</f>
        <v>27</v>
      </c>
      <c r="G82" s="34">
        <f>'[2]21'!G82+'[2]21'!L82-'[2]21'!P82+'[2]21'!T82-'[2]21'!X82</f>
        <v>0</v>
      </c>
      <c r="H82" s="35">
        <f t="shared" si="14"/>
        <v>31</v>
      </c>
      <c r="I82" s="46"/>
      <c r="J82" s="42"/>
      <c r="K82" s="42"/>
      <c r="L82" s="42"/>
      <c r="M82" s="42"/>
      <c r="N82" s="42"/>
      <c r="O82" s="42"/>
      <c r="P82" s="42"/>
      <c r="Q82" s="83"/>
      <c r="R82" s="45"/>
      <c r="S82" s="45"/>
      <c r="T82" s="45"/>
      <c r="U82" s="45"/>
      <c r="V82" s="45"/>
      <c r="W82" s="45"/>
      <c r="X82" s="45"/>
      <c r="Y82" s="38">
        <f t="shared" si="11"/>
        <v>31</v>
      </c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36"/>
      <c r="AQ82" s="36"/>
      <c r="AR82" s="36"/>
      <c r="AS82" s="36"/>
      <c r="AT82" s="36"/>
      <c r="AU82" s="36"/>
      <c r="AV82" s="36"/>
      <c r="AW82" s="36"/>
      <c r="AX82" s="35">
        <f t="shared" si="12"/>
        <v>0</v>
      </c>
      <c r="AY82" s="39">
        <f t="shared" si="13"/>
        <v>0</v>
      </c>
      <c r="AZ82" s="34">
        <f t="shared" si="17"/>
        <v>2</v>
      </c>
      <c r="BA82" s="34">
        <f t="shared" si="17"/>
        <v>2</v>
      </c>
      <c r="BB82" s="34">
        <f t="shared" si="17"/>
        <v>27</v>
      </c>
      <c r="BC82" s="34">
        <f t="shared" si="17"/>
        <v>0</v>
      </c>
      <c r="BD82" s="40">
        <f t="shared" si="16"/>
        <v>31</v>
      </c>
      <c r="BE82" s="55"/>
      <c r="BF82" s="1" t="s">
        <v>116</v>
      </c>
    </row>
    <row r="83" spans="1:58" s="2" customFormat="1" ht="12.75">
      <c r="A83" s="2" t="s">
        <v>488</v>
      </c>
      <c r="B83" s="73">
        <v>50</v>
      </c>
      <c r="C83" s="78" t="s">
        <v>117</v>
      </c>
      <c r="D83" s="34">
        <f>'[2]21'!D83+'[2]21'!I83-'[2]21'!M83+'[2]21'!Q83-'[2]21'!U83</f>
        <v>2</v>
      </c>
      <c r="E83" s="34">
        <f>'[2]21'!E83+'[2]21'!J83-'[2]21'!N83+'[2]21'!R83-'[2]21'!V83</f>
        <v>5</v>
      </c>
      <c r="F83" s="34">
        <f>'[2]21'!F83+'[2]21'!K83-'[2]21'!O83+'[2]21'!S83-'[2]21'!W83</f>
        <v>26</v>
      </c>
      <c r="G83" s="34">
        <f>'[2]21'!G83+'[2]21'!L83-'[2]21'!P83+'[2]21'!T83-'[2]21'!X83</f>
        <v>0</v>
      </c>
      <c r="H83" s="35">
        <f t="shared" si="14"/>
        <v>33</v>
      </c>
      <c r="I83" s="46"/>
      <c r="J83" s="42"/>
      <c r="K83" s="42"/>
      <c r="L83" s="42"/>
      <c r="M83" s="42"/>
      <c r="N83" s="42"/>
      <c r="O83" s="42"/>
      <c r="P83" s="42"/>
      <c r="Q83" s="83"/>
      <c r="R83" s="45"/>
      <c r="S83" s="45"/>
      <c r="T83" s="45"/>
      <c r="U83" s="45"/>
      <c r="V83" s="45"/>
      <c r="W83" s="45"/>
      <c r="X83" s="45"/>
      <c r="Y83" s="38">
        <f t="shared" si="11"/>
        <v>33</v>
      </c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36"/>
      <c r="AQ83" s="36"/>
      <c r="AR83" s="36"/>
      <c r="AS83" s="36"/>
      <c r="AT83" s="36"/>
      <c r="AU83" s="36"/>
      <c r="AV83" s="36"/>
      <c r="AW83" s="36">
        <v>1</v>
      </c>
      <c r="AX83" s="35">
        <f t="shared" si="12"/>
        <v>0</v>
      </c>
      <c r="AY83" s="39">
        <f t="shared" si="13"/>
        <v>1</v>
      </c>
      <c r="AZ83" s="34">
        <f t="shared" si="17"/>
        <v>2</v>
      </c>
      <c r="BA83" s="34">
        <f t="shared" si="17"/>
        <v>5</v>
      </c>
      <c r="BB83" s="34">
        <f t="shared" si="17"/>
        <v>26</v>
      </c>
      <c r="BC83" s="34">
        <f t="shared" si="17"/>
        <v>-1</v>
      </c>
      <c r="BD83" s="40">
        <f t="shared" si="16"/>
        <v>32</v>
      </c>
      <c r="BE83" s="55" t="s">
        <v>613</v>
      </c>
      <c r="BF83" s="1" t="s">
        <v>118</v>
      </c>
    </row>
    <row r="84" spans="1:58" s="2" customFormat="1" ht="12.75">
      <c r="A84" s="2" t="s">
        <v>488</v>
      </c>
      <c r="B84" s="73">
        <v>51</v>
      </c>
      <c r="C84" s="78" t="s">
        <v>119</v>
      </c>
      <c r="D84" s="34">
        <f>'[2]21'!D84+'[2]21'!I84-'[2]21'!M84+'[2]21'!Q84-'[2]21'!U84</f>
        <v>1</v>
      </c>
      <c r="E84" s="34">
        <f>'[2]21'!E84+'[2]21'!J84-'[2]21'!N84+'[2]21'!R84-'[2]21'!V84</f>
        <v>3</v>
      </c>
      <c r="F84" s="34">
        <f>'[2]21'!F84+'[2]21'!K84-'[2]21'!O84+'[2]21'!S84-'[2]21'!W84</f>
        <v>30</v>
      </c>
      <c r="G84" s="34">
        <f>'[2]21'!G84+'[2]21'!L84-'[2]21'!P84+'[2]21'!T84-'[2]21'!X84</f>
        <v>0</v>
      </c>
      <c r="H84" s="35">
        <f t="shared" si="14"/>
        <v>34</v>
      </c>
      <c r="I84" s="46"/>
      <c r="J84" s="42"/>
      <c r="K84" s="42"/>
      <c r="L84" s="42"/>
      <c r="M84" s="42"/>
      <c r="N84" s="42"/>
      <c r="O84" s="42"/>
      <c r="P84" s="42"/>
      <c r="Q84" s="83"/>
      <c r="R84" s="45"/>
      <c r="S84" s="45"/>
      <c r="T84" s="45"/>
      <c r="U84" s="45"/>
      <c r="V84" s="45"/>
      <c r="W84" s="45"/>
      <c r="X84" s="45"/>
      <c r="Y84" s="38">
        <f t="shared" si="11"/>
        <v>34</v>
      </c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36"/>
      <c r="AQ84" s="36"/>
      <c r="AR84" s="36"/>
      <c r="AS84" s="36"/>
      <c r="AT84" s="36"/>
      <c r="AU84" s="36"/>
      <c r="AV84" s="36"/>
      <c r="AW84" s="36"/>
      <c r="AX84" s="35">
        <f t="shared" si="12"/>
        <v>0</v>
      </c>
      <c r="AY84" s="39">
        <f t="shared" si="13"/>
        <v>0</v>
      </c>
      <c r="AZ84" s="34">
        <f t="shared" si="17"/>
        <v>1</v>
      </c>
      <c r="BA84" s="34">
        <f t="shared" si="17"/>
        <v>3</v>
      </c>
      <c r="BB84" s="34">
        <f t="shared" si="17"/>
        <v>30</v>
      </c>
      <c r="BC84" s="34">
        <f t="shared" si="17"/>
        <v>0</v>
      </c>
      <c r="BD84" s="40">
        <f t="shared" si="16"/>
        <v>34</v>
      </c>
      <c r="BE84" s="55"/>
      <c r="BF84" s="1" t="s">
        <v>120</v>
      </c>
    </row>
    <row r="85" spans="1:58" s="2" customFormat="1" ht="12.75">
      <c r="A85" s="2" t="s">
        <v>488</v>
      </c>
      <c r="B85" s="73">
        <v>52</v>
      </c>
      <c r="C85" s="78" t="s">
        <v>121</v>
      </c>
      <c r="D85" s="34">
        <f>'[2]21'!D85+'[2]21'!I85-'[2]21'!M85+'[2]21'!Q85-'[2]21'!U85</f>
        <v>2</v>
      </c>
      <c r="E85" s="34">
        <f>'[2]21'!E85+'[2]21'!J85-'[2]21'!N85+'[2]21'!R85-'[2]21'!V85</f>
        <v>2</v>
      </c>
      <c r="F85" s="34">
        <f>'[2]21'!F85+'[2]21'!K85-'[2]21'!O85+'[2]21'!S85-'[2]21'!W85</f>
        <v>29</v>
      </c>
      <c r="G85" s="34">
        <f>'[2]21'!G85+'[2]21'!L85-'[2]21'!P85+'[2]21'!T85-'[2]21'!X85</f>
        <v>0</v>
      </c>
      <c r="H85" s="35">
        <f t="shared" si="14"/>
        <v>33</v>
      </c>
      <c r="I85" s="46"/>
      <c r="J85" s="42"/>
      <c r="K85" s="42"/>
      <c r="L85" s="42"/>
      <c r="M85" s="42"/>
      <c r="N85" s="42"/>
      <c r="O85" s="42"/>
      <c r="P85" s="42"/>
      <c r="Q85" s="83"/>
      <c r="R85" s="45"/>
      <c r="S85" s="45"/>
      <c r="T85" s="45"/>
      <c r="U85" s="45"/>
      <c r="V85" s="45"/>
      <c r="W85" s="45"/>
      <c r="X85" s="45"/>
      <c r="Y85" s="38">
        <f t="shared" si="11"/>
        <v>33</v>
      </c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36"/>
      <c r="AQ85" s="36"/>
      <c r="AR85" s="36"/>
      <c r="AS85" s="36"/>
      <c r="AT85" s="36"/>
      <c r="AU85" s="36"/>
      <c r="AV85" s="36"/>
      <c r="AW85" s="36"/>
      <c r="AX85" s="35">
        <f t="shared" si="12"/>
        <v>0</v>
      </c>
      <c r="AY85" s="39">
        <f t="shared" si="13"/>
        <v>0</v>
      </c>
      <c r="AZ85" s="34">
        <f t="shared" si="17"/>
        <v>2</v>
      </c>
      <c r="BA85" s="34">
        <f t="shared" si="17"/>
        <v>2</v>
      </c>
      <c r="BB85" s="34">
        <f t="shared" si="17"/>
        <v>29</v>
      </c>
      <c r="BC85" s="34">
        <f t="shared" si="17"/>
        <v>0</v>
      </c>
      <c r="BD85" s="40">
        <f t="shared" si="16"/>
        <v>33</v>
      </c>
      <c r="BE85" s="55"/>
      <c r="BF85" s="1"/>
    </row>
    <row r="86" spans="1:58" s="84" customFormat="1" ht="12.75">
      <c r="A86" s="2" t="s">
        <v>488</v>
      </c>
      <c r="B86" s="73">
        <v>53</v>
      </c>
      <c r="C86" s="78" t="s">
        <v>122</v>
      </c>
      <c r="D86" s="34">
        <f>'[2]21'!D86+'[2]21'!I86-'[2]21'!M86+'[2]21'!Q86-'[2]21'!U86</f>
        <v>0</v>
      </c>
      <c r="E86" s="34">
        <f>'[2]21'!E86+'[2]21'!J86-'[2]21'!N86+'[2]21'!R86-'[2]21'!V86</f>
        <v>5</v>
      </c>
      <c r="F86" s="34">
        <f>'[2]21'!F86+'[2]21'!K86-'[2]21'!O86+'[2]21'!S86-'[2]21'!W86</f>
        <v>27</v>
      </c>
      <c r="G86" s="34">
        <f>'[2]21'!G86+'[2]21'!L86-'[2]21'!P86+'[2]21'!T86-'[2]21'!X86</f>
        <v>0</v>
      </c>
      <c r="H86" s="35">
        <f t="shared" si="14"/>
        <v>32</v>
      </c>
      <c r="I86" s="199"/>
      <c r="J86" s="42"/>
      <c r="K86" s="42"/>
      <c r="L86" s="42"/>
      <c r="M86" s="53"/>
      <c r="N86" s="53"/>
      <c r="O86" s="42"/>
      <c r="P86" s="42">
        <v>1</v>
      </c>
      <c r="Q86" s="202"/>
      <c r="R86" s="20"/>
      <c r="S86" s="45"/>
      <c r="T86" s="45"/>
      <c r="U86" s="20"/>
      <c r="V86" s="20"/>
      <c r="W86" s="45"/>
      <c r="X86" s="45"/>
      <c r="Y86" s="38">
        <f t="shared" si="11"/>
        <v>31</v>
      </c>
      <c r="Z86" s="53"/>
      <c r="AA86" s="42"/>
      <c r="AB86" s="42"/>
      <c r="AC86" s="42">
        <v>1</v>
      </c>
      <c r="AD86" s="53"/>
      <c r="AE86" s="53"/>
      <c r="AF86" s="42"/>
      <c r="AG86" s="42"/>
      <c r="AH86" s="53"/>
      <c r="AI86" s="53"/>
      <c r="AJ86" s="42"/>
      <c r="AK86" s="42"/>
      <c r="AL86" s="53"/>
      <c r="AM86" s="53"/>
      <c r="AN86" s="53"/>
      <c r="AO86" s="42"/>
      <c r="AP86" s="36"/>
      <c r="AQ86" s="36"/>
      <c r="AR86" s="36"/>
      <c r="AS86" s="36"/>
      <c r="AT86" s="36"/>
      <c r="AU86" s="36"/>
      <c r="AV86" s="36"/>
      <c r="AW86" s="36"/>
      <c r="AX86" s="35">
        <f t="shared" si="12"/>
        <v>0</v>
      </c>
      <c r="AY86" s="39">
        <f t="shared" si="13"/>
        <v>1</v>
      </c>
      <c r="AZ86" s="34">
        <f t="shared" si="17"/>
        <v>0</v>
      </c>
      <c r="BA86" s="34">
        <f t="shared" si="17"/>
        <v>5</v>
      </c>
      <c r="BB86" s="34">
        <f t="shared" si="17"/>
        <v>27</v>
      </c>
      <c r="BC86" s="34">
        <f t="shared" si="17"/>
        <v>-2</v>
      </c>
      <c r="BD86" s="40">
        <f t="shared" si="16"/>
        <v>30</v>
      </c>
      <c r="BE86" s="55" t="s">
        <v>614</v>
      </c>
      <c r="BF86" s="1" t="s">
        <v>123</v>
      </c>
    </row>
    <row r="87" spans="1:58" s="84" customFormat="1" ht="12.75">
      <c r="A87" s="2" t="s">
        <v>488</v>
      </c>
      <c r="B87" s="73">
        <v>54</v>
      </c>
      <c r="C87" s="78" t="s">
        <v>124</v>
      </c>
      <c r="D87" s="34">
        <f>'[2]21'!D87+'[2]21'!I87-'[2]21'!M87+'[2]21'!Q87-'[2]21'!U87</f>
        <v>1</v>
      </c>
      <c r="E87" s="34">
        <f>'[2]21'!E87+'[2]21'!J87-'[2]21'!N87+'[2]21'!R87-'[2]21'!V87</f>
        <v>0</v>
      </c>
      <c r="F87" s="34">
        <f>'[2]21'!F87+'[2]21'!K87-'[2]21'!O87+'[2]21'!S87-'[2]21'!W87</f>
        <v>30</v>
      </c>
      <c r="G87" s="34">
        <f>'[2]21'!G87+'[2]21'!L87-'[2]21'!P87+'[2]21'!T87-'[2]21'!X87</f>
        <v>0</v>
      </c>
      <c r="H87" s="35">
        <f t="shared" si="14"/>
        <v>31</v>
      </c>
      <c r="I87" s="199"/>
      <c r="J87" s="36"/>
      <c r="K87" s="36"/>
      <c r="L87" s="36"/>
      <c r="M87" s="58"/>
      <c r="N87" s="58"/>
      <c r="O87" s="36"/>
      <c r="P87" s="36"/>
      <c r="Q87" s="202"/>
      <c r="R87" s="20"/>
      <c r="S87" s="45"/>
      <c r="T87" s="45"/>
      <c r="U87" s="20"/>
      <c r="V87" s="20"/>
      <c r="W87" s="45"/>
      <c r="X87" s="45"/>
      <c r="Y87" s="38">
        <f t="shared" si="11"/>
        <v>31</v>
      </c>
      <c r="Z87" s="53"/>
      <c r="AA87" s="42"/>
      <c r="AB87" s="42"/>
      <c r="AC87" s="42"/>
      <c r="AD87" s="53"/>
      <c r="AE87" s="53"/>
      <c r="AF87" s="42"/>
      <c r="AG87" s="42"/>
      <c r="AH87" s="53"/>
      <c r="AI87" s="53"/>
      <c r="AJ87" s="42"/>
      <c r="AK87" s="42"/>
      <c r="AL87" s="53"/>
      <c r="AM87" s="53"/>
      <c r="AN87" s="53"/>
      <c r="AO87" s="42"/>
      <c r="AP87" s="36"/>
      <c r="AQ87" s="36"/>
      <c r="AR87" s="36"/>
      <c r="AS87" s="36"/>
      <c r="AT87" s="36"/>
      <c r="AU87" s="36"/>
      <c r="AV87" s="36"/>
      <c r="AW87" s="36">
        <v>1</v>
      </c>
      <c r="AX87" s="35">
        <f t="shared" si="12"/>
        <v>0</v>
      </c>
      <c r="AY87" s="39">
        <f t="shared" si="13"/>
        <v>1</v>
      </c>
      <c r="AZ87" s="34">
        <f t="shared" si="17"/>
        <v>1</v>
      </c>
      <c r="BA87" s="34">
        <f t="shared" si="17"/>
        <v>0</v>
      </c>
      <c r="BB87" s="34">
        <f t="shared" si="17"/>
        <v>30</v>
      </c>
      <c r="BC87" s="34">
        <f t="shared" si="17"/>
        <v>-1</v>
      </c>
      <c r="BD87" s="40">
        <f t="shared" si="16"/>
        <v>30</v>
      </c>
      <c r="BE87" s="55" t="s">
        <v>615</v>
      </c>
      <c r="BF87" s="1" t="s">
        <v>125</v>
      </c>
    </row>
    <row r="88" spans="1:58" s="84" customFormat="1" ht="12.75">
      <c r="A88" s="2" t="s">
        <v>488</v>
      </c>
      <c r="B88" s="73">
        <v>55</v>
      </c>
      <c r="C88" s="78" t="s">
        <v>126</v>
      </c>
      <c r="D88" s="34">
        <f>'[2]21'!D88+'[2]21'!I88-'[2]21'!M88+'[2]21'!Q88-'[2]21'!U88</f>
        <v>3</v>
      </c>
      <c r="E88" s="34">
        <f>'[2]21'!E88+'[2]21'!J88-'[2]21'!N88+'[2]21'!R88-'[2]21'!V88</f>
        <v>4</v>
      </c>
      <c r="F88" s="34">
        <f>'[2]21'!F88+'[2]21'!K88-'[2]21'!O88+'[2]21'!S88-'[2]21'!W88</f>
        <v>24</v>
      </c>
      <c r="G88" s="34">
        <f>'[2]21'!G88+'[2]21'!L88-'[2]21'!P88+'[2]21'!T88-'[2]21'!X88</f>
        <v>0</v>
      </c>
      <c r="H88" s="35">
        <f t="shared" si="14"/>
        <v>31</v>
      </c>
      <c r="I88" s="199"/>
      <c r="J88" s="36"/>
      <c r="K88" s="36"/>
      <c r="L88" s="36"/>
      <c r="M88" s="58"/>
      <c r="N88" s="58"/>
      <c r="O88" s="36"/>
      <c r="P88" s="36"/>
      <c r="Q88" s="202"/>
      <c r="R88" s="20"/>
      <c r="S88" s="45"/>
      <c r="T88" s="45"/>
      <c r="U88" s="20"/>
      <c r="V88" s="20"/>
      <c r="W88" s="45"/>
      <c r="X88" s="45"/>
      <c r="Y88" s="38">
        <f t="shared" si="11"/>
        <v>31</v>
      </c>
      <c r="Z88" s="53"/>
      <c r="AA88" s="42"/>
      <c r="AB88" s="42"/>
      <c r="AC88" s="42"/>
      <c r="AD88" s="53"/>
      <c r="AE88" s="53"/>
      <c r="AF88" s="42"/>
      <c r="AG88" s="42"/>
      <c r="AH88" s="42"/>
      <c r="AI88" s="53"/>
      <c r="AJ88" s="42"/>
      <c r="AK88" s="42"/>
      <c r="AL88" s="53"/>
      <c r="AM88" s="53"/>
      <c r="AN88" s="53"/>
      <c r="AO88" s="42"/>
      <c r="AP88" s="36"/>
      <c r="AQ88" s="36"/>
      <c r="AR88" s="53"/>
      <c r="AS88" s="42"/>
      <c r="AT88" s="36"/>
      <c r="AU88" s="36"/>
      <c r="AV88" s="36"/>
      <c r="AW88" s="36">
        <v>2</v>
      </c>
      <c r="AX88" s="35">
        <f t="shared" si="12"/>
        <v>0</v>
      </c>
      <c r="AY88" s="39">
        <f t="shared" si="13"/>
        <v>2</v>
      </c>
      <c r="AZ88" s="34">
        <f t="shared" si="17"/>
        <v>3</v>
      </c>
      <c r="BA88" s="34">
        <f t="shared" si="17"/>
        <v>4</v>
      </c>
      <c r="BB88" s="34">
        <f t="shared" si="17"/>
        <v>24</v>
      </c>
      <c r="BC88" s="34">
        <f t="shared" si="17"/>
        <v>-2</v>
      </c>
      <c r="BD88" s="40">
        <f>Y88-AX88-AY88</f>
        <v>29</v>
      </c>
      <c r="BE88" s="55" t="s">
        <v>127</v>
      </c>
      <c r="BF88" s="1" t="s">
        <v>128</v>
      </c>
    </row>
    <row r="89" spans="1:58" s="84" customFormat="1" ht="12.75">
      <c r="A89" s="2" t="s">
        <v>488</v>
      </c>
      <c r="B89" s="73">
        <v>56</v>
      </c>
      <c r="C89" s="78" t="s">
        <v>129</v>
      </c>
      <c r="D89" s="34">
        <f>'[2]21'!D89+'[2]21'!I89-'[2]21'!M89+'[2]21'!Q89-'[2]21'!U89</f>
        <v>2</v>
      </c>
      <c r="E89" s="34">
        <f>'[2]21'!E89+'[2]21'!J89-'[2]21'!N89+'[2]21'!R89-'[2]21'!V89</f>
        <v>3</v>
      </c>
      <c r="F89" s="34">
        <f>'[2]21'!F89+'[2]21'!K89-'[2]21'!O89+'[2]21'!S89-'[2]21'!W89</f>
        <v>26</v>
      </c>
      <c r="G89" s="34">
        <f>'[2]21'!G89+'[2]21'!L89-'[2]21'!P89+'[2]21'!T89-'[2]21'!X89</f>
        <v>0</v>
      </c>
      <c r="H89" s="35">
        <f t="shared" si="14"/>
        <v>31</v>
      </c>
      <c r="I89" s="199"/>
      <c r="J89" s="36"/>
      <c r="K89" s="36"/>
      <c r="L89" s="36"/>
      <c r="M89" s="58"/>
      <c r="N89" s="58"/>
      <c r="O89" s="36"/>
      <c r="P89" s="36">
        <v>1</v>
      </c>
      <c r="Q89" s="202"/>
      <c r="R89" s="20"/>
      <c r="S89" s="45"/>
      <c r="T89" s="45"/>
      <c r="U89" s="20"/>
      <c r="V89" s="20"/>
      <c r="W89" s="45"/>
      <c r="X89" s="45"/>
      <c r="Y89" s="38">
        <f t="shared" si="11"/>
        <v>30</v>
      </c>
      <c r="Z89" s="53"/>
      <c r="AA89" s="42"/>
      <c r="AB89" s="42"/>
      <c r="AC89" s="42">
        <v>2</v>
      </c>
      <c r="AD89" s="53"/>
      <c r="AE89" s="53"/>
      <c r="AF89" s="42"/>
      <c r="AG89" s="42">
        <v>1</v>
      </c>
      <c r="AH89" s="53"/>
      <c r="AI89" s="53"/>
      <c r="AJ89" s="42"/>
      <c r="AK89" s="42"/>
      <c r="AL89" s="53"/>
      <c r="AM89" s="53"/>
      <c r="AN89" s="53"/>
      <c r="AO89" s="42"/>
      <c r="AP89" s="36"/>
      <c r="AQ89" s="36"/>
      <c r="AR89" s="36"/>
      <c r="AS89" s="36"/>
      <c r="AT89" s="36"/>
      <c r="AU89" s="36"/>
      <c r="AV89" s="36"/>
      <c r="AW89" s="36">
        <v>1</v>
      </c>
      <c r="AX89" s="35">
        <f t="shared" si="12"/>
        <v>0</v>
      </c>
      <c r="AY89" s="39">
        <f t="shared" si="13"/>
        <v>4</v>
      </c>
      <c r="AZ89" s="34">
        <f t="shared" si="17"/>
        <v>2</v>
      </c>
      <c r="BA89" s="34">
        <f t="shared" si="17"/>
        <v>3</v>
      </c>
      <c r="BB89" s="34">
        <f t="shared" si="17"/>
        <v>26</v>
      </c>
      <c r="BC89" s="34">
        <f t="shared" si="17"/>
        <v>-5</v>
      </c>
      <c r="BD89" s="40">
        <f t="shared" si="16"/>
        <v>26</v>
      </c>
      <c r="BE89" s="55" t="s">
        <v>616</v>
      </c>
      <c r="BF89" s="1" t="s">
        <v>130</v>
      </c>
    </row>
    <row r="90" spans="1:58" s="84" customFormat="1" ht="12.75">
      <c r="A90" s="2" t="s">
        <v>488</v>
      </c>
      <c r="B90" s="73">
        <v>57</v>
      </c>
      <c r="C90" s="78" t="s">
        <v>131</v>
      </c>
      <c r="D90" s="34">
        <f>'[2]21'!D90+'[2]21'!I90-'[2]21'!M90+'[2]21'!Q90-'[2]21'!U90</f>
        <v>0</v>
      </c>
      <c r="E90" s="34">
        <f>'[2]21'!E90+'[2]21'!J90-'[2]21'!N90+'[2]21'!R90-'[2]21'!V90</f>
        <v>3</v>
      </c>
      <c r="F90" s="34">
        <f>'[2]21'!F90+'[2]21'!K90-'[2]21'!O90+'[2]21'!S90-'[2]21'!W90</f>
        <v>29</v>
      </c>
      <c r="G90" s="34">
        <f>'[2]21'!G90+'[2]21'!L90-'[2]21'!P90+'[2]21'!T90-'[2]21'!X90</f>
        <v>0</v>
      </c>
      <c r="H90" s="35">
        <f t="shared" si="14"/>
        <v>32</v>
      </c>
      <c r="I90" s="199"/>
      <c r="J90" s="36"/>
      <c r="K90" s="36"/>
      <c r="L90" s="36"/>
      <c r="M90" s="58"/>
      <c r="N90" s="58"/>
      <c r="O90" s="36"/>
      <c r="P90" s="36"/>
      <c r="Q90" s="202"/>
      <c r="R90" s="20"/>
      <c r="S90" s="45"/>
      <c r="T90" s="45"/>
      <c r="U90" s="20"/>
      <c r="V90" s="20"/>
      <c r="W90" s="45"/>
      <c r="X90" s="45"/>
      <c r="Y90" s="38">
        <f t="shared" si="11"/>
        <v>32</v>
      </c>
      <c r="Z90" s="53"/>
      <c r="AA90" s="42"/>
      <c r="AB90" s="42"/>
      <c r="AC90" s="42">
        <v>1</v>
      </c>
      <c r="AD90" s="53"/>
      <c r="AE90" s="53"/>
      <c r="AF90" s="42"/>
      <c r="AG90" s="42"/>
      <c r="AH90" s="53"/>
      <c r="AI90" s="53"/>
      <c r="AJ90" s="42"/>
      <c r="AK90" s="42"/>
      <c r="AL90" s="53"/>
      <c r="AM90" s="53"/>
      <c r="AN90" s="53"/>
      <c r="AO90" s="42"/>
      <c r="AP90" s="36"/>
      <c r="AQ90" s="36"/>
      <c r="AR90" s="36"/>
      <c r="AS90" s="36"/>
      <c r="AT90" s="36"/>
      <c r="AU90" s="36"/>
      <c r="AV90" s="36"/>
      <c r="AW90" s="36">
        <v>2</v>
      </c>
      <c r="AX90" s="35">
        <f t="shared" si="12"/>
        <v>0</v>
      </c>
      <c r="AY90" s="39">
        <f t="shared" si="13"/>
        <v>3</v>
      </c>
      <c r="AZ90" s="34">
        <f t="shared" si="17"/>
        <v>0</v>
      </c>
      <c r="BA90" s="34">
        <f t="shared" si="17"/>
        <v>3</v>
      </c>
      <c r="BB90" s="34">
        <f t="shared" si="17"/>
        <v>29</v>
      </c>
      <c r="BC90" s="34">
        <f t="shared" si="17"/>
        <v>-3</v>
      </c>
      <c r="BD90" s="40">
        <f t="shared" si="16"/>
        <v>29</v>
      </c>
      <c r="BE90" s="55" t="s">
        <v>617</v>
      </c>
      <c r="BF90" s="1" t="s">
        <v>132</v>
      </c>
    </row>
    <row r="91" spans="1:58" s="84" customFormat="1" ht="12.75">
      <c r="A91" s="2" t="s">
        <v>488</v>
      </c>
      <c r="B91" s="73">
        <v>58</v>
      </c>
      <c r="C91" s="78" t="s">
        <v>133</v>
      </c>
      <c r="D91" s="34">
        <f>'[2]21'!D91+'[2]21'!I91-'[2]21'!M91+'[2]21'!Q91-'[2]21'!U91</f>
        <v>0</v>
      </c>
      <c r="E91" s="34">
        <f>'[2]21'!E91+'[2]21'!J91-'[2]21'!N91+'[2]21'!R91-'[2]21'!V91</f>
        <v>5</v>
      </c>
      <c r="F91" s="34">
        <f>'[2]21'!F91+'[2]21'!K91-'[2]21'!O91+'[2]21'!S91-'[2]21'!W91</f>
        <v>27</v>
      </c>
      <c r="G91" s="34">
        <f>'[2]21'!G91+'[2]21'!L91-'[2]21'!P91+'[2]21'!T91-'[2]21'!X91</f>
        <v>0</v>
      </c>
      <c r="H91" s="35">
        <f t="shared" si="14"/>
        <v>32</v>
      </c>
      <c r="I91" s="199"/>
      <c r="J91" s="36"/>
      <c r="K91" s="36"/>
      <c r="L91" s="36"/>
      <c r="M91" s="58"/>
      <c r="N91" s="58"/>
      <c r="O91" s="36"/>
      <c r="P91" s="36"/>
      <c r="Q91" s="202"/>
      <c r="R91" s="20"/>
      <c r="S91" s="45"/>
      <c r="T91" s="85"/>
      <c r="U91" s="20"/>
      <c r="V91" s="20"/>
      <c r="W91" s="45"/>
      <c r="X91" s="45"/>
      <c r="Y91" s="38">
        <f t="shared" si="11"/>
        <v>32</v>
      </c>
      <c r="Z91" s="53"/>
      <c r="AA91" s="42"/>
      <c r="AB91" s="42"/>
      <c r="AC91" s="42"/>
      <c r="AD91" s="53"/>
      <c r="AE91" s="53"/>
      <c r="AF91" s="42"/>
      <c r="AG91" s="42"/>
      <c r="AH91" s="53"/>
      <c r="AI91" s="53"/>
      <c r="AJ91" s="42"/>
      <c r="AK91" s="42"/>
      <c r="AL91" s="53"/>
      <c r="AM91" s="53"/>
      <c r="AN91" s="53"/>
      <c r="AO91" s="42"/>
      <c r="AP91" s="36"/>
      <c r="AQ91" s="36"/>
      <c r="AR91" s="36"/>
      <c r="AS91" s="36"/>
      <c r="AT91" s="36"/>
      <c r="AU91" s="36"/>
      <c r="AV91" s="36"/>
      <c r="AW91" s="36"/>
      <c r="AX91" s="35">
        <f t="shared" si="12"/>
        <v>0</v>
      </c>
      <c r="AY91" s="39">
        <f t="shared" si="13"/>
        <v>0</v>
      </c>
      <c r="AZ91" s="34">
        <f t="shared" si="17"/>
        <v>0</v>
      </c>
      <c r="BA91" s="34">
        <f t="shared" si="17"/>
        <v>5</v>
      </c>
      <c r="BB91" s="34">
        <f t="shared" si="17"/>
        <v>27</v>
      </c>
      <c r="BC91" s="34">
        <f t="shared" si="17"/>
        <v>0</v>
      </c>
      <c r="BD91" s="40">
        <f t="shared" si="16"/>
        <v>32</v>
      </c>
      <c r="BE91" s="55"/>
      <c r="BF91" s="1" t="s">
        <v>134</v>
      </c>
    </row>
    <row r="92" spans="1:58" s="84" customFormat="1" ht="12.75">
      <c r="A92" s="2" t="s">
        <v>488</v>
      </c>
      <c r="B92" s="73">
        <v>59</v>
      </c>
      <c r="C92" s="78" t="s">
        <v>135</v>
      </c>
      <c r="D92" s="34">
        <f>'[2]21'!D92+'[2]21'!I92-'[2]21'!M92+'[2]21'!Q92-'[2]21'!U92</f>
        <v>0</v>
      </c>
      <c r="E92" s="34">
        <f>'[2]21'!E92+'[2]21'!J92-'[2]21'!N92+'[2]21'!R92-'[2]21'!V92</f>
        <v>3</v>
      </c>
      <c r="F92" s="34">
        <f>'[2]21'!F92+'[2]21'!K92-'[2]21'!O92+'[2]21'!S92-'[2]21'!W92</f>
        <v>31</v>
      </c>
      <c r="G92" s="34">
        <f>'[2]21'!G92+'[2]21'!L92-'[2]21'!P92+'[2]21'!T92-'[2]21'!X92</f>
        <v>0</v>
      </c>
      <c r="H92" s="35">
        <f t="shared" si="14"/>
        <v>34</v>
      </c>
      <c r="I92" s="199"/>
      <c r="J92" s="58"/>
      <c r="K92" s="36"/>
      <c r="L92" s="36"/>
      <c r="M92" s="58"/>
      <c r="N92" s="58"/>
      <c r="O92" s="36"/>
      <c r="P92" s="36"/>
      <c r="Q92" s="202"/>
      <c r="R92" s="20"/>
      <c r="S92" s="45"/>
      <c r="T92" s="45"/>
      <c r="U92" s="20"/>
      <c r="V92" s="20"/>
      <c r="W92" s="45"/>
      <c r="X92" s="45"/>
      <c r="Y92" s="38">
        <f t="shared" si="11"/>
        <v>34</v>
      </c>
      <c r="Z92" s="53"/>
      <c r="AA92" s="42"/>
      <c r="AB92" s="42"/>
      <c r="AC92" s="42">
        <v>1</v>
      </c>
      <c r="AD92" s="53"/>
      <c r="AE92" s="53"/>
      <c r="AF92" s="42"/>
      <c r="AG92" s="42"/>
      <c r="AH92" s="53"/>
      <c r="AI92" s="53"/>
      <c r="AJ92" s="42"/>
      <c r="AK92" s="42"/>
      <c r="AL92" s="53"/>
      <c r="AM92" s="53"/>
      <c r="AN92" s="53"/>
      <c r="AO92" s="42"/>
      <c r="AP92" s="36"/>
      <c r="AQ92" s="36"/>
      <c r="AR92" s="36"/>
      <c r="AS92" s="36"/>
      <c r="AT92" s="36"/>
      <c r="AU92" s="36"/>
      <c r="AV92" s="36"/>
      <c r="AW92" s="36"/>
      <c r="AX92" s="35">
        <f t="shared" si="12"/>
        <v>0</v>
      </c>
      <c r="AY92" s="39">
        <f t="shared" si="13"/>
        <v>1</v>
      </c>
      <c r="AZ92" s="34">
        <f t="shared" si="17"/>
        <v>0</v>
      </c>
      <c r="BA92" s="34">
        <f t="shared" si="17"/>
        <v>3</v>
      </c>
      <c r="BB92" s="34">
        <f t="shared" si="17"/>
        <v>31</v>
      </c>
      <c r="BC92" s="34">
        <f t="shared" si="17"/>
        <v>-1</v>
      </c>
      <c r="BD92" s="40">
        <f t="shared" si="16"/>
        <v>33</v>
      </c>
      <c r="BE92" s="55" t="s">
        <v>611</v>
      </c>
      <c r="BF92" s="1" t="s">
        <v>136</v>
      </c>
    </row>
    <row r="93" spans="1:58" s="84" customFormat="1" ht="12.75">
      <c r="A93" s="2" t="s">
        <v>488</v>
      </c>
      <c r="B93" s="73">
        <v>60</v>
      </c>
      <c r="C93" s="78" t="s">
        <v>137</v>
      </c>
      <c r="D93" s="34">
        <f>'[2]21'!D93+'[2]21'!I93-'[2]21'!M93+'[2]21'!Q93-'[2]21'!U93</f>
        <v>0</v>
      </c>
      <c r="E93" s="34">
        <f>'[2]21'!E93+'[2]21'!J93-'[2]21'!N93+'[2]21'!R93-'[2]21'!V93</f>
        <v>6</v>
      </c>
      <c r="F93" s="34">
        <f>'[2]21'!F93+'[2]21'!K93-'[2]21'!O93+'[2]21'!S93-'[2]21'!W93</f>
        <v>27</v>
      </c>
      <c r="G93" s="34">
        <f>'[2]21'!G93+'[2]21'!L93-'[2]21'!P93+'[2]21'!T93-'[2]21'!X93</f>
        <v>0</v>
      </c>
      <c r="H93" s="35">
        <f t="shared" si="14"/>
        <v>33</v>
      </c>
      <c r="I93" s="199"/>
      <c r="J93" s="58"/>
      <c r="K93" s="36"/>
      <c r="L93" s="36"/>
      <c r="M93" s="36"/>
      <c r="N93" s="58"/>
      <c r="O93" s="36"/>
      <c r="P93" s="36"/>
      <c r="Q93" s="202"/>
      <c r="R93" s="20"/>
      <c r="S93" s="45"/>
      <c r="T93" s="45"/>
      <c r="U93" s="20"/>
      <c r="V93" s="20"/>
      <c r="W93" s="45"/>
      <c r="X93" s="85"/>
      <c r="Y93" s="38">
        <f t="shared" si="11"/>
        <v>33</v>
      </c>
      <c r="Z93" s="53"/>
      <c r="AA93" s="42"/>
      <c r="AB93" s="42"/>
      <c r="AC93" s="42">
        <v>2</v>
      </c>
      <c r="AD93" s="53"/>
      <c r="AE93" s="53"/>
      <c r="AF93" s="42"/>
      <c r="AG93" s="42"/>
      <c r="AH93" s="53"/>
      <c r="AI93" s="53"/>
      <c r="AJ93" s="42"/>
      <c r="AK93" s="42"/>
      <c r="AL93" s="53"/>
      <c r="AM93" s="53"/>
      <c r="AN93" s="53"/>
      <c r="AO93" s="42"/>
      <c r="AP93" s="36"/>
      <c r="AQ93" s="36"/>
      <c r="AR93" s="36"/>
      <c r="AS93" s="36"/>
      <c r="AT93" s="36"/>
      <c r="AU93" s="36"/>
      <c r="AV93" s="36"/>
      <c r="AW93" s="36"/>
      <c r="AX93" s="35">
        <f t="shared" si="12"/>
        <v>0</v>
      </c>
      <c r="AY93" s="39">
        <f t="shared" si="13"/>
        <v>2</v>
      </c>
      <c r="AZ93" s="34">
        <f t="shared" si="17"/>
        <v>0</v>
      </c>
      <c r="BA93" s="34">
        <f t="shared" si="17"/>
        <v>6</v>
      </c>
      <c r="BB93" s="34">
        <f t="shared" si="17"/>
        <v>27</v>
      </c>
      <c r="BC93" s="34">
        <f t="shared" si="17"/>
        <v>-2</v>
      </c>
      <c r="BD93" s="40">
        <f t="shared" si="16"/>
        <v>31</v>
      </c>
      <c r="BE93" s="75" t="s">
        <v>618</v>
      </c>
      <c r="BF93" s="1" t="s">
        <v>138</v>
      </c>
    </row>
    <row r="94" spans="1:58" s="84" customFormat="1" ht="12.75">
      <c r="A94" s="2" t="s">
        <v>488</v>
      </c>
      <c r="B94" s="73">
        <v>61</v>
      </c>
      <c r="C94" s="78" t="s">
        <v>139</v>
      </c>
      <c r="D94" s="34">
        <f>'[2]21'!D94+'[2]21'!I94-'[2]21'!M94+'[2]21'!Q94-'[2]21'!U94</f>
        <v>0</v>
      </c>
      <c r="E94" s="34">
        <f>'[2]21'!E94+'[2]21'!J94-'[2]21'!N94+'[2]21'!R94-'[2]21'!V94</f>
        <v>3</v>
      </c>
      <c r="F94" s="34">
        <f>'[2]21'!F94+'[2]21'!K94-'[2]21'!O94+'[2]21'!S94-'[2]21'!W94</f>
        <v>29</v>
      </c>
      <c r="G94" s="34">
        <f>'[2]21'!G94+'[2]21'!L94-'[2]21'!P94+'[2]21'!T94-'[2]21'!X94</f>
        <v>-1</v>
      </c>
      <c r="H94" s="35">
        <f t="shared" si="14"/>
        <v>31</v>
      </c>
      <c r="I94" s="199"/>
      <c r="J94" s="58"/>
      <c r="K94" s="36"/>
      <c r="L94" s="36"/>
      <c r="M94" s="58"/>
      <c r="N94" s="58"/>
      <c r="O94" s="36"/>
      <c r="P94" s="36"/>
      <c r="Q94" s="202"/>
      <c r="R94" s="20"/>
      <c r="S94" s="45"/>
      <c r="T94" s="45"/>
      <c r="U94" s="20"/>
      <c r="V94" s="20"/>
      <c r="W94" s="45"/>
      <c r="X94" s="45"/>
      <c r="Y94" s="38">
        <f>SUM(H94+I94+J94+K94+L94)-(M94+N94+O94+P94)+(Q94+R94+S94+T94)-(U94+V94+W94+X94)</f>
        <v>31</v>
      </c>
      <c r="Z94" s="53"/>
      <c r="AA94" s="42"/>
      <c r="AB94" s="42"/>
      <c r="AC94" s="42"/>
      <c r="AD94" s="53"/>
      <c r="AE94" s="53"/>
      <c r="AF94" s="42"/>
      <c r="AG94" s="42"/>
      <c r="AH94" s="53"/>
      <c r="AI94" s="53"/>
      <c r="AJ94" s="42"/>
      <c r="AK94" s="42"/>
      <c r="AL94" s="53"/>
      <c r="AM94" s="53"/>
      <c r="AN94" s="53"/>
      <c r="AO94" s="42"/>
      <c r="AP94" s="36"/>
      <c r="AQ94" s="36"/>
      <c r="AR94" s="36"/>
      <c r="AS94" s="36"/>
      <c r="AT94" s="36"/>
      <c r="AU94" s="36"/>
      <c r="AV94" s="36"/>
      <c r="AW94" s="36">
        <v>1</v>
      </c>
      <c r="AX94" s="35">
        <f t="shared" si="12"/>
        <v>0</v>
      </c>
      <c r="AY94" s="39">
        <f t="shared" si="13"/>
        <v>1</v>
      </c>
      <c r="AZ94" s="34">
        <f t="shared" si="17"/>
        <v>0</v>
      </c>
      <c r="BA94" s="34">
        <f t="shared" si="17"/>
        <v>3</v>
      </c>
      <c r="BB94" s="34">
        <f t="shared" si="17"/>
        <v>29</v>
      </c>
      <c r="BC94" s="34">
        <f>G94+L94-P94+T94-X94-AC94-AG94-AK94-AO94-AS94-AW94</f>
        <v>-2</v>
      </c>
      <c r="BD94" s="40">
        <f t="shared" si="16"/>
        <v>30</v>
      </c>
      <c r="BE94" s="75" t="s">
        <v>619</v>
      </c>
      <c r="BF94" s="1" t="s">
        <v>140</v>
      </c>
    </row>
    <row r="95" spans="1:58" s="84" customFormat="1" ht="12.75">
      <c r="A95" s="2" t="s">
        <v>488</v>
      </c>
      <c r="B95" s="73">
        <v>62</v>
      </c>
      <c r="C95" s="78" t="s">
        <v>141</v>
      </c>
      <c r="D95" s="34">
        <f>'[2]21'!D95+'[2]21'!I95-'[2]21'!M95+'[2]21'!Q95-'[2]21'!U95</f>
        <v>0</v>
      </c>
      <c r="E95" s="34">
        <f>'[2]21'!E95+'[2]21'!J95-'[2]21'!N95+'[2]21'!R95-'[2]21'!V95</f>
        <v>0</v>
      </c>
      <c r="F95" s="34">
        <f>'[2]21'!F95+'[2]21'!K95-'[2]21'!O95+'[2]21'!S95-'[2]21'!W95</f>
        <v>28</v>
      </c>
      <c r="G95" s="34">
        <f>'[2]21'!G95+'[2]21'!L95-'[2]21'!P95+'[2]21'!T95-'[2]21'!X95</f>
        <v>0</v>
      </c>
      <c r="H95" s="35">
        <f t="shared" si="14"/>
        <v>28</v>
      </c>
      <c r="I95" s="199"/>
      <c r="J95" s="58"/>
      <c r="K95" s="36"/>
      <c r="L95" s="36"/>
      <c r="M95" s="58"/>
      <c r="N95" s="58"/>
      <c r="O95" s="36"/>
      <c r="P95" s="36"/>
      <c r="Q95" s="202"/>
      <c r="R95" s="20"/>
      <c r="S95" s="85"/>
      <c r="T95" s="85"/>
      <c r="U95" s="86"/>
      <c r="V95" s="86"/>
      <c r="W95" s="85"/>
      <c r="X95" s="85"/>
      <c r="Y95" s="38">
        <f>SUM(H95+I95+J95+K95+L95)-(M95+N95+O95+P95)+(Q95+R95+S95+T95)-(U95+V95+W95+X95)</f>
        <v>28</v>
      </c>
      <c r="Z95" s="53"/>
      <c r="AA95" s="42"/>
      <c r="AB95" s="42"/>
      <c r="AC95" s="42"/>
      <c r="AD95" s="53"/>
      <c r="AE95" s="53"/>
      <c r="AF95" s="42"/>
      <c r="AG95" s="42">
        <v>1</v>
      </c>
      <c r="AH95" s="53"/>
      <c r="AI95" s="53"/>
      <c r="AJ95" s="42"/>
      <c r="AK95" s="42"/>
      <c r="AL95" s="53"/>
      <c r="AM95" s="53"/>
      <c r="AN95" s="53"/>
      <c r="AO95" s="42"/>
      <c r="AP95" s="36"/>
      <c r="AQ95" s="36"/>
      <c r="AR95" s="36"/>
      <c r="AS95" s="36"/>
      <c r="AT95" s="36"/>
      <c r="AU95" s="36"/>
      <c r="AV95" s="36"/>
      <c r="AW95" s="36"/>
      <c r="AX95" s="35">
        <f t="shared" si="12"/>
        <v>0</v>
      </c>
      <c r="AY95" s="39">
        <f t="shared" si="13"/>
        <v>1</v>
      </c>
      <c r="AZ95" s="34">
        <f t="shared" si="17"/>
        <v>0</v>
      </c>
      <c r="BA95" s="34">
        <f t="shared" si="17"/>
        <v>0</v>
      </c>
      <c r="BB95" s="34">
        <f t="shared" si="17"/>
        <v>28</v>
      </c>
      <c r="BC95" s="34">
        <f>G95+L95-P95+T95-X95-AC95-AG95-AK95-AO95-AS95-AW95</f>
        <v>-1</v>
      </c>
      <c r="BD95" s="40">
        <f>Y95-AX95-AY95</f>
        <v>27</v>
      </c>
      <c r="BE95" s="75" t="s">
        <v>620</v>
      </c>
      <c r="BF95" s="1" t="s">
        <v>142</v>
      </c>
    </row>
    <row r="96" spans="1:58" s="84" customFormat="1" ht="12.75">
      <c r="A96" s="2" t="s">
        <v>488</v>
      </c>
      <c r="B96" s="73">
        <v>63</v>
      </c>
      <c r="C96" s="78" t="s">
        <v>143</v>
      </c>
      <c r="D96" s="34">
        <f>'[2]21'!D96+'[2]21'!I96-'[2]21'!M96+'[2]21'!Q96-'[2]21'!U96</f>
        <v>0</v>
      </c>
      <c r="E96" s="34">
        <f>'[2]21'!E96+'[2]21'!J96-'[2]21'!N96+'[2]21'!R96-'[2]21'!V96</f>
        <v>7</v>
      </c>
      <c r="F96" s="34">
        <f>'[2]21'!F96+'[2]21'!K96-'[2]21'!O96+'[2]21'!S96-'[2]21'!W96</f>
        <v>23</v>
      </c>
      <c r="G96" s="34">
        <f>'[2]21'!G96+'[2]21'!L96-'[2]21'!P96+'[2]21'!T96-'[2]21'!X96</f>
        <v>0</v>
      </c>
      <c r="H96" s="35">
        <f t="shared" si="14"/>
        <v>30</v>
      </c>
      <c r="I96" s="199"/>
      <c r="J96" s="58"/>
      <c r="K96" s="36"/>
      <c r="L96" s="36"/>
      <c r="M96" s="58"/>
      <c r="N96" s="58"/>
      <c r="O96" s="36"/>
      <c r="P96" s="36"/>
      <c r="Q96" s="202"/>
      <c r="R96" s="20"/>
      <c r="S96" s="85"/>
      <c r="T96" s="85"/>
      <c r="U96" s="86"/>
      <c r="V96" s="86"/>
      <c r="W96" s="85"/>
      <c r="X96" s="85"/>
      <c r="Y96" s="38">
        <f t="shared" si="11"/>
        <v>30</v>
      </c>
      <c r="Z96" s="53"/>
      <c r="AA96" s="42"/>
      <c r="AB96" s="42"/>
      <c r="AC96" s="42">
        <v>2</v>
      </c>
      <c r="AD96" s="53"/>
      <c r="AE96" s="53"/>
      <c r="AF96" s="42"/>
      <c r="AG96" s="42"/>
      <c r="AH96" s="53"/>
      <c r="AI96" s="53"/>
      <c r="AJ96" s="42"/>
      <c r="AK96" s="42"/>
      <c r="AL96" s="53"/>
      <c r="AM96" s="53"/>
      <c r="AN96" s="53"/>
      <c r="AO96" s="42"/>
      <c r="AP96" s="36"/>
      <c r="AQ96" s="36"/>
      <c r="AR96" s="36"/>
      <c r="AS96" s="36"/>
      <c r="AT96" s="36"/>
      <c r="AU96" s="36"/>
      <c r="AV96" s="36"/>
      <c r="AW96" s="36">
        <v>1</v>
      </c>
      <c r="AX96" s="35">
        <f t="shared" si="12"/>
        <v>0</v>
      </c>
      <c r="AY96" s="39">
        <f t="shared" si="13"/>
        <v>3</v>
      </c>
      <c r="AZ96" s="34">
        <f t="shared" si="17"/>
        <v>0</v>
      </c>
      <c r="BA96" s="34">
        <f t="shared" si="17"/>
        <v>7</v>
      </c>
      <c r="BB96" s="34">
        <f t="shared" si="17"/>
        <v>23</v>
      </c>
      <c r="BC96" s="34">
        <f t="shared" si="17"/>
        <v>-3</v>
      </c>
      <c r="BD96" s="40">
        <f t="shared" si="16"/>
        <v>27</v>
      </c>
      <c r="BE96" s="55" t="s">
        <v>621</v>
      </c>
      <c r="BF96" s="1" t="s">
        <v>144</v>
      </c>
    </row>
    <row r="97" spans="1:58" s="84" customFormat="1" ht="12" customHeight="1">
      <c r="A97" s="2" t="s">
        <v>488</v>
      </c>
      <c r="B97" s="73">
        <v>64</v>
      </c>
      <c r="C97" s="78" t="s">
        <v>145</v>
      </c>
      <c r="D97" s="34">
        <f>'[2]21'!D97+'[2]21'!I97-'[2]21'!M97+'[2]21'!Q97-'[2]21'!U97</f>
        <v>0</v>
      </c>
      <c r="E97" s="34">
        <f>'[2]21'!E97+'[2]21'!J97-'[2]21'!N97+'[2]21'!R97-'[2]21'!V97</f>
        <v>5</v>
      </c>
      <c r="F97" s="34">
        <f>'[2]21'!F97+'[2]21'!K97-'[2]21'!O97+'[2]21'!S97-'[2]21'!W97</f>
        <v>27</v>
      </c>
      <c r="G97" s="34">
        <f>'[2]21'!G97+'[2]21'!L97-'[2]21'!P97+'[2]21'!T97-'[2]21'!X97</f>
        <v>0</v>
      </c>
      <c r="H97" s="35">
        <f t="shared" si="14"/>
        <v>32</v>
      </c>
      <c r="I97" s="42"/>
      <c r="J97" s="42"/>
      <c r="K97" s="42"/>
      <c r="L97" s="42"/>
      <c r="M97" s="42"/>
      <c r="N97" s="42"/>
      <c r="O97" s="42"/>
      <c r="P97" s="42"/>
      <c r="Q97" s="202"/>
      <c r="R97" s="20"/>
      <c r="S97" s="85"/>
      <c r="T97" s="85"/>
      <c r="U97" s="86"/>
      <c r="V97" s="86"/>
      <c r="W97" s="85"/>
      <c r="X97" s="85"/>
      <c r="Y97" s="38">
        <f t="shared" si="11"/>
        <v>32</v>
      </c>
      <c r="Z97" s="32"/>
      <c r="AA97" s="32"/>
      <c r="AB97" s="42"/>
      <c r="AC97" s="4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42"/>
      <c r="AX97" s="35">
        <f t="shared" si="12"/>
        <v>0</v>
      </c>
      <c r="AY97" s="39">
        <f t="shared" si="13"/>
        <v>0</v>
      </c>
      <c r="AZ97" s="34">
        <f t="shared" si="17"/>
        <v>0</v>
      </c>
      <c r="BA97" s="34">
        <f t="shared" si="17"/>
        <v>5</v>
      </c>
      <c r="BB97" s="34">
        <f t="shared" si="17"/>
        <v>27</v>
      </c>
      <c r="BC97" s="34">
        <f t="shared" si="17"/>
        <v>0</v>
      </c>
      <c r="BD97" s="40">
        <f t="shared" si="16"/>
        <v>32</v>
      </c>
      <c r="BE97" s="75" t="s">
        <v>622</v>
      </c>
      <c r="BF97" s="1" t="s">
        <v>146</v>
      </c>
    </row>
    <row r="98" spans="1:58" s="84" customFormat="1" ht="12" customHeight="1">
      <c r="A98" s="2" t="s">
        <v>488</v>
      </c>
      <c r="B98" s="73">
        <v>65</v>
      </c>
      <c r="C98" s="78" t="s">
        <v>147</v>
      </c>
      <c r="D98" s="34">
        <f>'[2]21'!D98+'[2]21'!I98-'[2]21'!M98+'[2]21'!Q98-'[2]21'!U98</f>
        <v>0</v>
      </c>
      <c r="E98" s="34">
        <f>'[2]21'!E98+'[2]21'!J98-'[2]21'!N98+'[2]21'!R98-'[2]21'!V98</f>
        <v>4</v>
      </c>
      <c r="F98" s="34">
        <f>'[2]21'!F98+'[2]21'!K98-'[2]21'!O98+'[2]21'!S98-'[2]21'!W98</f>
        <v>28</v>
      </c>
      <c r="G98" s="34">
        <f>'[2]21'!G98+'[2]21'!L98-'[2]21'!P98+'[2]21'!T98-'[2]21'!X98</f>
        <v>0</v>
      </c>
      <c r="H98" s="35">
        <f t="shared" si="14"/>
        <v>32</v>
      </c>
      <c r="I98" s="46"/>
      <c r="J98" s="36"/>
      <c r="K98" s="36"/>
      <c r="L98" s="42"/>
      <c r="M98" s="36"/>
      <c r="N98" s="36"/>
      <c r="O98" s="36"/>
      <c r="P98" s="36"/>
      <c r="Q98" s="202"/>
      <c r="R98" s="20"/>
      <c r="S98" s="87"/>
      <c r="T98" s="85"/>
      <c r="U98" s="86"/>
      <c r="V98" s="86"/>
      <c r="W98" s="85"/>
      <c r="X98" s="85"/>
      <c r="Y98" s="38">
        <f t="shared" si="11"/>
        <v>32</v>
      </c>
      <c r="Z98" s="32"/>
      <c r="AA98" s="32"/>
      <c r="AB98" s="32"/>
      <c r="AC98" s="42"/>
      <c r="AD98" s="32"/>
      <c r="AE98" s="32"/>
      <c r="AF98" s="32"/>
      <c r="AG98" s="42"/>
      <c r="AH98" s="32"/>
      <c r="AI98" s="32"/>
      <c r="AJ98" s="32"/>
      <c r="AK98" s="42"/>
      <c r="AL98" s="32"/>
      <c r="AM98" s="32"/>
      <c r="AN98" s="32"/>
      <c r="AO98" s="32"/>
      <c r="AP98" s="88"/>
      <c r="AQ98" s="88"/>
      <c r="AR98" s="88"/>
      <c r="AS98" s="88"/>
      <c r="AT98" s="88"/>
      <c r="AU98" s="88"/>
      <c r="AV98" s="88"/>
      <c r="AW98" s="36"/>
      <c r="AX98" s="35">
        <f t="shared" si="12"/>
        <v>0</v>
      </c>
      <c r="AY98" s="39">
        <f t="shared" si="13"/>
        <v>0</v>
      </c>
      <c r="AZ98" s="34">
        <f t="shared" si="17"/>
        <v>0</v>
      </c>
      <c r="BA98" s="34">
        <f t="shared" si="17"/>
        <v>4</v>
      </c>
      <c r="BB98" s="34">
        <f t="shared" si="17"/>
        <v>28</v>
      </c>
      <c r="BC98" s="34">
        <f t="shared" si="17"/>
        <v>0</v>
      </c>
      <c r="BD98" s="40">
        <f t="shared" si="16"/>
        <v>32</v>
      </c>
      <c r="BE98" s="55"/>
      <c r="BF98" s="1" t="s">
        <v>148</v>
      </c>
    </row>
    <row r="99" spans="1:58" s="84" customFormat="1" ht="12" customHeight="1">
      <c r="A99" s="2" t="s">
        <v>488</v>
      </c>
      <c r="B99" s="73">
        <v>66</v>
      </c>
      <c r="C99" s="78" t="s">
        <v>149</v>
      </c>
      <c r="D99" s="34">
        <f>'[2]21'!D99+'[2]21'!I99-'[2]21'!M99+'[2]21'!Q99-'[2]21'!U99</f>
        <v>0</v>
      </c>
      <c r="E99" s="34">
        <f>'[2]21'!E99+'[2]21'!J99-'[2]21'!N99+'[2]21'!R99-'[2]21'!V99</f>
        <v>1</v>
      </c>
      <c r="F99" s="34">
        <f>'[2]21'!F99+'[2]21'!K99-'[2]21'!O99+'[2]21'!S99-'[2]21'!W99</f>
        <v>28</v>
      </c>
      <c r="G99" s="34">
        <f>'[2]21'!G99+'[2]21'!L99-'[2]21'!P99+'[2]21'!T99-'[2]21'!X99</f>
        <v>0</v>
      </c>
      <c r="H99" s="35">
        <f t="shared" si="14"/>
        <v>29</v>
      </c>
      <c r="I99" s="46"/>
      <c r="J99" s="36"/>
      <c r="K99" s="36"/>
      <c r="L99" s="36"/>
      <c r="M99" s="36"/>
      <c r="N99" s="36"/>
      <c r="O99" s="36"/>
      <c r="P99" s="36"/>
      <c r="Q99" s="202"/>
      <c r="R99" s="20"/>
      <c r="S99" s="45"/>
      <c r="T99" s="45"/>
      <c r="U99" s="20"/>
      <c r="V99" s="20"/>
      <c r="W99" s="45"/>
      <c r="X99" s="45"/>
      <c r="Y99" s="38">
        <f t="shared" si="11"/>
        <v>29</v>
      </c>
      <c r="Z99" s="32"/>
      <c r="AA99" s="32"/>
      <c r="AB99" s="32"/>
      <c r="AC99" s="42">
        <v>2</v>
      </c>
      <c r="AD99" s="32"/>
      <c r="AE99" s="32"/>
      <c r="AF99" s="32"/>
      <c r="AG99" s="42"/>
      <c r="AH99" s="32"/>
      <c r="AI99" s="32"/>
      <c r="AJ99" s="32"/>
      <c r="AK99" s="32"/>
      <c r="AL99" s="32"/>
      <c r="AM99" s="32"/>
      <c r="AN99" s="32"/>
      <c r="AO99" s="32"/>
      <c r="AP99" s="88"/>
      <c r="AQ99" s="88"/>
      <c r="AR99" s="88"/>
      <c r="AS99" s="88"/>
      <c r="AT99" s="88"/>
      <c r="AU99" s="88"/>
      <c r="AV99" s="88"/>
      <c r="AW99" s="36"/>
      <c r="AX99" s="35">
        <f t="shared" si="12"/>
        <v>0</v>
      </c>
      <c r="AY99" s="39">
        <f t="shared" si="13"/>
        <v>2</v>
      </c>
      <c r="AZ99" s="34">
        <f t="shared" si="17"/>
        <v>0</v>
      </c>
      <c r="BA99" s="34">
        <f t="shared" si="17"/>
        <v>1</v>
      </c>
      <c r="BB99" s="34">
        <f t="shared" si="17"/>
        <v>28</v>
      </c>
      <c r="BC99" s="34">
        <f t="shared" si="17"/>
        <v>-2</v>
      </c>
      <c r="BD99" s="40">
        <f t="shared" si="16"/>
        <v>27</v>
      </c>
      <c r="BE99" s="55" t="s">
        <v>623</v>
      </c>
      <c r="BF99" s="1" t="s">
        <v>150</v>
      </c>
    </row>
    <row r="100" spans="1:58" s="84" customFormat="1" ht="12" customHeight="1">
      <c r="A100" s="2" t="s">
        <v>488</v>
      </c>
      <c r="B100" s="73">
        <v>67</v>
      </c>
      <c r="C100" s="78" t="s">
        <v>151</v>
      </c>
      <c r="D100" s="34">
        <f>'[2]21'!D100+'[2]21'!I100-'[2]21'!M100+'[2]21'!Q100-'[2]21'!U100</f>
        <v>1</v>
      </c>
      <c r="E100" s="34">
        <f>'[2]21'!E100+'[2]21'!J100-'[2]21'!N100+'[2]21'!R100-'[2]21'!V100</f>
        <v>0</v>
      </c>
      <c r="F100" s="34">
        <f>'[2]21'!F100+'[2]21'!K100-'[2]21'!O100+'[2]21'!S100-'[2]21'!W100</f>
        <v>29</v>
      </c>
      <c r="G100" s="34">
        <f>'[2]21'!G100+'[2]21'!L100-'[2]21'!P100+'[2]21'!T100-'[2]21'!X100</f>
        <v>0</v>
      </c>
      <c r="H100" s="35">
        <f t="shared" si="14"/>
        <v>30</v>
      </c>
      <c r="I100" s="46"/>
      <c r="J100" s="36"/>
      <c r="K100" s="36"/>
      <c r="L100" s="36"/>
      <c r="M100" s="36"/>
      <c r="N100" s="36"/>
      <c r="O100" s="36"/>
      <c r="P100" s="36"/>
      <c r="Q100" s="202"/>
      <c r="R100" s="20"/>
      <c r="S100" s="45"/>
      <c r="T100" s="45"/>
      <c r="U100" s="20"/>
      <c r="V100" s="20"/>
      <c r="W100" s="45"/>
      <c r="X100" s="45"/>
      <c r="Y100" s="38">
        <f t="shared" si="11"/>
        <v>30</v>
      </c>
      <c r="Z100" s="32"/>
      <c r="AA100" s="32"/>
      <c r="AB100" s="42"/>
      <c r="AC100" s="42"/>
      <c r="AD100" s="32"/>
      <c r="AE100" s="32"/>
      <c r="AF100" s="32"/>
      <c r="AG100" s="32"/>
      <c r="AH100" s="32"/>
      <c r="AI100" s="32"/>
      <c r="AJ100" s="32"/>
      <c r="AK100" s="42"/>
      <c r="AL100" s="32"/>
      <c r="AM100" s="32"/>
      <c r="AN100" s="32"/>
      <c r="AO100" s="32"/>
      <c r="AP100" s="88"/>
      <c r="AQ100" s="88"/>
      <c r="AR100" s="88"/>
      <c r="AS100" s="88"/>
      <c r="AT100" s="88"/>
      <c r="AU100" s="88"/>
      <c r="AV100" s="88"/>
      <c r="AW100" s="36"/>
      <c r="AX100" s="35">
        <f t="shared" si="12"/>
        <v>0</v>
      </c>
      <c r="AY100" s="39">
        <f t="shared" si="13"/>
        <v>0</v>
      </c>
      <c r="AZ100" s="34">
        <f t="shared" si="17"/>
        <v>1</v>
      </c>
      <c r="BA100" s="34">
        <f t="shared" si="17"/>
        <v>0</v>
      </c>
      <c r="BB100" s="34">
        <f t="shared" si="17"/>
        <v>29</v>
      </c>
      <c r="BC100" s="34">
        <f t="shared" si="17"/>
        <v>0</v>
      </c>
      <c r="BD100" s="40">
        <f t="shared" si="16"/>
        <v>30</v>
      </c>
      <c r="BE100" s="75"/>
      <c r="BF100" s="1" t="s">
        <v>152</v>
      </c>
    </row>
    <row r="101" spans="1:58" s="84" customFormat="1" ht="12.75">
      <c r="A101" s="2" t="s">
        <v>488</v>
      </c>
      <c r="B101" s="73">
        <v>68</v>
      </c>
      <c r="C101" s="78" t="s">
        <v>153</v>
      </c>
      <c r="D101" s="34">
        <f>'[2]21'!D101+'[2]21'!I101-'[2]21'!M101+'[2]21'!Q101-'[2]21'!U101</f>
        <v>3</v>
      </c>
      <c r="E101" s="34">
        <f>'[2]21'!E101+'[2]21'!J101-'[2]21'!N101+'[2]21'!R101-'[2]21'!V101</f>
        <v>2</v>
      </c>
      <c r="F101" s="34">
        <f>'[2]21'!F101+'[2]21'!K101-'[2]21'!O101+'[2]21'!S101-'[2]21'!W101</f>
        <v>23</v>
      </c>
      <c r="G101" s="34">
        <f>'[2]21'!G101+'[2]21'!L101-'[2]21'!P101+'[2]21'!T101-'[2]21'!X101</f>
        <v>0</v>
      </c>
      <c r="H101" s="35">
        <f t="shared" si="14"/>
        <v>28</v>
      </c>
      <c r="I101" s="46"/>
      <c r="J101" s="36"/>
      <c r="K101" s="36"/>
      <c r="L101" s="36"/>
      <c r="M101" s="36"/>
      <c r="N101" s="36"/>
      <c r="O101" s="36"/>
      <c r="P101" s="36"/>
      <c r="Q101" s="202"/>
      <c r="R101" s="20"/>
      <c r="S101" s="45"/>
      <c r="T101" s="45"/>
      <c r="U101" s="20"/>
      <c r="V101" s="20"/>
      <c r="W101" s="45"/>
      <c r="X101" s="45"/>
      <c r="Y101" s="38">
        <f t="shared" si="11"/>
        <v>28</v>
      </c>
      <c r="Z101" s="32"/>
      <c r="AA101" s="32"/>
      <c r="AB101" s="42"/>
      <c r="AC101" s="42"/>
      <c r="AD101" s="32"/>
      <c r="AE101" s="32"/>
      <c r="AF101" s="32"/>
      <c r="AG101" s="42"/>
      <c r="AH101" s="32"/>
      <c r="AI101" s="32"/>
      <c r="AJ101" s="32"/>
      <c r="AK101" s="32"/>
      <c r="AL101" s="32"/>
      <c r="AM101" s="32"/>
      <c r="AN101" s="32"/>
      <c r="AO101" s="32"/>
      <c r="AP101" s="88"/>
      <c r="AQ101" s="88"/>
      <c r="AR101" s="88"/>
      <c r="AS101" s="88"/>
      <c r="AT101" s="88"/>
      <c r="AU101" s="88"/>
      <c r="AV101" s="88"/>
      <c r="AW101" s="36"/>
      <c r="AX101" s="35">
        <f t="shared" si="12"/>
        <v>0</v>
      </c>
      <c r="AY101" s="39">
        <f t="shared" si="13"/>
        <v>0</v>
      </c>
      <c r="AZ101" s="34">
        <f t="shared" si="17"/>
        <v>3</v>
      </c>
      <c r="BA101" s="34">
        <f t="shared" si="17"/>
        <v>2</v>
      </c>
      <c r="BB101" s="34">
        <f t="shared" si="17"/>
        <v>23</v>
      </c>
      <c r="BC101" s="34">
        <f t="shared" si="17"/>
        <v>0</v>
      </c>
      <c r="BD101" s="40">
        <f t="shared" si="16"/>
        <v>28</v>
      </c>
      <c r="BE101" s="55"/>
      <c r="BF101" s="1" t="s">
        <v>154</v>
      </c>
    </row>
    <row r="102" spans="1:58" s="84" customFormat="1" ht="12.75">
      <c r="A102" s="2" t="s">
        <v>488</v>
      </c>
      <c r="B102" s="73">
        <v>69</v>
      </c>
      <c r="C102" s="78" t="s">
        <v>155</v>
      </c>
      <c r="D102" s="34">
        <f>'[2]21'!D102+'[2]21'!I102-'[2]21'!M102+'[2]21'!Q102-'[2]21'!U102</f>
        <v>0</v>
      </c>
      <c r="E102" s="34">
        <f>'[2]21'!E102+'[2]21'!J102-'[2]21'!N102+'[2]21'!R102-'[2]21'!V102</f>
        <v>4</v>
      </c>
      <c r="F102" s="34">
        <f>'[2]21'!F102+'[2]21'!K102-'[2]21'!O102+'[2]21'!S102-'[2]21'!W102</f>
        <v>25</v>
      </c>
      <c r="G102" s="34">
        <f>'[2]21'!G102+'[2]21'!L102-'[2]21'!P102+'[2]21'!T102-'[2]21'!X102</f>
        <v>0</v>
      </c>
      <c r="H102" s="35">
        <f t="shared" si="14"/>
        <v>29</v>
      </c>
      <c r="I102" s="46"/>
      <c r="J102" s="36"/>
      <c r="K102" s="36"/>
      <c r="L102" s="36"/>
      <c r="M102" s="36"/>
      <c r="N102" s="36"/>
      <c r="O102" s="36"/>
      <c r="P102" s="36"/>
      <c r="Q102" s="202"/>
      <c r="R102" s="20"/>
      <c r="S102" s="45"/>
      <c r="T102" s="45"/>
      <c r="U102" s="20"/>
      <c r="V102" s="20"/>
      <c r="W102" s="45"/>
      <c r="X102" s="45"/>
      <c r="Y102" s="38">
        <f t="shared" si="11"/>
        <v>29</v>
      </c>
      <c r="Z102" s="32"/>
      <c r="AA102" s="32"/>
      <c r="AB102" s="42"/>
      <c r="AC102" s="42">
        <v>2</v>
      </c>
      <c r="AD102" s="32"/>
      <c r="AE102" s="32"/>
      <c r="AF102" s="32"/>
      <c r="AG102" s="42"/>
      <c r="AH102" s="32"/>
      <c r="AI102" s="32"/>
      <c r="AJ102" s="32"/>
      <c r="AK102" s="32"/>
      <c r="AL102" s="32"/>
      <c r="AM102" s="32"/>
      <c r="AN102" s="32"/>
      <c r="AO102" s="32"/>
      <c r="AP102" s="88"/>
      <c r="AQ102" s="88"/>
      <c r="AR102" s="88"/>
      <c r="AS102" s="88"/>
      <c r="AT102" s="88"/>
      <c r="AU102" s="88"/>
      <c r="AV102" s="88"/>
      <c r="AW102" s="36"/>
      <c r="AX102" s="35">
        <f t="shared" si="12"/>
        <v>0</v>
      </c>
      <c r="AY102" s="39">
        <f t="shared" si="13"/>
        <v>2</v>
      </c>
      <c r="AZ102" s="34">
        <f t="shared" si="17"/>
        <v>0</v>
      </c>
      <c r="BA102" s="34">
        <f t="shared" si="17"/>
        <v>4</v>
      </c>
      <c r="BB102" s="34">
        <f t="shared" si="17"/>
        <v>25</v>
      </c>
      <c r="BC102" s="34">
        <f t="shared" si="17"/>
        <v>-2</v>
      </c>
      <c r="BD102" s="40">
        <f t="shared" si="16"/>
        <v>27</v>
      </c>
      <c r="BE102" s="55" t="s">
        <v>624</v>
      </c>
      <c r="BF102" s="1" t="s">
        <v>156</v>
      </c>
    </row>
    <row r="103" spans="1:58" s="84" customFormat="1" ht="12" customHeight="1">
      <c r="A103" s="2" t="s">
        <v>488</v>
      </c>
      <c r="B103" s="73">
        <v>70</v>
      </c>
      <c r="C103" s="78" t="s">
        <v>157</v>
      </c>
      <c r="D103" s="34">
        <f>'[2]21'!D103+'[2]21'!I103-'[2]21'!M103+'[2]21'!Q103-'[2]21'!U103</f>
        <v>0</v>
      </c>
      <c r="E103" s="34">
        <f>'[2]21'!E103+'[2]21'!J103-'[2]21'!N103+'[2]21'!R103-'[2]21'!V103</f>
        <v>1</v>
      </c>
      <c r="F103" s="34">
        <f>'[2]21'!F103+'[2]21'!K103-'[2]21'!O103+'[2]21'!S103-'[2]21'!W103</f>
        <v>28</v>
      </c>
      <c r="G103" s="34">
        <f>'[2]21'!G103+'[2]21'!L103-'[2]21'!P103+'[2]21'!T103-'[2]21'!X103</f>
        <v>0</v>
      </c>
      <c r="H103" s="35">
        <f t="shared" si="14"/>
        <v>29</v>
      </c>
      <c r="I103" s="46"/>
      <c r="J103" s="36"/>
      <c r="K103" s="36"/>
      <c r="L103" s="36"/>
      <c r="M103" s="36"/>
      <c r="N103" s="36"/>
      <c r="O103" s="36"/>
      <c r="P103" s="36"/>
      <c r="Q103" s="202"/>
      <c r="R103" s="20"/>
      <c r="S103" s="45"/>
      <c r="T103" s="45"/>
      <c r="U103" s="20"/>
      <c r="V103" s="20"/>
      <c r="W103" s="45"/>
      <c r="X103" s="45"/>
      <c r="Y103" s="38">
        <f t="shared" si="11"/>
        <v>29</v>
      </c>
      <c r="Z103" s="32"/>
      <c r="AA103" s="32"/>
      <c r="AB103" s="42"/>
      <c r="AC103" s="42">
        <v>1</v>
      </c>
      <c r="AD103" s="32"/>
      <c r="AE103" s="32"/>
      <c r="AF103" s="32"/>
      <c r="AG103" s="32"/>
      <c r="AH103" s="32"/>
      <c r="AI103" s="32"/>
      <c r="AJ103" s="42"/>
      <c r="AK103" s="42"/>
      <c r="AL103" s="32"/>
      <c r="AM103" s="32"/>
      <c r="AN103" s="32"/>
      <c r="AO103" s="42"/>
      <c r="AP103" s="88"/>
      <c r="AQ103" s="88"/>
      <c r="AR103" s="88"/>
      <c r="AS103" s="36"/>
      <c r="AT103" s="88"/>
      <c r="AU103" s="88"/>
      <c r="AV103" s="88"/>
      <c r="AW103" s="36"/>
      <c r="AX103" s="35">
        <f t="shared" si="12"/>
        <v>0</v>
      </c>
      <c r="AY103" s="39">
        <f t="shared" si="13"/>
        <v>1</v>
      </c>
      <c r="AZ103" s="34">
        <f t="shared" si="17"/>
        <v>0</v>
      </c>
      <c r="BA103" s="34">
        <f t="shared" si="17"/>
        <v>1</v>
      </c>
      <c r="BB103" s="34">
        <f t="shared" si="17"/>
        <v>28</v>
      </c>
      <c r="BC103" s="34">
        <f t="shared" si="17"/>
        <v>-1</v>
      </c>
      <c r="BD103" s="40">
        <f t="shared" si="16"/>
        <v>28</v>
      </c>
      <c r="BE103" s="55" t="s">
        <v>625</v>
      </c>
      <c r="BF103" s="1" t="s">
        <v>158</v>
      </c>
    </row>
    <row r="104" spans="1:58" s="84" customFormat="1" ht="12.75">
      <c r="A104" s="2" t="s">
        <v>488</v>
      </c>
      <c r="B104" s="73">
        <v>71</v>
      </c>
      <c r="C104" s="78" t="s">
        <v>159</v>
      </c>
      <c r="D104" s="34">
        <f>'[2]21'!D104+'[2]21'!I104-'[2]21'!M104+'[2]21'!Q104-'[2]21'!U104</f>
        <v>0</v>
      </c>
      <c r="E104" s="34">
        <f>'[2]21'!E104+'[2]21'!J104-'[2]21'!N104+'[2]21'!R104-'[2]21'!V104</f>
        <v>5</v>
      </c>
      <c r="F104" s="34">
        <f>'[2]21'!F104+'[2]21'!K104-'[2]21'!O104+'[2]21'!S104-'[2]21'!W104</f>
        <v>24</v>
      </c>
      <c r="G104" s="34">
        <f>'[2]21'!G104+'[2]21'!L104-'[2]21'!P104+'[2]21'!T104-'[2]21'!X104</f>
        <v>0</v>
      </c>
      <c r="H104" s="35">
        <f t="shared" si="14"/>
        <v>29</v>
      </c>
      <c r="I104" s="46"/>
      <c r="J104" s="36"/>
      <c r="K104" s="36"/>
      <c r="L104" s="36"/>
      <c r="M104" s="36"/>
      <c r="N104" s="36"/>
      <c r="O104" s="36"/>
      <c r="P104" s="36">
        <v>1</v>
      </c>
      <c r="Q104" s="202"/>
      <c r="R104" s="20"/>
      <c r="S104" s="45"/>
      <c r="T104" s="45"/>
      <c r="U104" s="20"/>
      <c r="V104" s="20"/>
      <c r="W104" s="45"/>
      <c r="X104" s="45"/>
      <c r="Y104" s="38">
        <f t="shared" si="11"/>
        <v>28</v>
      </c>
      <c r="Z104" s="32"/>
      <c r="AA104" s="32"/>
      <c r="AB104" s="42"/>
      <c r="AC104" s="42"/>
      <c r="AD104" s="32"/>
      <c r="AE104" s="32"/>
      <c r="AF104" s="32"/>
      <c r="AG104" s="42"/>
      <c r="AH104" s="32"/>
      <c r="AI104" s="32"/>
      <c r="AJ104" s="42"/>
      <c r="AK104" s="42"/>
      <c r="AL104" s="32"/>
      <c r="AM104" s="32"/>
      <c r="AN104" s="32"/>
      <c r="AO104" s="32"/>
      <c r="AP104" s="88"/>
      <c r="AQ104" s="88"/>
      <c r="AR104" s="88"/>
      <c r="AS104" s="88"/>
      <c r="AT104" s="88"/>
      <c r="AU104" s="88"/>
      <c r="AV104" s="88"/>
      <c r="AW104" s="36"/>
      <c r="AX104" s="35">
        <f t="shared" si="12"/>
        <v>0</v>
      </c>
      <c r="AY104" s="39">
        <f t="shared" si="13"/>
        <v>0</v>
      </c>
      <c r="AZ104" s="34">
        <f t="shared" si="17"/>
        <v>0</v>
      </c>
      <c r="BA104" s="34">
        <f t="shared" si="17"/>
        <v>5</v>
      </c>
      <c r="BB104" s="34">
        <f t="shared" si="17"/>
        <v>24</v>
      </c>
      <c r="BC104" s="34">
        <f t="shared" si="17"/>
        <v>-1</v>
      </c>
      <c r="BD104" s="40">
        <f t="shared" si="16"/>
        <v>28</v>
      </c>
      <c r="BE104" s="55"/>
      <c r="BF104" s="1" t="s">
        <v>160</v>
      </c>
    </row>
    <row r="105" spans="1:58" s="84" customFormat="1" ht="12.75">
      <c r="A105" s="2" t="s">
        <v>488</v>
      </c>
      <c r="B105" s="73">
        <v>72</v>
      </c>
      <c r="C105" s="78" t="s">
        <v>161</v>
      </c>
      <c r="D105" s="34">
        <f>'[2]21'!D105+'[2]21'!I105-'[2]21'!M105+'[2]21'!Q105-'[2]21'!U105</f>
        <v>0</v>
      </c>
      <c r="E105" s="34">
        <f>'[2]21'!E105+'[2]21'!J105-'[2]21'!N105+'[2]21'!R105-'[2]21'!V105</f>
        <v>1</v>
      </c>
      <c r="F105" s="34">
        <f>'[2]21'!F105+'[2]21'!K105-'[2]21'!O105+'[2]21'!S105-'[2]21'!W105</f>
        <v>29</v>
      </c>
      <c r="G105" s="34">
        <f>'[2]21'!G105+'[2]21'!L105-'[2]21'!P105+'[2]21'!T105-'[2]21'!X105</f>
        <v>0</v>
      </c>
      <c r="H105" s="35">
        <f t="shared" si="14"/>
        <v>30</v>
      </c>
      <c r="I105" s="46"/>
      <c r="J105" s="36"/>
      <c r="K105" s="36"/>
      <c r="L105" s="36"/>
      <c r="M105" s="36"/>
      <c r="N105" s="36"/>
      <c r="O105" s="36"/>
      <c r="P105" s="36"/>
      <c r="Q105" s="202"/>
      <c r="R105" s="20"/>
      <c r="S105" s="45"/>
      <c r="T105" s="45"/>
      <c r="U105" s="20"/>
      <c r="V105" s="20"/>
      <c r="W105" s="45"/>
      <c r="X105" s="45"/>
      <c r="Y105" s="38">
        <f t="shared" si="11"/>
        <v>30</v>
      </c>
      <c r="Z105" s="32"/>
      <c r="AA105" s="32"/>
      <c r="AB105" s="42"/>
      <c r="AC105" s="42"/>
      <c r="AD105" s="32"/>
      <c r="AE105" s="32"/>
      <c r="AF105" s="32"/>
      <c r="AG105" s="32"/>
      <c r="AH105" s="32"/>
      <c r="AI105" s="32"/>
      <c r="AJ105" s="42"/>
      <c r="AK105" s="42"/>
      <c r="AL105" s="32"/>
      <c r="AM105" s="32"/>
      <c r="AN105" s="32"/>
      <c r="AO105" s="32"/>
      <c r="AP105" s="88"/>
      <c r="AQ105" s="88"/>
      <c r="AR105" s="88"/>
      <c r="AS105" s="88"/>
      <c r="AT105" s="88"/>
      <c r="AU105" s="88"/>
      <c r="AV105" s="88"/>
      <c r="AW105" s="36">
        <v>1</v>
      </c>
      <c r="AX105" s="35">
        <f t="shared" ref="AX105:AX171" si="18">Z105+AA105+AD105+AE105+AH105+AI105+AL105+AM105+AP105+AQ105+AT105+AU105</f>
        <v>0</v>
      </c>
      <c r="AY105" s="39">
        <f t="shared" ref="AY105:AY171" si="19">AB105+AC105+AF105+AG105+AJ105+AK105+AN105+AO105+AR105+AS105+AV105+AW105</f>
        <v>1</v>
      </c>
      <c r="AZ105" s="34">
        <f t="shared" si="17"/>
        <v>0</v>
      </c>
      <c r="BA105" s="34">
        <f t="shared" si="17"/>
        <v>1</v>
      </c>
      <c r="BB105" s="34">
        <f t="shared" si="17"/>
        <v>29</v>
      </c>
      <c r="BC105" s="34">
        <f t="shared" si="17"/>
        <v>-1</v>
      </c>
      <c r="BD105" s="40">
        <f t="shared" si="16"/>
        <v>29</v>
      </c>
      <c r="BE105" s="55" t="s">
        <v>626</v>
      </c>
      <c r="BF105" s="1" t="s">
        <v>162</v>
      </c>
    </row>
    <row r="106" spans="1:58" s="84" customFormat="1" ht="11.25" customHeight="1">
      <c r="A106" s="2" t="s">
        <v>488</v>
      </c>
      <c r="B106" s="73">
        <v>73</v>
      </c>
      <c r="C106" s="78" t="s">
        <v>163</v>
      </c>
      <c r="D106" s="34">
        <f>'[2]21'!D106+'[2]21'!I106-'[2]21'!M106+'[2]21'!Q106-'[2]21'!U106</f>
        <v>0</v>
      </c>
      <c r="E106" s="34">
        <f>'[2]21'!E106+'[2]21'!J106-'[2]21'!N106+'[2]21'!R106-'[2]21'!V106</f>
        <v>3</v>
      </c>
      <c r="F106" s="34">
        <f>'[2]21'!F106+'[2]21'!K106-'[2]21'!O106+'[2]21'!S106-'[2]21'!W106</f>
        <v>32</v>
      </c>
      <c r="G106" s="34">
        <f>'[2]21'!G106+'[2]21'!L106-'[2]21'!P106+'[2]21'!T106-'[2]21'!X106</f>
        <v>0</v>
      </c>
      <c r="H106" s="35">
        <f t="shared" si="14"/>
        <v>35</v>
      </c>
      <c r="I106" s="46"/>
      <c r="J106" s="36"/>
      <c r="K106" s="36"/>
      <c r="L106" s="36"/>
      <c r="M106" s="36"/>
      <c r="N106" s="36"/>
      <c r="O106" s="36"/>
      <c r="P106" s="36"/>
      <c r="Q106" s="202"/>
      <c r="R106" s="20"/>
      <c r="S106" s="45"/>
      <c r="T106" s="45"/>
      <c r="U106" s="20"/>
      <c r="V106" s="20"/>
      <c r="W106" s="45"/>
      <c r="X106" s="45"/>
      <c r="Y106" s="38">
        <f t="shared" si="11"/>
        <v>35</v>
      </c>
      <c r="Z106" s="32"/>
      <c r="AA106" s="32"/>
      <c r="AB106" s="42"/>
      <c r="AC106" s="42"/>
      <c r="AD106" s="32"/>
      <c r="AE106" s="32"/>
      <c r="AF106" s="32"/>
      <c r="AG106" s="32"/>
      <c r="AH106" s="32"/>
      <c r="AI106" s="32"/>
      <c r="AJ106" s="42"/>
      <c r="AK106" s="42"/>
      <c r="AL106" s="32"/>
      <c r="AM106" s="32"/>
      <c r="AN106" s="32"/>
      <c r="AO106" s="32"/>
      <c r="AP106" s="88"/>
      <c r="AQ106" s="88"/>
      <c r="AR106" s="88"/>
      <c r="AS106" s="88"/>
      <c r="AT106" s="88"/>
      <c r="AU106" s="88"/>
      <c r="AV106" s="88"/>
      <c r="AW106" s="36"/>
      <c r="AX106" s="35">
        <f t="shared" si="18"/>
        <v>0</v>
      </c>
      <c r="AY106" s="39">
        <f t="shared" si="19"/>
        <v>0</v>
      </c>
      <c r="AZ106" s="34">
        <f t="shared" si="17"/>
        <v>0</v>
      </c>
      <c r="BA106" s="34">
        <f t="shared" si="17"/>
        <v>3</v>
      </c>
      <c r="BB106" s="34">
        <f t="shared" si="17"/>
        <v>32</v>
      </c>
      <c r="BC106" s="34">
        <f t="shared" si="17"/>
        <v>0</v>
      </c>
      <c r="BD106" s="40">
        <f t="shared" si="16"/>
        <v>35</v>
      </c>
      <c r="BE106" s="55"/>
      <c r="BF106" s="1" t="s">
        <v>164</v>
      </c>
    </row>
    <row r="107" spans="1:58" s="84" customFormat="1" ht="12" customHeight="1">
      <c r="A107" s="2" t="s">
        <v>488</v>
      </c>
      <c r="B107" s="73">
        <v>74</v>
      </c>
      <c r="C107" s="78" t="s">
        <v>165</v>
      </c>
      <c r="D107" s="34">
        <f>'[2]21'!D107+'[2]21'!I107-'[2]21'!M107+'[2]21'!Q107-'[2]21'!U107</f>
        <v>0</v>
      </c>
      <c r="E107" s="34">
        <f>'[2]21'!E107+'[2]21'!J107-'[2]21'!N107+'[2]21'!R107-'[2]21'!V107</f>
        <v>4</v>
      </c>
      <c r="F107" s="34">
        <f>'[2]21'!F107+'[2]21'!K107-'[2]21'!O107+'[2]21'!S107-'[2]21'!W107</f>
        <v>23</v>
      </c>
      <c r="G107" s="34">
        <f>'[2]21'!G107+'[2]21'!L107-'[2]21'!P107+'[2]21'!T107-'[2]21'!X107</f>
        <v>0</v>
      </c>
      <c r="H107" s="35">
        <f t="shared" si="14"/>
        <v>27</v>
      </c>
      <c r="I107" s="46"/>
      <c r="J107" s="36"/>
      <c r="K107" s="36"/>
      <c r="L107" s="36"/>
      <c r="M107" s="36"/>
      <c r="N107" s="36"/>
      <c r="O107" s="36"/>
      <c r="P107" s="36"/>
      <c r="Q107" s="202"/>
      <c r="R107" s="20"/>
      <c r="S107" s="45"/>
      <c r="T107" s="45"/>
      <c r="U107" s="20"/>
      <c r="V107" s="20"/>
      <c r="W107" s="45"/>
      <c r="X107" s="45"/>
      <c r="Y107" s="38">
        <f t="shared" si="11"/>
        <v>27</v>
      </c>
      <c r="Z107" s="32"/>
      <c r="AA107" s="32"/>
      <c r="AB107" s="32"/>
      <c r="AC107" s="42"/>
      <c r="AD107" s="32"/>
      <c r="AE107" s="32"/>
      <c r="AF107" s="32"/>
      <c r="AG107" s="42"/>
      <c r="AH107" s="32"/>
      <c r="AI107" s="32"/>
      <c r="AJ107" s="32"/>
      <c r="AK107" s="42"/>
      <c r="AL107" s="32"/>
      <c r="AM107" s="32"/>
      <c r="AN107" s="32"/>
      <c r="AO107" s="32"/>
      <c r="AP107" s="88"/>
      <c r="AQ107" s="88"/>
      <c r="AR107" s="88"/>
      <c r="AS107" s="88"/>
      <c r="AT107" s="88"/>
      <c r="AU107" s="88"/>
      <c r="AV107" s="88"/>
      <c r="AW107" s="36"/>
      <c r="AX107" s="35">
        <f t="shared" si="18"/>
        <v>0</v>
      </c>
      <c r="AY107" s="39">
        <f t="shared" si="19"/>
        <v>0</v>
      </c>
      <c r="AZ107" s="34">
        <f t="shared" si="17"/>
        <v>0</v>
      </c>
      <c r="BA107" s="34">
        <f t="shared" si="17"/>
        <v>4</v>
      </c>
      <c r="BB107" s="34">
        <f t="shared" si="17"/>
        <v>23</v>
      </c>
      <c r="BC107" s="34">
        <f t="shared" si="17"/>
        <v>0</v>
      </c>
      <c r="BD107" s="40">
        <f t="shared" si="16"/>
        <v>27</v>
      </c>
      <c r="BE107" s="55"/>
      <c r="BF107" s="1" t="s">
        <v>166</v>
      </c>
    </row>
    <row r="108" spans="1:58" s="84" customFormat="1" ht="12" customHeight="1">
      <c r="A108" s="2" t="s">
        <v>488</v>
      </c>
      <c r="B108" s="73">
        <v>2</v>
      </c>
      <c r="C108" s="78" t="s">
        <v>167</v>
      </c>
      <c r="D108" s="34">
        <f>'[2]21'!D108+'[2]21'!I108-'[2]21'!M108+'[2]21'!Q108-'[2]21'!U108</f>
        <v>0</v>
      </c>
      <c r="E108" s="34">
        <f>'[2]21'!E108+'[2]21'!J108-'[2]21'!N108+'[2]21'!R108-'[2]21'!V108</f>
        <v>4</v>
      </c>
      <c r="F108" s="34">
        <f>'[2]21'!F108+'[2]21'!K108-'[2]21'!O108+'[2]21'!S108-'[2]21'!W108</f>
        <v>7</v>
      </c>
      <c r="G108" s="34">
        <f>'[2]21'!G108+'[2]21'!L108-'[2]21'!P108+'[2]21'!T108-'[2]21'!X108</f>
        <v>-3</v>
      </c>
      <c r="H108" s="35">
        <f t="shared" si="14"/>
        <v>8</v>
      </c>
      <c r="I108" s="46"/>
      <c r="J108" s="36"/>
      <c r="K108" s="36"/>
      <c r="L108" s="36"/>
      <c r="M108" s="36"/>
      <c r="N108" s="36"/>
      <c r="O108" s="36"/>
      <c r="P108" s="36"/>
      <c r="Q108" s="202"/>
      <c r="R108" s="20"/>
      <c r="S108" s="45"/>
      <c r="T108" s="45"/>
      <c r="U108" s="20"/>
      <c r="V108" s="20"/>
      <c r="W108" s="45"/>
      <c r="X108" s="45"/>
      <c r="Y108" s="38">
        <f t="shared" si="11"/>
        <v>8</v>
      </c>
      <c r="Z108" s="32"/>
      <c r="AA108" s="32"/>
      <c r="AB108" s="32"/>
      <c r="AC108" s="42"/>
      <c r="AD108" s="32"/>
      <c r="AE108" s="32"/>
      <c r="AF108" s="32"/>
      <c r="AG108" s="42"/>
      <c r="AH108" s="32"/>
      <c r="AI108" s="32"/>
      <c r="AJ108" s="32"/>
      <c r="AK108" s="42"/>
      <c r="AL108" s="32"/>
      <c r="AM108" s="32"/>
      <c r="AN108" s="32"/>
      <c r="AO108" s="42"/>
      <c r="AP108" s="88"/>
      <c r="AQ108" s="88"/>
      <c r="AR108" s="88"/>
      <c r="AS108" s="88"/>
      <c r="AT108" s="88"/>
      <c r="AU108" s="88"/>
      <c r="AV108" s="88"/>
      <c r="AW108" s="36"/>
      <c r="AX108" s="35">
        <f t="shared" si="18"/>
        <v>0</v>
      </c>
      <c r="AY108" s="39">
        <f t="shared" si="19"/>
        <v>0</v>
      </c>
      <c r="AZ108" s="34">
        <f t="shared" si="17"/>
        <v>0</v>
      </c>
      <c r="BA108" s="34">
        <f t="shared" si="17"/>
        <v>4</v>
      </c>
      <c r="BB108" s="34">
        <f t="shared" si="17"/>
        <v>7</v>
      </c>
      <c r="BC108" s="34">
        <f t="shared" si="17"/>
        <v>-3</v>
      </c>
      <c r="BD108" s="40">
        <f t="shared" si="16"/>
        <v>8</v>
      </c>
      <c r="BE108" s="55"/>
      <c r="BF108" s="1"/>
    </row>
    <row r="109" spans="1:58" s="84" customFormat="1" ht="12" customHeight="1">
      <c r="A109" s="2" t="s">
        <v>491</v>
      </c>
      <c r="B109" s="73">
        <v>76</v>
      </c>
      <c r="C109" s="79" t="s">
        <v>168</v>
      </c>
      <c r="D109" s="34">
        <f>'[2]21'!D109+'[2]21'!I109-'[2]21'!M109+'[2]21'!Q109-'[2]21'!U109</f>
        <v>2</v>
      </c>
      <c r="E109" s="34">
        <f>'[2]21'!E109+'[2]21'!J109-'[2]21'!N109+'[2]21'!R109-'[2]21'!V109</f>
        <v>4</v>
      </c>
      <c r="F109" s="34">
        <f>'[2]21'!F109+'[2]21'!K109-'[2]21'!O109+'[2]21'!S109-'[2]21'!W109</f>
        <v>25</v>
      </c>
      <c r="G109" s="34">
        <f>'[2]21'!G109+'[2]21'!L109-'[2]21'!P109+'[2]21'!T109-'[2]21'!X109</f>
        <v>0</v>
      </c>
      <c r="H109" s="35">
        <f t="shared" si="14"/>
        <v>31</v>
      </c>
      <c r="I109" s="46"/>
      <c r="J109" s="36"/>
      <c r="K109" s="36"/>
      <c r="L109" s="36"/>
      <c r="M109" s="36"/>
      <c r="N109" s="36"/>
      <c r="O109" s="36">
        <v>1</v>
      </c>
      <c r="P109" s="36"/>
      <c r="Q109" s="202"/>
      <c r="R109" s="20"/>
      <c r="S109" s="45"/>
      <c r="T109" s="45"/>
      <c r="U109" s="20"/>
      <c r="V109" s="20"/>
      <c r="W109" s="45"/>
      <c r="X109" s="45"/>
      <c r="Y109" s="38">
        <f t="shared" si="11"/>
        <v>30</v>
      </c>
      <c r="Z109" s="32"/>
      <c r="AA109" s="32"/>
      <c r="AB109" s="42"/>
      <c r="AC109" s="42"/>
      <c r="AD109" s="32"/>
      <c r="AE109" s="32"/>
      <c r="AF109" s="32"/>
      <c r="AG109" s="42">
        <v>1</v>
      </c>
      <c r="AH109" s="32"/>
      <c r="AI109" s="32"/>
      <c r="AJ109" s="32"/>
      <c r="AK109" s="42"/>
      <c r="AL109" s="32"/>
      <c r="AM109" s="32"/>
      <c r="AN109" s="32"/>
      <c r="AO109" s="32"/>
      <c r="AP109" s="88"/>
      <c r="AQ109" s="88"/>
      <c r="AR109" s="88"/>
      <c r="AS109" s="88"/>
      <c r="AT109" s="88"/>
      <c r="AU109" s="88"/>
      <c r="AV109" s="88"/>
      <c r="AW109" s="36">
        <v>1</v>
      </c>
      <c r="AX109" s="35">
        <f t="shared" si="18"/>
        <v>0</v>
      </c>
      <c r="AY109" s="39">
        <f t="shared" si="19"/>
        <v>2</v>
      </c>
      <c r="AZ109" s="34">
        <f t="shared" si="17"/>
        <v>2</v>
      </c>
      <c r="BA109" s="34">
        <f t="shared" si="17"/>
        <v>4</v>
      </c>
      <c r="BB109" s="34">
        <f t="shared" si="17"/>
        <v>24</v>
      </c>
      <c r="BC109" s="34">
        <f t="shared" si="17"/>
        <v>-2</v>
      </c>
      <c r="BD109" s="40">
        <f t="shared" si="16"/>
        <v>28</v>
      </c>
      <c r="BE109" s="55" t="s">
        <v>627</v>
      </c>
      <c r="BF109" s="1" t="s">
        <v>95</v>
      </c>
    </row>
    <row r="110" spans="1:58" s="84" customFormat="1" ht="12" customHeight="1">
      <c r="A110" s="2" t="s">
        <v>491</v>
      </c>
      <c r="B110" s="73">
        <v>77</v>
      </c>
      <c r="C110" s="79" t="s">
        <v>169</v>
      </c>
      <c r="D110" s="34">
        <f>'[2]21'!D110+'[2]21'!I110-'[2]21'!M110+'[2]21'!Q110-'[2]21'!U110</f>
        <v>2</v>
      </c>
      <c r="E110" s="34">
        <f>'[2]21'!E110+'[2]21'!J110-'[2]21'!N110+'[2]21'!R110-'[2]21'!V110</f>
        <v>3</v>
      </c>
      <c r="F110" s="34">
        <f>'[2]21'!F110+'[2]21'!K110-'[2]21'!O110+'[2]21'!S110-'[2]21'!W110</f>
        <v>26</v>
      </c>
      <c r="G110" s="34">
        <f>'[2]21'!G110+'[2]21'!L110-'[2]21'!P110+'[2]21'!T110-'[2]21'!X110</f>
        <v>0</v>
      </c>
      <c r="H110" s="35">
        <f t="shared" si="14"/>
        <v>31</v>
      </c>
      <c r="I110" s="46"/>
      <c r="J110" s="36"/>
      <c r="K110" s="36"/>
      <c r="L110" s="36"/>
      <c r="M110" s="36"/>
      <c r="N110" s="36"/>
      <c r="O110" s="36"/>
      <c r="P110" s="36"/>
      <c r="Q110" s="202"/>
      <c r="R110" s="20"/>
      <c r="S110" s="45"/>
      <c r="T110" s="45"/>
      <c r="U110" s="20"/>
      <c r="V110" s="20"/>
      <c r="W110" s="45"/>
      <c r="X110" s="45"/>
      <c r="Y110" s="38">
        <f t="shared" si="11"/>
        <v>31</v>
      </c>
      <c r="Z110" s="32"/>
      <c r="AA110" s="32"/>
      <c r="AB110" s="42"/>
      <c r="AC110" s="42">
        <v>1</v>
      </c>
      <c r="AD110" s="32"/>
      <c r="AE110" s="32"/>
      <c r="AF110" s="32"/>
      <c r="AG110" s="42"/>
      <c r="AH110" s="32"/>
      <c r="AI110" s="32"/>
      <c r="AJ110" s="32"/>
      <c r="AK110" s="32"/>
      <c r="AL110" s="32"/>
      <c r="AM110" s="32"/>
      <c r="AN110" s="32"/>
      <c r="AO110" s="32"/>
      <c r="AP110" s="88"/>
      <c r="AQ110" s="88"/>
      <c r="AR110" s="88"/>
      <c r="AS110" s="88"/>
      <c r="AT110" s="88"/>
      <c r="AU110" s="88"/>
      <c r="AV110" s="88"/>
      <c r="AW110" s="36">
        <v>1</v>
      </c>
      <c r="AX110" s="35">
        <f t="shared" si="18"/>
        <v>0</v>
      </c>
      <c r="AY110" s="39">
        <f t="shared" si="19"/>
        <v>2</v>
      </c>
      <c r="AZ110" s="34">
        <f t="shared" si="17"/>
        <v>2</v>
      </c>
      <c r="BA110" s="34">
        <f t="shared" si="17"/>
        <v>3</v>
      </c>
      <c r="BB110" s="34">
        <f t="shared" si="17"/>
        <v>26</v>
      </c>
      <c r="BC110" s="34">
        <f t="shared" si="17"/>
        <v>-2</v>
      </c>
      <c r="BD110" s="40">
        <f t="shared" si="16"/>
        <v>29</v>
      </c>
      <c r="BE110" s="75" t="s">
        <v>628</v>
      </c>
      <c r="BF110" s="1" t="s">
        <v>97</v>
      </c>
    </row>
    <row r="111" spans="1:58" s="84" customFormat="1" ht="12" customHeight="1">
      <c r="A111" s="2" t="s">
        <v>490</v>
      </c>
      <c r="B111" s="73">
        <v>78</v>
      </c>
      <c r="C111" s="79" t="s">
        <v>170</v>
      </c>
      <c r="D111" s="34">
        <f>'[2]21'!D111+'[2]21'!I111-'[2]21'!M111+'[2]21'!Q111-'[2]21'!U111</f>
        <v>0</v>
      </c>
      <c r="E111" s="34">
        <f>'[2]21'!E111+'[2]21'!J111-'[2]21'!N111+'[2]21'!R111-'[2]21'!V111</f>
        <v>3</v>
      </c>
      <c r="F111" s="34">
        <f>'[2]21'!F111+'[2]21'!K111-'[2]21'!O111+'[2]21'!S111-'[2]21'!W111</f>
        <v>27</v>
      </c>
      <c r="G111" s="34">
        <f>'[2]21'!G111+'[2]21'!L111-'[2]21'!P111+'[2]21'!T111-'[2]21'!X111</f>
        <v>0</v>
      </c>
      <c r="H111" s="35">
        <f t="shared" si="14"/>
        <v>30</v>
      </c>
      <c r="I111" s="46"/>
      <c r="J111" s="36"/>
      <c r="K111" s="36"/>
      <c r="L111" s="36"/>
      <c r="M111" s="36"/>
      <c r="N111" s="36"/>
      <c r="O111" s="36"/>
      <c r="P111" s="36"/>
      <c r="Q111" s="202"/>
      <c r="R111" s="20"/>
      <c r="S111" s="45"/>
      <c r="T111" s="45"/>
      <c r="U111" s="20"/>
      <c r="V111" s="20"/>
      <c r="W111" s="45"/>
      <c r="X111" s="45"/>
      <c r="Y111" s="38">
        <f t="shared" si="11"/>
        <v>30</v>
      </c>
      <c r="Z111" s="32"/>
      <c r="AA111" s="32"/>
      <c r="AB111" s="42"/>
      <c r="AC111" s="42">
        <v>1</v>
      </c>
      <c r="AD111" s="32"/>
      <c r="AE111" s="32"/>
      <c r="AF111" s="42"/>
      <c r="AG111" s="42"/>
      <c r="AH111" s="32"/>
      <c r="AI111" s="32"/>
      <c r="AJ111" s="32"/>
      <c r="AK111" s="42"/>
      <c r="AL111" s="32"/>
      <c r="AM111" s="32"/>
      <c r="AN111" s="32"/>
      <c r="AO111" s="32"/>
      <c r="AP111" s="88"/>
      <c r="AQ111" s="88"/>
      <c r="AR111" s="88"/>
      <c r="AS111" s="88"/>
      <c r="AT111" s="88"/>
      <c r="AU111" s="88"/>
      <c r="AV111" s="88"/>
      <c r="AW111" s="36"/>
      <c r="AX111" s="35">
        <f t="shared" si="18"/>
        <v>0</v>
      </c>
      <c r="AY111" s="39">
        <f t="shared" si="19"/>
        <v>1</v>
      </c>
      <c r="AZ111" s="34">
        <f t="shared" si="17"/>
        <v>0</v>
      </c>
      <c r="BA111" s="34">
        <f t="shared" si="17"/>
        <v>3</v>
      </c>
      <c r="BB111" s="34">
        <f t="shared" si="17"/>
        <v>27</v>
      </c>
      <c r="BC111" s="34">
        <f t="shared" si="17"/>
        <v>-1</v>
      </c>
      <c r="BD111" s="40">
        <f t="shared" si="16"/>
        <v>29</v>
      </c>
      <c r="BE111" s="55" t="s">
        <v>629</v>
      </c>
      <c r="BF111" s="1" t="s">
        <v>99</v>
      </c>
    </row>
    <row r="112" spans="1:58" s="84" customFormat="1" ht="12" customHeight="1">
      <c r="A112" s="2" t="s">
        <v>490</v>
      </c>
      <c r="B112" s="73">
        <v>79</v>
      </c>
      <c r="C112" s="79" t="s">
        <v>171</v>
      </c>
      <c r="D112" s="34">
        <f>'[2]21'!D112+'[2]21'!I112-'[2]21'!M112+'[2]21'!Q112-'[2]21'!U112</f>
        <v>1</v>
      </c>
      <c r="E112" s="34">
        <f>'[2]21'!E112+'[2]21'!J112-'[2]21'!N112+'[2]21'!R112-'[2]21'!V112</f>
        <v>2</v>
      </c>
      <c r="F112" s="34">
        <f>'[2]21'!F112+'[2]21'!K112-'[2]21'!O112+'[2]21'!S112-'[2]21'!W112</f>
        <v>27</v>
      </c>
      <c r="G112" s="34">
        <f>'[2]21'!G112+'[2]21'!L112-'[2]21'!P112+'[2]21'!T112-'[2]21'!X112</f>
        <v>0</v>
      </c>
      <c r="H112" s="35">
        <f t="shared" si="14"/>
        <v>30</v>
      </c>
      <c r="I112" s="46"/>
      <c r="J112" s="36"/>
      <c r="K112" s="36"/>
      <c r="L112" s="36">
        <v>1</v>
      </c>
      <c r="M112" s="36"/>
      <c r="N112" s="36"/>
      <c r="O112" s="36"/>
      <c r="P112" s="36"/>
      <c r="Q112" s="202"/>
      <c r="R112" s="20"/>
      <c r="S112" s="45"/>
      <c r="T112" s="45"/>
      <c r="U112" s="20"/>
      <c r="V112" s="20"/>
      <c r="W112" s="45"/>
      <c r="X112" s="45"/>
      <c r="Y112" s="38">
        <f t="shared" si="11"/>
        <v>31</v>
      </c>
      <c r="Z112" s="32"/>
      <c r="AA112" s="32"/>
      <c r="AB112" s="42"/>
      <c r="AC112" s="42"/>
      <c r="AD112" s="32"/>
      <c r="AE112" s="32"/>
      <c r="AF112" s="32"/>
      <c r="AG112" s="42"/>
      <c r="AH112" s="32"/>
      <c r="AI112" s="32"/>
      <c r="AJ112" s="32"/>
      <c r="AK112" s="32"/>
      <c r="AL112" s="32"/>
      <c r="AM112" s="32"/>
      <c r="AN112" s="32"/>
      <c r="AO112" s="32"/>
      <c r="AP112" s="88"/>
      <c r="AQ112" s="88"/>
      <c r="AR112" s="88"/>
      <c r="AS112" s="88"/>
      <c r="AT112" s="88"/>
      <c r="AU112" s="88"/>
      <c r="AV112" s="88"/>
      <c r="AW112" s="36"/>
      <c r="AX112" s="35">
        <f t="shared" si="18"/>
        <v>0</v>
      </c>
      <c r="AY112" s="39">
        <f t="shared" si="19"/>
        <v>0</v>
      </c>
      <c r="AZ112" s="34">
        <f t="shared" si="17"/>
        <v>1</v>
      </c>
      <c r="BA112" s="34">
        <f t="shared" si="17"/>
        <v>2</v>
      </c>
      <c r="BB112" s="34">
        <f t="shared" si="17"/>
        <v>27</v>
      </c>
      <c r="BC112" s="34">
        <f t="shared" si="17"/>
        <v>1</v>
      </c>
      <c r="BD112" s="40">
        <f t="shared" si="16"/>
        <v>31</v>
      </c>
      <c r="BE112" s="55"/>
      <c r="BF112" s="1" t="s">
        <v>101</v>
      </c>
    </row>
    <row r="113" spans="1:58" s="84" customFormat="1" ht="12" customHeight="1">
      <c r="A113" s="2" t="s">
        <v>490</v>
      </c>
      <c r="B113" s="73">
        <v>80</v>
      </c>
      <c r="C113" s="79" t="s">
        <v>172</v>
      </c>
      <c r="D113" s="34">
        <f>'[2]21'!D113+'[2]21'!I113-'[2]21'!M113+'[2]21'!Q113-'[2]21'!U113</f>
        <v>0</v>
      </c>
      <c r="E113" s="34">
        <f>'[2]21'!E113+'[2]21'!J113-'[2]21'!N113+'[2]21'!R113-'[2]21'!V113</f>
        <v>1</v>
      </c>
      <c r="F113" s="34">
        <f>'[2]21'!F113+'[2]21'!K113-'[2]21'!O113+'[2]21'!S113-'[2]21'!W113</f>
        <v>30</v>
      </c>
      <c r="G113" s="34">
        <f>'[2]21'!G113+'[2]21'!L113-'[2]21'!P113+'[2]21'!T113-'[2]21'!X113</f>
        <v>0</v>
      </c>
      <c r="H113" s="35">
        <f>D113+E113+F113+G113</f>
        <v>31</v>
      </c>
      <c r="I113" s="46"/>
      <c r="J113" s="36"/>
      <c r="K113" s="36"/>
      <c r="L113" s="36"/>
      <c r="M113" s="36"/>
      <c r="N113" s="36"/>
      <c r="O113" s="36"/>
      <c r="P113" s="36"/>
      <c r="Q113" s="202"/>
      <c r="R113" s="20"/>
      <c r="S113" s="45"/>
      <c r="T113" s="45"/>
      <c r="U113" s="20"/>
      <c r="V113" s="20"/>
      <c r="W113" s="45"/>
      <c r="X113" s="45"/>
      <c r="Y113" s="38">
        <f t="shared" si="11"/>
        <v>31</v>
      </c>
      <c r="Z113" s="32"/>
      <c r="AA113" s="32"/>
      <c r="AB113" s="42"/>
      <c r="AC113" s="42"/>
      <c r="AD113" s="32"/>
      <c r="AE113" s="32"/>
      <c r="AF113" s="32"/>
      <c r="AG113" s="42"/>
      <c r="AH113" s="32"/>
      <c r="AI113" s="32"/>
      <c r="AJ113" s="32"/>
      <c r="AK113" s="32"/>
      <c r="AL113" s="32"/>
      <c r="AM113" s="32"/>
      <c r="AN113" s="32"/>
      <c r="AO113" s="32"/>
      <c r="AP113" s="88"/>
      <c r="AQ113" s="88"/>
      <c r="AR113" s="88"/>
      <c r="AS113" s="88"/>
      <c r="AT113" s="88"/>
      <c r="AU113" s="88"/>
      <c r="AV113" s="88"/>
      <c r="AW113" s="36"/>
      <c r="AX113" s="35">
        <f t="shared" si="18"/>
        <v>0</v>
      </c>
      <c r="AY113" s="39">
        <f t="shared" si="19"/>
        <v>0</v>
      </c>
      <c r="AZ113" s="34">
        <f t="shared" si="17"/>
        <v>0</v>
      </c>
      <c r="BA113" s="34">
        <f t="shared" si="17"/>
        <v>1</v>
      </c>
      <c r="BB113" s="34">
        <f t="shared" si="17"/>
        <v>30</v>
      </c>
      <c r="BC113" s="34">
        <f t="shared" si="17"/>
        <v>0</v>
      </c>
      <c r="BD113" s="40">
        <f t="shared" si="16"/>
        <v>31</v>
      </c>
      <c r="BE113" s="55"/>
      <c r="BF113" s="1" t="s">
        <v>103</v>
      </c>
    </row>
    <row r="114" spans="1:58" s="84" customFormat="1" ht="12" customHeight="1">
      <c r="A114" s="2" t="s">
        <v>490</v>
      </c>
      <c r="B114" s="73">
        <v>81</v>
      </c>
      <c r="C114" s="79" t="s">
        <v>173</v>
      </c>
      <c r="D114" s="34">
        <f>'[2]21'!D114+'[2]21'!I114-'[2]21'!M114+'[2]21'!Q114-'[2]21'!U114</f>
        <v>0</v>
      </c>
      <c r="E114" s="34">
        <f>'[2]21'!E114+'[2]21'!J114-'[2]21'!N114+'[2]21'!R114-'[2]21'!V114</f>
        <v>5</v>
      </c>
      <c r="F114" s="34">
        <f>'[2]21'!F114+'[2]21'!K114-'[2]21'!O114+'[2]21'!S114-'[2]21'!W114</f>
        <v>26</v>
      </c>
      <c r="G114" s="34">
        <f>'[2]21'!G114+'[2]21'!L114-'[2]21'!P114+'[2]21'!T114-'[2]21'!X114</f>
        <v>0</v>
      </c>
      <c r="H114" s="35">
        <f t="shared" si="14"/>
        <v>31</v>
      </c>
      <c r="I114" s="46"/>
      <c r="J114" s="36"/>
      <c r="K114" s="36"/>
      <c r="L114" s="36"/>
      <c r="M114" s="36"/>
      <c r="N114" s="36"/>
      <c r="O114" s="36"/>
      <c r="P114" s="36"/>
      <c r="Q114" s="202"/>
      <c r="R114" s="20"/>
      <c r="S114" s="45"/>
      <c r="T114" s="45"/>
      <c r="U114" s="20"/>
      <c r="V114" s="20"/>
      <c r="W114" s="45"/>
      <c r="X114" s="45"/>
      <c r="Y114" s="38">
        <f t="shared" si="11"/>
        <v>31</v>
      </c>
      <c r="Z114" s="32"/>
      <c r="AA114" s="32"/>
      <c r="AB114" s="42"/>
      <c r="AC114" s="42"/>
      <c r="AD114" s="32"/>
      <c r="AE114" s="32"/>
      <c r="AF114" s="32"/>
      <c r="AG114" s="42"/>
      <c r="AH114" s="32"/>
      <c r="AI114" s="32"/>
      <c r="AJ114" s="32"/>
      <c r="AK114" s="32"/>
      <c r="AL114" s="32"/>
      <c r="AM114" s="32"/>
      <c r="AN114" s="32"/>
      <c r="AO114" s="32"/>
      <c r="AP114" s="88"/>
      <c r="AQ114" s="88"/>
      <c r="AR114" s="88"/>
      <c r="AS114" s="88"/>
      <c r="AT114" s="88"/>
      <c r="AU114" s="88"/>
      <c r="AV114" s="88"/>
      <c r="AW114" s="36"/>
      <c r="AX114" s="35">
        <f t="shared" si="18"/>
        <v>0</v>
      </c>
      <c r="AY114" s="39">
        <f t="shared" si="19"/>
        <v>0</v>
      </c>
      <c r="AZ114" s="34">
        <f t="shared" si="17"/>
        <v>0</v>
      </c>
      <c r="BA114" s="34">
        <f t="shared" si="17"/>
        <v>5</v>
      </c>
      <c r="BB114" s="34">
        <f t="shared" si="17"/>
        <v>26</v>
      </c>
      <c r="BC114" s="34">
        <f t="shared" si="17"/>
        <v>0</v>
      </c>
      <c r="BD114" s="40">
        <f t="shared" si="16"/>
        <v>31</v>
      </c>
      <c r="BE114" s="55"/>
      <c r="BF114" s="1" t="s">
        <v>105</v>
      </c>
    </row>
    <row r="115" spans="1:58" s="84" customFormat="1" ht="12" customHeight="1">
      <c r="A115" s="2" t="s">
        <v>490</v>
      </c>
      <c r="B115" s="73">
        <v>82</v>
      </c>
      <c r="C115" s="79" t="s">
        <v>174</v>
      </c>
      <c r="D115" s="34">
        <f>'[2]21'!D115+'[2]21'!I115-'[2]21'!M115+'[2]21'!Q115-'[2]21'!U115</f>
        <v>1</v>
      </c>
      <c r="E115" s="34">
        <f>'[2]21'!E115+'[2]21'!J115-'[2]21'!N115+'[2]21'!R115-'[2]21'!V115</f>
        <v>0</v>
      </c>
      <c r="F115" s="34">
        <f>'[2]21'!F115+'[2]21'!K115-'[2]21'!O115+'[2]21'!S115-'[2]21'!W115</f>
        <v>30</v>
      </c>
      <c r="G115" s="34">
        <f>'[2]21'!G115+'[2]21'!L115-'[2]21'!P115+'[2]21'!T115-'[2]21'!X115</f>
        <v>0</v>
      </c>
      <c r="H115" s="35">
        <f t="shared" si="14"/>
        <v>31</v>
      </c>
      <c r="I115" s="46"/>
      <c r="J115" s="36"/>
      <c r="K115" s="36"/>
      <c r="L115" s="36"/>
      <c r="M115" s="36"/>
      <c r="N115" s="36"/>
      <c r="O115" s="36"/>
      <c r="P115" s="36"/>
      <c r="Q115" s="202"/>
      <c r="R115" s="20"/>
      <c r="S115" s="45"/>
      <c r="T115" s="45"/>
      <c r="U115" s="20"/>
      <c r="V115" s="20"/>
      <c r="W115" s="45"/>
      <c r="X115" s="45"/>
      <c r="Y115" s="38">
        <f t="shared" si="11"/>
        <v>31</v>
      </c>
      <c r="Z115" s="32"/>
      <c r="AA115" s="32"/>
      <c r="AB115" s="42"/>
      <c r="AC115" s="42"/>
      <c r="AD115" s="32"/>
      <c r="AE115" s="32"/>
      <c r="AF115" s="32"/>
      <c r="AG115" s="42"/>
      <c r="AH115" s="32"/>
      <c r="AI115" s="32"/>
      <c r="AJ115" s="32"/>
      <c r="AK115" s="32"/>
      <c r="AL115" s="32"/>
      <c r="AM115" s="32"/>
      <c r="AN115" s="32"/>
      <c r="AO115" s="32"/>
      <c r="AP115" s="88"/>
      <c r="AQ115" s="88"/>
      <c r="AR115" s="88"/>
      <c r="AS115" s="88"/>
      <c r="AT115" s="88"/>
      <c r="AU115" s="88"/>
      <c r="AV115" s="88"/>
      <c r="AW115" s="36"/>
      <c r="AX115" s="35">
        <f t="shared" si="18"/>
        <v>0</v>
      </c>
      <c r="AY115" s="39">
        <f t="shared" si="19"/>
        <v>0</v>
      </c>
      <c r="AZ115" s="34">
        <f t="shared" si="17"/>
        <v>1</v>
      </c>
      <c r="BA115" s="34">
        <f t="shared" si="17"/>
        <v>0</v>
      </c>
      <c r="BB115" s="34">
        <f t="shared" si="17"/>
        <v>30</v>
      </c>
      <c r="BC115" s="34">
        <f t="shared" si="17"/>
        <v>0</v>
      </c>
      <c r="BD115" s="40">
        <f t="shared" si="16"/>
        <v>31</v>
      </c>
      <c r="BE115" s="55"/>
      <c r="BF115" s="1" t="s">
        <v>107</v>
      </c>
    </row>
    <row r="116" spans="1:58" s="84" customFormat="1" ht="12.75">
      <c r="A116" s="2" t="s">
        <v>490</v>
      </c>
      <c r="B116" s="73">
        <v>83</v>
      </c>
      <c r="C116" s="79" t="s">
        <v>175</v>
      </c>
      <c r="D116" s="34">
        <f>'[2]21'!D116+'[2]21'!I116-'[2]21'!M116+'[2]21'!Q116-'[2]21'!U116</f>
        <v>1</v>
      </c>
      <c r="E116" s="34">
        <f>'[2]21'!E116+'[2]21'!J116-'[2]21'!N116+'[2]21'!R116-'[2]21'!V116</f>
        <v>2</v>
      </c>
      <c r="F116" s="34">
        <f>'[2]21'!F116+'[2]21'!K116-'[2]21'!O116+'[2]21'!S116-'[2]21'!W116</f>
        <v>27</v>
      </c>
      <c r="G116" s="34">
        <f>'[2]21'!G116+'[2]21'!L116-'[2]21'!P116+'[2]21'!T116-'[2]21'!X116</f>
        <v>0</v>
      </c>
      <c r="H116" s="35">
        <f t="shared" si="14"/>
        <v>30</v>
      </c>
      <c r="I116" s="46"/>
      <c r="J116" s="36"/>
      <c r="K116" s="36"/>
      <c r="L116" s="36"/>
      <c r="M116" s="36"/>
      <c r="N116" s="36"/>
      <c r="O116" s="36"/>
      <c r="P116" s="36"/>
      <c r="Q116" s="202"/>
      <c r="R116" s="20"/>
      <c r="S116" s="45"/>
      <c r="T116" s="45"/>
      <c r="U116" s="20"/>
      <c r="V116" s="20"/>
      <c r="W116" s="45"/>
      <c r="X116" s="45"/>
      <c r="Y116" s="38">
        <f t="shared" si="11"/>
        <v>30</v>
      </c>
      <c r="Z116" s="32"/>
      <c r="AA116" s="32"/>
      <c r="AB116" s="42"/>
      <c r="AC116" s="42"/>
      <c r="AD116" s="32"/>
      <c r="AE116" s="32"/>
      <c r="AF116" s="32"/>
      <c r="AG116" s="42"/>
      <c r="AH116" s="32"/>
      <c r="AI116" s="32"/>
      <c r="AJ116" s="32"/>
      <c r="AK116" s="32"/>
      <c r="AL116" s="32"/>
      <c r="AM116" s="32"/>
      <c r="AN116" s="32"/>
      <c r="AO116" s="32"/>
      <c r="AP116" s="88"/>
      <c r="AQ116" s="88"/>
      <c r="AR116" s="88"/>
      <c r="AS116" s="88"/>
      <c r="AT116" s="88"/>
      <c r="AU116" s="88"/>
      <c r="AV116" s="88"/>
      <c r="AW116" s="36"/>
      <c r="AX116" s="35">
        <f t="shared" si="18"/>
        <v>0</v>
      </c>
      <c r="AY116" s="39">
        <f t="shared" si="19"/>
        <v>0</v>
      </c>
      <c r="AZ116" s="34">
        <f t="shared" ref="AZ116:BC179" si="20">D116+I116-M116+Q116-U116-Z116-AD116-AH116-AL116-AP116-AT116</f>
        <v>1</v>
      </c>
      <c r="BA116" s="34">
        <f t="shared" si="20"/>
        <v>2</v>
      </c>
      <c r="BB116" s="34">
        <f t="shared" si="20"/>
        <v>27</v>
      </c>
      <c r="BC116" s="34">
        <f t="shared" si="20"/>
        <v>0</v>
      </c>
      <c r="BD116" s="40">
        <f t="shared" si="16"/>
        <v>30</v>
      </c>
      <c r="BE116" s="55"/>
      <c r="BF116" s="1" t="s">
        <v>109</v>
      </c>
    </row>
    <row r="117" spans="1:58" s="84" customFormat="1" ht="12" customHeight="1">
      <c r="A117" s="2" t="s">
        <v>490</v>
      </c>
      <c r="B117" s="73">
        <v>84</v>
      </c>
      <c r="C117" s="79" t="s">
        <v>176</v>
      </c>
      <c r="D117" s="34">
        <f>'[2]21'!D117+'[2]21'!I117-'[2]21'!M117+'[2]21'!Q117-'[2]21'!U117</f>
        <v>0</v>
      </c>
      <c r="E117" s="34">
        <f>'[2]21'!E117+'[2]21'!J117-'[2]21'!N117+'[2]21'!R117-'[2]21'!V117</f>
        <v>5</v>
      </c>
      <c r="F117" s="34">
        <f>'[2]21'!F117+'[2]21'!K117-'[2]21'!O117+'[2]21'!S117-'[2]21'!W117</f>
        <v>25</v>
      </c>
      <c r="G117" s="34">
        <f>'[2]21'!G117+'[2]21'!L117-'[2]21'!P117+'[2]21'!T117-'[2]21'!X117</f>
        <v>0</v>
      </c>
      <c r="H117" s="35">
        <f t="shared" si="14"/>
        <v>30</v>
      </c>
      <c r="I117" s="46"/>
      <c r="J117" s="36"/>
      <c r="K117" s="36"/>
      <c r="L117" s="36"/>
      <c r="M117" s="36"/>
      <c r="N117" s="36"/>
      <c r="O117" s="36"/>
      <c r="P117" s="36"/>
      <c r="Q117" s="202"/>
      <c r="R117" s="20"/>
      <c r="S117" s="45"/>
      <c r="T117" s="45"/>
      <c r="U117" s="20"/>
      <c r="V117" s="20"/>
      <c r="W117" s="45"/>
      <c r="X117" s="45"/>
      <c r="Y117" s="38">
        <f t="shared" si="11"/>
        <v>30</v>
      </c>
      <c r="Z117" s="32"/>
      <c r="AA117" s="32"/>
      <c r="AB117" s="42"/>
      <c r="AC117" s="42"/>
      <c r="AD117" s="32"/>
      <c r="AE117" s="32"/>
      <c r="AF117" s="32"/>
      <c r="AG117" s="42"/>
      <c r="AH117" s="32"/>
      <c r="AI117" s="32"/>
      <c r="AJ117" s="32"/>
      <c r="AK117" s="32"/>
      <c r="AL117" s="32"/>
      <c r="AM117" s="32"/>
      <c r="AN117" s="32"/>
      <c r="AO117" s="32"/>
      <c r="AP117" s="88"/>
      <c r="AQ117" s="88"/>
      <c r="AR117" s="88"/>
      <c r="AS117" s="88"/>
      <c r="AT117" s="88"/>
      <c r="AU117" s="88"/>
      <c r="AV117" s="88"/>
      <c r="AW117" s="36"/>
      <c r="AX117" s="35">
        <f t="shared" si="18"/>
        <v>0</v>
      </c>
      <c r="AY117" s="39">
        <f t="shared" si="19"/>
        <v>0</v>
      </c>
      <c r="AZ117" s="34">
        <f t="shared" si="20"/>
        <v>0</v>
      </c>
      <c r="BA117" s="34">
        <f t="shared" si="20"/>
        <v>5</v>
      </c>
      <c r="BB117" s="34">
        <f t="shared" si="20"/>
        <v>25</v>
      </c>
      <c r="BC117" s="34">
        <f t="shared" si="20"/>
        <v>0</v>
      </c>
      <c r="BD117" s="40">
        <f t="shared" si="16"/>
        <v>30</v>
      </c>
      <c r="BE117" s="55"/>
      <c r="BF117" s="1" t="s">
        <v>111</v>
      </c>
    </row>
    <row r="118" spans="1:58" s="84" customFormat="1" ht="12" customHeight="1">
      <c r="A118" s="2" t="s">
        <v>490</v>
      </c>
      <c r="B118" s="73">
        <v>85</v>
      </c>
      <c r="C118" s="79" t="s">
        <v>177</v>
      </c>
      <c r="D118" s="34">
        <f>'[2]21'!D118+'[2]21'!I118-'[2]21'!M118+'[2]21'!Q118-'[2]21'!U118</f>
        <v>0</v>
      </c>
      <c r="E118" s="34">
        <f>'[2]21'!E118+'[2]21'!J118-'[2]21'!N118+'[2]21'!R118-'[2]21'!V118</f>
        <v>6</v>
      </c>
      <c r="F118" s="34">
        <f>'[2]21'!F118+'[2]21'!K118-'[2]21'!O118+'[2]21'!S118-'[2]21'!W118</f>
        <v>25</v>
      </c>
      <c r="G118" s="34">
        <f>'[2]21'!G118+'[2]21'!L118-'[2]21'!P118+'[2]21'!T118-'[2]21'!X118</f>
        <v>0</v>
      </c>
      <c r="H118" s="35">
        <f t="shared" si="14"/>
        <v>31</v>
      </c>
      <c r="I118" s="46"/>
      <c r="J118" s="36"/>
      <c r="K118" s="36"/>
      <c r="L118" s="36"/>
      <c r="M118" s="36"/>
      <c r="N118" s="36"/>
      <c r="O118" s="36"/>
      <c r="P118" s="36"/>
      <c r="Q118" s="202"/>
      <c r="R118" s="20"/>
      <c r="S118" s="85"/>
      <c r="T118" s="85"/>
      <c r="U118" s="86"/>
      <c r="V118" s="86"/>
      <c r="W118" s="85"/>
      <c r="X118" s="85"/>
      <c r="Y118" s="38">
        <f t="shared" si="11"/>
        <v>31</v>
      </c>
      <c r="Z118" s="32"/>
      <c r="AA118" s="32"/>
      <c r="AB118" s="42"/>
      <c r="AC118" s="42"/>
      <c r="AD118" s="32"/>
      <c r="AE118" s="32"/>
      <c r="AF118" s="32"/>
      <c r="AG118" s="42"/>
      <c r="AH118" s="32"/>
      <c r="AI118" s="32"/>
      <c r="AJ118" s="32"/>
      <c r="AK118" s="32"/>
      <c r="AL118" s="32"/>
      <c r="AM118" s="32"/>
      <c r="AN118" s="32"/>
      <c r="AO118" s="32"/>
      <c r="AP118" s="88"/>
      <c r="AQ118" s="88"/>
      <c r="AR118" s="88"/>
      <c r="AS118" s="88"/>
      <c r="AT118" s="88"/>
      <c r="AU118" s="88"/>
      <c r="AV118" s="88"/>
      <c r="AW118" s="36">
        <v>2</v>
      </c>
      <c r="AX118" s="35">
        <f t="shared" si="18"/>
        <v>0</v>
      </c>
      <c r="AY118" s="39">
        <f t="shared" si="19"/>
        <v>2</v>
      </c>
      <c r="AZ118" s="34">
        <f t="shared" si="20"/>
        <v>0</v>
      </c>
      <c r="BA118" s="34">
        <f t="shared" si="20"/>
        <v>6</v>
      </c>
      <c r="BB118" s="34">
        <f t="shared" si="20"/>
        <v>25</v>
      </c>
      <c r="BC118" s="34">
        <f t="shared" si="20"/>
        <v>-2</v>
      </c>
      <c r="BD118" s="40">
        <f t="shared" si="16"/>
        <v>29</v>
      </c>
      <c r="BE118" s="75" t="s">
        <v>178</v>
      </c>
      <c r="BF118" s="1" t="s">
        <v>114</v>
      </c>
    </row>
    <row r="119" spans="1:58" s="84" customFormat="1" ht="12.75">
      <c r="A119" s="2" t="s">
        <v>490</v>
      </c>
      <c r="B119" s="73">
        <v>86</v>
      </c>
      <c r="C119" s="79" t="s">
        <v>179</v>
      </c>
      <c r="D119" s="34">
        <f>'[2]21'!D119+'[2]21'!I119-'[2]21'!M119+'[2]21'!Q119-'[2]21'!U119</f>
        <v>1</v>
      </c>
      <c r="E119" s="34">
        <f>'[2]21'!E119+'[2]21'!J119-'[2]21'!N119+'[2]21'!R119-'[2]21'!V119</f>
        <v>7</v>
      </c>
      <c r="F119" s="34">
        <f>'[2]21'!F119+'[2]21'!K119-'[2]21'!O119+'[2]21'!S119-'[2]21'!W119</f>
        <v>24</v>
      </c>
      <c r="G119" s="34">
        <f>'[2]21'!G119+'[2]21'!L119-'[2]21'!P119+'[2]21'!T119-'[2]21'!X119</f>
        <v>0</v>
      </c>
      <c r="H119" s="35">
        <f t="shared" si="14"/>
        <v>32</v>
      </c>
      <c r="I119" s="46"/>
      <c r="J119" s="36"/>
      <c r="K119" s="36"/>
      <c r="L119" s="36"/>
      <c r="M119" s="36"/>
      <c r="N119" s="36"/>
      <c r="O119" s="36"/>
      <c r="P119" s="36"/>
      <c r="Q119" s="202"/>
      <c r="R119" s="20"/>
      <c r="S119" s="85"/>
      <c r="T119" s="85"/>
      <c r="U119" s="86"/>
      <c r="V119" s="86"/>
      <c r="W119" s="85"/>
      <c r="X119" s="85"/>
      <c r="Y119" s="38">
        <f t="shared" si="11"/>
        <v>32</v>
      </c>
      <c r="Z119" s="32"/>
      <c r="AA119" s="32"/>
      <c r="AB119" s="42"/>
      <c r="AC119" s="42"/>
      <c r="AD119" s="32"/>
      <c r="AE119" s="32"/>
      <c r="AF119" s="32"/>
      <c r="AG119" s="42"/>
      <c r="AH119" s="32"/>
      <c r="AI119" s="32"/>
      <c r="AJ119" s="32"/>
      <c r="AK119" s="32"/>
      <c r="AL119" s="32"/>
      <c r="AM119" s="32"/>
      <c r="AN119" s="32"/>
      <c r="AO119" s="32"/>
      <c r="AP119" s="88"/>
      <c r="AQ119" s="88"/>
      <c r="AR119" s="88"/>
      <c r="AS119" s="88"/>
      <c r="AT119" s="88"/>
      <c r="AU119" s="88"/>
      <c r="AV119" s="88"/>
      <c r="AW119" s="36"/>
      <c r="AX119" s="35">
        <f t="shared" si="18"/>
        <v>0</v>
      </c>
      <c r="AY119" s="39">
        <f t="shared" si="19"/>
        <v>0</v>
      </c>
      <c r="AZ119" s="34">
        <f t="shared" si="20"/>
        <v>1</v>
      </c>
      <c r="BA119" s="34">
        <f t="shared" si="20"/>
        <v>7</v>
      </c>
      <c r="BB119" s="34">
        <f t="shared" si="20"/>
        <v>24</v>
      </c>
      <c r="BC119" s="34">
        <f t="shared" si="20"/>
        <v>0</v>
      </c>
      <c r="BD119" s="40">
        <f t="shared" si="16"/>
        <v>32</v>
      </c>
      <c r="BE119" s="55"/>
      <c r="BF119" s="1" t="s">
        <v>116</v>
      </c>
    </row>
    <row r="120" spans="1:58" s="84" customFormat="1" ht="12" customHeight="1">
      <c r="A120" s="2" t="s">
        <v>490</v>
      </c>
      <c r="B120" s="73">
        <v>87</v>
      </c>
      <c r="C120" s="79" t="s">
        <v>180</v>
      </c>
      <c r="D120" s="34">
        <f>'[2]21'!D120+'[2]21'!I120-'[2]21'!M120+'[2]21'!Q120-'[2]21'!U120</f>
        <v>1</v>
      </c>
      <c r="E120" s="34">
        <f>'[2]21'!E120+'[2]21'!J120-'[2]21'!N120+'[2]21'!R120-'[2]21'!V120</f>
        <v>17</v>
      </c>
      <c r="F120" s="34">
        <f>'[2]21'!F120+'[2]21'!K120-'[2]21'!O120+'[2]21'!S120-'[2]21'!W120</f>
        <v>14</v>
      </c>
      <c r="G120" s="34">
        <f>'[2]21'!G120+'[2]21'!L120-'[2]21'!P120+'[2]21'!T120-'[2]21'!X120</f>
        <v>0</v>
      </c>
      <c r="H120" s="35">
        <f t="shared" si="14"/>
        <v>32</v>
      </c>
      <c r="I120" s="46"/>
      <c r="J120" s="36"/>
      <c r="K120" s="36"/>
      <c r="L120" s="36"/>
      <c r="M120" s="36"/>
      <c r="N120" s="36"/>
      <c r="O120" s="36"/>
      <c r="P120" s="36"/>
      <c r="Q120" s="202"/>
      <c r="R120" s="20"/>
      <c r="S120" s="85"/>
      <c r="T120" s="85"/>
      <c r="U120" s="86"/>
      <c r="V120" s="86"/>
      <c r="W120" s="85"/>
      <c r="X120" s="85"/>
      <c r="Y120" s="38">
        <f t="shared" si="11"/>
        <v>32</v>
      </c>
      <c r="Z120" s="32"/>
      <c r="AA120" s="32"/>
      <c r="AB120" s="42"/>
      <c r="AC120" s="42"/>
      <c r="AD120" s="32"/>
      <c r="AE120" s="32"/>
      <c r="AF120" s="32"/>
      <c r="AG120" s="42"/>
      <c r="AH120" s="32"/>
      <c r="AI120" s="32"/>
      <c r="AJ120" s="32"/>
      <c r="AK120" s="32"/>
      <c r="AL120" s="32"/>
      <c r="AM120" s="32"/>
      <c r="AN120" s="32"/>
      <c r="AO120" s="32"/>
      <c r="AP120" s="88"/>
      <c r="AQ120" s="88"/>
      <c r="AR120" s="88"/>
      <c r="AS120" s="88"/>
      <c r="AT120" s="88"/>
      <c r="AU120" s="88"/>
      <c r="AV120" s="88"/>
      <c r="AW120" s="36"/>
      <c r="AX120" s="35">
        <f t="shared" si="18"/>
        <v>0</v>
      </c>
      <c r="AY120" s="39">
        <f t="shared" si="19"/>
        <v>0</v>
      </c>
      <c r="AZ120" s="34">
        <f t="shared" si="20"/>
        <v>1</v>
      </c>
      <c r="BA120" s="34">
        <f t="shared" si="20"/>
        <v>17</v>
      </c>
      <c r="BB120" s="34">
        <f t="shared" si="20"/>
        <v>14</v>
      </c>
      <c r="BC120" s="34">
        <f t="shared" si="20"/>
        <v>0</v>
      </c>
      <c r="BD120" s="40">
        <f t="shared" si="16"/>
        <v>32</v>
      </c>
      <c r="BE120" s="55"/>
      <c r="BF120" s="1" t="s">
        <v>118</v>
      </c>
    </row>
    <row r="121" spans="1:58" s="84" customFormat="1" ht="12" customHeight="1">
      <c r="A121" s="2" t="s">
        <v>490</v>
      </c>
      <c r="B121" s="73">
        <v>88</v>
      </c>
      <c r="C121" s="79" t="s">
        <v>181</v>
      </c>
      <c r="D121" s="34">
        <f>'[2]21'!D121+'[2]21'!I121-'[2]21'!M121+'[2]21'!Q121-'[2]21'!U121</f>
        <v>1</v>
      </c>
      <c r="E121" s="34">
        <f>'[2]21'!E121+'[2]21'!J121-'[2]21'!N121+'[2]21'!R121-'[2]21'!V121</f>
        <v>3</v>
      </c>
      <c r="F121" s="34">
        <f>'[2]21'!F121+'[2]21'!K121-'[2]21'!O121+'[2]21'!S121-'[2]21'!W121</f>
        <v>28</v>
      </c>
      <c r="G121" s="34">
        <f>'[2]21'!G121+'[2]21'!L121-'[2]21'!P121+'[2]21'!T121-'[2]21'!X121</f>
        <v>0</v>
      </c>
      <c r="H121" s="35">
        <f t="shared" si="14"/>
        <v>32</v>
      </c>
      <c r="I121" s="46"/>
      <c r="J121" s="36"/>
      <c r="K121" s="36"/>
      <c r="L121" s="36"/>
      <c r="M121" s="36"/>
      <c r="N121" s="36"/>
      <c r="O121" s="36"/>
      <c r="P121" s="36"/>
      <c r="Q121" s="202"/>
      <c r="R121" s="20"/>
      <c r="S121" s="85"/>
      <c r="T121" s="85"/>
      <c r="U121" s="86"/>
      <c r="V121" s="86"/>
      <c r="W121" s="85"/>
      <c r="X121" s="85"/>
      <c r="Y121" s="38">
        <f t="shared" si="11"/>
        <v>32</v>
      </c>
      <c r="Z121" s="32"/>
      <c r="AA121" s="32"/>
      <c r="AB121" s="42"/>
      <c r="AC121" s="42"/>
      <c r="AD121" s="32"/>
      <c r="AE121" s="32"/>
      <c r="AF121" s="32"/>
      <c r="AG121" s="42"/>
      <c r="AH121" s="32"/>
      <c r="AI121" s="32"/>
      <c r="AJ121" s="32"/>
      <c r="AK121" s="32"/>
      <c r="AL121" s="32"/>
      <c r="AM121" s="32"/>
      <c r="AN121" s="32"/>
      <c r="AO121" s="32"/>
      <c r="AP121" s="88"/>
      <c r="AQ121" s="88"/>
      <c r="AR121" s="88"/>
      <c r="AS121" s="88"/>
      <c r="AT121" s="88"/>
      <c r="AU121" s="88"/>
      <c r="AV121" s="88"/>
      <c r="AW121" s="36"/>
      <c r="AX121" s="35">
        <f t="shared" si="18"/>
        <v>0</v>
      </c>
      <c r="AY121" s="39">
        <f t="shared" si="19"/>
        <v>0</v>
      </c>
      <c r="AZ121" s="34">
        <f t="shared" si="20"/>
        <v>1</v>
      </c>
      <c r="BA121" s="34">
        <f t="shared" si="20"/>
        <v>3</v>
      </c>
      <c r="BB121" s="34">
        <f t="shared" si="20"/>
        <v>28</v>
      </c>
      <c r="BC121" s="34">
        <f t="shared" si="20"/>
        <v>0</v>
      </c>
      <c r="BD121" s="40">
        <f t="shared" si="16"/>
        <v>32</v>
      </c>
      <c r="BE121" s="55"/>
      <c r="BF121" s="1" t="s">
        <v>120</v>
      </c>
    </row>
    <row r="122" spans="1:58" s="84" customFormat="1" ht="12" customHeight="1">
      <c r="A122" s="2" t="s">
        <v>490</v>
      </c>
      <c r="B122" s="73">
        <v>89</v>
      </c>
      <c r="C122" s="79" t="s">
        <v>182</v>
      </c>
      <c r="D122" s="34">
        <f>'[2]21'!D122+'[2]21'!I122-'[2]21'!M122+'[2]21'!Q122-'[2]21'!U122</f>
        <v>2</v>
      </c>
      <c r="E122" s="34">
        <f>'[2]21'!E122+'[2]21'!J122-'[2]21'!N122+'[2]21'!R122-'[2]21'!V122</f>
        <v>5</v>
      </c>
      <c r="F122" s="34">
        <f>'[2]21'!F122+'[2]21'!K122-'[2]21'!O122+'[2]21'!S122-'[2]21'!W122</f>
        <v>24</v>
      </c>
      <c r="G122" s="34">
        <f>'[2]21'!G122+'[2]21'!L122-'[2]21'!P122+'[2]21'!T122-'[2]21'!X122</f>
        <v>0</v>
      </c>
      <c r="H122" s="35">
        <f t="shared" si="14"/>
        <v>31</v>
      </c>
      <c r="I122" s="46"/>
      <c r="J122" s="36"/>
      <c r="K122" s="36"/>
      <c r="L122" s="36"/>
      <c r="M122" s="36"/>
      <c r="N122" s="36"/>
      <c r="O122" s="36"/>
      <c r="P122" s="36"/>
      <c r="Q122" s="202"/>
      <c r="R122" s="20"/>
      <c r="S122" s="85"/>
      <c r="T122" s="85"/>
      <c r="U122" s="86"/>
      <c r="V122" s="86"/>
      <c r="W122" s="85"/>
      <c r="X122" s="85"/>
      <c r="Y122" s="38">
        <f t="shared" si="11"/>
        <v>31</v>
      </c>
      <c r="Z122" s="32"/>
      <c r="AA122" s="32"/>
      <c r="AB122" s="42"/>
      <c r="AC122" s="42">
        <v>1</v>
      </c>
      <c r="AD122" s="32"/>
      <c r="AE122" s="32"/>
      <c r="AF122" s="32"/>
      <c r="AG122" s="42"/>
      <c r="AH122" s="32"/>
      <c r="AI122" s="32"/>
      <c r="AJ122" s="32"/>
      <c r="AK122" s="32"/>
      <c r="AL122" s="32"/>
      <c r="AM122" s="32"/>
      <c r="AN122" s="32"/>
      <c r="AO122" s="32"/>
      <c r="AP122" s="88"/>
      <c r="AQ122" s="88"/>
      <c r="AR122" s="88"/>
      <c r="AS122" s="88"/>
      <c r="AT122" s="88"/>
      <c r="AU122" s="88"/>
      <c r="AV122" s="88"/>
      <c r="AW122" s="36"/>
      <c r="AX122" s="35">
        <f t="shared" si="18"/>
        <v>0</v>
      </c>
      <c r="AY122" s="39">
        <f t="shared" si="19"/>
        <v>1</v>
      </c>
      <c r="AZ122" s="34">
        <f t="shared" si="20"/>
        <v>2</v>
      </c>
      <c r="BA122" s="34">
        <f t="shared" si="20"/>
        <v>5</v>
      </c>
      <c r="BB122" s="34">
        <f t="shared" si="20"/>
        <v>24</v>
      </c>
      <c r="BC122" s="34">
        <f t="shared" si="20"/>
        <v>-1</v>
      </c>
      <c r="BD122" s="40">
        <f t="shared" si="16"/>
        <v>30</v>
      </c>
      <c r="BE122" s="55" t="s">
        <v>630</v>
      </c>
      <c r="BF122" s="1" t="s">
        <v>183</v>
      </c>
    </row>
    <row r="123" spans="1:58" s="84" customFormat="1" ht="12" customHeight="1">
      <c r="A123" s="2" t="s">
        <v>490</v>
      </c>
      <c r="B123" s="73">
        <v>90</v>
      </c>
      <c r="C123" s="79" t="s">
        <v>184</v>
      </c>
      <c r="D123" s="34">
        <f>'[2]21'!D123+'[2]21'!I123-'[2]21'!M123+'[2]21'!Q123-'[2]21'!U123</f>
        <v>0</v>
      </c>
      <c r="E123" s="34">
        <f>'[2]21'!E123+'[2]21'!J123-'[2]21'!N123+'[2]21'!R123-'[2]21'!V123</f>
        <v>1</v>
      </c>
      <c r="F123" s="34">
        <f>'[2]21'!F123+'[2]21'!K123-'[2]21'!O123+'[2]21'!S123-'[2]21'!W123</f>
        <v>31</v>
      </c>
      <c r="G123" s="34">
        <f>'[2]21'!G123+'[2]21'!L123-'[2]21'!P123+'[2]21'!T123-'[2]21'!X123</f>
        <v>0</v>
      </c>
      <c r="H123" s="35">
        <f t="shared" si="14"/>
        <v>32</v>
      </c>
      <c r="I123" s="46"/>
      <c r="J123" s="36"/>
      <c r="K123" s="36"/>
      <c r="L123" s="36"/>
      <c r="M123" s="36"/>
      <c r="N123" s="36"/>
      <c r="O123" s="36"/>
      <c r="P123" s="36"/>
      <c r="Q123" s="202"/>
      <c r="R123" s="20"/>
      <c r="S123" s="85"/>
      <c r="T123" s="87"/>
      <c r="U123" s="86"/>
      <c r="V123" s="86"/>
      <c r="W123" s="85"/>
      <c r="X123" s="85"/>
      <c r="Y123" s="38">
        <f t="shared" si="11"/>
        <v>32</v>
      </c>
      <c r="Z123" s="32"/>
      <c r="AA123" s="32"/>
      <c r="AB123" s="42"/>
      <c r="AC123" s="42"/>
      <c r="AD123" s="32"/>
      <c r="AE123" s="32"/>
      <c r="AF123" s="32"/>
      <c r="AG123" s="42"/>
      <c r="AH123" s="32"/>
      <c r="AI123" s="32"/>
      <c r="AJ123" s="32"/>
      <c r="AK123" s="32"/>
      <c r="AL123" s="32"/>
      <c r="AM123" s="32"/>
      <c r="AN123" s="32"/>
      <c r="AO123" s="32"/>
      <c r="AP123" s="88"/>
      <c r="AQ123" s="88"/>
      <c r="AR123" s="88"/>
      <c r="AS123" s="88"/>
      <c r="AT123" s="88"/>
      <c r="AU123" s="88"/>
      <c r="AV123" s="88"/>
      <c r="AW123" s="36"/>
      <c r="AX123" s="35">
        <f t="shared" si="18"/>
        <v>0</v>
      </c>
      <c r="AY123" s="39">
        <f t="shared" si="19"/>
        <v>0</v>
      </c>
      <c r="AZ123" s="34">
        <f t="shared" si="20"/>
        <v>0</v>
      </c>
      <c r="BA123" s="34">
        <f t="shared" si="20"/>
        <v>1</v>
      </c>
      <c r="BB123" s="34">
        <f t="shared" si="20"/>
        <v>31</v>
      </c>
      <c r="BC123" s="34">
        <f t="shared" si="20"/>
        <v>0</v>
      </c>
      <c r="BD123" s="40">
        <f t="shared" si="16"/>
        <v>32</v>
      </c>
      <c r="BE123" s="75"/>
      <c r="BF123" s="1" t="s">
        <v>123</v>
      </c>
    </row>
    <row r="124" spans="1:58" s="84" customFormat="1" ht="12" customHeight="1">
      <c r="A124" s="2" t="s">
        <v>490</v>
      </c>
      <c r="B124" s="73">
        <v>91</v>
      </c>
      <c r="C124" s="79" t="s">
        <v>185</v>
      </c>
      <c r="D124" s="34">
        <f>'[2]21'!D124+'[2]21'!I124-'[2]21'!M124+'[2]21'!Q124-'[2]21'!U124</f>
        <v>0</v>
      </c>
      <c r="E124" s="34">
        <f>'[2]21'!E124+'[2]21'!J124-'[2]21'!N124+'[2]21'!R124-'[2]21'!V124</f>
        <v>9</v>
      </c>
      <c r="F124" s="34">
        <f>'[2]21'!F124+'[2]21'!K124-'[2]21'!O124+'[2]21'!S124-'[2]21'!W124</f>
        <v>23</v>
      </c>
      <c r="G124" s="34">
        <f>'[2]21'!G124+'[2]21'!L124-'[2]21'!P124+'[2]21'!T124-'[2]21'!X124</f>
        <v>0</v>
      </c>
      <c r="H124" s="35">
        <f t="shared" si="14"/>
        <v>32</v>
      </c>
      <c r="I124" s="46"/>
      <c r="J124" s="36"/>
      <c r="K124" s="36"/>
      <c r="L124" s="36"/>
      <c r="M124" s="36"/>
      <c r="N124" s="36"/>
      <c r="O124" s="36"/>
      <c r="P124" s="36"/>
      <c r="Q124" s="202"/>
      <c r="R124" s="20"/>
      <c r="S124" s="85"/>
      <c r="T124" s="85"/>
      <c r="U124" s="86"/>
      <c r="V124" s="86"/>
      <c r="W124" s="85"/>
      <c r="X124" s="85"/>
      <c r="Y124" s="38">
        <f t="shared" si="11"/>
        <v>32</v>
      </c>
      <c r="Z124" s="32"/>
      <c r="AA124" s="32"/>
      <c r="AB124" s="42"/>
      <c r="AC124" s="42">
        <v>1</v>
      </c>
      <c r="AD124" s="32"/>
      <c r="AE124" s="32"/>
      <c r="AF124" s="32"/>
      <c r="AG124" s="42"/>
      <c r="AH124" s="32"/>
      <c r="AI124" s="32"/>
      <c r="AJ124" s="32"/>
      <c r="AK124" s="32"/>
      <c r="AL124" s="32"/>
      <c r="AM124" s="32"/>
      <c r="AN124" s="32"/>
      <c r="AO124" s="32"/>
      <c r="AP124" s="88"/>
      <c r="AQ124" s="88"/>
      <c r="AR124" s="88"/>
      <c r="AS124" s="88"/>
      <c r="AT124" s="88"/>
      <c r="AU124" s="88"/>
      <c r="AV124" s="88"/>
      <c r="AW124" s="36"/>
      <c r="AX124" s="35">
        <f t="shared" si="18"/>
        <v>0</v>
      </c>
      <c r="AY124" s="39">
        <f t="shared" si="19"/>
        <v>1</v>
      </c>
      <c r="AZ124" s="34">
        <f t="shared" si="20"/>
        <v>0</v>
      </c>
      <c r="BA124" s="34">
        <f t="shared" si="20"/>
        <v>9</v>
      </c>
      <c r="BB124" s="34">
        <f t="shared" si="20"/>
        <v>23</v>
      </c>
      <c r="BC124" s="34">
        <f t="shared" si="20"/>
        <v>-1</v>
      </c>
      <c r="BD124" s="40">
        <f t="shared" si="16"/>
        <v>31</v>
      </c>
      <c r="BE124" s="75" t="s">
        <v>631</v>
      </c>
      <c r="BF124" s="1" t="s">
        <v>125</v>
      </c>
    </row>
    <row r="125" spans="1:58" s="84" customFormat="1" ht="12" customHeight="1">
      <c r="A125" s="2" t="s">
        <v>490</v>
      </c>
      <c r="B125" s="73">
        <v>92</v>
      </c>
      <c r="C125" s="79" t="s">
        <v>186</v>
      </c>
      <c r="D125" s="34">
        <f>'[2]21'!D125+'[2]21'!I125-'[2]21'!M125+'[2]21'!Q125-'[2]21'!U125</f>
        <v>2</v>
      </c>
      <c r="E125" s="34">
        <f>'[2]21'!E125+'[2]21'!J125-'[2]21'!N125+'[2]21'!R125-'[2]21'!V125</f>
        <v>5</v>
      </c>
      <c r="F125" s="34">
        <f>'[2]21'!F125+'[2]21'!K125-'[2]21'!O125+'[2]21'!S125-'[2]21'!W125</f>
        <v>24</v>
      </c>
      <c r="G125" s="34">
        <f>'[2]21'!G125+'[2]21'!L125-'[2]21'!P125+'[2]21'!T125-'[2]21'!X125</f>
        <v>0</v>
      </c>
      <c r="H125" s="35">
        <f t="shared" si="14"/>
        <v>31</v>
      </c>
      <c r="I125" s="46"/>
      <c r="J125" s="36"/>
      <c r="K125" s="36"/>
      <c r="L125" s="36"/>
      <c r="M125" s="36"/>
      <c r="N125" s="36"/>
      <c r="O125" s="36"/>
      <c r="P125" s="36"/>
      <c r="Q125" s="202"/>
      <c r="R125" s="20"/>
      <c r="S125" s="85"/>
      <c r="T125" s="85"/>
      <c r="U125" s="86"/>
      <c r="V125" s="86"/>
      <c r="W125" s="85"/>
      <c r="X125" s="85"/>
      <c r="Y125" s="38">
        <f t="shared" si="11"/>
        <v>31</v>
      </c>
      <c r="Z125" s="32"/>
      <c r="AA125" s="32"/>
      <c r="AB125" s="42"/>
      <c r="AC125" s="42"/>
      <c r="AD125" s="32"/>
      <c r="AE125" s="32"/>
      <c r="AF125" s="32"/>
      <c r="AG125" s="42"/>
      <c r="AH125" s="32"/>
      <c r="AI125" s="32"/>
      <c r="AJ125" s="32"/>
      <c r="AK125" s="32"/>
      <c r="AL125" s="32"/>
      <c r="AM125" s="32"/>
      <c r="AN125" s="32"/>
      <c r="AO125" s="32"/>
      <c r="AP125" s="88"/>
      <c r="AQ125" s="88"/>
      <c r="AR125" s="88"/>
      <c r="AS125" s="88"/>
      <c r="AT125" s="88"/>
      <c r="AU125" s="88"/>
      <c r="AV125" s="88"/>
      <c r="AW125" s="36">
        <v>1</v>
      </c>
      <c r="AX125" s="35">
        <f t="shared" si="18"/>
        <v>0</v>
      </c>
      <c r="AY125" s="39">
        <f t="shared" si="19"/>
        <v>1</v>
      </c>
      <c r="AZ125" s="34">
        <f t="shared" si="20"/>
        <v>2</v>
      </c>
      <c r="BA125" s="34">
        <f t="shared" si="20"/>
        <v>5</v>
      </c>
      <c r="BB125" s="34">
        <f t="shared" si="20"/>
        <v>24</v>
      </c>
      <c r="BC125" s="34">
        <f t="shared" si="20"/>
        <v>-1</v>
      </c>
      <c r="BD125" s="40">
        <f t="shared" si="16"/>
        <v>30</v>
      </c>
      <c r="BE125" s="55" t="s">
        <v>187</v>
      </c>
      <c r="BF125" s="1" t="s">
        <v>128</v>
      </c>
    </row>
    <row r="126" spans="1:58" s="84" customFormat="1" ht="12" customHeight="1">
      <c r="A126" s="2" t="s">
        <v>490</v>
      </c>
      <c r="B126" s="73">
        <v>93</v>
      </c>
      <c r="C126" s="79" t="s">
        <v>188</v>
      </c>
      <c r="D126" s="34">
        <f>'[2]21'!D126+'[2]21'!I126-'[2]21'!M126+'[2]21'!Q126-'[2]21'!U126</f>
        <v>0</v>
      </c>
      <c r="E126" s="34">
        <f>'[2]21'!E126+'[2]21'!J126-'[2]21'!N126+'[2]21'!R126-'[2]21'!V126</f>
        <v>4</v>
      </c>
      <c r="F126" s="34">
        <f>'[2]21'!F126+'[2]21'!K126-'[2]21'!O126+'[2]21'!S126-'[2]21'!W126</f>
        <v>27</v>
      </c>
      <c r="G126" s="34">
        <f>'[2]21'!G126+'[2]21'!L126-'[2]21'!P126+'[2]21'!T126-'[2]21'!X126</f>
        <v>0</v>
      </c>
      <c r="H126" s="35">
        <f t="shared" si="14"/>
        <v>31</v>
      </c>
      <c r="I126" s="46"/>
      <c r="J126" s="36"/>
      <c r="K126" s="36"/>
      <c r="L126" s="36"/>
      <c r="M126" s="36"/>
      <c r="N126" s="36"/>
      <c r="O126" s="36"/>
      <c r="P126" s="36"/>
      <c r="Q126" s="202"/>
      <c r="R126" s="20"/>
      <c r="S126" s="85"/>
      <c r="T126" s="85"/>
      <c r="U126" s="86"/>
      <c r="V126" s="86"/>
      <c r="W126" s="85"/>
      <c r="X126" s="85"/>
      <c r="Y126" s="38">
        <f t="shared" si="11"/>
        <v>31</v>
      </c>
      <c r="Z126" s="32"/>
      <c r="AA126" s="32"/>
      <c r="AB126" s="42"/>
      <c r="AC126" s="42">
        <v>1</v>
      </c>
      <c r="AD126" s="32"/>
      <c r="AE126" s="32"/>
      <c r="AF126" s="32"/>
      <c r="AG126" s="42"/>
      <c r="AH126" s="32"/>
      <c r="AI126" s="32"/>
      <c r="AJ126" s="32"/>
      <c r="AK126" s="32"/>
      <c r="AL126" s="32"/>
      <c r="AM126" s="32"/>
      <c r="AN126" s="32"/>
      <c r="AO126" s="32"/>
      <c r="AP126" s="88"/>
      <c r="AQ126" s="88"/>
      <c r="AR126" s="88"/>
      <c r="AS126" s="88"/>
      <c r="AT126" s="88"/>
      <c r="AU126" s="88"/>
      <c r="AV126" s="88"/>
      <c r="AW126" s="36"/>
      <c r="AX126" s="35">
        <f t="shared" si="18"/>
        <v>0</v>
      </c>
      <c r="AY126" s="39">
        <f t="shared" si="19"/>
        <v>1</v>
      </c>
      <c r="AZ126" s="34">
        <f t="shared" si="20"/>
        <v>0</v>
      </c>
      <c r="BA126" s="34">
        <f t="shared" si="20"/>
        <v>4</v>
      </c>
      <c r="BB126" s="34">
        <f t="shared" si="20"/>
        <v>27</v>
      </c>
      <c r="BC126" s="34">
        <f t="shared" si="20"/>
        <v>-1</v>
      </c>
      <c r="BD126" s="40">
        <f t="shared" si="16"/>
        <v>30</v>
      </c>
      <c r="BE126" s="55" t="s">
        <v>632</v>
      </c>
      <c r="BF126" s="1" t="s">
        <v>130</v>
      </c>
    </row>
    <row r="127" spans="1:58" s="84" customFormat="1" ht="12" customHeight="1">
      <c r="A127" s="2" t="s">
        <v>490</v>
      </c>
      <c r="B127" s="73">
        <v>94</v>
      </c>
      <c r="C127" s="79" t="s">
        <v>189</v>
      </c>
      <c r="D127" s="34">
        <f>'[2]21'!D127+'[2]21'!I127-'[2]21'!M127+'[2]21'!Q127-'[2]21'!U127</f>
        <v>0</v>
      </c>
      <c r="E127" s="34">
        <f>'[2]21'!E127+'[2]21'!J127-'[2]21'!N127+'[2]21'!R127-'[2]21'!V127</f>
        <v>7</v>
      </c>
      <c r="F127" s="34">
        <f>'[2]21'!F127+'[2]21'!K127-'[2]21'!O127+'[2]21'!S127-'[2]21'!W127</f>
        <v>23</v>
      </c>
      <c r="G127" s="34">
        <f>'[2]21'!G127+'[2]21'!L127-'[2]21'!P127+'[2]21'!T127-'[2]21'!X127</f>
        <v>0</v>
      </c>
      <c r="H127" s="35">
        <f t="shared" si="14"/>
        <v>30</v>
      </c>
      <c r="I127" s="46"/>
      <c r="J127" s="36"/>
      <c r="K127" s="36"/>
      <c r="L127" s="36"/>
      <c r="M127" s="36"/>
      <c r="N127" s="36"/>
      <c r="O127" s="36"/>
      <c r="P127" s="36"/>
      <c r="Q127" s="202"/>
      <c r="R127" s="20"/>
      <c r="S127" s="85"/>
      <c r="T127" s="85"/>
      <c r="U127" s="86"/>
      <c r="V127" s="86"/>
      <c r="W127" s="85"/>
      <c r="X127" s="85"/>
      <c r="Y127" s="38">
        <f t="shared" si="11"/>
        <v>30</v>
      </c>
      <c r="Z127" s="32"/>
      <c r="AA127" s="32"/>
      <c r="AB127" s="42"/>
      <c r="AC127" s="42"/>
      <c r="AD127" s="32"/>
      <c r="AE127" s="32"/>
      <c r="AF127" s="32"/>
      <c r="AG127" s="42"/>
      <c r="AH127" s="32"/>
      <c r="AI127" s="32"/>
      <c r="AJ127" s="32"/>
      <c r="AK127" s="32"/>
      <c r="AL127" s="32"/>
      <c r="AM127" s="32"/>
      <c r="AN127" s="32"/>
      <c r="AO127" s="32"/>
      <c r="AP127" s="88"/>
      <c r="AQ127" s="88"/>
      <c r="AR127" s="88"/>
      <c r="AS127" s="88"/>
      <c r="AT127" s="88"/>
      <c r="AU127" s="88"/>
      <c r="AV127" s="88"/>
      <c r="AW127" s="36"/>
      <c r="AX127" s="35">
        <f t="shared" si="18"/>
        <v>0</v>
      </c>
      <c r="AY127" s="39">
        <f t="shared" si="19"/>
        <v>0</v>
      </c>
      <c r="AZ127" s="34">
        <f t="shared" si="20"/>
        <v>0</v>
      </c>
      <c r="BA127" s="34">
        <f t="shared" si="20"/>
        <v>7</v>
      </c>
      <c r="BB127" s="34">
        <f t="shared" si="20"/>
        <v>23</v>
      </c>
      <c r="BC127" s="34">
        <f t="shared" si="20"/>
        <v>0</v>
      </c>
      <c r="BD127" s="40">
        <f t="shared" si="16"/>
        <v>30</v>
      </c>
      <c r="BE127" s="55"/>
      <c r="BF127" s="1" t="s">
        <v>132</v>
      </c>
    </row>
    <row r="128" spans="1:58" s="84" customFormat="1" ht="12" customHeight="1">
      <c r="A128" s="2" t="s">
        <v>490</v>
      </c>
      <c r="B128" s="73">
        <v>95</v>
      </c>
      <c r="C128" s="79" t="s">
        <v>190</v>
      </c>
      <c r="D128" s="34">
        <f>'[2]21'!D128+'[2]21'!I128-'[2]21'!M128+'[2]21'!Q128-'[2]21'!U128</f>
        <v>1</v>
      </c>
      <c r="E128" s="34">
        <f>'[2]21'!E128+'[2]21'!J128-'[2]21'!N128+'[2]21'!R128-'[2]21'!V128</f>
        <v>5</v>
      </c>
      <c r="F128" s="34">
        <f>'[2]21'!F128+'[2]21'!K128-'[2]21'!O128+'[2]21'!S128-'[2]21'!W128</f>
        <v>25</v>
      </c>
      <c r="G128" s="34">
        <f>'[2]21'!G128+'[2]21'!L128-'[2]21'!P128+'[2]21'!T128-'[2]21'!X128</f>
        <v>0</v>
      </c>
      <c r="H128" s="35">
        <f t="shared" si="14"/>
        <v>31</v>
      </c>
      <c r="I128" s="46"/>
      <c r="J128" s="36"/>
      <c r="K128" s="36"/>
      <c r="L128" s="36"/>
      <c r="M128" s="36"/>
      <c r="N128" s="36"/>
      <c r="O128" s="36"/>
      <c r="P128" s="36"/>
      <c r="Q128" s="202"/>
      <c r="R128" s="20"/>
      <c r="S128" s="85"/>
      <c r="T128" s="85"/>
      <c r="U128" s="86"/>
      <c r="V128" s="86"/>
      <c r="W128" s="85"/>
      <c r="X128" s="85"/>
      <c r="Y128" s="38">
        <f t="shared" si="11"/>
        <v>31</v>
      </c>
      <c r="Z128" s="32"/>
      <c r="AA128" s="32"/>
      <c r="AB128" s="42"/>
      <c r="AC128" s="42"/>
      <c r="AD128" s="32"/>
      <c r="AE128" s="32"/>
      <c r="AF128" s="32"/>
      <c r="AG128" s="42"/>
      <c r="AH128" s="32"/>
      <c r="AI128" s="32"/>
      <c r="AJ128" s="32"/>
      <c r="AK128" s="32"/>
      <c r="AL128" s="32"/>
      <c r="AM128" s="32"/>
      <c r="AN128" s="32"/>
      <c r="AO128" s="32"/>
      <c r="AP128" s="88"/>
      <c r="AQ128" s="88"/>
      <c r="AR128" s="88"/>
      <c r="AS128" s="88"/>
      <c r="AT128" s="88"/>
      <c r="AU128" s="88"/>
      <c r="AV128" s="88"/>
      <c r="AW128" s="36">
        <v>1</v>
      </c>
      <c r="AX128" s="35">
        <f t="shared" si="18"/>
        <v>0</v>
      </c>
      <c r="AY128" s="39">
        <f t="shared" si="19"/>
        <v>1</v>
      </c>
      <c r="AZ128" s="34">
        <f t="shared" si="20"/>
        <v>1</v>
      </c>
      <c r="BA128" s="34">
        <f t="shared" si="20"/>
        <v>5</v>
      </c>
      <c r="BB128" s="34">
        <f t="shared" si="20"/>
        <v>25</v>
      </c>
      <c r="BC128" s="34">
        <f t="shared" si="20"/>
        <v>-1</v>
      </c>
      <c r="BD128" s="40">
        <f t="shared" si="16"/>
        <v>30</v>
      </c>
      <c r="BE128" s="75" t="s">
        <v>633</v>
      </c>
      <c r="BF128" s="1" t="s">
        <v>134</v>
      </c>
    </row>
    <row r="129" spans="1:58" s="84" customFormat="1" ht="12" customHeight="1">
      <c r="A129" s="2" t="s">
        <v>490</v>
      </c>
      <c r="B129" s="73">
        <v>96</v>
      </c>
      <c r="C129" s="79" t="s">
        <v>191</v>
      </c>
      <c r="D129" s="34">
        <f>'[2]21'!D129+'[2]21'!I129-'[2]21'!M129+'[2]21'!Q129-'[2]21'!U129</f>
        <v>2</v>
      </c>
      <c r="E129" s="34">
        <f>'[2]21'!E129+'[2]21'!J129-'[2]21'!N129+'[2]21'!R129-'[2]21'!V129</f>
        <v>6</v>
      </c>
      <c r="F129" s="34">
        <f>'[2]21'!F129+'[2]21'!K129-'[2]21'!O129+'[2]21'!S129-'[2]21'!W129</f>
        <v>21</v>
      </c>
      <c r="G129" s="34">
        <f>'[2]21'!G129+'[2]21'!L129-'[2]21'!P129+'[2]21'!T129-'[2]21'!X129</f>
        <v>0</v>
      </c>
      <c r="H129" s="35">
        <f t="shared" si="14"/>
        <v>29</v>
      </c>
      <c r="I129" s="46"/>
      <c r="J129" s="36"/>
      <c r="K129" s="36"/>
      <c r="L129" s="36"/>
      <c r="M129" s="36"/>
      <c r="N129" s="36"/>
      <c r="O129" s="36"/>
      <c r="P129" s="36"/>
      <c r="Q129" s="202"/>
      <c r="R129" s="20"/>
      <c r="S129" s="85"/>
      <c r="T129" s="87"/>
      <c r="U129" s="86"/>
      <c r="V129" s="86"/>
      <c r="W129" s="85"/>
      <c r="X129" s="85"/>
      <c r="Y129" s="38">
        <f t="shared" si="11"/>
        <v>29</v>
      </c>
      <c r="Z129" s="32"/>
      <c r="AA129" s="32"/>
      <c r="AB129" s="42"/>
      <c r="AC129" s="42">
        <v>1</v>
      </c>
      <c r="AD129" s="32"/>
      <c r="AE129" s="32"/>
      <c r="AF129" s="32"/>
      <c r="AG129" s="42"/>
      <c r="AH129" s="32"/>
      <c r="AI129" s="32"/>
      <c r="AJ129" s="32"/>
      <c r="AK129" s="32"/>
      <c r="AL129" s="32"/>
      <c r="AM129" s="32"/>
      <c r="AN129" s="32"/>
      <c r="AO129" s="32"/>
      <c r="AP129" s="88"/>
      <c r="AQ129" s="88"/>
      <c r="AR129" s="88"/>
      <c r="AS129" s="88"/>
      <c r="AT129" s="88"/>
      <c r="AU129" s="88"/>
      <c r="AV129" s="88"/>
      <c r="AW129" s="36"/>
      <c r="AX129" s="35">
        <f t="shared" si="18"/>
        <v>0</v>
      </c>
      <c r="AY129" s="39">
        <f t="shared" si="19"/>
        <v>1</v>
      </c>
      <c r="AZ129" s="34">
        <f t="shared" si="20"/>
        <v>2</v>
      </c>
      <c r="BA129" s="34">
        <f t="shared" si="20"/>
        <v>6</v>
      </c>
      <c r="BB129" s="34">
        <f t="shared" si="20"/>
        <v>21</v>
      </c>
      <c r="BC129" s="34">
        <f t="shared" si="20"/>
        <v>-1</v>
      </c>
      <c r="BD129" s="40">
        <f t="shared" si="16"/>
        <v>28</v>
      </c>
      <c r="BE129" s="55" t="s">
        <v>634</v>
      </c>
      <c r="BF129" s="1" t="s">
        <v>136</v>
      </c>
    </row>
    <row r="130" spans="1:58" s="84" customFormat="1" ht="12" customHeight="1">
      <c r="A130" s="2" t="s">
        <v>490</v>
      </c>
      <c r="B130" s="73">
        <v>97</v>
      </c>
      <c r="C130" s="79" t="s">
        <v>192</v>
      </c>
      <c r="D130" s="34">
        <f>'[2]21'!D130+'[2]21'!I130-'[2]21'!M130+'[2]21'!Q130-'[2]21'!U130</f>
        <v>1</v>
      </c>
      <c r="E130" s="34">
        <f>'[2]21'!E130+'[2]21'!J130-'[2]21'!N130+'[2]21'!R130-'[2]21'!V130</f>
        <v>6</v>
      </c>
      <c r="F130" s="34">
        <f>'[2]21'!F130+'[2]21'!K130-'[2]21'!O130+'[2]21'!S130-'[2]21'!W130</f>
        <v>24</v>
      </c>
      <c r="G130" s="34">
        <f>'[2]21'!G130+'[2]21'!L130-'[2]21'!P130+'[2]21'!T130-'[2]21'!X130</f>
        <v>0</v>
      </c>
      <c r="H130" s="35">
        <f t="shared" si="14"/>
        <v>31</v>
      </c>
      <c r="I130" s="46"/>
      <c r="J130" s="36"/>
      <c r="K130" s="36"/>
      <c r="L130" s="36"/>
      <c r="M130" s="36"/>
      <c r="N130" s="36"/>
      <c r="O130" s="36"/>
      <c r="P130" s="36"/>
      <c r="Q130" s="202"/>
      <c r="R130" s="20"/>
      <c r="S130" s="85"/>
      <c r="T130" s="85"/>
      <c r="U130" s="86"/>
      <c r="V130" s="86"/>
      <c r="W130" s="85"/>
      <c r="X130" s="85"/>
      <c r="Y130" s="38">
        <f t="shared" si="11"/>
        <v>31</v>
      </c>
      <c r="Z130" s="32"/>
      <c r="AA130" s="32"/>
      <c r="AB130" s="42"/>
      <c r="AC130" s="42"/>
      <c r="AD130" s="32"/>
      <c r="AE130" s="32"/>
      <c r="AF130" s="32"/>
      <c r="AG130" s="42"/>
      <c r="AH130" s="32"/>
      <c r="AI130" s="32"/>
      <c r="AJ130" s="32"/>
      <c r="AK130" s="32"/>
      <c r="AL130" s="32"/>
      <c r="AM130" s="32"/>
      <c r="AN130" s="32"/>
      <c r="AO130" s="32"/>
      <c r="AP130" s="88"/>
      <c r="AQ130" s="88"/>
      <c r="AR130" s="88"/>
      <c r="AS130" s="88"/>
      <c r="AT130" s="88"/>
      <c r="AU130" s="88"/>
      <c r="AV130" s="88"/>
      <c r="AW130" s="36">
        <v>1</v>
      </c>
      <c r="AX130" s="35">
        <f t="shared" si="18"/>
        <v>0</v>
      </c>
      <c r="AY130" s="39">
        <f t="shared" si="19"/>
        <v>1</v>
      </c>
      <c r="AZ130" s="34">
        <f t="shared" si="20"/>
        <v>1</v>
      </c>
      <c r="BA130" s="34">
        <f t="shared" si="20"/>
        <v>6</v>
      </c>
      <c r="BB130" s="34">
        <f t="shared" si="20"/>
        <v>24</v>
      </c>
      <c r="BC130" s="34">
        <f t="shared" si="20"/>
        <v>-1</v>
      </c>
      <c r="BD130" s="40">
        <f t="shared" si="16"/>
        <v>30</v>
      </c>
      <c r="BE130" s="55" t="s">
        <v>193</v>
      </c>
      <c r="BF130" s="1" t="s">
        <v>138</v>
      </c>
    </row>
    <row r="131" spans="1:58" s="84" customFormat="1" ht="12" customHeight="1">
      <c r="A131" s="2" t="s">
        <v>490</v>
      </c>
      <c r="B131" s="73">
        <v>98</v>
      </c>
      <c r="C131" s="79" t="s">
        <v>194</v>
      </c>
      <c r="D131" s="34">
        <f>'[2]21'!D131+'[2]21'!I131-'[2]21'!M131+'[2]21'!Q131-'[2]21'!U131</f>
        <v>5</v>
      </c>
      <c r="E131" s="34">
        <f>'[2]21'!E131+'[2]21'!J131-'[2]21'!N131+'[2]21'!R131-'[2]21'!V131</f>
        <v>2</v>
      </c>
      <c r="F131" s="34">
        <f>'[2]21'!F131+'[2]21'!K131-'[2]21'!O131+'[2]21'!S131-'[2]21'!W131</f>
        <v>24</v>
      </c>
      <c r="G131" s="34">
        <f>'[2]21'!G131+'[2]21'!L131-'[2]21'!P131+'[2]21'!T131-'[2]21'!X131</f>
        <v>-1</v>
      </c>
      <c r="H131" s="35">
        <f t="shared" si="14"/>
        <v>30</v>
      </c>
      <c r="I131" s="46"/>
      <c r="J131" s="36"/>
      <c r="K131" s="36"/>
      <c r="L131" s="36"/>
      <c r="M131" s="36"/>
      <c r="N131" s="36"/>
      <c r="O131" s="36"/>
      <c r="P131" s="36">
        <v>1</v>
      </c>
      <c r="Q131" s="202"/>
      <c r="R131" s="20"/>
      <c r="S131" s="85"/>
      <c r="T131" s="87"/>
      <c r="U131" s="86"/>
      <c r="V131" s="86"/>
      <c r="W131" s="85"/>
      <c r="X131" s="85"/>
      <c r="Y131" s="38">
        <f t="shared" si="11"/>
        <v>29</v>
      </c>
      <c r="Z131" s="32"/>
      <c r="AA131" s="32"/>
      <c r="AB131" s="42"/>
      <c r="AC131" s="42"/>
      <c r="AD131" s="32"/>
      <c r="AE131" s="32"/>
      <c r="AF131" s="32"/>
      <c r="AG131" s="42"/>
      <c r="AH131" s="32"/>
      <c r="AI131" s="32"/>
      <c r="AJ131" s="32"/>
      <c r="AK131" s="32"/>
      <c r="AL131" s="32"/>
      <c r="AM131" s="32"/>
      <c r="AN131" s="32"/>
      <c r="AO131" s="32"/>
      <c r="AP131" s="88"/>
      <c r="AQ131" s="88"/>
      <c r="AR131" s="88"/>
      <c r="AS131" s="88"/>
      <c r="AT131" s="88"/>
      <c r="AU131" s="88"/>
      <c r="AV131" s="88"/>
      <c r="AW131" s="36"/>
      <c r="AX131" s="35">
        <f t="shared" si="18"/>
        <v>0</v>
      </c>
      <c r="AY131" s="39">
        <f t="shared" si="19"/>
        <v>0</v>
      </c>
      <c r="AZ131" s="34">
        <f t="shared" si="20"/>
        <v>5</v>
      </c>
      <c r="BA131" s="34">
        <f t="shared" si="20"/>
        <v>2</v>
      </c>
      <c r="BB131" s="34">
        <f t="shared" si="20"/>
        <v>24</v>
      </c>
      <c r="BC131" s="34">
        <f t="shared" si="20"/>
        <v>-2</v>
      </c>
      <c r="BD131" s="40">
        <f t="shared" si="16"/>
        <v>29</v>
      </c>
      <c r="BE131" s="55"/>
      <c r="BF131" s="1" t="s">
        <v>140</v>
      </c>
    </row>
    <row r="132" spans="1:58" s="84" customFormat="1" ht="12" customHeight="1">
      <c r="A132" s="2" t="s">
        <v>490</v>
      </c>
      <c r="B132" s="73">
        <v>99</v>
      </c>
      <c r="C132" s="79" t="s">
        <v>195</v>
      </c>
      <c r="D132" s="34">
        <f>'[2]21'!D132+'[2]21'!I132-'[2]21'!M132+'[2]21'!Q132-'[2]21'!U132</f>
        <v>1</v>
      </c>
      <c r="E132" s="34">
        <f>'[2]21'!E132+'[2]21'!J132-'[2]21'!N132+'[2]21'!R132-'[2]21'!V132</f>
        <v>6</v>
      </c>
      <c r="F132" s="34">
        <f>'[2]21'!F132+'[2]21'!K132-'[2]21'!O132+'[2]21'!S132-'[2]21'!W132</f>
        <v>26</v>
      </c>
      <c r="G132" s="34">
        <f>'[2]21'!G132+'[2]21'!L132-'[2]21'!P132+'[2]21'!T132-'[2]21'!X132</f>
        <v>0</v>
      </c>
      <c r="H132" s="35">
        <f t="shared" si="14"/>
        <v>33</v>
      </c>
      <c r="I132" s="46"/>
      <c r="J132" s="36"/>
      <c r="K132" s="36"/>
      <c r="L132" s="36"/>
      <c r="M132" s="36"/>
      <c r="N132" s="36"/>
      <c r="O132" s="36"/>
      <c r="P132" s="36"/>
      <c r="Q132" s="202"/>
      <c r="R132" s="20"/>
      <c r="S132" s="85"/>
      <c r="T132" s="85"/>
      <c r="U132" s="86"/>
      <c r="V132" s="86"/>
      <c r="W132" s="85"/>
      <c r="X132" s="85"/>
      <c r="Y132" s="38">
        <f t="shared" si="11"/>
        <v>33</v>
      </c>
      <c r="Z132" s="32"/>
      <c r="AA132" s="32"/>
      <c r="AB132" s="42"/>
      <c r="AC132" s="42"/>
      <c r="AD132" s="32"/>
      <c r="AE132" s="32"/>
      <c r="AF132" s="32"/>
      <c r="AG132" s="42"/>
      <c r="AH132" s="32"/>
      <c r="AI132" s="32"/>
      <c r="AJ132" s="32"/>
      <c r="AK132" s="32"/>
      <c r="AL132" s="32"/>
      <c r="AM132" s="32"/>
      <c r="AN132" s="32"/>
      <c r="AO132" s="32"/>
      <c r="AP132" s="88"/>
      <c r="AQ132" s="88"/>
      <c r="AR132" s="88"/>
      <c r="AS132" s="88"/>
      <c r="AT132" s="88"/>
      <c r="AU132" s="88"/>
      <c r="AV132" s="88"/>
      <c r="AW132" s="36"/>
      <c r="AX132" s="35">
        <f t="shared" si="18"/>
        <v>0</v>
      </c>
      <c r="AY132" s="39">
        <f t="shared" si="19"/>
        <v>0</v>
      </c>
      <c r="AZ132" s="34">
        <f t="shared" si="20"/>
        <v>1</v>
      </c>
      <c r="BA132" s="34">
        <f t="shared" si="20"/>
        <v>6</v>
      </c>
      <c r="BB132" s="34">
        <f t="shared" si="20"/>
        <v>26</v>
      </c>
      <c r="BC132" s="34">
        <f t="shared" si="20"/>
        <v>0</v>
      </c>
      <c r="BD132" s="40">
        <f t="shared" si="16"/>
        <v>33</v>
      </c>
      <c r="BE132" s="55"/>
      <c r="BF132" s="1" t="s">
        <v>142</v>
      </c>
    </row>
    <row r="133" spans="1:58" s="84" customFormat="1" ht="12" customHeight="1">
      <c r="A133" s="2" t="s">
        <v>490</v>
      </c>
      <c r="B133" s="73">
        <v>100</v>
      </c>
      <c r="C133" s="79" t="s">
        <v>196</v>
      </c>
      <c r="D133" s="34">
        <f>'[2]21'!D133+'[2]21'!I133-'[2]21'!M133+'[2]21'!Q133-'[2]21'!U133</f>
        <v>2</v>
      </c>
      <c r="E133" s="34">
        <f>'[2]21'!E133+'[2]21'!J133-'[2]21'!N133+'[2]21'!R133-'[2]21'!V133</f>
        <v>0</v>
      </c>
      <c r="F133" s="34">
        <f>'[2]21'!F133+'[2]21'!K133-'[2]21'!O133+'[2]21'!S133-'[2]21'!W133</f>
        <v>28</v>
      </c>
      <c r="G133" s="34">
        <f>'[2]21'!G133+'[2]21'!L133-'[2]21'!P133+'[2]21'!T133-'[2]21'!X133</f>
        <v>0</v>
      </c>
      <c r="H133" s="35">
        <f t="shared" si="14"/>
        <v>30</v>
      </c>
      <c r="I133" s="46"/>
      <c r="J133" s="36"/>
      <c r="K133" s="36"/>
      <c r="L133" s="36"/>
      <c r="M133" s="36"/>
      <c r="N133" s="36"/>
      <c r="O133" s="36"/>
      <c r="P133" s="36"/>
      <c r="Q133" s="202"/>
      <c r="R133" s="20"/>
      <c r="S133" s="85"/>
      <c r="T133" s="85"/>
      <c r="U133" s="86"/>
      <c r="V133" s="86"/>
      <c r="W133" s="85"/>
      <c r="X133" s="85"/>
      <c r="Y133" s="38">
        <f t="shared" si="11"/>
        <v>30</v>
      </c>
      <c r="Z133" s="32"/>
      <c r="AA133" s="32"/>
      <c r="AB133" s="42"/>
      <c r="AC133" s="42"/>
      <c r="AD133" s="32"/>
      <c r="AE133" s="32"/>
      <c r="AF133" s="32"/>
      <c r="AG133" s="42"/>
      <c r="AH133" s="32"/>
      <c r="AI133" s="32"/>
      <c r="AJ133" s="32"/>
      <c r="AK133" s="32"/>
      <c r="AL133" s="32"/>
      <c r="AM133" s="32"/>
      <c r="AN133" s="32"/>
      <c r="AO133" s="32"/>
      <c r="AP133" s="88"/>
      <c r="AQ133" s="88"/>
      <c r="AR133" s="88"/>
      <c r="AS133" s="88"/>
      <c r="AT133" s="88"/>
      <c r="AU133" s="88"/>
      <c r="AV133" s="88"/>
      <c r="AW133" s="36"/>
      <c r="AX133" s="35">
        <f t="shared" si="18"/>
        <v>0</v>
      </c>
      <c r="AY133" s="39">
        <f t="shared" si="19"/>
        <v>0</v>
      </c>
      <c r="AZ133" s="34">
        <f t="shared" si="20"/>
        <v>2</v>
      </c>
      <c r="BA133" s="34">
        <f t="shared" si="20"/>
        <v>0</v>
      </c>
      <c r="BB133" s="34">
        <f t="shared" si="20"/>
        <v>28</v>
      </c>
      <c r="BC133" s="34">
        <f t="shared" si="20"/>
        <v>0</v>
      </c>
      <c r="BD133" s="40">
        <f t="shared" si="16"/>
        <v>30</v>
      </c>
      <c r="BE133" s="55"/>
      <c r="BF133" s="1" t="s">
        <v>144</v>
      </c>
    </row>
    <row r="134" spans="1:58" s="84" customFormat="1" ht="12" customHeight="1">
      <c r="A134" s="2" t="s">
        <v>490</v>
      </c>
      <c r="B134" s="73">
        <v>101</v>
      </c>
      <c r="C134" s="79" t="s">
        <v>197</v>
      </c>
      <c r="D134" s="34">
        <f>'[2]21'!D134+'[2]21'!I134-'[2]21'!M134+'[2]21'!Q134-'[2]21'!U134</f>
        <v>0</v>
      </c>
      <c r="E134" s="34">
        <f>'[2]21'!E134+'[2]21'!J134-'[2]21'!N134+'[2]21'!R134-'[2]21'!V134</f>
        <v>4</v>
      </c>
      <c r="F134" s="34">
        <f>'[2]21'!F134+'[2]21'!K134-'[2]21'!O134+'[2]21'!S134-'[2]21'!W134</f>
        <v>24</v>
      </c>
      <c r="G134" s="34">
        <f>'[2]21'!G134+'[2]21'!L134-'[2]21'!P134+'[2]21'!T134-'[2]21'!X134</f>
        <v>0</v>
      </c>
      <c r="H134" s="35">
        <f t="shared" si="14"/>
        <v>28</v>
      </c>
      <c r="I134" s="46"/>
      <c r="J134" s="36"/>
      <c r="K134" s="36"/>
      <c r="L134" s="36"/>
      <c r="M134" s="36"/>
      <c r="N134" s="36"/>
      <c r="O134" s="36"/>
      <c r="P134" s="36"/>
      <c r="Q134" s="202"/>
      <c r="R134" s="20"/>
      <c r="S134" s="85"/>
      <c r="T134" s="85"/>
      <c r="U134" s="86"/>
      <c r="V134" s="86"/>
      <c r="W134" s="85"/>
      <c r="X134" s="85"/>
      <c r="Y134" s="38">
        <f t="shared" si="11"/>
        <v>28</v>
      </c>
      <c r="Z134" s="32"/>
      <c r="AA134" s="32"/>
      <c r="AB134" s="42"/>
      <c r="AC134" s="42"/>
      <c r="AD134" s="32"/>
      <c r="AE134" s="32"/>
      <c r="AF134" s="32"/>
      <c r="AG134" s="42"/>
      <c r="AH134" s="32"/>
      <c r="AI134" s="32"/>
      <c r="AJ134" s="32"/>
      <c r="AK134" s="32"/>
      <c r="AL134" s="32"/>
      <c r="AM134" s="32"/>
      <c r="AN134" s="32"/>
      <c r="AO134" s="32"/>
      <c r="AP134" s="88"/>
      <c r="AQ134" s="88"/>
      <c r="AR134" s="88"/>
      <c r="AS134" s="88"/>
      <c r="AT134" s="88"/>
      <c r="AU134" s="88"/>
      <c r="AV134" s="88"/>
      <c r="AW134" s="36"/>
      <c r="AX134" s="35">
        <f t="shared" si="18"/>
        <v>0</v>
      </c>
      <c r="AY134" s="39">
        <f t="shared" si="19"/>
        <v>0</v>
      </c>
      <c r="AZ134" s="34">
        <f t="shared" si="20"/>
        <v>0</v>
      </c>
      <c r="BA134" s="34">
        <f t="shared" si="20"/>
        <v>4</v>
      </c>
      <c r="BB134" s="34">
        <f t="shared" si="20"/>
        <v>24</v>
      </c>
      <c r="BC134" s="34">
        <f t="shared" si="20"/>
        <v>0</v>
      </c>
      <c r="BD134" s="40">
        <f t="shared" si="16"/>
        <v>28</v>
      </c>
      <c r="BE134" s="55"/>
      <c r="BF134" s="1" t="s">
        <v>146</v>
      </c>
    </row>
    <row r="135" spans="1:58" s="84" customFormat="1" ht="12" customHeight="1">
      <c r="A135" s="2" t="s">
        <v>490</v>
      </c>
      <c r="B135" s="73">
        <v>102</v>
      </c>
      <c r="C135" s="79" t="s">
        <v>198</v>
      </c>
      <c r="D135" s="34">
        <f>'[2]21'!D135+'[2]21'!I135-'[2]21'!M135+'[2]21'!Q135-'[2]21'!U135</f>
        <v>0</v>
      </c>
      <c r="E135" s="34">
        <f>'[2]21'!E135+'[2]21'!J135-'[2]21'!N135+'[2]21'!R135-'[2]21'!V135</f>
        <v>9</v>
      </c>
      <c r="F135" s="34">
        <f>'[2]21'!F135+'[2]21'!K135-'[2]21'!O135+'[2]21'!S135-'[2]21'!W135</f>
        <v>22</v>
      </c>
      <c r="G135" s="34">
        <f>'[2]21'!G135+'[2]21'!L135-'[2]21'!P135+'[2]21'!T135-'[2]21'!X135</f>
        <v>0</v>
      </c>
      <c r="H135" s="35">
        <f t="shared" si="14"/>
        <v>31</v>
      </c>
      <c r="I135" s="46"/>
      <c r="J135" s="36"/>
      <c r="K135" s="36">
        <v>1</v>
      </c>
      <c r="L135" s="36"/>
      <c r="M135" s="36"/>
      <c r="N135" s="36"/>
      <c r="O135" s="36"/>
      <c r="P135" s="36"/>
      <c r="Q135" s="202"/>
      <c r="R135" s="20"/>
      <c r="S135" s="85"/>
      <c r="T135" s="85"/>
      <c r="U135" s="86"/>
      <c r="V135" s="86"/>
      <c r="W135" s="85"/>
      <c r="X135" s="85"/>
      <c r="Y135" s="38">
        <f t="shared" si="11"/>
        <v>32</v>
      </c>
      <c r="Z135" s="32"/>
      <c r="AA135" s="32"/>
      <c r="AB135" s="42"/>
      <c r="AC135" s="42">
        <v>1</v>
      </c>
      <c r="AD135" s="32"/>
      <c r="AE135" s="32"/>
      <c r="AF135" s="32"/>
      <c r="AG135" s="42"/>
      <c r="AH135" s="32"/>
      <c r="AI135" s="32"/>
      <c r="AJ135" s="32"/>
      <c r="AK135" s="32"/>
      <c r="AL135" s="32"/>
      <c r="AM135" s="32"/>
      <c r="AN135" s="32"/>
      <c r="AO135" s="32"/>
      <c r="AP135" s="88"/>
      <c r="AQ135" s="88"/>
      <c r="AR135" s="88"/>
      <c r="AS135" s="88"/>
      <c r="AT135" s="88"/>
      <c r="AU135" s="88"/>
      <c r="AV135" s="88"/>
      <c r="AW135" s="36">
        <v>1</v>
      </c>
      <c r="AX135" s="35">
        <f t="shared" si="18"/>
        <v>0</v>
      </c>
      <c r="AY135" s="39">
        <f t="shared" si="19"/>
        <v>2</v>
      </c>
      <c r="AZ135" s="34">
        <f t="shared" si="20"/>
        <v>0</v>
      </c>
      <c r="BA135" s="34">
        <f t="shared" si="20"/>
        <v>9</v>
      </c>
      <c r="BB135" s="34">
        <f t="shared" si="20"/>
        <v>23</v>
      </c>
      <c r="BC135" s="34">
        <f t="shared" si="20"/>
        <v>-2</v>
      </c>
      <c r="BD135" s="40">
        <f t="shared" si="16"/>
        <v>30</v>
      </c>
      <c r="BE135" s="55" t="s">
        <v>635</v>
      </c>
      <c r="BF135" s="1" t="s">
        <v>148</v>
      </c>
    </row>
    <row r="136" spans="1:58" s="84" customFormat="1" ht="12.75">
      <c r="A136" s="2" t="s">
        <v>490</v>
      </c>
      <c r="B136" s="73">
        <v>103</v>
      </c>
      <c r="C136" s="79" t="s">
        <v>199</v>
      </c>
      <c r="D136" s="34">
        <f>'[2]21'!D136+'[2]21'!I136-'[2]21'!M136+'[2]21'!Q136-'[2]21'!U136</f>
        <v>0</v>
      </c>
      <c r="E136" s="34">
        <f>'[2]21'!E136+'[2]21'!J136-'[2]21'!N136+'[2]21'!R136-'[2]21'!V136</f>
        <v>3</v>
      </c>
      <c r="F136" s="34">
        <f>'[2]21'!F136+'[2]21'!K136-'[2]21'!O136+'[2]21'!S136-'[2]21'!W136</f>
        <v>22</v>
      </c>
      <c r="G136" s="34">
        <f>'[2]21'!G136+'[2]21'!L136-'[2]21'!P136+'[2]21'!T136-'[2]21'!X136</f>
        <v>0</v>
      </c>
      <c r="H136" s="35">
        <f t="shared" si="14"/>
        <v>25</v>
      </c>
      <c r="I136" s="46"/>
      <c r="J136" s="36"/>
      <c r="K136" s="36"/>
      <c r="L136" s="36">
        <v>1</v>
      </c>
      <c r="M136" s="36"/>
      <c r="N136" s="36"/>
      <c r="O136" s="36"/>
      <c r="P136" s="36"/>
      <c r="Q136" s="202"/>
      <c r="R136" s="20"/>
      <c r="S136" s="85"/>
      <c r="T136" s="85"/>
      <c r="U136" s="86"/>
      <c r="V136" s="86"/>
      <c r="W136" s="85"/>
      <c r="X136" s="85"/>
      <c r="Y136" s="38">
        <f t="shared" si="11"/>
        <v>26</v>
      </c>
      <c r="Z136" s="32"/>
      <c r="AA136" s="32"/>
      <c r="AB136" s="42"/>
      <c r="AC136" s="42"/>
      <c r="AD136" s="32"/>
      <c r="AE136" s="32"/>
      <c r="AF136" s="32"/>
      <c r="AG136" s="42"/>
      <c r="AH136" s="32"/>
      <c r="AI136" s="32"/>
      <c r="AJ136" s="32"/>
      <c r="AK136" s="32"/>
      <c r="AL136" s="32"/>
      <c r="AM136" s="32"/>
      <c r="AN136" s="32"/>
      <c r="AO136" s="32"/>
      <c r="AP136" s="88"/>
      <c r="AQ136" s="88"/>
      <c r="AR136" s="88"/>
      <c r="AS136" s="88"/>
      <c r="AT136" s="88"/>
      <c r="AU136" s="88"/>
      <c r="AV136" s="88"/>
      <c r="AW136" s="36">
        <v>1</v>
      </c>
      <c r="AX136" s="35">
        <f t="shared" si="18"/>
        <v>0</v>
      </c>
      <c r="AY136" s="39">
        <f t="shared" si="19"/>
        <v>1</v>
      </c>
      <c r="AZ136" s="34">
        <f t="shared" si="20"/>
        <v>0</v>
      </c>
      <c r="BA136" s="34">
        <f t="shared" si="20"/>
        <v>3</v>
      </c>
      <c r="BB136" s="34">
        <f t="shared" si="20"/>
        <v>22</v>
      </c>
      <c r="BC136" s="34">
        <f t="shared" si="20"/>
        <v>0</v>
      </c>
      <c r="BD136" s="40">
        <f t="shared" si="16"/>
        <v>25</v>
      </c>
      <c r="BE136" s="55" t="s">
        <v>636</v>
      </c>
      <c r="BF136" s="1" t="s">
        <v>150</v>
      </c>
    </row>
    <row r="137" spans="1:58" s="84" customFormat="1" ht="12" customHeight="1">
      <c r="A137" s="2" t="s">
        <v>490</v>
      </c>
      <c r="B137" s="73">
        <v>104</v>
      </c>
      <c r="C137" s="79" t="s">
        <v>200</v>
      </c>
      <c r="D137" s="34">
        <f>'[2]21'!D137+'[2]21'!I137-'[2]21'!M137+'[2]21'!Q137-'[2]21'!U137</f>
        <v>0</v>
      </c>
      <c r="E137" s="34">
        <f>'[2]21'!E137+'[2]21'!J137-'[2]21'!N137+'[2]21'!R137-'[2]21'!V137</f>
        <v>3</v>
      </c>
      <c r="F137" s="34">
        <f>'[2]21'!F137+'[2]21'!K137-'[2]21'!O137+'[2]21'!S137-'[2]21'!W137</f>
        <v>29</v>
      </c>
      <c r="G137" s="34">
        <f>'[2]21'!G137+'[2]21'!L137-'[2]21'!P137+'[2]21'!T137-'[2]21'!X137</f>
        <v>0</v>
      </c>
      <c r="H137" s="35">
        <f t="shared" si="14"/>
        <v>32</v>
      </c>
      <c r="I137" s="46"/>
      <c r="J137" s="36"/>
      <c r="K137" s="36"/>
      <c r="L137" s="36"/>
      <c r="M137" s="36"/>
      <c r="N137" s="36"/>
      <c r="O137" s="36"/>
      <c r="P137" s="36"/>
      <c r="Q137" s="202"/>
      <c r="R137" s="20"/>
      <c r="S137" s="85"/>
      <c r="T137" s="85"/>
      <c r="U137" s="86"/>
      <c r="V137" s="86"/>
      <c r="W137" s="85"/>
      <c r="X137" s="85"/>
      <c r="Y137" s="38">
        <f t="shared" si="11"/>
        <v>32</v>
      </c>
      <c r="Z137" s="32"/>
      <c r="AA137" s="32"/>
      <c r="AB137" s="42"/>
      <c r="AC137" s="42"/>
      <c r="AD137" s="32"/>
      <c r="AE137" s="32"/>
      <c r="AF137" s="32"/>
      <c r="AG137" s="42"/>
      <c r="AH137" s="32"/>
      <c r="AI137" s="32"/>
      <c r="AJ137" s="32"/>
      <c r="AK137" s="32"/>
      <c r="AL137" s="32"/>
      <c r="AM137" s="32"/>
      <c r="AN137" s="32"/>
      <c r="AO137" s="32"/>
      <c r="AP137" s="88"/>
      <c r="AQ137" s="88"/>
      <c r="AR137" s="88"/>
      <c r="AS137" s="88"/>
      <c r="AT137" s="88"/>
      <c r="AU137" s="88"/>
      <c r="AV137" s="88"/>
      <c r="AW137" s="36"/>
      <c r="AX137" s="35">
        <f t="shared" si="18"/>
        <v>0</v>
      </c>
      <c r="AY137" s="39">
        <f t="shared" si="19"/>
        <v>0</v>
      </c>
      <c r="AZ137" s="34">
        <f t="shared" si="20"/>
        <v>0</v>
      </c>
      <c r="BA137" s="34">
        <f t="shared" si="20"/>
        <v>3</v>
      </c>
      <c r="BB137" s="34">
        <f t="shared" si="20"/>
        <v>29</v>
      </c>
      <c r="BC137" s="34">
        <f t="shared" si="20"/>
        <v>0</v>
      </c>
      <c r="BD137" s="40">
        <f t="shared" si="16"/>
        <v>32</v>
      </c>
      <c r="BE137" s="55"/>
      <c r="BF137" s="1" t="s">
        <v>152</v>
      </c>
    </row>
    <row r="138" spans="1:58" s="84" customFormat="1" ht="12.75">
      <c r="A138" s="2" t="s">
        <v>490</v>
      </c>
      <c r="B138" s="73">
        <v>105</v>
      </c>
      <c r="C138" s="79" t="s">
        <v>201</v>
      </c>
      <c r="D138" s="34">
        <f>'[2]21'!D138+'[2]21'!I138-'[2]21'!M138+'[2]21'!Q138-'[2]21'!U138</f>
        <v>0</v>
      </c>
      <c r="E138" s="34">
        <f>'[2]21'!E138+'[2]21'!J138-'[2]21'!N138+'[2]21'!R138-'[2]21'!V138</f>
        <v>5</v>
      </c>
      <c r="F138" s="34">
        <f>'[2]21'!F138+'[2]21'!K138-'[2]21'!O138+'[2]21'!S138-'[2]21'!W138</f>
        <v>25</v>
      </c>
      <c r="G138" s="34">
        <f>'[2]21'!G138+'[2]21'!L138-'[2]21'!P138+'[2]21'!T138-'[2]21'!X138</f>
        <v>0</v>
      </c>
      <c r="H138" s="35">
        <f t="shared" si="14"/>
        <v>30</v>
      </c>
      <c r="I138" s="46"/>
      <c r="J138" s="36"/>
      <c r="K138" s="36"/>
      <c r="L138" s="36"/>
      <c r="M138" s="36"/>
      <c r="N138" s="36"/>
      <c r="O138" s="36"/>
      <c r="P138" s="36"/>
      <c r="Q138" s="202"/>
      <c r="R138" s="20"/>
      <c r="S138" s="85"/>
      <c r="T138" s="85"/>
      <c r="U138" s="86"/>
      <c r="V138" s="86"/>
      <c r="W138" s="85"/>
      <c r="X138" s="85"/>
      <c r="Y138" s="38">
        <f t="shared" si="11"/>
        <v>30</v>
      </c>
      <c r="Z138" s="32"/>
      <c r="AA138" s="32"/>
      <c r="AB138" s="42"/>
      <c r="AC138" s="42">
        <v>1</v>
      </c>
      <c r="AD138" s="32"/>
      <c r="AE138" s="32"/>
      <c r="AF138" s="32"/>
      <c r="AG138" s="42"/>
      <c r="AH138" s="32"/>
      <c r="AI138" s="32"/>
      <c r="AJ138" s="32"/>
      <c r="AK138" s="32"/>
      <c r="AL138" s="32"/>
      <c r="AM138" s="32"/>
      <c r="AN138" s="32"/>
      <c r="AO138" s="32"/>
      <c r="AP138" s="88"/>
      <c r="AQ138" s="88"/>
      <c r="AR138" s="88"/>
      <c r="AS138" s="88"/>
      <c r="AT138" s="88"/>
      <c r="AU138" s="88"/>
      <c r="AV138" s="88"/>
      <c r="AW138" s="36"/>
      <c r="AX138" s="35">
        <f t="shared" si="18"/>
        <v>0</v>
      </c>
      <c r="AY138" s="39">
        <f t="shared" si="19"/>
        <v>1</v>
      </c>
      <c r="AZ138" s="34">
        <f t="shared" si="20"/>
        <v>0</v>
      </c>
      <c r="BA138" s="34">
        <f t="shared" si="20"/>
        <v>5</v>
      </c>
      <c r="BB138" s="34">
        <f t="shared" si="20"/>
        <v>25</v>
      </c>
      <c r="BC138" s="34">
        <f t="shared" si="20"/>
        <v>-1</v>
      </c>
      <c r="BD138" s="40">
        <f t="shared" si="16"/>
        <v>29</v>
      </c>
      <c r="BE138" s="55" t="s">
        <v>637</v>
      </c>
      <c r="BF138" s="1" t="s">
        <v>154</v>
      </c>
    </row>
    <row r="139" spans="1:58" s="84" customFormat="1" ht="12" customHeight="1">
      <c r="A139" s="2" t="s">
        <v>490</v>
      </c>
      <c r="B139" s="73">
        <v>106</v>
      </c>
      <c r="C139" s="79" t="s">
        <v>202</v>
      </c>
      <c r="D139" s="34">
        <f>'[2]21'!D139+'[2]21'!I139-'[2]21'!M139+'[2]21'!Q139-'[2]21'!U139</f>
        <v>1</v>
      </c>
      <c r="E139" s="34">
        <f>'[2]21'!E139+'[2]21'!J139-'[2]21'!N139+'[2]21'!R139-'[2]21'!V139</f>
        <v>4</v>
      </c>
      <c r="F139" s="34">
        <f>'[2]21'!F139+'[2]21'!K139-'[2]21'!O139+'[2]21'!S139-'[2]21'!W139</f>
        <v>26</v>
      </c>
      <c r="G139" s="34">
        <f>'[2]21'!G139+'[2]21'!L139-'[2]21'!P139+'[2]21'!T139-'[2]21'!X139</f>
        <v>0</v>
      </c>
      <c r="H139" s="35">
        <f t="shared" si="14"/>
        <v>31</v>
      </c>
      <c r="I139" s="46"/>
      <c r="J139" s="36"/>
      <c r="K139" s="36"/>
      <c r="L139" s="36"/>
      <c r="M139" s="36"/>
      <c r="N139" s="36"/>
      <c r="O139" s="36"/>
      <c r="P139" s="36"/>
      <c r="Q139" s="202"/>
      <c r="R139" s="20"/>
      <c r="S139" s="85"/>
      <c r="T139" s="85"/>
      <c r="U139" s="86"/>
      <c r="V139" s="86"/>
      <c r="W139" s="85"/>
      <c r="X139" s="85"/>
      <c r="Y139" s="38">
        <f t="shared" si="11"/>
        <v>31</v>
      </c>
      <c r="Z139" s="32"/>
      <c r="AA139" s="32"/>
      <c r="AB139" s="42"/>
      <c r="AC139" s="42"/>
      <c r="AD139" s="32"/>
      <c r="AE139" s="32"/>
      <c r="AF139" s="32"/>
      <c r="AG139" s="42"/>
      <c r="AH139" s="32"/>
      <c r="AI139" s="32"/>
      <c r="AJ139" s="32"/>
      <c r="AK139" s="32"/>
      <c r="AL139" s="32"/>
      <c r="AM139" s="32"/>
      <c r="AN139" s="32"/>
      <c r="AO139" s="32"/>
      <c r="AP139" s="88"/>
      <c r="AQ139" s="88"/>
      <c r="AR139" s="88"/>
      <c r="AS139" s="88"/>
      <c r="AT139" s="88"/>
      <c r="AU139" s="88"/>
      <c r="AV139" s="88"/>
      <c r="AW139" s="36">
        <v>1</v>
      </c>
      <c r="AX139" s="35">
        <f t="shared" si="18"/>
        <v>0</v>
      </c>
      <c r="AY139" s="39">
        <f t="shared" si="19"/>
        <v>1</v>
      </c>
      <c r="AZ139" s="34">
        <f t="shared" si="20"/>
        <v>1</v>
      </c>
      <c r="BA139" s="34">
        <f t="shared" si="20"/>
        <v>4</v>
      </c>
      <c r="BB139" s="34">
        <f t="shared" si="20"/>
        <v>26</v>
      </c>
      <c r="BC139" s="34">
        <f t="shared" si="20"/>
        <v>-1</v>
      </c>
      <c r="BD139" s="40">
        <f t="shared" si="16"/>
        <v>30</v>
      </c>
      <c r="BE139" s="55" t="s">
        <v>638</v>
      </c>
      <c r="BF139" s="1" t="s">
        <v>156</v>
      </c>
    </row>
    <row r="140" spans="1:58" s="84" customFormat="1" ht="12" customHeight="1">
      <c r="A140" s="2" t="s">
        <v>490</v>
      </c>
      <c r="B140" s="73">
        <v>107</v>
      </c>
      <c r="C140" s="79" t="s">
        <v>203</v>
      </c>
      <c r="D140" s="34">
        <f>'[2]21'!D140+'[2]21'!I140-'[2]21'!M140+'[2]21'!Q140-'[2]21'!U140</f>
        <v>0</v>
      </c>
      <c r="E140" s="34">
        <f>'[2]21'!E140+'[2]21'!J140-'[2]21'!N140+'[2]21'!R140-'[2]21'!V140</f>
        <v>5</v>
      </c>
      <c r="F140" s="34">
        <f>'[2]21'!F140+'[2]21'!K140-'[2]21'!O140+'[2]21'!S140-'[2]21'!W140</f>
        <v>27</v>
      </c>
      <c r="G140" s="34">
        <f>'[2]21'!G140+'[2]21'!L140-'[2]21'!P140+'[2]21'!T140-'[2]21'!X140</f>
        <v>0</v>
      </c>
      <c r="H140" s="35">
        <f t="shared" si="14"/>
        <v>32</v>
      </c>
      <c r="I140" s="46"/>
      <c r="J140" s="36"/>
      <c r="K140" s="36"/>
      <c r="L140" s="36"/>
      <c r="M140" s="36"/>
      <c r="N140" s="36"/>
      <c r="O140" s="36"/>
      <c r="P140" s="36"/>
      <c r="Q140" s="202"/>
      <c r="R140" s="20"/>
      <c r="S140" s="85"/>
      <c r="T140" s="85"/>
      <c r="U140" s="86"/>
      <c r="V140" s="86"/>
      <c r="W140" s="85"/>
      <c r="X140" s="85"/>
      <c r="Y140" s="38">
        <f t="shared" si="11"/>
        <v>32</v>
      </c>
      <c r="Z140" s="32"/>
      <c r="AA140" s="32"/>
      <c r="AB140" s="42"/>
      <c r="AC140" s="42"/>
      <c r="AD140" s="32"/>
      <c r="AE140" s="32"/>
      <c r="AF140" s="32"/>
      <c r="AG140" s="42"/>
      <c r="AH140" s="32"/>
      <c r="AI140" s="32"/>
      <c r="AJ140" s="32"/>
      <c r="AK140" s="32"/>
      <c r="AL140" s="32"/>
      <c r="AM140" s="32"/>
      <c r="AN140" s="32"/>
      <c r="AO140" s="32"/>
      <c r="AP140" s="88"/>
      <c r="AQ140" s="88"/>
      <c r="AR140" s="88"/>
      <c r="AS140" s="88"/>
      <c r="AT140" s="88"/>
      <c r="AU140" s="88"/>
      <c r="AV140" s="88"/>
      <c r="AW140" s="36">
        <v>1</v>
      </c>
      <c r="AX140" s="35">
        <f t="shared" si="18"/>
        <v>0</v>
      </c>
      <c r="AY140" s="39">
        <f t="shared" si="19"/>
        <v>1</v>
      </c>
      <c r="AZ140" s="34">
        <f t="shared" si="20"/>
        <v>0</v>
      </c>
      <c r="BA140" s="34">
        <f t="shared" si="20"/>
        <v>5</v>
      </c>
      <c r="BB140" s="34">
        <f t="shared" si="20"/>
        <v>27</v>
      </c>
      <c r="BC140" s="34">
        <f t="shared" si="20"/>
        <v>-1</v>
      </c>
      <c r="BD140" s="40">
        <f t="shared" si="16"/>
        <v>31</v>
      </c>
      <c r="BE140" s="55" t="s">
        <v>204</v>
      </c>
      <c r="BF140" s="1" t="s">
        <v>158</v>
      </c>
    </row>
    <row r="141" spans="1:58" s="84" customFormat="1" ht="12" customHeight="1">
      <c r="A141" s="2" t="s">
        <v>490</v>
      </c>
      <c r="B141" s="73">
        <v>108</v>
      </c>
      <c r="C141" s="79" t="s">
        <v>205</v>
      </c>
      <c r="D141" s="34">
        <f>'[2]21'!D141+'[2]21'!I141-'[2]21'!M141+'[2]21'!Q141-'[2]21'!U141</f>
        <v>2</v>
      </c>
      <c r="E141" s="34">
        <f>'[2]21'!E141+'[2]21'!J141-'[2]21'!N141+'[2]21'!R141-'[2]21'!V141</f>
        <v>11</v>
      </c>
      <c r="F141" s="34">
        <f>'[2]21'!F141+'[2]21'!K141-'[2]21'!O141+'[2]21'!S141-'[2]21'!W141</f>
        <v>16</v>
      </c>
      <c r="G141" s="34">
        <f>'[2]21'!G141+'[2]21'!L141-'[2]21'!P141+'[2]21'!T141-'[2]21'!X141</f>
        <v>0</v>
      </c>
      <c r="H141" s="35">
        <f t="shared" si="14"/>
        <v>29</v>
      </c>
      <c r="I141" s="46"/>
      <c r="J141" s="36"/>
      <c r="K141" s="36"/>
      <c r="L141" s="36"/>
      <c r="M141" s="36"/>
      <c r="N141" s="36"/>
      <c r="O141" s="36"/>
      <c r="P141" s="36"/>
      <c r="Q141" s="202"/>
      <c r="R141" s="20"/>
      <c r="S141" s="85"/>
      <c r="T141" s="85"/>
      <c r="U141" s="86"/>
      <c r="V141" s="86"/>
      <c r="W141" s="85"/>
      <c r="X141" s="85"/>
      <c r="Y141" s="38">
        <f t="shared" si="11"/>
        <v>29</v>
      </c>
      <c r="Z141" s="32"/>
      <c r="AA141" s="32"/>
      <c r="AB141" s="42"/>
      <c r="AC141" s="42"/>
      <c r="AD141" s="32"/>
      <c r="AE141" s="32"/>
      <c r="AF141" s="32"/>
      <c r="AG141" s="42"/>
      <c r="AH141" s="32"/>
      <c r="AI141" s="32"/>
      <c r="AJ141" s="32"/>
      <c r="AK141" s="32"/>
      <c r="AL141" s="32"/>
      <c r="AM141" s="32"/>
      <c r="AN141" s="32"/>
      <c r="AO141" s="32"/>
      <c r="AP141" s="88"/>
      <c r="AQ141" s="88"/>
      <c r="AR141" s="88"/>
      <c r="AS141" s="88"/>
      <c r="AT141" s="88"/>
      <c r="AU141" s="88"/>
      <c r="AV141" s="88"/>
      <c r="AW141" s="36"/>
      <c r="AX141" s="35">
        <f t="shared" si="18"/>
        <v>0</v>
      </c>
      <c r="AY141" s="39">
        <f t="shared" si="19"/>
        <v>0</v>
      </c>
      <c r="AZ141" s="34">
        <f t="shared" si="20"/>
        <v>2</v>
      </c>
      <c r="BA141" s="34">
        <f t="shared" si="20"/>
        <v>11</v>
      </c>
      <c r="BB141" s="34">
        <f t="shared" si="20"/>
        <v>16</v>
      </c>
      <c r="BC141" s="34">
        <f t="shared" si="20"/>
        <v>0</v>
      </c>
      <c r="BD141" s="40">
        <f t="shared" si="16"/>
        <v>29</v>
      </c>
      <c r="BE141" s="55"/>
      <c r="BF141" s="1" t="s">
        <v>160</v>
      </c>
    </row>
    <row r="142" spans="1:58" s="84" customFormat="1" ht="12" customHeight="1">
      <c r="A142" s="2" t="s">
        <v>490</v>
      </c>
      <c r="B142" s="73">
        <v>109</v>
      </c>
      <c r="C142" s="79" t="s">
        <v>206</v>
      </c>
      <c r="D142" s="34">
        <f>'[2]21'!D142+'[2]21'!I142-'[2]21'!M142+'[2]21'!Q142-'[2]21'!U142</f>
        <v>1</v>
      </c>
      <c r="E142" s="34">
        <f>'[2]21'!E142+'[2]21'!J142-'[2]21'!N142+'[2]21'!R142-'[2]21'!V142</f>
        <v>3</v>
      </c>
      <c r="F142" s="34">
        <f>'[2]21'!F142+'[2]21'!K142-'[2]21'!O142+'[2]21'!S142-'[2]21'!W142</f>
        <v>29</v>
      </c>
      <c r="G142" s="34">
        <f>'[2]21'!G142+'[2]21'!L142-'[2]21'!P142+'[2]21'!T142-'[2]21'!X142</f>
        <v>-1</v>
      </c>
      <c r="H142" s="35">
        <f t="shared" si="14"/>
        <v>32</v>
      </c>
      <c r="I142" s="46"/>
      <c r="J142" s="36"/>
      <c r="K142" s="36"/>
      <c r="L142" s="36"/>
      <c r="M142" s="36"/>
      <c r="N142" s="36"/>
      <c r="O142" s="36"/>
      <c r="P142" s="36"/>
      <c r="Q142" s="202"/>
      <c r="R142" s="20"/>
      <c r="S142" s="85"/>
      <c r="T142" s="85"/>
      <c r="U142" s="86"/>
      <c r="V142" s="86"/>
      <c r="W142" s="85"/>
      <c r="X142" s="85"/>
      <c r="Y142" s="38">
        <f t="shared" si="11"/>
        <v>32</v>
      </c>
      <c r="Z142" s="32"/>
      <c r="AA142" s="32"/>
      <c r="AB142" s="42"/>
      <c r="AC142" s="42"/>
      <c r="AD142" s="32"/>
      <c r="AE142" s="32"/>
      <c r="AF142" s="32"/>
      <c r="AG142" s="42"/>
      <c r="AH142" s="32"/>
      <c r="AI142" s="32"/>
      <c r="AJ142" s="32"/>
      <c r="AK142" s="32"/>
      <c r="AL142" s="32"/>
      <c r="AM142" s="32"/>
      <c r="AN142" s="32"/>
      <c r="AO142" s="32"/>
      <c r="AP142" s="88"/>
      <c r="AQ142" s="88"/>
      <c r="AR142" s="88"/>
      <c r="AS142" s="88"/>
      <c r="AT142" s="88"/>
      <c r="AU142" s="88"/>
      <c r="AV142" s="88"/>
      <c r="AW142" s="36">
        <v>2</v>
      </c>
      <c r="AX142" s="35">
        <f t="shared" si="18"/>
        <v>0</v>
      </c>
      <c r="AY142" s="39">
        <f t="shared" si="19"/>
        <v>2</v>
      </c>
      <c r="AZ142" s="34">
        <f t="shared" si="20"/>
        <v>1</v>
      </c>
      <c r="BA142" s="34">
        <f t="shared" si="20"/>
        <v>3</v>
      </c>
      <c r="BB142" s="34">
        <f t="shared" si="20"/>
        <v>29</v>
      </c>
      <c r="BC142" s="34">
        <f t="shared" si="20"/>
        <v>-3</v>
      </c>
      <c r="BD142" s="40">
        <f t="shared" si="16"/>
        <v>30</v>
      </c>
      <c r="BE142" s="55" t="s">
        <v>207</v>
      </c>
      <c r="BF142" s="1" t="s">
        <v>162</v>
      </c>
    </row>
    <row r="143" spans="1:58" s="84" customFormat="1" ht="12.75">
      <c r="A143" s="2" t="s">
        <v>490</v>
      </c>
      <c r="B143" s="73">
        <v>110</v>
      </c>
      <c r="C143" s="79" t="s">
        <v>208</v>
      </c>
      <c r="D143" s="34">
        <f>'[2]21'!D143+'[2]21'!I143-'[2]21'!M143+'[2]21'!Q143-'[2]21'!U143</f>
        <v>1</v>
      </c>
      <c r="E143" s="34">
        <f>'[2]21'!E143+'[2]21'!J143-'[2]21'!N143+'[2]21'!R143-'[2]21'!V143</f>
        <v>6</v>
      </c>
      <c r="F143" s="34">
        <f>'[2]21'!F143+'[2]21'!K143-'[2]21'!O143+'[2]21'!S143-'[2]21'!W143</f>
        <v>21</v>
      </c>
      <c r="G143" s="34">
        <f>'[2]21'!G143+'[2]21'!L143-'[2]21'!P143+'[2]21'!T143-'[2]21'!X143</f>
        <v>0</v>
      </c>
      <c r="H143" s="35">
        <f t="shared" si="14"/>
        <v>28</v>
      </c>
      <c r="I143" s="46"/>
      <c r="J143" s="36"/>
      <c r="K143" s="36"/>
      <c r="L143" s="36"/>
      <c r="M143" s="36"/>
      <c r="N143" s="36"/>
      <c r="O143" s="36"/>
      <c r="P143" s="36"/>
      <c r="Q143" s="202"/>
      <c r="R143" s="20"/>
      <c r="S143" s="85"/>
      <c r="T143" s="85"/>
      <c r="U143" s="86"/>
      <c r="V143" s="86"/>
      <c r="W143" s="85"/>
      <c r="X143" s="85"/>
      <c r="Y143" s="38">
        <f t="shared" si="11"/>
        <v>28</v>
      </c>
      <c r="Z143" s="32"/>
      <c r="AA143" s="32"/>
      <c r="AB143" s="42"/>
      <c r="AC143" s="42"/>
      <c r="AD143" s="32"/>
      <c r="AE143" s="32"/>
      <c r="AF143" s="32"/>
      <c r="AG143" s="42"/>
      <c r="AH143" s="32"/>
      <c r="AI143" s="32"/>
      <c r="AJ143" s="32"/>
      <c r="AK143" s="32"/>
      <c r="AL143" s="32"/>
      <c r="AM143" s="32"/>
      <c r="AN143" s="32"/>
      <c r="AO143" s="32"/>
      <c r="AP143" s="88"/>
      <c r="AQ143" s="88"/>
      <c r="AR143" s="88"/>
      <c r="AS143" s="88"/>
      <c r="AT143" s="88"/>
      <c r="AU143" s="88"/>
      <c r="AV143" s="88"/>
      <c r="AW143" s="36"/>
      <c r="AX143" s="35">
        <f t="shared" si="18"/>
        <v>0</v>
      </c>
      <c r="AY143" s="39">
        <f t="shared" si="19"/>
        <v>0</v>
      </c>
      <c r="AZ143" s="34">
        <f t="shared" si="20"/>
        <v>1</v>
      </c>
      <c r="BA143" s="34">
        <f t="shared" si="20"/>
        <v>6</v>
      </c>
      <c r="BB143" s="34">
        <f t="shared" si="20"/>
        <v>21</v>
      </c>
      <c r="BC143" s="34">
        <f t="shared" si="20"/>
        <v>0</v>
      </c>
      <c r="BD143" s="40">
        <f t="shared" si="16"/>
        <v>28</v>
      </c>
      <c r="BE143" s="55"/>
      <c r="BF143" s="1" t="s">
        <v>164</v>
      </c>
    </row>
    <row r="144" spans="1:58" s="84" customFormat="1" ht="12" customHeight="1">
      <c r="A144" s="2" t="s">
        <v>490</v>
      </c>
      <c r="B144" s="73">
        <v>111</v>
      </c>
      <c r="C144" s="79" t="s">
        <v>209</v>
      </c>
      <c r="D144" s="34">
        <f>'[2]21'!D144+'[2]21'!I144-'[2]21'!M144+'[2]21'!Q144-'[2]21'!U144</f>
        <v>1</v>
      </c>
      <c r="E144" s="34">
        <f>'[2]21'!E144+'[2]21'!J144-'[2]21'!N144+'[2]21'!R144-'[2]21'!V144</f>
        <v>11</v>
      </c>
      <c r="F144" s="34">
        <f>'[2]21'!F144+'[2]21'!K144-'[2]21'!O144+'[2]21'!S144-'[2]21'!W144</f>
        <v>18</v>
      </c>
      <c r="G144" s="34">
        <f>'[2]21'!G144+'[2]21'!L144-'[2]21'!P144+'[2]21'!T144-'[2]21'!X144</f>
        <v>0</v>
      </c>
      <c r="H144" s="35">
        <f t="shared" si="14"/>
        <v>30</v>
      </c>
      <c r="I144" s="46"/>
      <c r="J144" s="36"/>
      <c r="K144" s="36"/>
      <c r="L144" s="36">
        <v>1</v>
      </c>
      <c r="M144" s="36"/>
      <c r="N144" s="36"/>
      <c r="O144" s="36"/>
      <c r="P144" s="36"/>
      <c r="Q144" s="202"/>
      <c r="R144" s="20"/>
      <c r="S144" s="85"/>
      <c r="T144" s="45"/>
      <c r="U144" s="86"/>
      <c r="V144" s="86"/>
      <c r="W144" s="85"/>
      <c r="X144" s="85"/>
      <c r="Y144" s="38">
        <f t="shared" si="11"/>
        <v>31</v>
      </c>
      <c r="Z144" s="32"/>
      <c r="AA144" s="32"/>
      <c r="AB144" s="42"/>
      <c r="AC144" s="42"/>
      <c r="AD144" s="32"/>
      <c r="AE144" s="32"/>
      <c r="AF144" s="32"/>
      <c r="AG144" s="42"/>
      <c r="AH144" s="32"/>
      <c r="AI144" s="32"/>
      <c r="AJ144" s="32"/>
      <c r="AK144" s="32"/>
      <c r="AL144" s="32"/>
      <c r="AM144" s="32"/>
      <c r="AN144" s="32"/>
      <c r="AO144" s="32"/>
      <c r="AP144" s="88"/>
      <c r="AQ144" s="88"/>
      <c r="AR144" s="88"/>
      <c r="AS144" s="88"/>
      <c r="AT144" s="88"/>
      <c r="AU144" s="88"/>
      <c r="AV144" s="88"/>
      <c r="AW144" s="36">
        <v>1</v>
      </c>
      <c r="AX144" s="35">
        <f t="shared" si="18"/>
        <v>0</v>
      </c>
      <c r="AY144" s="39">
        <f t="shared" si="19"/>
        <v>1</v>
      </c>
      <c r="AZ144" s="34">
        <f t="shared" si="20"/>
        <v>1</v>
      </c>
      <c r="BA144" s="34">
        <f t="shared" si="20"/>
        <v>11</v>
      </c>
      <c r="BB144" s="34">
        <f t="shared" si="20"/>
        <v>18</v>
      </c>
      <c r="BC144" s="34">
        <f t="shared" si="20"/>
        <v>0</v>
      </c>
      <c r="BD144" s="40">
        <f t="shared" si="16"/>
        <v>30</v>
      </c>
      <c r="BE144" s="55" t="s">
        <v>639</v>
      </c>
      <c r="BF144" s="1" t="s">
        <v>166</v>
      </c>
    </row>
    <row r="145" spans="1:58" s="84" customFormat="1" ht="12" customHeight="1">
      <c r="A145" s="2" t="s">
        <v>490</v>
      </c>
      <c r="B145" s="73">
        <v>112</v>
      </c>
      <c r="C145" s="79" t="s">
        <v>210</v>
      </c>
      <c r="D145" s="34">
        <f>'[2]21'!D145+'[2]21'!I145-'[2]21'!M145+'[2]21'!Q145-'[2]21'!U145</f>
        <v>1</v>
      </c>
      <c r="E145" s="34">
        <f>'[2]21'!E145+'[2]21'!J145-'[2]21'!N145+'[2]21'!R145-'[2]21'!V145</f>
        <v>2</v>
      </c>
      <c r="F145" s="34">
        <f>'[2]21'!F145+'[2]21'!K145-'[2]21'!O145+'[2]21'!S145-'[2]21'!W145</f>
        <v>28</v>
      </c>
      <c r="G145" s="34">
        <f>'[2]21'!G145+'[2]21'!L145-'[2]21'!P145+'[2]21'!T145-'[2]21'!X145</f>
        <v>0</v>
      </c>
      <c r="H145" s="35">
        <f t="shared" si="14"/>
        <v>31</v>
      </c>
      <c r="I145" s="46"/>
      <c r="J145" s="36"/>
      <c r="K145" s="36"/>
      <c r="L145" s="36"/>
      <c r="M145" s="36"/>
      <c r="N145" s="36"/>
      <c r="O145" s="36"/>
      <c r="P145" s="36"/>
      <c r="Q145" s="202"/>
      <c r="R145" s="20"/>
      <c r="S145" s="45"/>
      <c r="T145" s="45"/>
      <c r="U145" s="20"/>
      <c r="V145" s="20"/>
      <c r="W145" s="45"/>
      <c r="X145" s="45"/>
      <c r="Y145" s="38">
        <f t="shared" si="11"/>
        <v>31</v>
      </c>
      <c r="Z145" s="32"/>
      <c r="AA145" s="32"/>
      <c r="AB145" s="42"/>
      <c r="AC145" s="42"/>
      <c r="AD145" s="32"/>
      <c r="AE145" s="32"/>
      <c r="AF145" s="32"/>
      <c r="AG145" s="42">
        <v>1</v>
      </c>
      <c r="AH145" s="32"/>
      <c r="AI145" s="32"/>
      <c r="AJ145" s="32"/>
      <c r="AK145" s="32"/>
      <c r="AL145" s="32"/>
      <c r="AM145" s="32"/>
      <c r="AN145" s="32"/>
      <c r="AO145" s="32"/>
      <c r="AP145" s="88"/>
      <c r="AQ145" s="88"/>
      <c r="AR145" s="88"/>
      <c r="AS145" s="88"/>
      <c r="AT145" s="88"/>
      <c r="AU145" s="88"/>
      <c r="AV145" s="88"/>
      <c r="AW145" s="36"/>
      <c r="AX145" s="35">
        <f t="shared" si="18"/>
        <v>0</v>
      </c>
      <c r="AY145" s="39">
        <f t="shared" si="19"/>
        <v>1</v>
      </c>
      <c r="AZ145" s="34">
        <f t="shared" si="20"/>
        <v>1</v>
      </c>
      <c r="BA145" s="34">
        <f t="shared" si="20"/>
        <v>2</v>
      </c>
      <c r="BB145" s="34">
        <f t="shared" si="20"/>
        <v>28</v>
      </c>
      <c r="BC145" s="34">
        <f t="shared" si="20"/>
        <v>-1</v>
      </c>
      <c r="BD145" s="40">
        <f t="shared" si="16"/>
        <v>30</v>
      </c>
      <c r="BE145" s="55" t="s">
        <v>640</v>
      </c>
      <c r="BF145" s="1" t="s">
        <v>211</v>
      </c>
    </row>
    <row r="146" spans="1:58" s="84" customFormat="1" ht="12" customHeight="1">
      <c r="A146" s="2" t="s">
        <v>490</v>
      </c>
      <c r="B146" s="73">
        <v>113</v>
      </c>
      <c r="C146" s="79" t="s">
        <v>212</v>
      </c>
      <c r="D146" s="34">
        <f>'[2]21'!D146+'[2]21'!I146-'[2]21'!M146+'[2]21'!Q146-'[2]21'!U146</f>
        <v>0</v>
      </c>
      <c r="E146" s="34">
        <f>'[2]21'!E146+'[2]21'!J146-'[2]21'!N146+'[2]21'!R146-'[2]21'!V146</f>
        <v>6</v>
      </c>
      <c r="F146" s="34">
        <f>'[2]21'!F146+'[2]21'!K146-'[2]21'!O146+'[2]21'!S146-'[2]21'!W146</f>
        <v>24</v>
      </c>
      <c r="G146" s="34">
        <f>'[2]21'!G146+'[2]21'!L146-'[2]21'!P146+'[2]21'!T146-'[2]21'!X146</f>
        <v>-1</v>
      </c>
      <c r="H146" s="35">
        <f t="shared" si="14"/>
        <v>29</v>
      </c>
      <c r="I146" s="46"/>
      <c r="J146" s="36"/>
      <c r="K146" s="36"/>
      <c r="L146" s="36"/>
      <c r="M146" s="36"/>
      <c r="N146" s="36"/>
      <c r="O146" s="36"/>
      <c r="P146" s="36"/>
      <c r="Q146" s="202"/>
      <c r="R146" s="20"/>
      <c r="S146" s="45"/>
      <c r="T146" s="45"/>
      <c r="U146" s="20"/>
      <c r="V146" s="20"/>
      <c r="W146" s="45"/>
      <c r="X146" s="45"/>
      <c r="Y146" s="38">
        <f t="shared" si="11"/>
        <v>29</v>
      </c>
      <c r="Z146" s="32"/>
      <c r="AA146" s="32"/>
      <c r="AB146" s="42"/>
      <c r="AC146" s="42"/>
      <c r="AD146" s="32"/>
      <c r="AE146" s="32"/>
      <c r="AF146" s="32"/>
      <c r="AG146" s="42"/>
      <c r="AH146" s="32"/>
      <c r="AI146" s="32"/>
      <c r="AJ146" s="32"/>
      <c r="AK146" s="32"/>
      <c r="AL146" s="32"/>
      <c r="AM146" s="32"/>
      <c r="AN146" s="32"/>
      <c r="AO146" s="32"/>
      <c r="AP146" s="88"/>
      <c r="AQ146" s="88"/>
      <c r="AR146" s="88"/>
      <c r="AS146" s="88"/>
      <c r="AT146" s="88"/>
      <c r="AU146" s="88"/>
      <c r="AV146" s="88"/>
      <c r="AW146" s="36"/>
      <c r="AX146" s="35">
        <f t="shared" si="18"/>
        <v>0</v>
      </c>
      <c r="AY146" s="39">
        <f t="shared" si="19"/>
        <v>0</v>
      </c>
      <c r="AZ146" s="34">
        <f t="shared" si="20"/>
        <v>0</v>
      </c>
      <c r="BA146" s="34">
        <f t="shared" si="20"/>
        <v>6</v>
      </c>
      <c r="BB146" s="34">
        <f t="shared" si="20"/>
        <v>24</v>
      </c>
      <c r="BC146" s="34">
        <f t="shared" si="20"/>
        <v>-1</v>
      </c>
      <c r="BD146" s="40">
        <f t="shared" si="16"/>
        <v>29</v>
      </c>
      <c r="BE146" s="75"/>
      <c r="BF146" s="1" t="s">
        <v>213</v>
      </c>
    </row>
    <row r="147" spans="1:58" s="84" customFormat="1" ht="12.75">
      <c r="A147" s="2" t="s">
        <v>490</v>
      </c>
      <c r="B147" s="73">
        <v>114</v>
      </c>
      <c r="C147" s="79" t="s">
        <v>214</v>
      </c>
      <c r="D147" s="34">
        <f>'[2]21'!D147+'[2]21'!I147-'[2]21'!M147+'[2]21'!Q147-'[2]21'!U147</f>
        <v>1</v>
      </c>
      <c r="E147" s="34">
        <f>'[2]21'!E147+'[2]21'!J147-'[2]21'!N147+'[2]21'!R147-'[2]21'!V147</f>
        <v>4</v>
      </c>
      <c r="F147" s="34">
        <f>'[2]21'!F147+'[2]21'!K147-'[2]21'!O147+'[2]21'!S147-'[2]21'!W147</f>
        <v>25</v>
      </c>
      <c r="G147" s="34">
        <f>'[2]21'!G147+'[2]21'!L147-'[2]21'!P147+'[2]21'!T147-'[2]21'!X147</f>
        <v>-1</v>
      </c>
      <c r="H147" s="35">
        <f t="shared" si="14"/>
        <v>29</v>
      </c>
      <c r="I147" s="46"/>
      <c r="J147" s="36"/>
      <c r="K147" s="36"/>
      <c r="L147" s="36"/>
      <c r="M147" s="36"/>
      <c r="N147" s="36"/>
      <c r="O147" s="36"/>
      <c r="P147" s="36"/>
      <c r="Q147" s="202"/>
      <c r="R147" s="20"/>
      <c r="S147" s="45"/>
      <c r="T147" s="45"/>
      <c r="U147" s="20"/>
      <c r="V147" s="20"/>
      <c r="W147" s="45"/>
      <c r="X147" s="45"/>
      <c r="Y147" s="38">
        <f t="shared" si="11"/>
        <v>29</v>
      </c>
      <c r="Z147" s="32"/>
      <c r="AA147" s="32"/>
      <c r="AB147" s="42"/>
      <c r="AC147" s="42"/>
      <c r="AD147" s="32"/>
      <c r="AE147" s="32"/>
      <c r="AF147" s="32"/>
      <c r="AG147" s="42"/>
      <c r="AH147" s="32"/>
      <c r="AI147" s="32"/>
      <c r="AJ147" s="32"/>
      <c r="AK147" s="32"/>
      <c r="AL147" s="32"/>
      <c r="AM147" s="32"/>
      <c r="AN147" s="32"/>
      <c r="AO147" s="32"/>
      <c r="AP147" s="88"/>
      <c r="AQ147" s="88"/>
      <c r="AR147" s="88"/>
      <c r="AS147" s="88"/>
      <c r="AT147" s="88"/>
      <c r="AU147" s="88"/>
      <c r="AV147" s="88"/>
      <c r="AW147" s="36"/>
      <c r="AX147" s="35">
        <f t="shared" si="18"/>
        <v>0</v>
      </c>
      <c r="AY147" s="39">
        <f t="shared" si="19"/>
        <v>0</v>
      </c>
      <c r="AZ147" s="34">
        <f t="shared" si="20"/>
        <v>1</v>
      </c>
      <c r="BA147" s="34">
        <f t="shared" si="20"/>
        <v>4</v>
      </c>
      <c r="BB147" s="34">
        <f t="shared" si="20"/>
        <v>25</v>
      </c>
      <c r="BC147" s="34">
        <f t="shared" si="20"/>
        <v>-1</v>
      </c>
      <c r="BD147" s="40">
        <f t="shared" si="16"/>
        <v>29</v>
      </c>
      <c r="BE147" s="55"/>
      <c r="BF147" s="1" t="s">
        <v>215</v>
      </c>
    </row>
    <row r="148" spans="1:58" s="84" customFormat="1" ht="12" customHeight="1">
      <c r="A148" s="2" t="s">
        <v>490</v>
      </c>
      <c r="B148" s="73">
        <v>115</v>
      </c>
      <c r="C148" s="79" t="s">
        <v>216</v>
      </c>
      <c r="D148" s="34">
        <f>'[2]21'!D148+'[2]21'!I148-'[2]21'!M148+'[2]21'!Q148-'[2]21'!U148</f>
        <v>0</v>
      </c>
      <c r="E148" s="34">
        <f>'[2]21'!E148+'[2]21'!J148-'[2]21'!N148+'[2]21'!R148-'[2]21'!V148</f>
        <v>13</v>
      </c>
      <c r="F148" s="34">
        <f>'[2]21'!F148+'[2]21'!K148-'[2]21'!O148+'[2]21'!S148-'[2]21'!W148</f>
        <v>16</v>
      </c>
      <c r="G148" s="34">
        <f>'[2]21'!G148+'[2]21'!L148-'[2]21'!P148+'[2]21'!T148-'[2]21'!X148</f>
        <v>0</v>
      </c>
      <c r="H148" s="35">
        <f t="shared" si="14"/>
        <v>29</v>
      </c>
      <c r="I148" s="46"/>
      <c r="J148" s="36"/>
      <c r="K148" s="36"/>
      <c r="L148" s="36">
        <v>1</v>
      </c>
      <c r="M148" s="36"/>
      <c r="N148" s="36"/>
      <c r="O148" s="36"/>
      <c r="P148" s="36"/>
      <c r="Q148" s="202"/>
      <c r="R148" s="20"/>
      <c r="S148" s="45"/>
      <c r="T148" s="45"/>
      <c r="U148" s="20"/>
      <c r="V148" s="20"/>
      <c r="W148" s="45"/>
      <c r="X148" s="45"/>
      <c r="Y148" s="38">
        <f t="shared" si="11"/>
        <v>30</v>
      </c>
      <c r="Z148" s="32"/>
      <c r="AA148" s="32"/>
      <c r="AB148" s="42"/>
      <c r="AC148" s="42"/>
      <c r="AD148" s="32"/>
      <c r="AE148" s="32"/>
      <c r="AF148" s="32"/>
      <c r="AG148" s="42"/>
      <c r="AH148" s="32"/>
      <c r="AI148" s="32"/>
      <c r="AJ148" s="32"/>
      <c r="AK148" s="32"/>
      <c r="AL148" s="32"/>
      <c r="AM148" s="32"/>
      <c r="AN148" s="32"/>
      <c r="AO148" s="32"/>
      <c r="AP148" s="88"/>
      <c r="AQ148" s="88"/>
      <c r="AR148" s="88"/>
      <c r="AS148" s="88"/>
      <c r="AT148" s="88"/>
      <c r="AU148" s="88"/>
      <c r="AV148" s="88"/>
      <c r="AW148" s="36"/>
      <c r="AX148" s="35">
        <f t="shared" si="18"/>
        <v>0</v>
      </c>
      <c r="AY148" s="39">
        <f t="shared" si="19"/>
        <v>0</v>
      </c>
      <c r="AZ148" s="34">
        <f t="shared" si="20"/>
        <v>0</v>
      </c>
      <c r="BA148" s="34">
        <f t="shared" si="20"/>
        <v>13</v>
      </c>
      <c r="BB148" s="34">
        <f t="shared" si="20"/>
        <v>16</v>
      </c>
      <c r="BC148" s="34">
        <f t="shared" si="20"/>
        <v>1</v>
      </c>
      <c r="BD148" s="40">
        <f t="shared" si="16"/>
        <v>30</v>
      </c>
      <c r="BE148" s="55"/>
      <c r="BF148" s="1" t="s">
        <v>217</v>
      </c>
    </row>
    <row r="149" spans="1:58" s="84" customFormat="1" ht="12" customHeight="1">
      <c r="A149" s="2" t="s">
        <v>490</v>
      </c>
      <c r="B149" s="73">
        <v>116</v>
      </c>
      <c r="C149" s="79" t="s">
        <v>218</v>
      </c>
      <c r="D149" s="34">
        <f>'[2]21'!D149+'[2]21'!I149-'[2]21'!M149+'[2]21'!Q149-'[2]21'!U149</f>
        <v>0</v>
      </c>
      <c r="E149" s="34">
        <f>'[2]21'!E149+'[2]21'!J149-'[2]21'!N149+'[2]21'!R149-'[2]21'!V149</f>
        <v>5</v>
      </c>
      <c r="F149" s="34">
        <f>'[2]21'!F149+'[2]21'!K149-'[2]21'!O149+'[2]21'!S149-'[2]21'!W149</f>
        <v>26</v>
      </c>
      <c r="G149" s="34">
        <f>'[2]21'!G149+'[2]21'!L149-'[2]21'!P149+'[2]21'!T149-'[2]21'!X149</f>
        <v>-2</v>
      </c>
      <c r="H149" s="35">
        <f t="shared" si="14"/>
        <v>29</v>
      </c>
      <c r="I149" s="46"/>
      <c r="J149" s="36"/>
      <c r="K149" s="36"/>
      <c r="L149" s="36"/>
      <c r="M149" s="36"/>
      <c r="N149" s="36"/>
      <c r="O149" s="36"/>
      <c r="P149" s="36"/>
      <c r="Q149" s="202"/>
      <c r="R149" s="20"/>
      <c r="S149" s="45"/>
      <c r="T149" s="45"/>
      <c r="U149" s="20"/>
      <c r="V149" s="20"/>
      <c r="W149" s="45"/>
      <c r="X149" s="45"/>
      <c r="Y149" s="38">
        <f t="shared" si="11"/>
        <v>29</v>
      </c>
      <c r="Z149" s="32"/>
      <c r="AA149" s="32"/>
      <c r="AB149" s="42"/>
      <c r="AC149" s="42"/>
      <c r="AD149" s="32"/>
      <c r="AE149" s="32"/>
      <c r="AF149" s="32"/>
      <c r="AG149" s="42"/>
      <c r="AH149" s="32"/>
      <c r="AI149" s="32"/>
      <c r="AJ149" s="32"/>
      <c r="AK149" s="32"/>
      <c r="AL149" s="32"/>
      <c r="AM149" s="32"/>
      <c r="AN149" s="32"/>
      <c r="AO149" s="32"/>
      <c r="AP149" s="88"/>
      <c r="AQ149" s="88"/>
      <c r="AR149" s="88"/>
      <c r="AS149" s="88"/>
      <c r="AT149" s="88"/>
      <c r="AU149" s="88"/>
      <c r="AV149" s="88"/>
      <c r="AW149" s="36"/>
      <c r="AX149" s="35">
        <f t="shared" si="18"/>
        <v>0</v>
      </c>
      <c r="AY149" s="39">
        <f t="shared" si="19"/>
        <v>0</v>
      </c>
      <c r="AZ149" s="34">
        <f t="shared" si="20"/>
        <v>0</v>
      </c>
      <c r="BA149" s="34">
        <f t="shared" si="20"/>
        <v>5</v>
      </c>
      <c r="BB149" s="34">
        <f t="shared" si="20"/>
        <v>26</v>
      </c>
      <c r="BC149" s="34">
        <f t="shared" si="20"/>
        <v>-2</v>
      </c>
      <c r="BD149" s="40">
        <f t="shared" si="16"/>
        <v>29</v>
      </c>
      <c r="BE149" s="77"/>
      <c r="BF149" s="1"/>
    </row>
    <row r="150" spans="1:58" s="84" customFormat="1" ht="12" customHeight="1">
      <c r="A150" s="2" t="s">
        <v>493</v>
      </c>
      <c r="B150" s="73">
        <v>117</v>
      </c>
      <c r="C150" s="80" t="s">
        <v>219</v>
      </c>
      <c r="D150" s="34">
        <f>'[2]21'!D150+'[2]21'!I150-'[2]21'!M150+'[2]21'!Q150-'[2]21'!U150</f>
        <v>0</v>
      </c>
      <c r="E150" s="34">
        <f>'[2]21'!E150+'[2]21'!J150-'[2]21'!N150+'[2]21'!R150-'[2]21'!V150</f>
        <v>2</v>
      </c>
      <c r="F150" s="34">
        <f>'[2]21'!F150+'[2]21'!K150-'[2]21'!O150+'[2]21'!S150-'[2]21'!W150</f>
        <v>30</v>
      </c>
      <c r="G150" s="34">
        <f>'[2]21'!G150+'[2]21'!L150-'[2]21'!P150+'[2]21'!T150-'[2]21'!X150</f>
        <v>0</v>
      </c>
      <c r="H150" s="35">
        <f t="shared" si="14"/>
        <v>32</v>
      </c>
      <c r="I150" s="46"/>
      <c r="J150" s="36"/>
      <c r="K150" s="36"/>
      <c r="L150" s="36"/>
      <c r="M150" s="36"/>
      <c r="N150" s="36"/>
      <c r="O150" s="36"/>
      <c r="P150" s="36"/>
      <c r="Q150" s="202"/>
      <c r="R150" s="20"/>
      <c r="S150" s="85"/>
      <c r="T150" s="85"/>
      <c r="U150" s="86"/>
      <c r="V150" s="86"/>
      <c r="W150" s="85"/>
      <c r="X150" s="85"/>
      <c r="Y150" s="38">
        <f t="shared" si="11"/>
        <v>32</v>
      </c>
      <c r="Z150" s="32"/>
      <c r="AA150" s="32"/>
      <c r="AB150" s="42"/>
      <c r="AC150" s="42"/>
      <c r="AD150" s="32"/>
      <c r="AE150" s="32"/>
      <c r="AF150" s="32"/>
      <c r="AG150" s="42"/>
      <c r="AH150" s="32"/>
      <c r="AI150" s="32"/>
      <c r="AJ150" s="32"/>
      <c r="AK150" s="32"/>
      <c r="AL150" s="32"/>
      <c r="AM150" s="32"/>
      <c r="AN150" s="32"/>
      <c r="AO150" s="32"/>
      <c r="AP150" s="88"/>
      <c r="AQ150" s="88"/>
      <c r="AR150" s="88"/>
      <c r="AS150" s="88"/>
      <c r="AT150" s="88"/>
      <c r="AU150" s="88"/>
      <c r="AV150" s="88"/>
      <c r="AW150" s="36">
        <v>1</v>
      </c>
      <c r="AX150" s="35">
        <f t="shared" si="18"/>
        <v>0</v>
      </c>
      <c r="AY150" s="39">
        <f t="shared" si="19"/>
        <v>1</v>
      </c>
      <c r="AZ150" s="34">
        <f t="shared" si="20"/>
        <v>0</v>
      </c>
      <c r="BA150" s="34">
        <f t="shared" si="20"/>
        <v>2</v>
      </c>
      <c r="BB150" s="34">
        <f t="shared" si="20"/>
        <v>30</v>
      </c>
      <c r="BC150" s="34">
        <f t="shared" si="20"/>
        <v>-1</v>
      </c>
      <c r="BD150" s="40">
        <f t="shared" si="16"/>
        <v>31</v>
      </c>
      <c r="BE150" s="75" t="s">
        <v>220</v>
      </c>
      <c r="BF150" s="1" t="s">
        <v>95</v>
      </c>
    </row>
    <row r="151" spans="1:58" s="84" customFormat="1" ht="12" customHeight="1">
      <c r="A151" s="2" t="s">
        <v>493</v>
      </c>
      <c r="B151" s="73">
        <v>118</v>
      </c>
      <c r="C151" s="80" t="s">
        <v>221</v>
      </c>
      <c r="D151" s="34">
        <f>'[2]21'!D151+'[2]21'!I151-'[2]21'!M151+'[2]21'!Q151-'[2]21'!U151</f>
        <v>0</v>
      </c>
      <c r="E151" s="34">
        <f>'[2]21'!E151+'[2]21'!J151-'[2]21'!N151+'[2]21'!R151-'[2]21'!V151</f>
        <v>5</v>
      </c>
      <c r="F151" s="34">
        <f>'[2]21'!F151+'[2]21'!K151-'[2]21'!O151+'[2]21'!S151-'[2]21'!W151</f>
        <v>25</v>
      </c>
      <c r="G151" s="34">
        <f>'[2]21'!G151+'[2]21'!L151-'[2]21'!P151+'[2]21'!T151-'[2]21'!X151</f>
        <v>0</v>
      </c>
      <c r="H151" s="35">
        <f t="shared" si="14"/>
        <v>30</v>
      </c>
      <c r="I151" s="46"/>
      <c r="J151" s="36"/>
      <c r="K151" s="36"/>
      <c r="L151" s="36"/>
      <c r="M151" s="36"/>
      <c r="N151" s="36"/>
      <c r="O151" s="36"/>
      <c r="P151" s="36"/>
      <c r="Q151" s="202"/>
      <c r="R151" s="20"/>
      <c r="S151" s="85"/>
      <c r="T151" s="85"/>
      <c r="U151" s="86"/>
      <c r="V151" s="86"/>
      <c r="W151" s="85"/>
      <c r="X151" s="85"/>
      <c r="Y151" s="38">
        <f t="shared" si="11"/>
        <v>30</v>
      </c>
      <c r="Z151" s="32"/>
      <c r="AA151" s="32"/>
      <c r="AB151" s="42"/>
      <c r="AC151" s="42">
        <v>1</v>
      </c>
      <c r="AD151" s="32"/>
      <c r="AE151" s="32"/>
      <c r="AF151" s="32"/>
      <c r="AG151" s="42"/>
      <c r="AH151" s="32"/>
      <c r="AI151" s="32"/>
      <c r="AJ151" s="32"/>
      <c r="AK151" s="42"/>
      <c r="AL151" s="32"/>
      <c r="AM151" s="32"/>
      <c r="AN151" s="32"/>
      <c r="AO151" s="32"/>
      <c r="AP151" s="88"/>
      <c r="AQ151" s="88"/>
      <c r="AR151" s="88"/>
      <c r="AS151" s="88"/>
      <c r="AT151" s="88"/>
      <c r="AU151" s="88"/>
      <c r="AV151" s="88"/>
      <c r="AW151" s="36"/>
      <c r="AX151" s="35">
        <f t="shared" si="18"/>
        <v>0</v>
      </c>
      <c r="AY151" s="39">
        <f t="shared" si="19"/>
        <v>1</v>
      </c>
      <c r="AZ151" s="34">
        <f t="shared" si="20"/>
        <v>0</v>
      </c>
      <c r="BA151" s="34">
        <f t="shared" si="20"/>
        <v>5</v>
      </c>
      <c r="BB151" s="34">
        <f t="shared" si="20"/>
        <v>25</v>
      </c>
      <c r="BC151" s="34">
        <f t="shared" si="20"/>
        <v>-1</v>
      </c>
      <c r="BD151" s="40">
        <f t="shared" si="16"/>
        <v>29</v>
      </c>
      <c r="BE151" s="75" t="s">
        <v>641</v>
      </c>
      <c r="BF151" s="1" t="s">
        <v>97</v>
      </c>
    </row>
    <row r="152" spans="1:58" s="84" customFormat="1" ht="11.25" customHeight="1">
      <c r="A152" s="2" t="s">
        <v>492</v>
      </c>
      <c r="B152" s="73">
        <v>119</v>
      </c>
      <c r="C152" s="80" t="s">
        <v>222</v>
      </c>
      <c r="D152" s="34">
        <f>'[2]21'!D152+'[2]21'!I152-'[2]21'!M152+'[2]21'!Q152-'[2]21'!U152</f>
        <v>0</v>
      </c>
      <c r="E152" s="34">
        <f>'[2]21'!E152+'[2]21'!J152-'[2]21'!N152+'[2]21'!R152-'[2]21'!V152</f>
        <v>0</v>
      </c>
      <c r="F152" s="34">
        <f>'[2]21'!F152+'[2]21'!K152-'[2]21'!O152+'[2]21'!S152-'[2]21'!W152</f>
        <v>30</v>
      </c>
      <c r="G152" s="34">
        <f>'[2]21'!G152+'[2]21'!L152-'[2]21'!P152+'[2]21'!T152-'[2]21'!X152</f>
        <v>0</v>
      </c>
      <c r="H152" s="35">
        <f t="shared" si="14"/>
        <v>30</v>
      </c>
      <c r="I152" s="46"/>
      <c r="J152" s="36"/>
      <c r="K152" s="36"/>
      <c r="L152" s="42"/>
      <c r="M152" s="36"/>
      <c r="N152" s="36"/>
      <c r="O152" s="36"/>
      <c r="P152" s="36"/>
      <c r="Q152" s="202"/>
      <c r="R152" s="20"/>
      <c r="S152" s="85"/>
      <c r="T152" s="85"/>
      <c r="U152" s="86"/>
      <c r="V152" s="86"/>
      <c r="W152" s="85"/>
      <c r="X152" s="85"/>
      <c r="Y152" s="38">
        <f t="shared" si="11"/>
        <v>30</v>
      </c>
      <c r="Z152" s="32"/>
      <c r="AA152" s="32"/>
      <c r="AB152" s="42"/>
      <c r="AC152" s="42"/>
      <c r="AD152" s="32"/>
      <c r="AE152" s="32"/>
      <c r="AF152" s="32"/>
      <c r="AG152" s="42"/>
      <c r="AH152" s="32"/>
      <c r="AI152" s="32"/>
      <c r="AJ152" s="32"/>
      <c r="AK152" s="32"/>
      <c r="AL152" s="32"/>
      <c r="AM152" s="32"/>
      <c r="AN152" s="32"/>
      <c r="AO152" s="32"/>
      <c r="AP152" s="88"/>
      <c r="AQ152" s="88"/>
      <c r="AR152" s="88"/>
      <c r="AS152" s="88"/>
      <c r="AT152" s="88"/>
      <c r="AU152" s="88"/>
      <c r="AV152" s="88"/>
      <c r="AW152" s="36"/>
      <c r="AX152" s="35">
        <f t="shared" si="18"/>
        <v>0</v>
      </c>
      <c r="AY152" s="39">
        <f t="shared" si="19"/>
        <v>0</v>
      </c>
      <c r="AZ152" s="34">
        <f t="shared" si="20"/>
        <v>0</v>
      </c>
      <c r="BA152" s="34">
        <f t="shared" si="20"/>
        <v>0</v>
      </c>
      <c r="BB152" s="34">
        <f t="shared" si="20"/>
        <v>30</v>
      </c>
      <c r="BC152" s="34">
        <f t="shared" si="20"/>
        <v>0</v>
      </c>
      <c r="BD152" s="40">
        <f t="shared" si="16"/>
        <v>30</v>
      </c>
      <c r="BE152" s="75"/>
      <c r="BF152" s="1" t="s">
        <v>99</v>
      </c>
    </row>
    <row r="153" spans="1:58" s="84" customFormat="1" ht="12" customHeight="1">
      <c r="A153" s="2" t="s">
        <v>492</v>
      </c>
      <c r="B153" s="73">
        <v>120</v>
      </c>
      <c r="C153" s="80" t="s">
        <v>223</v>
      </c>
      <c r="D153" s="34">
        <f>'[2]21'!D153+'[2]21'!I153-'[2]21'!M153+'[2]21'!Q153-'[2]21'!U153</f>
        <v>0</v>
      </c>
      <c r="E153" s="34">
        <f>'[2]21'!E153+'[2]21'!J153-'[2]21'!N153+'[2]21'!R153-'[2]21'!V153</f>
        <v>0</v>
      </c>
      <c r="F153" s="34">
        <f>'[2]21'!F153+'[2]21'!K153-'[2]21'!O153+'[2]21'!S153-'[2]21'!W153</f>
        <v>33</v>
      </c>
      <c r="G153" s="34">
        <f>'[2]21'!G153+'[2]21'!L153-'[2]21'!P153+'[2]21'!T153-'[2]21'!X153</f>
        <v>0</v>
      </c>
      <c r="H153" s="35">
        <f t="shared" si="14"/>
        <v>33</v>
      </c>
      <c r="I153" s="46"/>
      <c r="J153" s="36"/>
      <c r="K153" s="36"/>
      <c r="L153" s="36"/>
      <c r="M153" s="36"/>
      <c r="N153" s="36"/>
      <c r="O153" s="36"/>
      <c r="P153" s="36"/>
      <c r="Q153" s="202"/>
      <c r="R153" s="20"/>
      <c r="S153" s="85"/>
      <c r="T153" s="85"/>
      <c r="U153" s="86"/>
      <c r="V153" s="86"/>
      <c r="W153" s="85"/>
      <c r="X153" s="85"/>
      <c r="Y153" s="38">
        <f t="shared" si="11"/>
        <v>33</v>
      </c>
      <c r="Z153" s="32"/>
      <c r="AA153" s="32"/>
      <c r="AB153" s="42"/>
      <c r="AC153" s="42"/>
      <c r="AD153" s="32"/>
      <c r="AE153" s="32"/>
      <c r="AF153" s="32"/>
      <c r="AG153" s="42"/>
      <c r="AH153" s="32"/>
      <c r="AI153" s="32"/>
      <c r="AJ153" s="32"/>
      <c r="AK153" s="32">
        <v>1</v>
      </c>
      <c r="AL153" s="32"/>
      <c r="AM153" s="32"/>
      <c r="AN153" s="32"/>
      <c r="AO153" s="32"/>
      <c r="AP153" s="88"/>
      <c r="AQ153" s="88"/>
      <c r="AR153" s="88"/>
      <c r="AS153" s="88"/>
      <c r="AT153" s="88"/>
      <c r="AU153" s="88"/>
      <c r="AV153" s="88"/>
      <c r="AW153" s="36"/>
      <c r="AX153" s="35">
        <f t="shared" si="18"/>
        <v>0</v>
      </c>
      <c r="AY153" s="39">
        <f t="shared" si="19"/>
        <v>1</v>
      </c>
      <c r="AZ153" s="34">
        <f t="shared" si="20"/>
        <v>0</v>
      </c>
      <c r="BA153" s="34">
        <f t="shared" si="20"/>
        <v>0</v>
      </c>
      <c r="BB153" s="34">
        <f t="shared" si="20"/>
        <v>33</v>
      </c>
      <c r="BC153" s="34">
        <f t="shared" si="20"/>
        <v>-1</v>
      </c>
      <c r="BD153" s="40">
        <f t="shared" si="16"/>
        <v>32</v>
      </c>
      <c r="BE153" s="75" t="s">
        <v>642</v>
      </c>
      <c r="BF153" s="1" t="s">
        <v>101</v>
      </c>
    </row>
    <row r="154" spans="1:58" s="84" customFormat="1" ht="12" customHeight="1">
      <c r="A154" s="2" t="s">
        <v>492</v>
      </c>
      <c r="B154" s="73">
        <v>121</v>
      </c>
      <c r="C154" s="80" t="s">
        <v>224</v>
      </c>
      <c r="D154" s="34">
        <f>'[2]21'!D154+'[2]21'!I154-'[2]21'!M154+'[2]21'!Q154-'[2]21'!U154</f>
        <v>0</v>
      </c>
      <c r="E154" s="34">
        <f>'[2]21'!E154+'[2]21'!J154-'[2]21'!N154+'[2]21'!R154-'[2]21'!V154</f>
        <v>4</v>
      </c>
      <c r="F154" s="34">
        <f>'[2]21'!F154+'[2]21'!K154-'[2]21'!O154+'[2]21'!S154-'[2]21'!W154</f>
        <v>25</v>
      </c>
      <c r="G154" s="34">
        <f>'[2]21'!G154+'[2]21'!L154-'[2]21'!P154+'[2]21'!T154-'[2]21'!X154</f>
        <v>0</v>
      </c>
      <c r="H154" s="35">
        <f t="shared" si="14"/>
        <v>29</v>
      </c>
      <c r="I154" s="46"/>
      <c r="J154" s="36"/>
      <c r="K154" s="36"/>
      <c r="L154" s="36"/>
      <c r="M154" s="36"/>
      <c r="N154" s="36"/>
      <c r="O154" s="36"/>
      <c r="P154" s="36"/>
      <c r="Q154" s="202"/>
      <c r="R154" s="20"/>
      <c r="S154" s="85"/>
      <c r="T154" s="85"/>
      <c r="U154" s="86"/>
      <c r="V154" s="86"/>
      <c r="W154" s="85"/>
      <c r="X154" s="85"/>
      <c r="Y154" s="38">
        <f t="shared" si="11"/>
        <v>29</v>
      </c>
      <c r="Z154" s="32"/>
      <c r="AA154" s="32"/>
      <c r="AB154" s="42"/>
      <c r="AC154" s="42"/>
      <c r="AD154" s="32"/>
      <c r="AE154" s="32"/>
      <c r="AF154" s="32"/>
      <c r="AG154" s="42"/>
      <c r="AH154" s="32"/>
      <c r="AI154" s="32"/>
      <c r="AJ154" s="42"/>
      <c r="AK154" s="32"/>
      <c r="AL154" s="32"/>
      <c r="AM154" s="32"/>
      <c r="AN154" s="32"/>
      <c r="AO154" s="32"/>
      <c r="AP154" s="88"/>
      <c r="AQ154" s="88"/>
      <c r="AR154" s="88"/>
      <c r="AS154" s="88"/>
      <c r="AT154" s="88"/>
      <c r="AU154" s="88"/>
      <c r="AV154" s="88"/>
      <c r="AW154" s="36">
        <v>1</v>
      </c>
      <c r="AX154" s="35">
        <f t="shared" si="18"/>
        <v>0</v>
      </c>
      <c r="AY154" s="39">
        <f t="shared" si="19"/>
        <v>1</v>
      </c>
      <c r="AZ154" s="34">
        <f t="shared" si="20"/>
        <v>0</v>
      </c>
      <c r="BA154" s="34">
        <f t="shared" si="20"/>
        <v>4</v>
      </c>
      <c r="BB154" s="34">
        <f t="shared" si="20"/>
        <v>25</v>
      </c>
      <c r="BC154" s="34">
        <f t="shared" si="20"/>
        <v>-1</v>
      </c>
      <c r="BD154" s="40">
        <f t="shared" si="16"/>
        <v>28</v>
      </c>
      <c r="BE154" s="75" t="s">
        <v>643</v>
      </c>
      <c r="BF154" s="1" t="s">
        <v>103</v>
      </c>
    </row>
    <row r="155" spans="1:58" s="84" customFormat="1" ht="12" customHeight="1">
      <c r="A155" s="2" t="s">
        <v>492</v>
      </c>
      <c r="B155" s="73">
        <v>122</v>
      </c>
      <c r="C155" s="80" t="s">
        <v>225</v>
      </c>
      <c r="D155" s="34">
        <f>'[2]21'!D155+'[2]21'!I155-'[2]21'!M155+'[2]21'!Q155-'[2]21'!U155</f>
        <v>0</v>
      </c>
      <c r="E155" s="34">
        <f>'[2]21'!E155+'[2]21'!J155-'[2]21'!N155+'[2]21'!R155-'[2]21'!V155</f>
        <v>8</v>
      </c>
      <c r="F155" s="34">
        <f>'[2]21'!F155+'[2]21'!K155-'[2]21'!O155+'[2]21'!S155-'[2]21'!W155</f>
        <v>23</v>
      </c>
      <c r="G155" s="34">
        <f>'[2]21'!G155+'[2]21'!L155-'[2]21'!P155+'[2]21'!T155-'[2]21'!X155</f>
        <v>0</v>
      </c>
      <c r="H155" s="35">
        <f t="shared" si="14"/>
        <v>31</v>
      </c>
      <c r="I155" s="46"/>
      <c r="J155" s="36"/>
      <c r="K155" s="36"/>
      <c r="L155" s="36"/>
      <c r="M155" s="36"/>
      <c r="N155" s="36"/>
      <c r="O155" s="36"/>
      <c r="P155" s="36"/>
      <c r="Q155" s="202"/>
      <c r="R155" s="20"/>
      <c r="S155" s="85"/>
      <c r="T155" s="85"/>
      <c r="U155" s="86"/>
      <c r="V155" s="86"/>
      <c r="W155" s="85"/>
      <c r="X155" s="85"/>
      <c r="Y155" s="38">
        <f t="shared" si="11"/>
        <v>31</v>
      </c>
      <c r="Z155" s="32"/>
      <c r="AA155" s="32"/>
      <c r="AB155" s="42"/>
      <c r="AC155" s="42"/>
      <c r="AD155" s="32"/>
      <c r="AE155" s="32"/>
      <c r="AF155" s="32"/>
      <c r="AG155" s="42"/>
      <c r="AH155" s="32"/>
      <c r="AI155" s="32"/>
      <c r="AJ155" s="32"/>
      <c r="AK155" s="32"/>
      <c r="AL155" s="32"/>
      <c r="AM155" s="32"/>
      <c r="AN155" s="32"/>
      <c r="AO155" s="32"/>
      <c r="AP155" s="88"/>
      <c r="AQ155" s="88"/>
      <c r="AR155" s="88"/>
      <c r="AS155" s="88"/>
      <c r="AT155" s="88"/>
      <c r="AU155" s="88"/>
      <c r="AV155" s="88"/>
      <c r="AW155" s="36">
        <v>1</v>
      </c>
      <c r="AX155" s="35">
        <f t="shared" si="18"/>
        <v>0</v>
      </c>
      <c r="AY155" s="39">
        <f t="shared" si="19"/>
        <v>1</v>
      </c>
      <c r="AZ155" s="34">
        <f t="shared" si="20"/>
        <v>0</v>
      </c>
      <c r="BA155" s="34">
        <f t="shared" si="20"/>
        <v>8</v>
      </c>
      <c r="BB155" s="34">
        <f t="shared" si="20"/>
        <v>23</v>
      </c>
      <c r="BC155" s="34">
        <f t="shared" si="20"/>
        <v>-1</v>
      </c>
      <c r="BD155" s="40">
        <f t="shared" si="16"/>
        <v>30</v>
      </c>
      <c r="BE155" s="75" t="s">
        <v>226</v>
      </c>
      <c r="BF155" s="1" t="s">
        <v>105</v>
      </c>
    </row>
    <row r="156" spans="1:58" s="84" customFormat="1" ht="12" customHeight="1">
      <c r="A156" s="2" t="s">
        <v>492</v>
      </c>
      <c r="B156" s="73">
        <v>123</v>
      </c>
      <c r="C156" s="80" t="s">
        <v>227</v>
      </c>
      <c r="D156" s="34">
        <f>'[2]21'!D156+'[2]21'!I156-'[2]21'!M156+'[2]21'!Q156-'[2]21'!U156</f>
        <v>0</v>
      </c>
      <c r="E156" s="34">
        <f>'[2]21'!E156+'[2]21'!J156-'[2]21'!N156+'[2]21'!R156-'[2]21'!V156</f>
        <v>3</v>
      </c>
      <c r="F156" s="34">
        <f>'[2]21'!F156+'[2]21'!K156-'[2]21'!O156+'[2]21'!S156-'[2]21'!W156</f>
        <v>27</v>
      </c>
      <c r="G156" s="34">
        <f>'[2]21'!G156+'[2]21'!L156-'[2]21'!P156+'[2]21'!T156-'[2]21'!X156</f>
        <v>0</v>
      </c>
      <c r="H156" s="35">
        <f t="shared" si="14"/>
        <v>30</v>
      </c>
      <c r="I156" s="46"/>
      <c r="J156" s="36"/>
      <c r="K156" s="36"/>
      <c r="L156" s="36"/>
      <c r="M156" s="36"/>
      <c r="N156" s="36"/>
      <c r="O156" s="36"/>
      <c r="P156" s="36">
        <v>1</v>
      </c>
      <c r="Q156" s="202"/>
      <c r="R156" s="20"/>
      <c r="S156" s="85"/>
      <c r="T156" s="85"/>
      <c r="U156" s="86"/>
      <c r="V156" s="86"/>
      <c r="W156" s="85"/>
      <c r="X156" s="85"/>
      <c r="Y156" s="38">
        <f t="shared" si="11"/>
        <v>29</v>
      </c>
      <c r="Z156" s="32"/>
      <c r="AA156" s="32"/>
      <c r="AB156" s="42"/>
      <c r="AC156" s="42"/>
      <c r="AD156" s="32"/>
      <c r="AE156" s="32"/>
      <c r="AF156" s="32"/>
      <c r="AG156" s="42"/>
      <c r="AH156" s="32"/>
      <c r="AI156" s="32"/>
      <c r="AJ156" s="32"/>
      <c r="AK156" s="32"/>
      <c r="AL156" s="32"/>
      <c r="AM156" s="32"/>
      <c r="AN156" s="32"/>
      <c r="AO156" s="32"/>
      <c r="AP156" s="88"/>
      <c r="AQ156" s="88"/>
      <c r="AR156" s="88"/>
      <c r="AS156" s="88"/>
      <c r="AT156" s="88"/>
      <c r="AU156" s="88"/>
      <c r="AV156" s="88"/>
      <c r="AW156" s="36"/>
      <c r="AX156" s="35">
        <f t="shared" si="18"/>
        <v>0</v>
      </c>
      <c r="AY156" s="39">
        <f t="shared" si="19"/>
        <v>0</v>
      </c>
      <c r="AZ156" s="34">
        <f t="shared" si="20"/>
        <v>0</v>
      </c>
      <c r="BA156" s="34">
        <f t="shared" si="20"/>
        <v>3</v>
      </c>
      <c r="BB156" s="34">
        <f t="shared" si="20"/>
        <v>27</v>
      </c>
      <c r="BC156" s="34">
        <f t="shared" si="20"/>
        <v>-1</v>
      </c>
      <c r="BD156" s="40">
        <f t="shared" si="16"/>
        <v>29</v>
      </c>
      <c r="BE156" s="75"/>
      <c r="BF156" s="1" t="s">
        <v>107</v>
      </c>
    </row>
    <row r="157" spans="1:58" s="84" customFormat="1" ht="12" customHeight="1">
      <c r="A157" s="2" t="s">
        <v>492</v>
      </c>
      <c r="B157" s="73">
        <v>124</v>
      </c>
      <c r="C157" s="80" t="s">
        <v>228</v>
      </c>
      <c r="D157" s="34">
        <f>'[2]21'!D157+'[2]21'!I157-'[2]21'!M157+'[2]21'!Q157-'[2]21'!U157</f>
        <v>0</v>
      </c>
      <c r="E157" s="34">
        <f>'[2]21'!E157+'[2]21'!J157-'[2]21'!N157+'[2]21'!R157-'[2]21'!V157</f>
        <v>2</v>
      </c>
      <c r="F157" s="34">
        <f>'[2]21'!F157+'[2]21'!K157-'[2]21'!O157+'[2]21'!S157-'[2]21'!W157</f>
        <v>28</v>
      </c>
      <c r="G157" s="34">
        <f>'[2]21'!G157+'[2]21'!L157-'[2]21'!P157+'[2]21'!T157-'[2]21'!X157</f>
        <v>0</v>
      </c>
      <c r="H157" s="35">
        <f t="shared" si="14"/>
        <v>30</v>
      </c>
      <c r="I157" s="46"/>
      <c r="J157" s="36"/>
      <c r="K157" s="36"/>
      <c r="L157" s="36"/>
      <c r="M157" s="36"/>
      <c r="N157" s="36"/>
      <c r="O157" s="36"/>
      <c r="P157" s="36"/>
      <c r="Q157" s="202"/>
      <c r="R157" s="20"/>
      <c r="S157" s="85"/>
      <c r="T157" s="85"/>
      <c r="U157" s="86"/>
      <c r="V157" s="86"/>
      <c r="W157" s="85"/>
      <c r="X157" s="85"/>
      <c r="Y157" s="38">
        <f t="shared" si="11"/>
        <v>30</v>
      </c>
      <c r="Z157" s="32"/>
      <c r="AA157" s="32"/>
      <c r="AB157" s="42"/>
      <c r="AC157" s="42"/>
      <c r="AD157" s="32"/>
      <c r="AE157" s="32"/>
      <c r="AF157" s="32"/>
      <c r="AG157" s="42"/>
      <c r="AH157" s="32"/>
      <c r="AI157" s="32"/>
      <c r="AJ157" s="32"/>
      <c r="AK157" s="42"/>
      <c r="AL157" s="32"/>
      <c r="AM157" s="32"/>
      <c r="AN157" s="32"/>
      <c r="AO157" s="32"/>
      <c r="AP157" s="88"/>
      <c r="AQ157" s="88"/>
      <c r="AR157" s="88"/>
      <c r="AS157" s="88"/>
      <c r="AT157" s="88"/>
      <c r="AU157" s="88"/>
      <c r="AV157" s="88"/>
      <c r="AW157" s="36">
        <v>1</v>
      </c>
      <c r="AX157" s="35">
        <f t="shared" si="18"/>
        <v>0</v>
      </c>
      <c r="AY157" s="39">
        <f t="shared" si="19"/>
        <v>1</v>
      </c>
      <c r="AZ157" s="34">
        <f t="shared" si="20"/>
        <v>0</v>
      </c>
      <c r="BA157" s="34">
        <f t="shared" si="20"/>
        <v>2</v>
      </c>
      <c r="BB157" s="34">
        <f t="shared" si="20"/>
        <v>28</v>
      </c>
      <c r="BC157" s="34">
        <f t="shared" si="20"/>
        <v>-1</v>
      </c>
      <c r="BD157" s="40">
        <f t="shared" si="16"/>
        <v>29</v>
      </c>
      <c r="BE157" s="75" t="s">
        <v>644</v>
      </c>
      <c r="BF157" s="1" t="s">
        <v>109</v>
      </c>
    </row>
    <row r="158" spans="1:58" s="84" customFormat="1" ht="12" customHeight="1">
      <c r="A158" s="2" t="s">
        <v>492</v>
      </c>
      <c r="B158" s="73">
        <v>125</v>
      </c>
      <c r="C158" s="80" t="s">
        <v>229</v>
      </c>
      <c r="D158" s="34">
        <f>'[2]21'!D158+'[2]21'!I158-'[2]21'!M158+'[2]21'!Q158-'[2]21'!U158</f>
        <v>0</v>
      </c>
      <c r="E158" s="34">
        <f>'[2]21'!E158+'[2]21'!J158-'[2]21'!N158+'[2]21'!R158-'[2]21'!V158</f>
        <v>3</v>
      </c>
      <c r="F158" s="34">
        <f>'[2]21'!F158+'[2]21'!K158-'[2]21'!O158+'[2]21'!S158-'[2]21'!W158</f>
        <v>27</v>
      </c>
      <c r="G158" s="34">
        <f>'[2]21'!G158+'[2]21'!L158-'[2]21'!P158+'[2]21'!T158-'[2]21'!X158</f>
        <v>0</v>
      </c>
      <c r="H158" s="35">
        <f t="shared" si="14"/>
        <v>30</v>
      </c>
      <c r="I158" s="46"/>
      <c r="J158" s="36"/>
      <c r="K158" s="36"/>
      <c r="L158" s="36"/>
      <c r="M158" s="36"/>
      <c r="N158" s="36"/>
      <c r="O158" s="36"/>
      <c r="P158" s="36"/>
      <c r="Q158" s="202"/>
      <c r="R158" s="20"/>
      <c r="S158" s="85"/>
      <c r="T158" s="85"/>
      <c r="U158" s="86"/>
      <c r="V158" s="86"/>
      <c r="W158" s="85"/>
      <c r="X158" s="85"/>
      <c r="Y158" s="38">
        <f t="shared" si="11"/>
        <v>30</v>
      </c>
      <c r="Z158" s="32"/>
      <c r="AA158" s="32"/>
      <c r="AB158" s="42"/>
      <c r="AC158" s="42"/>
      <c r="AD158" s="32"/>
      <c r="AE158" s="32"/>
      <c r="AF158" s="32"/>
      <c r="AG158" s="42"/>
      <c r="AH158" s="32"/>
      <c r="AI158" s="32"/>
      <c r="AJ158" s="32"/>
      <c r="AK158" s="32"/>
      <c r="AL158" s="32"/>
      <c r="AM158" s="32"/>
      <c r="AN158" s="32"/>
      <c r="AO158" s="32"/>
      <c r="AP158" s="88"/>
      <c r="AQ158" s="88"/>
      <c r="AR158" s="88"/>
      <c r="AS158" s="88"/>
      <c r="AT158" s="88"/>
      <c r="AU158" s="88"/>
      <c r="AV158" s="88"/>
      <c r="AW158" s="36">
        <v>1</v>
      </c>
      <c r="AX158" s="35">
        <f t="shared" si="18"/>
        <v>0</v>
      </c>
      <c r="AY158" s="39">
        <f t="shared" si="19"/>
        <v>1</v>
      </c>
      <c r="AZ158" s="34">
        <f t="shared" si="20"/>
        <v>0</v>
      </c>
      <c r="BA158" s="34">
        <f t="shared" si="20"/>
        <v>3</v>
      </c>
      <c r="BB158" s="34">
        <f t="shared" si="20"/>
        <v>27</v>
      </c>
      <c r="BC158" s="34">
        <f t="shared" si="20"/>
        <v>-1</v>
      </c>
      <c r="BD158" s="40">
        <f t="shared" ref="BD158:BD277" si="21">Y158-AX158-AY158</f>
        <v>29</v>
      </c>
      <c r="BE158" s="75" t="s">
        <v>230</v>
      </c>
      <c r="BF158" s="1" t="s">
        <v>111</v>
      </c>
    </row>
    <row r="159" spans="1:58" s="84" customFormat="1" ht="12.75">
      <c r="A159" s="2" t="s">
        <v>492</v>
      </c>
      <c r="B159" s="73">
        <v>126</v>
      </c>
      <c r="C159" s="80" t="s">
        <v>231</v>
      </c>
      <c r="D159" s="34">
        <f>'[2]21'!D159+'[2]21'!I159-'[2]21'!M159+'[2]21'!Q159-'[2]21'!U159</f>
        <v>0</v>
      </c>
      <c r="E159" s="34">
        <f>'[2]21'!E159+'[2]21'!J159-'[2]21'!N159+'[2]21'!R159-'[2]21'!V159</f>
        <v>12</v>
      </c>
      <c r="F159" s="34">
        <f>'[2]21'!F159+'[2]21'!K159-'[2]21'!O159+'[2]21'!S159-'[2]21'!W159</f>
        <v>17</v>
      </c>
      <c r="G159" s="34">
        <f>'[2]21'!G159+'[2]21'!L159-'[2]21'!P159+'[2]21'!T159-'[2]21'!X159</f>
        <v>0</v>
      </c>
      <c r="H159" s="35">
        <f t="shared" si="14"/>
        <v>29</v>
      </c>
      <c r="I159" s="46"/>
      <c r="J159" s="36"/>
      <c r="K159" s="36"/>
      <c r="L159" s="36"/>
      <c r="M159" s="36"/>
      <c r="N159" s="36"/>
      <c r="O159" s="36"/>
      <c r="P159" s="36"/>
      <c r="Q159" s="202"/>
      <c r="R159" s="20"/>
      <c r="S159" s="85"/>
      <c r="T159" s="85"/>
      <c r="U159" s="86"/>
      <c r="V159" s="86"/>
      <c r="W159" s="85"/>
      <c r="X159" s="85"/>
      <c r="Y159" s="38">
        <f t="shared" si="11"/>
        <v>29</v>
      </c>
      <c r="Z159" s="32"/>
      <c r="AA159" s="32"/>
      <c r="AB159" s="42"/>
      <c r="AC159" s="42">
        <v>1</v>
      </c>
      <c r="AD159" s="32"/>
      <c r="AE159" s="32"/>
      <c r="AF159" s="32"/>
      <c r="AG159" s="42"/>
      <c r="AH159" s="32"/>
      <c r="AI159" s="32"/>
      <c r="AJ159" s="32"/>
      <c r="AK159" s="42"/>
      <c r="AL159" s="32"/>
      <c r="AM159" s="32"/>
      <c r="AN159" s="32"/>
      <c r="AO159" s="32"/>
      <c r="AP159" s="88"/>
      <c r="AQ159" s="88"/>
      <c r="AR159" s="88"/>
      <c r="AS159" s="88"/>
      <c r="AT159" s="88"/>
      <c r="AU159" s="88"/>
      <c r="AV159" s="88"/>
      <c r="AW159" s="36"/>
      <c r="AX159" s="35">
        <f t="shared" si="18"/>
        <v>0</v>
      </c>
      <c r="AY159" s="39">
        <f t="shared" si="19"/>
        <v>1</v>
      </c>
      <c r="AZ159" s="34">
        <f t="shared" si="20"/>
        <v>0</v>
      </c>
      <c r="BA159" s="34">
        <f t="shared" si="20"/>
        <v>12</v>
      </c>
      <c r="BB159" s="34">
        <f t="shared" si="20"/>
        <v>17</v>
      </c>
      <c r="BC159" s="34">
        <f t="shared" si="20"/>
        <v>-1</v>
      </c>
      <c r="BD159" s="40">
        <f t="shared" si="21"/>
        <v>28</v>
      </c>
      <c r="BE159" s="75" t="s">
        <v>645</v>
      </c>
      <c r="BF159" s="1" t="s">
        <v>114</v>
      </c>
    </row>
    <row r="160" spans="1:58" s="84" customFormat="1" ht="12" customHeight="1">
      <c r="A160" s="2" t="s">
        <v>492</v>
      </c>
      <c r="B160" s="73">
        <v>127</v>
      </c>
      <c r="C160" s="80" t="s">
        <v>232</v>
      </c>
      <c r="D160" s="34">
        <f>'[2]21'!D160+'[2]21'!I160-'[2]21'!M160+'[2]21'!Q160-'[2]21'!U160</f>
        <v>0</v>
      </c>
      <c r="E160" s="34">
        <f>'[2]21'!E160+'[2]21'!J160-'[2]21'!N160+'[2]21'!R160-'[2]21'!V160</f>
        <v>4</v>
      </c>
      <c r="F160" s="34">
        <f>'[2]21'!F160+'[2]21'!K160-'[2]21'!O160+'[2]21'!S160-'[2]21'!W160</f>
        <v>28</v>
      </c>
      <c r="G160" s="34">
        <f>'[2]21'!G160+'[2]21'!L160-'[2]21'!P160+'[2]21'!T160-'[2]21'!X160</f>
        <v>0</v>
      </c>
      <c r="H160" s="35">
        <f t="shared" si="14"/>
        <v>32</v>
      </c>
      <c r="I160" s="46"/>
      <c r="J160" s="36"/>
      <c r="K160" s="36"/>
      <c r="L160" s="36"/>
      <c r="M160" s="36"/>
      <c r="N160" s="36"/>
      <c r="O160" s="36"/>
      <c r="P160" s="36"/>
      <c r="Q160" s="202"/>
      <c r="R160" s="20"/>
      <c r="S160" s="85"/>
      <c r="T160" s="85"/>
      <c r="U160" s="86"/>
      <c r="V160" s="86"/>
      <c r="W160" s="85"/>
      <c r="X160" s="85"/>
      <c r="Y160" s="38">
        <f t="shared" si="11"/>
        <v>32</v>
      </c>
      <c r="Z160" s="32"/>
      <c r="AA160" s="32"/>
      <c r="AB160" s="42"/>
      <c r="AC160" s="42"/>
      <c r="AD160" s="32"/>
      <c r="AE160" s="32"/>
      <c r="AF160" s="32"/>
      <c r="AG160" s="42"/>
      <c r="AH160" s="32"/>
      <c r="AI160" s="32"/>
      <c r="AJ160" s="32"/>
      <c r="AK160" s="32"/>
      <c r="AL160" s="32"/>
      <c r="AM160" s="32"/>
      <c r="AN160" s="32"/>
      <c r="AO160" s="32"/>
      <c r="AP160" s="88"/>
      <c r="AQ160" s="88"/>
      <c r="AR160" s="88"/>
      <c r="AS160" s="88"/>
      <c r="AT160" s="88"/>
      <c r="AU160" s="88"/>
      <c r="AV160" s="88"/>
      <c r="AW160" s="36"/>
      <c r="AX160" s="35">
        <f t="shared" si="18"/>
        <v>0</v>
      </c>
      <c r="AY160" s="39">
        <f t="shared" si="19"/>
        <v>0</v>
      </c>
      <c r="AZ160" s="34">
        <f t="shared" si="20"/>
        <v>0</v>
      </c>
      <c r="BA160" s="34">
        <f t="shared" si="20"/>
        <v>4</v>
      </c>
      <c r="BB160" s="34">
        <f t="shared" si="20"/>
        <v>28</v>
      </c>
      <c r="BC160" s="34">
        <f t="shared" si="20"/>
        <v>0</v>
      </c>
      <c r="BD160" s="40">
        <f t="shared" si="21"/>
        <v>32</v>
      </c>
      <c r="BE160" s="75"/>
      <c r="BF160" s="1" t="s">
        <v>116</v>
      </c>
    </row>
    <row r="161" spans="1:58" s="84" customFormat="1" ht="12" customHeight="1">
      <c r="A161" s="2" t="s">
        <v>492</v>
      </c>
      <c r="B161" s="73">
        <v>128</v>
      </c>
      <c r="C161" s="80" t="s">
        <v>233</v>
      </c>
      <c r="D161" s="34">
        <f>'[2]21'!D161+'[2]21'!I161-'[2]21'!M161+'[2]21'!Q161-'[2]21'!U161</f>
        <v>0</v>
      </c>
      <c r="E161" s="34">
        <f>'[2]21'!E161+'[2]21'!J161-'[2]21'!N161+'[2]21'!R161-'[2]21'!V161</f>
        <v>4</v>
      </c>
      <c r="F161" s="34">
        <f>'[2]21'!F161+'[2]21'!K161-'[2]21'!O161+'[2]21'!S161-'[2]21'!W161</f>
        <v>26</v>
      </c>
      <c r="G161" s="34">
        <f>'[2]21'!G161+'[2]21'!L161-'[2]21'!P161+'[2]21'!T161-'[2]21'!X161</f>
        <v>0</v>
      </c>
      <c r="H161" s="35">
        <f t="shared" si="14"/>
        <v>30</v>
      </c>
      <c r="I161" s="46"/>
      <c r="J161" s="36"/>
      <c r="K161" s="36"/>
      <c r="L161" s="36"/>
      <c r="M161" s="36"/>
      <c r="N161" s="36"/>
      <c r="O161" s="36"/>
      <c r="P161" s="36"/>
      <c r="Q161" s="202"/>
      <c r="R161" s="20"/>
      <c r="S161" s="85"/>
      <c r="T161" s="85"/>
      <c r="U161" s="86"/>
      <c r="V161" s="86"/>
      <c r="W161" s="85"/>
      <c r="X161" s="85"/>
      <c r="Y161" s="38">
        <f t="shared" si="11"/>
        <v>30</v>
      </c>
      <c r="Z161" s="32"/>
      <c r="AA161" s="32"/>
      <c r="AB161" s="42"/>
      <c r="AC161" s="42"/>
      <c r="AD161" s="32"/>
      <c r="AE161" s="32"/>
      <c r="AF161" s="32"/>
      <c r="AG161" s="42"/>
      <c r="AH161" s="32"/>
      <c r="AI161" s="32"/>
      <c r="AJ161" s="32"/>
      <c r="AK161" s="32">
        <v>1</v>
      </c>
      <c r="AL161" s="32"/>
      <c r="AM161" s="32"/>
      <c r="AN161" s="32"/>
      <c r="AO161" s="32"/>
      <c r="AP161" s="88"/>
      <c r="AQ161" s="88"/>
      <c r="AR161" s="88"/>
      <c r="AS161" s="88"/>
      <c r="AT161" s="88"/>
      <c r="AU161" s="88"/>
      <c r="AV161" s="88"/>
      <c r="AW161" s="36"/>
      <c r="AX161" s="35">
        <f t="shared" si="18"/>
        <v>0</v>
      </c>
      <c r="AY161" s="39">
        <f t="shared" si="19"/>
        <v>1</v>
      </c>
      <c r="AZ161" s="34">
        <f t="shared" si="20"/>
        <v>0</v>
      </c>
      <c r="BA161" s="34">
        <f t="shared" si="20"/>
        <v>4</v>
      </c>
      <c r="BB161" s="34">
        <f t="shared" si="20"/>
        <v>26</v>
      </c>
      <c r="BC161" s="34">
        <f t="shared" si="20"/>
        <v>-1</v>
      </c>
      <c r="BD161" s="40">
        <f t="shared" si="21"/>
        <v>29</v>
      </c>
      <c r="BE161" s="75" t="s">
        <v>646</v>
      </c>
      <c r="BF161" s="1" t="s">
        <v>118</v>
      </c>
    </row>
    <row r="162" spans="1:58" s="84" customFormat="1" ht="12" customHeight="1">
      <c r="A162" s="2" t="s">
        <v>492</v>
      </c>
      <c r="B162" s="73">
        <v>129</v>
      </c>
      <c r="C162" s="80" t="s">
        <v>234</v>
      </c>
      <c r="D162" s="34">
        <f>'[2]21'!D162+'[2]21'!I162-'[2]21'!M162+'[2]21'!Q162-'[2]21'!U162</f>
        <v>0</v>
      </c>
      <c r="E162" s="34">
        <f>'[2]21'!E162+'[2]21'!J162-'[2]21'!N162+'[2]21'!R162-'[2]21'!V162</f>
        <v>9</v>
      </c>
      <c r="F162" s="34">
        <f>'[2]21'!F162+'[2]21'!K162-'[2]21'!O162+'[2]21'!S162-'[2]21'!W162</f>
        <v>19</v>
      </c>
      <c r="G162" s="34">
        <f>'[2]21'!G162+'[2]21'!L162-'[2]21'!P162+'[2]21'!T162-'[2]21'!X162</f>
        <v>0</v>
      </c>
      <c r="H162" s="35">
        <f t="shared" si="14"/>
        <v>28</v>
      </c>
      <c r="I162" s="46"/>
      <c r="J162" s="36"/>
      <c r="K162" s="36"/>
      <c r="L162" s="36"/>
      <c r="M162" s="36"/>
      <c r="N162" s="36"/>
      <c r="O162" s="36"/>
      <c r="P162" s="36"/>
      <c r="Q162" s="202"/>
      <c r="R162" s="20"/>
      <c r="S162" s="85"/>
      <c r="T162" s="85"/>
      <c r="U162" s="86"/>
      <c r="V162" s="86"/>
      <c r="W162" s="85"/>
      <c r="X162" s="85"/>
      <c r="Y162" s="38">
        <f t="shared" si="11"/>
        <v>28</v>
      </c>
      <c r="Z162" s="32"/>
      <c r="AA162" s="32"/>
      <c r="AB162" s="42"/>
      <c r="AC162" s="42"/>
      <c r="AD162" s="32"/>
      <c r="AE162" s="32"/>
      <c r="AF162" s="32"/>
      <c r="AG162" s="42"/>
      <c r="AH162" s="32"/>
      <c r="AI162" s="32"/>
      <c r="AJ162" s="32"/>
      <c r="AK162" s="32"/>
      <c r="AL162" s="32"/>
      <c r="AM162" s="32"/>
      <c r="AN162" s="32"/>
      <c r="AO162" s="32"/>
      <c r="AP162" s="88"/>
      <c r="AQ162" s="88"/>
      <c r="AR162" s="88"/>
      <c r="AS162" s="88"/>
      <c r="AT162" s="88"/>
      <c r="AU162" s="88"/>
      <c r="AV162" s="88"/>
      <c r="AW162" s="36"/>
      <c r="AX162" s="35">
        <f t="shared" si="18"/>
        <v>0</v>
      </c>
      <c r="AY162" s="39">
        <f t="shared" si="19"/>
        <v>0</v>
      </c>
      <c r="AZ162" s="34">
        <f t="shared" si="20"/>
        <v>0</v>
      </c>
      <c r="BA162" s="34">
        <f t="shared" si="20"/>
        <v>9</v>
      </c>
      <c r="BB162" s="34">
        <f t="shared" si="20"/>
        <v>19</v>
      </c>
      <c r="BC162" s="34">
        <f t="shared" si="20"/>
        <v>0</v>
      </c>
      <c r="BD162" s="40">
        <f t="shared" si="21"/>
        <v>28</v>
      </c>
      <c r="BE162" s="75"/>
      <c r="BF162" s="1" t="s">
        <v>120</v>
      </c>
    </row>
    <row r="163" spans="1:58" s="84" customFormat="1" ht="12" customHeight="1">
      <c r="A163" s="2" t="s">
        <v>492</v>
      </c>
      <c r="B163" s="73">
        <v>130</v>
      </c>
      <c r="C163" s="80" t="s">
        <v>235</v>
      </c>
      <c r="D163" s="34">
        <f>'[2]21'!D163+'[2]21'!I163-'[2]21'!M163+'[2]21'!Q163-'[2]21'!U163</f>
        <v>0</v>
      </c>
      <c r="E163" s="34">
        <f>'[2]21'!E163+'[2]21'!J163-'[2]21'!N163+'[2]21'!R163-'[2]21'!V163</f>
        <v>10</v>
      </c>
      <c r="F163" s="34">
        <f>'[2]21'!F163+'[2]21'!K163-'[2]21'!O163+'[2]21'!S163-'[2]21'!W163</f>
        <v>18</v>
      </c>
      <c r="G163" s="34">
        <f>'[2]21'!G163+'[2]21'!L163-'[2]21'!P163+'[2]21'!T163-'[2]21'!X163</f>
        <v>0</v>
      </c>
      <c r="H163" s="35">
        <f t="shared" si="14"/>
        <v>28</v>
      </c>
      <c r="I163" s="46"/>
      <c r="J163" s="36"/>
      <c r="K163" s="36"/>
      <c r="L163" s="36"/>
      <c r="M163" s="36"/>
      <c r="N163" s="36"/>
      <c r="O163" s="36"/>
      <c r="P163" s="36"/>
      <c r="Q163" s="202"/>
      <c r="R163" s="20"/>
      <c r="S163" s="85"/>
      <c r="T163" s="45"/>
      <c r="U163" s="86"/>
      <c r="V163" s="86"/>
      <c r="W163" s="85"/>
      <c r="X163" s="85"/>
      <c r="Y163" s="38">
        <f t="shared" si="11"/>
        <v>28</v>
      </c>
      <c r="Z163" s="32"/>
      <c r="AA163" s="32"/>
      <c r="AB163" s="42"/>
      <c r="AC163" s="42"/>
      <c r="AD163" s="32"/>
      <c r="AE163" s="32"/>
      <c r="AF163" s="32"/>
      <c r="AG163" s="42"/>
      <c r="AH163" s="32"/>
      <c r="AI163" s="32"/>
      <c r="AJ163" s="32"/>
      <c r="AK163" s="32"/>
      <c r="AL163" s="32"/>
      <c r="AM163" s="32"/>
      <c r="AN163" s="32"/>
      <c r="AO163" s="32"/>
      <c r="AP163" s="88"/>
      <c r="AQ163" s="88"/>
      <c r="AR163" s="88"/>
      <c r="AS163" s="88"/>
      <c r="AT163" s="88"/>
      <c r="AU163" s="88"/>
      <c r="AV163" s="88"/>
      <c r="AW163" s="36"/>
      <c r="AX163" s="35">
        <f t="shared" si="18"/>
        <v>0</v>
      </c>
      <c r="AY163" s="39">
        <f t="shared" si="19"/>
        <v>0</v>
      </c>
      <c r="AZ163" s="34">
        <f t="shared" si="20"/>
        <v>0</v>
      </c>
      <c r="BA163" s="34">
        <f t="shared" si="20"/>
        <v>10</v>
      </c>
      <c r="BB163" s="34">
        <f t="shared" si="20"/>
        <v>18</v>
      </c>
      <c r="BC163" s="34">
        <f t="shared" si="20"/>
        <v>0</v>
      </c>
      <c r="BD163" s="40">
        <f t="shared" si="21"/>
        <v>28</v>
      </c>
      <c r="BE163" s="75"/>
      <c r="BF163" s="1" t="s">
        <v>183</v>
      </c>
    </row>
    <row r="164" spans="1:58" s="84" customFormat="1" ht="12" customHeight="1">
      <c r="A164" s="2" t="s">
        <v>492</v>
      </c>
      <c r="B164" s="73">
        <v>131</v>
      </c>
      <c r="C164" s="80" t="s">
        <v>236</v>
      </c>
      <c r="D164" s="34">
        <f>'[2]21'!D164+'[2]21'!I164-'[2]21'!M164+'[2]21'!Q164-'[2]21'!U164</f>
        <v>0</v>
      </c>
      <c r="E164" s="34">
        <f>'[2]21'!E164+'[2]21'!J164-'[2]21'!N164+'[2]21'!R164-'[2]21'!V164</f>
        <v>1</v>
      </c>
      <c r="F164" s="34">
        <f>'[2]21'!F164+'[2]21'!K164-'[2]21'!O164+'[2]21'!S164-'[2]21'!W164</f>
        <v>28</v>
      </c>
      <c r="G164" s="34">
        <f>'[2]21'!G164+'[2]21'!L164-'[2]21'!P164+'[2]21'!T164-'[2]21'!X164</f>
        <v>0</v>
      </c>
      <c r="H164" s="35">
        <f t="shared" si="14"/>
        <v>29</v>
      </c>
      <c r="I164" s="46"/>
      <c r="J164" s="36"/>
      <c r="K164" s="36"/>
      <c r="L164" s="36"/>
      <c r="M164" s="36"/>
      <c r="N164" s="36"/>
      <c r="O164" s="36"/>
      <c r="P164" s="36"/>
      <c r="Q164" s="202"/>
      <c r="R164" s="20"/>
      <c r="S164" s="85"/>
      <c r="T164" s="85"/>
      <c r="U164" s="86"/>
      <c r="V164" s="86"/>
      <c r="W164" s="85"/>
      <c r="X164" s="85"/>
      <c r="Y164" s="38">
        <f t="shared" si="11"/>
        <v>29</v>
      </c>
      <c r="Z164" s="32"/>
      <c r="AA164" s="32"/>
      <c r="AB164" s="42"/>
      <c r="AC164" s="42">
        <v>1</v>
      </c>
      <c r="AD164" s="32"/>
      <c r="AE164" s="32"/>
      <c r="AF164" s="32"/>
      <c r="AG164" s="42"/>
      <c r="AH164" s="32"/>
      <c r="AI164" s="32"/>
      <c r="AJ164" s="32"/>
      <c r="AK164" s="32"/>
      <c r="AL164" s="32"/>
      <c r="AM164" s="32"/>
      <c r="AN164" s="32"/>
      <c r="AO164" s="32"/>
      <c r="AP164" s="88"/>
      <c r="AQ164" s="88"/>
      <c r="AR164" s="88"/>
      <c r="AS164" s="88"/>
      <c r="AT164" s="88"/>
      <c r="AU164" s="88"/>
      <c r="AV164" s="88"/>
      <c r="AW164" s="36"/>
      <c r="AX164" s="35">
        <f t="shared" si="18"/>
        <v>0</v>
      </c>
      <c r="AY164" s="39">
        <f t="shared" si="19"/>
        <v>1</v>
      </c>
      <c r="AZ164" s="34">
        <f t="shared" si="20"/>
        <v>0</v>
      </c>
      <c r="BA164" s="34">
        <f t="shared" si="20"/>
        <v>1</v>
      </c>
      <c r="BB164" s="34">
        <f t="shared" si="20"/>
        <v>28</v>
      </c>
      <c r="BC164" s="34">
        <f t="shared" si="20"/>
        <v>-1</v>
      </c>
      <c r="BD164" s="40">
        <f t="shared" si="21"/>
        <v>28</v>
      </c>
      <c r="BE164" s="75" t="s">
        <v>647</v>
      </c>
      <c r="BF164" s="1" t="s">
        <v>123</v>
      </c>
    </row>
    <row r="165" spans="1:58" s="84" customFormat="1" ht="11.25" customHeight="1">
      <c r="A165" s="2" t="s">
        <v>492</v>
      </c>
      <c r="B165" s="73">
        <v>132</v>
      </c>
      <c r="C165" s="80" t="s">
        <v>237</v>
      </c>
      <c r="D165" s="34">
        <f>'[2]21'!D165+'[2]21'!I165-'[2]21'!M165+'[2]21'!Q165-'[2]21'!U165</f>
        <v>0</v>
      </c>
      <c r="E165" s="34">
        <f>'[2]21'!E165+'[2]21'!J165-'[2]21'!N165+'[2]21'!R165-'[2]21'!V165</f>
        <v>1</v>
      </c>
      <c r="F165" s="34">
        <f>'[2]21'!F165+'[2]21'!K165-'[2]21'!O165+'[2]21'!S165-'[2]21'!W165</f>
        <v>29</v>
      </c>
      <c r="G165" s="34">
        <f>'[2]21'!G165+'[2]21'!L165-'[2]21'!P165+'[2]21'!T165-'[2]21'!X165</f>
        <v>0</v>
      </c>
      <c r="H165" s="35">
        <f t="shared" si="14"/>
        <v>30</v>
      </c>
      <c r="I165" s="46"/>
      <c r="J165" s="36"/>
      <c r="K165" s="36"/>
      <c r="L165" s="36"/>
      <c r="M165" s="36"/>
      <c r="N165" s="36"/>
      <c r="O165" s="36"/>
      <c r="P165" s="36"/>
      <c r="Q165" s="202"/>
      <c r="R165" s="20"/>
      <c r="S165" s="85"/>
      <c r="T165" s="85"/>
      <c r="U165" s="86"/>
      <c r="V165" s="86"/>
      <c r="W165" s="85"/>
      <c r="X165" s="85"/>
      <c r="Y165" s="38">
        <f t="shared" si="11"/>
        <v>30</v>
      </c>
      <c r="Z165" s="32"/>
      <c r="AA165" s="32"/>
      <c r="AB165" s="42"/>
      <c r="AC165" s="42"/>
      <c r="AD165" s="32"/>
      <c r="AE165" s="32"/>
      <c r="AF165" s="32"/>
      <c r="AG165" s="42"/>
      <c r="AH165" s="32"/>
      <c r="AI165" s="32"/>
      <c r="AJ165" s="32"/>
      <c r="AK165" s="32"/>
      <c r="AL165" s="32"/>
      <c r="AM165" s="32"/>
      <c r="AN165" s="32"/>
      <c r="AO165" s="32"/>
      <c r="AP165" s="88"/>
      <c r="AQ165" s="88"/>
      <c r="AR165" s="88"/>
      <c r="AS165" s="88"/>
      <c r="AT165" s="88"/>
      <c r="AU165" s="88"/>
      <c r="AV165" s="88"/>
      <c r="AW165" s="36"/>
      <c r="AX165" s="35">
        <f t="shared" si="18"/>
        <v>0</v>
      </c>
      <c r="AY165" s="39">
        <f t="shared" si="19"/>
        <v>0</v>
      </c>
      <c r="AZ165" s="34">
        <f t="shared" si="20"/>
        <v>0</v>
      </c>
      <c r="BA165" s="34">
        <f t="shared" si="20"/>
        <v>1</v>
      </c>
      <c r="BB165" s="34">
        <f t="shared" si="20"/>
        <v>29</v>
      </c>
      <c r="BC165" s="34">
        <f t="shared" si="20"/>
        <v>0</v>
      </c>
      <c r="BD165" s="40">
        <f t="shared" si="21"/>
        <v>30</v>
      </c>
      <c r="BE165" s="75"/>
      <c r="BF165" s="1" t="s">
        <v>125</v>
      </c>
    </row>
    <row r="166" spans="1:58" s="84" customFormat="1" ht="11.25" customHeight="1">
      <c r="A166" s="2" t="s">
        <v>492</v>
      </c>
      <c r="B166" s="73">
        <v>133</v>
      </c>
      <c r="C166" s="80" t="s">
        <v>238</v>
      </c>
      <c r="D166" s="34">
        <f>'[2]21'!D166+'[2]21'!I166-'[2]21'!M166+'[2]21'!Q166-'[2]21'!U166</f>
        <v>0</v>
      </c>
      <c r="E166" s="34">
        <f>'[2]21'!E166+'[2]21'!J166-'[2]21'!N166+'[2]21'!R166-'[2]21'!V166</f>
        <v>0</v>
      </c>
      <c r="F166" s="34">
        <f>'[2]21'!F166+'[2]21'!K166-'[2]21'!O166+'[2]21'!S166-'[2]21'!W166</f>
        <v>1</v>
      </c>
      <c r="G166" s="34">
        <f>'[2]21'!G166+'[2]21'!L166-'[2]21'!P166+'[2]21'!T166-'[2]21'!X166</f>
        <v>0</v>
      </c>
      <c r="H166" s="35">
        <f t="shared" si="14"/>
        <v>1</v>
      </c>
      <c r="I166" s="46"/>
      <c r="J166" s="36"/>
      <c r="K166" s="36"/>
      <c r="L166" s="36"/>
      <c r="M166" s="36"/>
      <c r="N166" s="36"/>
      <c r="O166" s="36"/>
      <c r="P166" s="36"/>
      <c r="Q166" s="89"/>
      <c r="R166" s="35"/>
      <c r="S166" s="87"/>
      <c r="T166" s="87"/>
      <c r="U166" s="90"/>
      <c r="V166" s="90"/>
      <c r="W166" s="87"/>
      <c r="X166" s="87"/>
      <c r="Y166" s="38">
        <f t="shared" si="11"/>
        <v>1</v>
      </c>
      <c r="Z166" s="32"/>
      <c r="AA166" s="32"/>
      <c r="AB166" s="42"/>
      <c r="AC166" s="42"/>
      <c r="AD166" s="32"/>
      <c r="AE166" s="32"/>
      <c r="AF166" s="32"/>
      <c r="AG166" s="42"/>
      <c r="AH166" s="32"/>
      <c r="AI166" s="32"/>
      <c r="AJ166" s="32"/>
      <c r="AK166" s="32"/>
      <c r="AL166" s="32"/>
      <c r="AM166" s="32"/>
      <c r="AN166" s="32"/>
      <c r="AO166" s="32"/>
      <c r="AP166" s="88"/>
      <c r="AQ166" s="88"/>
      <c r="AR166" s="88"/>
      <c r="AS166" s="88"/>
      <c r="AT166" s="88"/>
      <c r="AU166" s="88"/>
      <c r="AV166" s="88"/>
      <c r="AW166" s="36"/>
      <c r="AX166" s="35">
        <f t="shared" si="18"/>
        <v>0</v>
      </c>
      <c r="AY166" s="39">
        <f t="shared" si="19"/>
        <v>0</v>
      </c>
      <c r="AZ166" s="34">
        <f t="shared" si="20"/>
        <v>0</v>
      </c>
      <c r="BA166" s="34">
        <f t="shared" si="20"/>
        <v>0</v>
      </c>
      <c r="BB166" s="34">
        <f t="shared" si="20"/>
        <v>1</v>
      </c>
      <c r="BC166" s="34">
        <f t="shared" si="20"/>
        <v>0</v>
      </c>
      <c r="BD166" s="40">
        <f t="shared" si="21"/>
        <v>1</v>
      </c>
      <c r="BE166" s="75"/>
      <c r="BF166" s="1"/>
    </row>
    <row r="167" spans="1:58" s="84" customFormat="1" ht="12" customHeight="1">
      <c r="A167" s="2" t="s">
        <v>496</v>
      </c>
      <c r="B167" s="73">
        <v>134</v>
      </c>
      <c r="C167" s="81" t="s">
        <v>239</v>
      </c>
      <c r="D167" s="34">
        <f>'[2]21'!D167+'[2]21'!I167-'[2]21'!M167+'[2]21'!Q167-'[2]21'!U167</f>
        <v>0</v>
      </c>
      <c r="E167" s="34">
        <f>'[2]21'!E167+'[2]21'!J167-'[2]21'!N167+'[2]21'!R167-'[2]21'!V167</f>
        <v>14</v>
      </c>
      <c r="F167" s="34">
        <f>'[2]21'!F167+'[2]21'!K167-'[2]21'!O167+'[2]21'!S167-'[2]21'!W167</f>
        <v>18</v>
      </c>
      <c r="G167" s="34">
        <f>'[2]21'!G167+'[2]21'!L167-'[2]21'!P167+'[2]21'!T167-'[2]21'!X167</f>
        <v>0</v>
      </c>
      <c r="H167" s="35">
        <f t="shared" si="14"/>
        <v>32</v>
      </c>
      <c r="I167" s="46"/>
      <c r="J167" s="36"/>
      <c r="K167" s="36"/>
      <c r="L167" s="36"/>
      <c r="M167" s="36"/>
      <c r="N167" s="36"/>
      <c r="O167" s="36"/>
      <c r="P167" s="36"/>
      <c r="Q167" s="91"/>
      <c r="R167" s="87"/>
      <c r="S167" s="87"/>
      <c r="T167" s="87"/>
      <c r="U167" s="87"/>
      <c r="V167" s="87"/>
      <c r="W167" s="87"/>
      <c r="X167" s="87"/>
      <c r="Y167" s="38">
        <f t="shared" ref="Y167:Y271" si="22">SUM(H167+I167+J167+K167+L167)-(M167+N167+O167+P167)+(Q167+R167+S167+T167)-(U167+V167+W167+X167)</f>
        <v>32</v>
      </c>
      <c r="Z167" s="32"/>
      <c r="AA167" s="32"/>
      <c r="AB167" s="42"/>
      <c r="AC167" s="42">
        <v>1</v>
      </c>
      <c r="AD167" s="32"/>
      <c r="AE167" s="32"/>
      <c r="AF167" s="32"/>
      <c r="AG167" s="42"/>
      <c r="AH167" s="32"/>
      <c r="AI167" s="32"/>
      <c r="AJ167" s="32"/>
      <c r="AK167" s="32"/>
      <c r="AL167" s="32"/>
      <c r="AM167" s="32"/>
      <c r="AN167" s="32"/>
      <c r="AO167" s="32"/>
      <c r="AP167" s="88"/>
      <c r="AQ167" s="88"/>
      <c r="AR167" s="88"/>
      <c r="AS167" s="88"/>
      <c r="AT167" s="88"/>
      <c r="AU167" s="88"/>
      <c r="AV167" s="88"/>
      <c r="AW167" s="36"/>
      <c r="AX167" s="35">
        <f t="shared" si="18"/>
        <v>0</v>
      </c>
      <c r="AY167" s="39">
        <f t="shared" si="19"/>
        <v>1</v>
      </c>
      <c r="AZ167" s="34">
        <f t="shared" si="20"/>
        <v>0</v>
      </c>
      <c r="BA167" s="34">
        <f t="shared" si="20"/>
        <v>14</v>
      </c>
      <c r="BB167" s="34">
        <f t="shared" si="20"/>
        <v>18</v>
      </c>
      <c r="BC167" s="34">
        <f t="shared" si="20"/>
        <v>-1</v>
      </c>
      <c r="BD167" s="40">
        <f t="shared" si="21"/>
        <v>31</v>
      </c>
      <c r="BE167" s="75" t="s">
        <v>648</v>
      </c>
      <c r="BF167" s="1" t="s">
        <v>95</v>
      </c>
    </row>
    <row r="168" spans="1:58" s="84" customFormat="1" ht="12" customHeight="1">
      <c r="A168" s="2" t="s">
        <v>496</v>
      </c>
      <c r="B168" s="73">
        <v>135</v>
      </c>
      <c r="C168" s="81" t="s">
        <v>240</v>
      </c>
      <c r="D168" s="34">
        <f>'[2]21'!D168+'[2]21'!I168-'[2]21'!M168+'[2]21'!Q168-'[2]21'!U168</f>
        <v>0</v>
      </c>
      <c r="E168" s="34">
        <f>'[2]21'!E168+'[2]21'!J168-'[2]21'!N168+'[2]21'!R168-'[2]21'!V168</f>
        <v>8</v>
      </c>
      <c r="F168" s="34">
        <f>'[2]21'!F168+'[2]21'!K168-'[2]21'!O168+'[2]21'!S168-'[2]21'!W168</f>
        <v>24</v>
      </c>
      <c r="G168" s="34">
        <f>'[2]21'!G168+'[2]21'!L168-'[2]21'!P168+'[2]21'!T168-'[2]21'!X168</f>
        <v>0</v>
      </c>
      <c r="H168" s="35">
        <f t="shared" si="14"/>
        <v>32</v>
      </c>
      <c r="I168" s="46"/>
      <c r="J168" s="36"/>
      <c r="K168" s="36"/>
      <c r="L168" s="36"/>
      <c r="M168" s="36"/>
      <c r="N168" s="36"/>
      <c r="O168" s="36"/>
      <c r="P168" s="36"/>
      <c r="Q168" s="91"/>
      <c r="R168" s="87"/>
      <c r="S168" s="87"/>
      <c r="T168" s="87"/>
      <c r="U168" s="87"/>
      <c r="V168" s="87"/>
      <c r="W168" s="87"/>
      <c r="X168" s="87"/>
      <c r="Y168" s="38">
        <f t="shared" si="22"/>
        <v>32</v>
      </c>
      <c r="Z168" s="32"/>
      <c r="AA168" s="32"/>
      <c r="AB168" s="42"/>
      <c r="AC168" s="42"/>
      <c r="AD168" s="32"/>
      <c r="AE168" s="32"/>
      <c r="AF168" s="32"/>
      <c r="AG168" s="42"/>
      <c r="AH168" s="32"/>
      <c r="AI168" s="32"/>
      <c r="AJ168" s="32"/>
      <c r="AK168" s="32"/>
      <c r="AL168" s="32"/>
      <c r="AM168" s="32"/>
      <c r="AN168" s="32"/>
      <c r="AO168" s="32"/>
      <c r="AP168" s="88"/>
      <c r="AQ168" s="88"/>
      <c r="AR168" s="88"/>
      <c r="AS168" s="88"/>
      <c r="AT168" s="88"/>
      <c r="AU168" s="88"/>
      <c r="AV168" s="88"/>
      <c r="AW168" s="36"/>
      <c r="AX168" s="35">
        <f t="shared" si="18"/>
        <v>0</v>
      </c>
      <c r="AY168" s="39">
        <f t="shared" si="19"/>
        <v>0</v>
      </c>
      <c r="AZ168" s="34">
        <f t="shared" si="20"/>
        <v>0</v>
      </c>
      <c r="BA168" s="34">
        <f t="shared" si="20"/>
        <v>8</v>
      </c>
      <c r="BB168" s="34">
        <f t="shared" si="20"/>
        <v>24</v>
      </c>
      <c r="BC168" s="34">
        <f t="shared" si="20"/>
        <v>0</v>
      </c>
      <c r="BD168" s="40">
        <f t="shared" si="21"/>
        <v>32</v>
      </c>
      <c r="BE168" s="75"/>
      <c r="BF168" s="1" t="s">
        <v>97</v>
      </c>
    </row>
    <row r="169" spans="1:58" s="84" customFormat="1" ht="12" customHeight="1">
      <c r="A169" s="2" t="s">
        <v>495</v>
      </c>
      <c r="B169" s="73">
        <v>136</v>
      </c>
      <c r="C169" s="81" t="s">
        <v>241</v>
      </c>
      <c r="D169" s="34">
        <f>'[2]21'!D169+'[2]21'!I169-'[2]21'!M169+'[2]21'!Q169-'[2]21'!U169</f>
        <v>0</v>
      </c>
      <c r="E169" s="34">
        <f>'[2]21'!E169+'[2]21'!J169-'[2]21'!N169+'[2]21'!R169-'[2]21'!V169</f>
        <v>10</v>
      </c>
      <c r="F169" s="34">
        <f>'[2]21'!F169+'[2]21'!K169-'[2]21'!O169+'[2]21'!S169-'[2]21'!W169</f>
        <v>23</v>
      </c>
      <c r="G169" s="34">
        <f>'[2]21'!G169+'[2]21'!L169-'[2]21'!P169+'[2]21'!T169-'[2]21'!X169</f>
        <v>0</v>
      </c>
      <c r="H169" s="35">
        <f t="shared" si="14"/>
        <v>33</v>
      </c>
      <c r="I169" s="46"/>
      <c r="J169" s="36"/>
      <c r="K169" s="36"/>
      <c r="L169" s="36"/>
      <c r="M169" s="36"/>
      <c r="N169" s="36"/>
      <c r="O169" s="36"/>
      <c r="P169" s="36"/>
      <c r="Q169" s="91"/>
      <c r="R169" s="87"/>
      <c r="S169" s="87"/>
      <c r="T169" s="87"/>
      <c r="U169" s="87"/>
      <c r="V169" s="87"/>
      <c r="W169" s="87"/>
      <c r="X169" s="87"/>
      <c r="Y169" s="38">
        <f t="shared" si="22"/>
        <v>33</v>
      </c>
      <c r="Z169" s="32"/>
      <c r="AA169" s="32"/>
      <c r="AB169" s="42">
        <v>1</v>
      </c>
      <c r="AC169" s="42"/>
      <c r="AD169" s="32"/>
      <c r="AE169" s="32"/>
      <c r="AF169" s="32"/>
      <c r="AG169" s="42"/>
      <c r="AH169" s="32"/>
      <c r="AI169" s="32"/>
      <c r="AJ169" s="32"/>
      <c r="AK169" s="32"/>
      <c r="AL169" s="32"/>
      <c r="AM169" s="32"/>
      <c r="AN169" s="32"/>
      <c r="AO169" s="32"/>
      <c r="AP169" s="88"/>
      <c r="AQ169" s="88"/>
      <c r="AR169" s="88"/>
      <c r="AS169" s="88"/>
      <c r="AT169" s="88"/>
      <c r="AU169" s="88"/>
      <c r="AV169" s="88"/>
      <c r="AW169" s="36"/>
      <c r="AX169" s="35">
        <f t="shared" si="18"/>
        <v>0</v>
      </c>
      <c r="AY169" s="39">
        <f t="shared" si="19"/>
        <v>1</v>
      </c>
      <c r="AZ169" s="34">
        <f t="shared" si="20"/>
        <v>0</v>
      </c>
      <c r="BA169" s="34">
        <f t="shared" si="20"/>
        <v>10</v>
      </c>
      <c r="BB169" s="34">
        <f t="shared" si="20"/>
        <v>22</v>
      </c>
      <c r="BC169" s="34">
        <f t="shared" si="20"/>
        <v>0</v>
      </c>
      <c r="BD169" s="40">
        <f t="shared" si="21"/>
        <v>32</v>
      </c>
      <c r="BE169" s="75" t="s">
        <v>649</v>
      </c>
      <c r="BF169" s="1" t="s">
        <v>99</v>
      </c>
    </row>
    <row r="170" spans="1:58" s="84" customFormat="1" ht="12" customHeight="1">
      <c r="A170" s="2" t="s">
        <v>495</v>
      </c>
      <c r="B170" s="73">
        <v>137</v>
      </c>
      <c r="C170" s="81" t="s">
        <v>242</v>
      </c>
      <c r="D170" s="34">
        <f>'[2]21'!D170+'[2]21'!I170-'[2]21'!M170+'[2]21'!Q170-'[2]21'!U170</f>
        <v>0</v>
      </c>
      <c r="E170" s="34">
        <f>'[2]21'!E170+'[2]21'!J170-'[2]21'!N170+'[2]21'!R170-'[2]21'!V170</f>
        <v>8</v>
      </c>
      <c r="F170" s="34">
        <f>'[2]21'!F170+'[2]21'!K170-'[2]21'!O170+'[2]21'!S170-'[2]21'!W170</f>
        <v>24</v>
      </c>
      <c r="G170" s="34">
        <f>'[2]21'!G170+'[2]21'!L170-'[2]21'!P170+'[2]21'!T170-'[2]21'!X170</f>
        <v>0</v>
      </c>
      <c r="H170" s="35">
        <f t="shared" si="14"/>
        <v>32</v>
      </c>
      <c r="I170" s="46"/>
      <c r="J170" s="36"/>
      <c r="K170" s="36"/>
      <c r="L170" s="36"/>
      <c r="M170" s="36"/>
      <c r="N170" s="36"/>
      <c r="O170" s="36"/>
      <c r="P170" s="36"/>
      <c r="Q170" s="91"/>
      <c r="R170" s="87"/>
      <c r="S170" s="87"/>
      <c r="T170" s="87"/>
      <c r="U170" s="87"/>
      <c r="V170" s="87"/>
      <c r="W170" s="87"/>
      <c r="X170" s="87"/>
      <c r="Y170" s="38">
        <f t="shared" si="22"/>
        <v>32</v>
      </c>
      <c r="Z170" s="32"/>
      <c r="AA170" s="32"/>
      <c r="AB170" s="42"/>
      <c r="AC170" s="42"/>
      <c r="AD170" s="32"/>
      <c r="AE170" s="32"/>
      <c r="AF170" s="32"/>
      <c r="AG170" s="42"/>
      <c r="AH170" s="32"/>
      <c r="AI170" s="32"/>
      <c r="AJ170" s="32"/>
      <c r="AK170" s="32"/>
      <c r="AL170" s="32"/>
      <c r="AM170" s="32"/>
      <c r="AN170" s="32"/>
      <c r="AO170" s="32"/>
      <c r="AP170" s="88"/>
      <c r="AQ170" s="88"/>
      <c r="AR170" s="88"/>
      <c r="AS170" s="88"/>
      <c r="AT170" s="88"/>
      <c r="AU170" s="88"/>
      <c r="AV170" s="88"/>
      <c r="AW170" s="36"/>
      <c r="AX170" s="35">
        <f t="shared" si="18"/>
        <v>0</v>
      </c>
      <c r="AY170" s="39">
        <f t="shared" si="19"/>
        <v>0</v>
      </c>
      <c r="AZ170" s="34">
        <f t="shared" si="20"/>
        <v>0</v>
      </c>
      <c r="BA170" s="34">
        <f t="shared" si="20"/>
        <v>8</v>
      </c>
      <c r="BB170" s="34">
        <f t="shared" si="20"/>
        <v>24</v>
      </c>
      <c r="BC170" s="34">
        <f t="shared" si="20"/>
        <v>0</v>
      </c>
      <c r="BD170" s="40">
        <f t="shared" si="21"/>
        <v>32</v>
      </c>
      <c r="BE170" s="75"/>
      <c r="BF170" s="1" t="s">
        <v>101</v>
      </c>
    </row>
    <row r="171" spans="1:58" s="84" customFormat="1" ht="12" customHeight="1">
      <c r="A171" s="2" t="s">
        <v>495</v>
      </c>
      <c r="B171" s="73">
        <v>138</v>
      </c>
      <c r="C171" s="81" t="s">
        <v>243</v>
      </c>
      <c r="D171" s="34">
        <f>'[2]21'!D171+'[2]21'!I171-'[2]21'!M171+'[2]21'!Q171-'[2]21'!U171</f>
        <v>0</v>
      </c>
      <c r="E171" s="34">
        <f>'[2]21'!E171+'[2]21'!J171-'[2]21'!N171+'[2]21'!R171-'[2]21'!V171</f>
        <v>6</v>
      </c>
      <c r="F171" s="34">
        <f>'[2]21'!F171+'[2]21'!K171-'[2]21'!O171+'[2]21'!S171-'[2]21'!W171</f>
        <v>27</v>
      </c>
      <c r="G171" s="34">
        <f>'[2]21'!G171+'[2]21'!L171-'[2]21'!P171+'[2]21'!T171-'[2]21'!X171</f>
        <v>0</v>
      </c>
      <c r="H171" s="35">
        <f t="shared" si="14"/>
        <v>33</v>
      </c>
      <c r="I171" s="46"/>
      <c r="J171" s="36"/>
      <c r="K171" s="36"/>
      <c r="L171" s="36"/>
      <c r="M171" s="36"/>
      <c r="N171" s="36"/>
      <c r="O171" s="36"/>
      <c r="P171" s="36"/>
      <c r="Q171" s="91"/>
      <c r="R171" s="87"/>
      <c r="S171" s="87"/>
      <c r="T171" s="45"/>
      <c r="U171" s="87"/>
      <c r="V171" s="87"/>
      <c r="W171" s="87"/>
      <c r="X171" s="87"/>
      <c r="Y171" s="38">
        <f t="shared" si="22"/>
        <v>33</v>
      </c>
      <c r="Z171" s="32"/>
      <c r="AA171" s="32"/>
      <c r="AB171" s="42"/>
      <c r="AC171" s="42"/>
      <c r="AD171" s="32"/>
      <c r="AE171" s="32"/>
      <c r="AF171" s="32"/>
      <c r="AG171" s="42"/>
      <c r="AH171" s="32"/>
      <c r="AI171" s="32"/>
      <c r="AJ171" s="32"/>
      <c r="AK171" s="32"/>
      <c r="AL171" s="32"/>
      <c r="AM171" s="32"/>
      <c r="AN171" s="32"/>
      <c r="AO171" s="32"/>
      <c r="AP171" s="88"/>
      <c r="AQ171" s="88"/>
      <c r="AR171" s="88"/>
      <c r="AS171" s="88"/>
      <c r="AT171" s="88"/>
      <c r="AU171" s="88"/>
      <c r="AV171" s="88"/>
      <c r="AW171" s="36"/>
      <c r="AX171" s="35">
        <f t="shared" si="18"/>
        <v>0</v>
      </c>
      <c r="AY171" s="39">
        <f t="shared" si="19"/>
        <v>0</v>
      </c>
      <c r="AZ171" s="34">
        <f t="shared" si="20"/>
        <v>0</v>
      </c>
      <c r="BA171" s="34">
        <f t="shared" si="20"/>
        <v>6</v>
      </c>
      <c r="BB171" s="34">
        <f t="shared" si="20"/>
        <v>27</v>
      </c>
      <c r="BC171" s="34">
        <f t="shared" si="20"/>
        <v>0</v>
      </c>
      <c r="BD171" s="40">
        <f t="shared" si="21"/>
        <v>33</v>
      </c>
      <c r="BE171" s="75"/>
      <c r="BF171" s="1" t="s">
        <v>103</v>
      </c>
    </row>
    <row r="172" spans="1:58" s="84" customFormat="1" ht="11.25" customHeight="1">
      <c r="A172" s="2" t="s">
        <v>495</v>
      </c>
      <c r="B172" s="73">
        <v>139</v>
      </c>
      <c r="C172" s="81" t="s">
        <v>244</v>
      </c>
      <c r="D172" s="34">
        <f>'[2]21'!D172+'[2]21'!I172-'[2]21'!M172+'[2]21'!Q172-'[2]21'!U172</f>
        <v>0</v>
      </c>
      <c r="E172" s="34">
        <f>'[2]21'!E172+'[2]21'!J172-'[2]21'!N172+'[2]21'!R172-'[2]21'!V172</f>
        <v>8</v>
      </c>
      <c r="F172" s="34">
        <f>'[2]21'!F172+'[2]21'!K172-'[2]21'!O172+'[2]21'!S172-'[2]21'!W172</f>
        <v>26</v>
      </c>
      <c r="G172" s="34">
        <f>'[2]21'!G172+'[2]21'!L172-'[2]21'!P172+'[2]21'!T172-'[2]21'!X172</f>
        <v>0</v>
      </c>
      <c r="H172" s="35">
        <f t="shared" si="14"/>
        <v>34</v>
      </c>
      <c r="I172" s="46"/>
      <c r="J172" s="36"/>
      <c r="K172" s="36"/>
      <c r="L172" s="36"/>
      <c r="M172" s="36"/>
      <c r="N172" s="36"/>
      <c r="O172" s="36"/>
      <c r="P172" s="36"/>
      <c r="Q172" s="83"/>
      <c r="R172" s="45"/>
      <c r="S172" s="45"/>
      <c r="T172" s="45"/>
      <c r="U172" s="45"/>
      <c r="V172" s="45"/>
      <c r="W172" s="45"/>
      <c r="X172" s="45"/>
      <c r="Y172" s="38">
        <f t="shared" si="22"/>
        <v>34</v>
      </c>
      <c r="Z172" s="32"/>
      <c r="AA172" s="32"/>
      <c r="AB172" s="42"/>
      <c r="AC172" s="42"/>
      <c r="AD172" s="32"/>
      <c r="AE172" s="32"/>
      <c r="AF172" s="32"/>
      <c r="AG172" s="42"/>
      <c r="AH172" s="32"/>
      <c r="AI172" s="32"/>
      <c r="AJ172" s="32"/>
      <c r="AK172" s="32"/>
      <c r="AL172" s="32"/>
      <c r="AM172" s="32"/>
      <c r="AN172" s="32"/>
      <c r="AO172" s="32"/>
      <c r="AP172" s="88"/>
      <c r="AQ172" s="88"/>
      <c r="AR172" s="88"/>
      <c r="AS172" s="88"/>
      <c r="AT172" s="88"/>
      <c r="AU172" s="88"/>
      <c r="AV172" s="88"/>
      <c r="AW172" s="36"/>
      <c r="AX172" s="35">
        <f t="shared" ref="AX172:AX276" si="23">Z172+AA172+AD172+AE172+AH172+AI172+AL172+AM172+AP172+AQ172+AT172+AU172</f>
        <v>0</v>
      </c>
      <c r="AY172" s="39">
        <f t="shared" ref="AY172:AY276" si="24">AB172+AC172+AF172+AG172+AJ172+AK172+AN172+AO172+AR172+AS172+AV172+AW172</f>
        <v>0</v>
      </c>
      <c r="AZ172" s="34">
        <f t="shared" si="20"/>
        <v>0</v>
      </c>
      <c r="BA172" s="34">
        <f t="shared" si="20"/>
        <v>8</v>
      </c>
      <c r="BB172" s="34">
        <f t="shared" si="20"/>
        <v>26</v>
      </c>
      <c r="BC172" s="34">
        <f t="shared" si="20"/>
        <v>0</v>
      </c>
      <c r="BD172" s="40">
        <f t="shared" si="21"/>
        <v>34</v>
      </c>
      <c r="BE172" s="75"/>
      <c r="BF172" s="1" t="s">
        <v>105</v>
      </c>
    </row>
    <row r="173" spans="1:58" s="84" customFormat="1" ht="12" customHeight="1">
      <c r="A173" s="2" t="s">
        <v>495</v>
      </c>
      <c r="B173" s="73">
        <v>140</v>
      </c>
      <c r="C173" s="81" t="s">
        <v>245</v>
      </c>
      <c r="D173" s="34">
        <f>'[2]21'!D173+'[2]21'!I173-'[2]21'!M173+'[2]21'!Q173-'[2]21'!U173</f>
        <v>0</v>
      </c>
      <c r="E173" s="34">
        <f>'[2]21'!E173+'[2]21'!J173-'[2]21'!N173+'[2]21'!R173-'[2]21'!V173</f>
        <v>10</v>
      </c>
      <c r="F173" s="34">
        <f>'[2]21'!F173+'[2]21'!K173-'[2]21'!O173+'[2]21'!S173-'[2]21'!W173</f>
        <v>22</v>
      </c>
      <c r="G173" s="34">
        <f>'[2]21'!G173+'[2]21'!L173-'[2]21'!P173+'[2]21'!T173-'[2]21'!X173</f>
        <v>0</v>
      </c>
      <c r="H173" s="35">
        <f t="shared" si="14"/>
        <v>32</v>
      </c>
      <c r="I173" s="46"/>
      <c r="J173" s="36"/>
      <c r="K173" s="36"/>
      <c r="L173" s="36">
        <v>1</v>
      </c>
      <c r="M173" s="36"/>
      <c r="N173" s="36"/>
      <c r="O173" s="36"/>
      <c r="P173" s="36"/>
      <c r="Q173" s="45"/>
      <c r="R173" s="45"/>
      <c r="S173" s="45"/>
      <c r="T173" s="45"/>
      <c r="U173" s="45"/>
      <c r="V173" s="45"/>
      <c r="W173" s="45"/>
      <c r="X173" s="45"/>
      <c r="Y173" s="38">
        <f t="shared" si="22"/>
        <v>33</v>
      </c>
      <c r="Z173" s="32"/>
      <c r="AA173" s="32"/>
      <c r="AB173" s="42"/>
      <c r="AC173" s="42">
        <v>1</v>
      </c>
      <c r="AD173" s="32"/>
      <c r="AE173" s="32"/>
      <c r="AF173" s="32"/>
      <c r="AG173" s="42"/>
      <c r="AH173" s="32"/>
      <c r="AI173" s="32"/>
      <c r="AJ173" s="32"/>
      <c r="AK173" s="32"/>
      <c r="AL173" s="32"/>
      <c r="AM173" s="32"/>
      <c r="AN173" s="32"/>
      <c r="AO173" s="32"/>
      <c r="AP173" s="88"/>
      <c r="AQ173" s="88"/>
      <c r="AR173" s="88"/>
      <c r="AS173" s="88"/>
      <c r="AT173" s="88"/>
      <c r="AU173" s="88"/>
      <c r="AV173" s="88"/>
      <c r="AW173" s="36"/>
      <c r="AX173" s="35">
        <f t="shared" si="23"/>
        <v>0</v>
      </c>
      <c r="AY173" s="39">
        <f t="shared" si="24"/>
        <v>1</v>
      </c>
      <c r="AZ173" s="34">
        <f t="shared" si="20"/>
        <v>0</v>
      </c>
      <c r="BA173" s="34">
        <f t="shared" si="20"/>
        <v>10</v>
      </c>
      <c r="BB173" s="34">
        <f t="shared" si="20"/>
        <v>22</v>
      </c>
      <c r="BC173" s="34">
        <f t="shared" si="20"/>
        <v>0</v>
      </c>
      <c r="BD173" s="40">
        <f t="shared" si="21"/>
        <v>32</v>
      </c>
      <c r="BE173" s="75" t="s">
        <v>650</v>
      </c>
      <c r="BF173" s="1" t="s">
        <v>107</v>
      </c>
    </row>
    <row r="174" spans="1:58" s="84" customFormat="1" ht="12" customHeight="1">
      <c r="A174" s="2" t="s">
        <v>495</v>
      </c>
      <c r="B174" s="73">
        <v>141</v>
      </c>
      <c r="C174" s="81" t="s">
        <v>246</v>
      </c>
      <c r="D174" s="34">
        <f>'[2]21'!D174+'[2]21'!I174-'[2]21'!M174+'[2]21'!Q174-'[2]21'!U174</f>
        <v>0</v>
      </c>
      <c r="E174" s="34">
        <f>'[2]21'!E174+'[2]21'!J174-'[2]21'!N174+'[2]21'!R174-'[2]21'!V174</f>
        <v>8</v>
      </c>
      <c r="F174" s="34">
        <f>'[2]21'!F174+'[2]21'!K174-'[2]21'!O174+'[2]21'!S174-'[2]21'!W174</f>
        <v>25</v>
      </c>
      <c r="G174" s="34">
        <f>'[2]21'!G174+'[2]21'!L174-'[2]21'!P174+'[2]21'!T174-'[2]21'!X174</f>
        <v>0</v>
      </c>
      <c r="H174" s="35">
        <f t="shared" si="14"/>
        <v>33</v>
      </c>
      <c r="I174" s="46"/>
      <c r="J174" s="36"/>
      <c r="K174" s="36"/>
      <c r="L174" s="36"/>
      <c r="M174" s="36"/>
      <c r="N174" s="36"/>
      <c r="O174" s="36"/>
      <c r="P174" s="36"/>
      <c r="Q174" s="83"/>
      <c r="R174" s="45"/>
      <c r="S174" s="45"/>
      <c r="T174" s="45"/>
      <c r="U174" s="45"/>
      <c r="V174" s="45"/>
      <c r="W174" s="45"/>
      <c r="X174" s="45"/>
      <c r="Y174" s="38">
        <f t="shared" si="22"/>
        <v>33</v>
      </c>
      <c r="Z174" s="32"/>
      <c r="AA174" s="32"/>
      <c r="AB174" s="42"/>
      <c r="AC174" s="42"/>
      <c r="AD174" s="32"/>
      <c r="AE174" s="32"/>
      <c r="AF174" s="32"/>
      <c r="AG174" s="42"/>
      <c r="AH174" s="32"/>
      <c r="AI174" s="32"/>
      <c r="AJ174" s="32"/>
      <c r="AK174" s="32"/>
      <c r="AL174" s="32"/>
      <c r="AM174" s="32"/>
      <c r="AN174" s="32"/>
      <c r="AO174" s="32"/>
      <c r="AP174" s="88"/>
      <c r="AQ174" s="88"/>
      <c r="AR174" s="88"/>
      <c r="AS174" s="88"/>
      <c r="AT174" s="88"/>
      <c r="AU174" s="88"/>
      <c r="AV174" s="88"/>
      <c r="AW174" s="36"/>
      <c r="AX174" s="35">
        <f t="shared" si="23"/>
        <v>0</v>
      </c>
      <c r="AY174" s="39">
        <f t="shared" si="24"/>
        <v>0</v>
      </c>
      <c r="AZ174" s="34">
        <f t="shared" si="20"/>
        <v>0</v>
      </c>
      <c r="BA174" s="34">
        <f t="shared" si="20"/>
        <v>8</v>
      </c>
      <c r="BB174" s="34">
        <f t="shared" si="20"/>
        <v>25</v>
      </c>
      <c r="BC174" s="34">
        <f t="shared" si="20"/>
        <v>0</v>
      </c>
      <c r="BD174" s="40">
        <f t="shared" si="21"/>
        <v>33</v>
      </c>
      <c r="BE174" s="75"/>
      <c r="BF174" s="1" t="s">
        <v>109</v>
      </c>
    </row>
    <row r="175" spans="1:58" s="84" customFormat="1" ht="12" customHeight="1">
      <c r="A175" s="2" t="s">
        <v>495</v>
      </c>
      <c r="B175" s="73">
        <v>142</v>
      </c>
      <c r="C175" s="81" t="s">
        <v>247</v>
      </c>
      <c r="D175" s="34">
        <f>'[2]21'!D175+'[2]21'!I175-'[2]21'!M175+'[2]21'!Q175-'[2]21'!U175</f>
        <v>0</v>
      </c>
      <c r="E175" s="34">
        <f>'[2]21'!E175+'[2]21'!J175-'[2]21'!N175+'[2]21'!R175-'[2]21'!V175</f>
        <v>11</v>
      </c>
      <c r="F175" s="34">
        <f>'[2]21'!F175+'[2]21'!K175-'[2]21'!O175+'[2]21'!S175-'[2]21'!W175</f>
        <v>23</v>
      </c>
      <c r="G175" s="34">
        <f>'[2]21'!G175+'[2]21'!L175-'[2]21'!P175+'[2]21'!T175-'[2]21'!X175</f>
        <v>0</v>
      </c>
      <c r="H175" s="35">
        <f t="shared" si="14"/>
        <v>34</v>
      </c>
      <c r="I175" s="46"/>
      <c r="J175" s="36"/>
      <c r="K175" s="36"/>
      <c r="L175" s="36"/>
      <c r="M175" s="36"/>
      <c r="N175" s="36"/>
      <c r="O175" s="36"/>
      <c r="P175" s="36"/>
      <c r="Q175" s="83"/>
      <c r="R175" s="45"/>
      <c r="S175" s="45"/>
      <c r="T175" s="45"/>
      <c r="U175" s="45"/>
      <c r="V175" s="45"/>
      <c r="W175" s="45"/>
      <c r="X175" s="45"/>
      <c r="Y175" s="38">
        <f t="shared" si="22"/>
        <v>34</v>
      </c>
      <c r="Z175" s="32"/>
      <c r="AA175" s="32"/>
      <c r="AB175" s="42"/>
      <c r="AC175" s="42"/>
      <c r="AD175" s="32"/>
      <c r="AE175" s="32"/>
      <c r="AF175" s="32"/>
      <c r="AG175" s="42"/>
      <c r="AH175" s="32"/>
      <c r="AI175" s="32"/>
      <c r="AJ175" s="32"/>
      <c r="AK175" s="32"/>
      <c r="AL175" s="32"/>
      <c r="AM175" s="32"/>
      <c r="AN175" s="32"/>
      <c r="AO175" s="32"/>
      <c r="AP175" s="88"/>
      <c r="AQ175" s="88"/>
      <c r="AR175" s="88"/>
      <c r="AS175" s="88"/>
      <c r="AT175" s="88"/>
      <c r="AU175" s="88"/>
      <c r="AV175" s="88"/>
      <c r="AW175" s="36"/>
      <c r="AX175" s="35">
        <f t="shared" si="23"/>
        <v>0</v>
      </c>
      <c r="AY175" s="39">
        <f t="shared" si="24"/>
        <v>0</v>
      </c>
      <c r="AZ175" s="34">
        <f t="shared" si="20"/>
        <v>0</v>
      </c>
      <c r="BA175" s="34">
        <f t="shared" si="20"/>
        <v>11</v>
      </c>
      <c r="BB175" s="34">
        <f t="shared" si="20"/>
        <v>23</v>
      </c>
      <c r="BC175" s="34">
        <f t="shared" si="20"/>
        <v>0</v>
      </c>
      <c r="BD175" s="40">
        <f t="shared" si="21"/>
        <v>34</v>
      </c>
      <c r="BE175" s="75"/>
      <c r="BF175" s="1" t="s">
        <v>111</v>
      </c>
    </row>
    <row r="176" spans="1:58" s="84" customFormat="1" ht="12" customHeight="1">
      <c r="A176" s="2" t="s">
        <v>495</v>
      </c>
      <c r="B176" s="73">
        <v>143</v>
      </c>
      <c r="C176" s="81" t="s">
        <v>248</v>
      </c>
      <c r="D176" s="34">
        <f>'[2]21'!D176+'[2]21'!I176-'[2]21'!M176+'[2]21'!Q176-'[2]21'!U176</f>
        <v>0</v>
      </c>
      <c r="E176" s="34">
        <f>'[2]21'!E176+'[2]21'!J176-'[2]21'!N176+'[2]21'!R176-'[2]21'!V176</f>
        <v>2</v>
      </c>
      <c r="F176" s="34">
        <f>'[2]21'!F176+'[2]21'!K176-'[2]21'!O176+'[2]21'!S176-'[2]21'!W176</f>
        <v>32</v>
      </c>
      <c r="G176" s="34">
        <f>'[2]21'!G176+'[2]21'!L176-'[2]21'!P176+'[2]21'!T176-'[2]21'!X176</f>
        <v>0</v>
      </c>
      <c r="H176" s="35">
        <f t="shared" si="14"/>
        <v>34</v>
      </c>
      <c r="I176" s="46"/>
      <c r="J176" s="36"/>
      <c r="K176" s="36"/>
      <c r="L176" s="36"/>
      <c r="M176" s="36"/>
      <c r="N176" s="36"/>
      <c r="O176" s="36"/>
      <c r="P176" s="36"/>
      <c r="Q176" s="45"/>
      <c r="R176" s="45"/>
      <c r="S176" s="45"/>
      <c r="T176" s="45"/>
      <c r="U176" s="45"/>
      <c r="V176" s="45"/>
      <c r="W176" s="45"/>
      <c r="X176" s="45"/>
      <c r="Y176" s="38">
        <f t="shared" si="22"/>
        <v>34</v>
      </c>
      <c r="Z176" s="32"/>
      <c r="AA176" s="32"/>
      <c r="AB176" s="42">
        <v>1</v>
      </c>
      <c r="AC176" s="42"/>
      <c r="AD176" s="32"/>
      <c r="AE176" s="32"/>
      <c r="AF176" s="32"/>
      <c r="AG176" s="42"/>
      <c r="AH176" s="32"/>
      <c r="AI176" s="32"/>
      <c r="AJ176" s="32"/>
      <c r="AK176" s="32"/>
      <c r="AL176" s="32"/>
      <c r="AM176" s="32"/>
      <c r="AN176" s="32"/>
      <c r="AO176" s="32"/>
      <c r="AP176" s="88"/>
      <c r="AQ176" s="88"/>
      <c r="AR176" s="88"/>
      <c r="AS176" s="88"/>
      <c r="AT176" s="88"/>
      <c r="AU176" s="88"/>
      <c r="AV176" s="88"/>
      <c r="AW176" s="36"/>
      <c r="AX176" s="35">
        <f t="shared" si="23"/>
        <v>0</v>
      </c>
      <c r="AY176" s="39">
        <f t="shared" si="24"/>
        <v>1</v>
      </c>
      <c r="AZ176" s="34">
        <f t="shared" si="20"/>
        <v>0</v>
      </c>
      <c r="BA176" s="34">
        <f t="shared" si="20"/>
        <v>2</v>
      </c>
      <c r="BB176" s="34">
        <f t="shared" si="20"/>
        <v>31</v>
      </c>
      <c r="BC176" s="34">
        <f t="shared" si="20"/>
        <v>0</v>
      </c>
      <c r="BD176" s="40">
        <f t="shared" si="21"/>
        <v>33</v>
      </c>
      <c r="BE176" s="75" t="s">
        <v>651</v>
      </c>
      <c r="BF176" s="1" t="s">
        <v>114</v>
      </c>
    </row>
    <row r="177" spans="1:58" s="84" customFormat="1" ht="12" customHeight="1">
      <c r="A177" s="2" t="s">
        <v>495</v>
      </c>
      <c r="B177" s="73">
        <v>144</v>
      </c>
      <c r="C177" s="81" t="s">
        <v>249</v>
      </c>
      <c r="D177" s="34">
        <f>'[2]21'!D177+'[2]21'!I177-'[2]21'!M177+'[2]21'!Q177-'[2]21'!U177</f>
        <v>0</v>
      </c>
      <c r="E177" s="34">
        <f>'[2]21'!E177+'[2]21'!J177-'[2]21'!N177+'[2]21'!R177-'[2]21'!V177</f>
        <v>6</v>
      </c>
      <c r="F177" s="34">
        <f>'[2]21'!F177+'[2]21'!K177-'[2]21'!O177+'[2]21'!S177-'[2]21'!W177</f>
        <v>24</v>
      </c>
      <c r="G177" s="34">
        <f>'[2]21'!G177+'[2]21'!L177-'[2]21'!P177+'[2]21'!T177-'[2]21'!X177</f>
        <v>0</v>
      </c>
      <c r="H177" s="35">
        <f t="shared" si="14"/>
        <v>30</v>
      </c>
      <c r="I177" s="46"/>
      <c r="J177" s="36"/>
      <c r="K177" s="36"/>
      <c r="L177" s="36">
        <v>3</v>
      </c>
      <c r="M177" s="36"/>
      <c r="N177" s="36"/>
      <c r="O177" s="36"/>
      <c r="P177" s="36"/>
      <c r="Q177" s="83"/>
      <c r="R177" s="45"/>
      <c r="S177" s="45"/>
      <c r="T177" s="45"/>
      <c r="U177" s="45"/>
      <c r="V177" s="45"/>
      <c r="W177" s="45"/>
      <c r="X177" s="45"/>
      <c r="Y177" s="38">
        <f t="shared" si="22"/>
        <v>33</v>
      </c>
      <c r="Z177" s="32"/>
      <c r="AA177" s="32"/>
      <c r="AB177" s="42"/>
      <c r="AC177" s="42">
        <v>1</v>
      </c>
      <c r="AD177" s="32"/>
      <c r="AE177" s="32"/>
      <c r="AF177" s="32"/>
      <c r="AG177" s="42"/>
      <c r="AH177" s="32"/>
      <c r="AI177" s="32"/>
      <c r="AJ177" s="32"/>
      <c r="AK177" s="32"/>
      <c r="AL177" s="32"/>
      <c r="AM177" s="32"/>
      <c r="AN177" s="32"/>
      <c r="AO177" s="32"/>
      <c r="AP177" s="88"/>
      <c r="AQ177" s="88"/>
      <c r="AR177" s="88"/>
      <c r="AS177" s="88"/>
      <c r="AT177" s="88"/>
      <c r="AU177" s="88"/>
      <c r="AV177" s="88"/>
      <c r="AW177" s="36"/>
      <c r="AX177" s="35">
        <f t="shared" si="23"/>
        <v>0</v>
      </c>
      <c r="AY177" s="39">
        <f t="shared" si="24"/>
        <v>1</v>
      </c>
      <c r="AZ177" s="34">
        <f t="shared" si="20"/>
        <v>0</v>
      </c>
      <c r="BA177" s="34">
        <f t="shared" si="20"/>
        <v>6</v>
      </c>
      <c r="BB177" s="34">
        <f t="shared" si="20"/>
        <v>24</v>
      </c>
      <c r="BC177" s="34">
        <f t="shared" si="20"/>
        <v>2</v>
      </c>
      <c r="BD177" s="40">
        <f t="shared" si="21"/>
        <v>32</v>
      </c>
      <c r="BE177" s="75" t="s">
        <v>652</v>
      </c>
      <c r="BF177" s="76"/>
    </row>
    <row r="178" spans="1:58" s="84" customFormat="1" ht="12" customHeight="1">
      <c r="A178" s="2" t="s">
        <v>495</v>
      </c>
      <c r="B178" s="73">
        <v>145</v>
      </c>
      <c r="C178" s="81" t="s">
        <v>250</v>
      </c>
      <c r="D178" s="34">
        <f>'[2]21'!D178+'[2]21'!I178-'[2]21'!M178+'[2]21'!Q178-'[2]21'!U178</f>
        <v>0</v>
      </c>
      <c r="E178" s="34">
        <f>'[2]21'!E178+'[2]21'!J178-'[2]21'!N178+'[2]21'!R178-'[2]21'!V178</f>
        <v>14</v>
      </c>
      <c r="F178" s="34">
        <f>'[2]21'!F178+'[2]21'!K178-'[2]21'!O178+'[2]21'!S178-'[2]21'!W178</f>
        <v>20</v>
      </c>
      <c r="G178" s="34">
        <f>'[2]21'!G178+'[2]21'!L178-'[2]21'!P178+'[2]21'!T178-'[2]21'!X178</f>
        <v>0</v>
      </c>
      <c r="H178" s="35">
        <f t="shared" si="14"/>
        <v>34</v>
      </c>
      <c r="I178" s="46"/>
      <c r="J178" s="36"/>
      <c r="K178" s="36"/>
      <c r="L178" s="36"/>
      <c r="M178" s="36"/>
      <c r="N178" s="36"/>
      <c r="O178" s="36"/>
      <c r="P178" s="36"/>
      <c r="Q178" s="83"/>
      <c r="R178" s="45"/>
      <c r="S178" s="45"/>
      <c r="T178" s="45"/>
      <c r="U178" s="45"/>
      <c r="V178" s="45"/>
      <c r="W178" s="45"/>
      <c r="X178" s="45"/>
      <c r="Y178" s="38">
        <f t="shared" si="22"/>
        <v>34</v>
      </c>
      <c r="Z178" s="32"/>
      <c r="AA178" s="32"/>
      <c r="AB178" s="42"/>
      <c r="AC178" s="42"/>
      <c r="AD178" s="32"/>
      <c r="AE178" s="32"/>
      <c r="AF178" s="32"/>
      <c r="AG178" s="42"/>
      <c r="AH178" s="32"/>
      <c r="AI178" s="32"/>
      <c r="AJ178" s="32"/>
      <c r="AK178" s="32"/>
      <c r="AL178" s="32"/>
      <c r="AM178" s="32"/>
      <c r="AN178" s="32"/>
      <c r="AO178" s="32"/>
      <c r="AP178" s="88"/>
      <c r="AQ178" s="88"/>
      <c r="AR178" s="88"/>
      <c r="AS178" s="88"/>
      <c r="AT178" s="88"/>
      <c r="AU178" s="88"/>
      <c r="AV178" s="88"/>
      <c r="AW178" s="36"/>
      <c r="AX178" s="35">
        <f t="shared" si="23"/>
        <v>0</v>
      </c>
      <c r="AY178" s="39">
        <f t="shared" si="24"/>
        <v>0</v>
      </c>
      <c r="AZ178" s="34">
        <f t="shared" si="20"/>
        <v>0</v>
      </c>
      <c r="BA178" s="34">
        <f t="shared" si="20"/>
        <v>14</v>
      </c>
      <c r="BB178" s="34">
        <f t="shared" si="20"/>
        <v>20</v>
      </c>
      <c r="BC178" s="34">
        <f t="shared" si="20"/>
        <v>0</v>
      </c>
      <c r="BD178" s="40">
        <f t="shared" si="21"/>
        <v>34</v>
      </c>
      <c r="BE178" s="75"/>
      <c r="BF178" s="76"/>
    </row>
    <row r="179" spans="1:58" s="84" customFormat="1" ht="12" customHeight="1">
      <c r="A179" s="2" t="s">
        <v>495</v>
      </c>
      <c r="B179" s="73">
        <v>146</v>
      </c>
      <c r="C179" s="81" t="s">
        <v>251</v>
      </c>
      <c r="D179" s="34">
        <f>'[2]21'!D179+'[2]21'!I179-'[2]21'!M179+'[2]21'!Q179-'[2]21'!U179</f>
        <v>0</v>
      </c>
      <c r="E179" s="34">
        <f>'[2]21'!E179+'[2]21'!J179-'[2]21'!N179+'[2]21'!R179-'[2]21'!V179</f>
        <v>7</v>
      </c>
      <c r="F179" s="34">
        <f>'[2]21'!F179+'[2]21'!K179-'[2]21'!O179+'[2]21'!S179-'[2]21'!W179</f>
        <v>26</v>
      </c>
      <c r="G179" s="34">
        <f>'[2]21'!G179+'[2]21'!L179-'[2]21'!P179+'[2]21'!T179-'[2]21'!X179</f>
        <v>0</v>
      </c>
      <c r="H179" s="35">
        <f t="shared" si="14"/>
        <v>33</v>
      </c>
      <c r="I179" s="46"/>
      <c r="J179" s="36"/>
      <c r="K179" s="36"/>
      <c r="L179" s="36"/>
      <c r="M179" s="36"/>
      <c r="N179" s="36"/>
      <c r="O179" s="36"/>
      <c r="P179" s="36"/>
      <c r="Q179" s="83"/>
      <c r="R179" s="45"/>
      <c r="S179" s="45"/>
      <c r="T179" s="45"/>
      <c r="U179" s="45"/>
      <c r="V179" s="45"/>
      <c r="W179" s="45"/>
      <c r="X179" s="45"/>
      <c r="Y179" s="38">
        <f t="shared" si="22"/>
        <v>33</v>
      </c>
      <c r="Z179" s="32"/>
      <c r="AA179" s="32"/>
      <c r="AB179" s="42"/>
      <c r="AC179" s="42"/>
      <c r="AD179" s="32"/>
      <c r="AE179" s="32"/>
      <c r="AF179" s="32"/>
      <c r="AG179" s="42"/>
      <c r="AH179" s="32"/>
      <c r="AI179" s="32"/>
      <c r="AJ179" s="32"/>
      <c r="AK179" s="32"/>
      <c r="AL179" s="32"/>
      <c r="AM179" s="32"/>
      <c r="AN179" s="32"/>
      <c r="AO179" s="32"/>
      <c r="AP179" s="88"/>
      <c r="AQ179" s="88"/>
      <c r="AR179" s="88"/>
      <c r="AS179" s="88"/>
      <c r="AT179" s="88"/>
      <c r="AU179" s="88"/>
      <c r="AV179" s="88"/>
      <c r="AW179" s="36"/>
      <c r="AX179" s="35">
        <f t="shared" si="23"/>
        <v>0</v>
      </c>
      <c r="AY179" s="39">
        <f t="shared" si="24"/>
        <v>0</v>
      </c>
      <c r="AZ179" s="34">
        <f t="shared" si="20"/>
        <v>0</v>
      </c>
      <c r="BA179" s="34">
        <f t="shared" si="20"/>
        <v>7</v>
      </c>
      <c r="BB179" s="34">
        <f t="shared" si="20"/>
        <v>26</v>
      </c>
      <c r="BC179" s="34">
        <f t="shared" ref="AZ179:BC243" si="25">G179+L179-P179+T179-X179-AC179-AG179-AK179-AO179-AS179-AW179</f>
        <v>0</v>
      </c>
      <c r="BD179" s="40">
        <f t="shared" si="21"/>
        <v>33</v>
      </c>
      <c r="BE179" s="75"/>
      <c r="BF179" s="76"/>
    </row>
    <row r="180" spans="1:58" s="84" customFormat="1" ht="12" customHeight="1">
      <c r="A180" s="2" t="s">
        <v>495</v>
      </c>
      <c r="B180" s="73">
        <v>147</v>
      </c>
      <c r="C180" s="81" t="s">
        <v>252</v>
      </c>
      <c r="D180" s="34">
        <f>'[2]21'!D180+'[2]21'!I180-'[2]21'!M180+'[2]21'!Q180-'[2]21'!U180</f>
        <v>0</v>
      </c>
      <c r="E180" s="34">
        <f>'[2]21'!E180+'[2]21'!J180-'[2]21'!N180+'[2]21'!R180-'[2]21'!V180</f>
        <v>2</v>
      </c>
      <c r="F180" s="34">
        <f>'[2]21'!F180+'[2]21'!K180-'[2]21'!O180+'[2]21'!S180-'[2]21'!W180</f>
        <v>31</v>
      </c>
      <c r="G180" s="34">
        <f>'[2]21'!G180+'[2]21'!L180-'[2]21'!P180+'[2]21'!T180-'[2]21'!X180</f>
        <v>0</v>
      </c>
      <c r="H180" s="35">
        <f t="shared" si="14"/>
        <v>33</v>
      </c>
      <c r="I180" s="46"/>
      <c r="J180" s="36"/>
      <c r="K180" s="36"/>
      <c r="L180" s="36"/>
      <c r="M180" s="36"/>
      <c r="N180" s="36"/>
      <c r="O180" s="36"/>
      <c r="P180" s="36"/>
      <c r="Q180" s="83"/>
      <c r="R180" s="45"/>
      <c r="S180" s="45"/>
      <c r="T180" s="45"/>
      <c r="U180" s="45"/>
      <c r="V180" s="45"/>
      <c r="W180" s="45"/>
      <c r="X180" s="45"/>
      <c r="Y180" s="38">
        <f t="shared" si="22"/>
        <v>33</v>
      </c>
      <c r="Z180" s="32"/>
      <c r="AA180" s="32"/>
      <c r="AB180" s="42"/>
      <c r="AC180" s="42"/>
      <c r="AD180" s="32"/>
      <c r="AE180" s="32"/>
      <c r="AF180" s="32"/>
      <c r="AG180" s="42"/>
      <c r="AH180" s="32"/>
      <c r="AI180" s="32"/>
      <c r="AJ180" s="32"/>
      <c r="AK180" s="32"/>
      <c r="AL180" s="32"/>
      <c r="AM180" s="32"/>
      <c r="AN180" s="32"/>
      <c r="AO180" s="32"/>
      <c r="AP180" s="88"/>
      <c r="AQ180" s="88"/>
      <c r="AR180" s="88"/>
      <c r="AS180" s="88"/>
      <c r="AT180" s="88"/>
      <c r="AU180" s="88"/>
      <c r="AV180" s="88"/>
      <c r="AW180" s="36"/>
      <c r="AX180" s="35">
        <f t="shared" si="23"/>
        <v>0</v>
      </c>
      <c r="AY180" s="39">
        <f t="shared" si="24"/>
        <v>0</v>
      </c>
      <c r="AZ180" s="34">
        <f t="shared" si="25"/>
        <v>0</v>
      </c>
      <c r="BA180" s="34">
        <f t="shared" si="25"/>
        <v>2</v>
      </c>
      <c r="BB180" s="34">
        <f t="shared" si="25"/>
        <v>31</v>
      </c>
      <c r="BC180" s="34">
        <f t="shared" si="25"/>
        <v>0</v>
      </c>
      <c r="BD180" s="40">
        <f t="shared" si="21"/>
        <v>33</v>
      </c>
      <c r="BE180" s="75"/>
      <c r="BF180" s="76"/>
    </row>
    <row r="181" spans="1:58" s="84" customFormat="1" ht="12" customHeight="1">
      <c r="A181" s="2" t="s">
        <v>495</v>
      </c>
      <c r="B181" s="73">
        <v>148</v>
      </c>
      <c r="C181" s="81" t="s">
        <v>253</v>
      </c>
      <c r="D181" s="34">
        <f>'[2]21'!D181+'[2]21'!I181-'[2]21'!M181+'[2]21'!Q181-'[2]21'!U181</f>
        <v>0</v>
      </c>
      <c r="E181" s="34">
        <f>'[2]21'!E181+'[2]21'!J181-'[2]21'!N181+'[2]21'!R181-'[2]21'!V181</f>
        <v>9</v>
      </c>
      <c r="F181" s="34">
        <f>'[2]21'!F181+'[2]21'!K181-'[2]21'!O181+'[2]21'!S181-'[2]21'!W181</f>
        <v>22</v>
      </c>
      <c r="G181" s="34">
        <f>'[2]21'!G181+'[2]21'!L181-'[2]21'!P181+'[2]21'!T181-'[2]21'!X181</f>
        <v>0</v>
      </c>
      <c r="H181" s="35">
        <f t="shared" si="14"/>
        <v>31</v>
      </c>
      <c r="I181" s="46"/>
      <c r="J181" s="36"/>
      <c r="K181" s="36"/>
      <c r="L181" s="36"/>
      <c r="M181" s="36"/>
      <c r="N181" s="36"/>
      <c r="O181" s="36"/>
      <c r="P181" s="36"/>
      <c r="Q181" s="202"/>
      <c r="R181" s="20"/>
      <c r="S181" s="45"/>
      <c r="T181" s="87"/>
      <c r="U181" s="20"/>
      <c r="V181" s="20"/>
      <c r="W181" s="45"/>
      <c r="X181" s="45"/>
      <c r="Y181" s="38">
        <f t="shared" si="22"/>
        <v>31</v>
      </c>
      <c r="Z181" s="32"/>
      <c r="AA181" s="32"/>
      <c r="AB181" s="42">
        <v>1</v>
      </c>
      <c r="AC181" s="42"/>
      <c r="AD181" s="32"/>
      <c r="AE181" s="32"/>
      <c r="AF181" s="32"/>
      <c r="AG181" s="42"/>
      <c r="AH181" s="32"/>
      <c r="AI181" s="32"/>
      <c r="AJ181" s="32"/>
      <c r="AK181" s="32"/>
      <c r="AL181" s="32"/>
      <c r="AM181" s="32"/>
      <c r="AN181" s="32"/>
      <c r="AO181" s="32"/>
      <c r="AP181" s="88"/>
      <c r="AQ181" s="88"/>
      <c r="AR181" s="88"/>
      <c r="AS181" s="88"/>
      <c r="AT181" s="88"/>
      <c r="AU181" s="88"/>
      <c r="AV181" s="88"/>
      <c r="AW181" s="36"/>
      <c r="AX181" s="35">
        <f t="shared" si="23"/>
        <v>0</v>
      </c>
      <c r="AY181" s="39">
        <f t="shared" si="24"/>
        <v>1</v>
      </c>
      <c r="AZ181" s="34">
        <f t="shared" si="25"/>
        <v>0</v>
      </c>
      <c r="BA181" s="34">
        <f t="shared" si="25"/>
        <v>9</v>
      </c>
      <c r="BB181" s="34">
        <f t="shared" si="25"/>
        <v>21</v>
      </c>
      <c r="BC181" s="34">
        <f t="shared" si="25"/>
        <v>0</v>
      </c>
      <c r="BD181" s="40">
        <f t="shared" si="21"/>
        <v>30</v>
      </c>
      <c r="BE181" s="75" t="s">
        <v>653</v>
      </c>
      <c r="BF181" s="76"/>
    </row>
    <row r="182" spans="1:58" s="84" customFormat="1" ht="12" customHeight="1">
      <c r="A182" s="2" t="s">
        <v>495</v>
      </c>
      <c r="B182" s="73">
        <v>149</v>
      </c>
      <c r="C182" s="81" t="s">
        <v>254</v>
      </c>
      <c r="D182" s="34">
        <f>'[2]21'!D182+'[2]21'!I182-'[2]21'!M182+'[2]21'!Q182-'[2]21'!U182</f>
        <v>0</v>
      </c>
      <c r="E182" s="34">
        <f>'[2]21'!E182+'[2]21'!J182-'[2]21'!N182+'[2]21'!R182-'[2]21'!V182</f>
        <v>7</v>
      </c>
      <c r="F182" s="34">
        <f>'[2]21'!F182+'[2]21'!K182-'[2]21'!O182+'[2]21'!S182-'[2]21'!W182</f>
        <v>26</v>
      </c>
      <c r="G182" s="34">
        <f>'[2]21'!G182+'[2]21'!L182-'[2]21'!P182+'[2]21'!T182-'[2]21'!X182</f>
        <v>0</v>
      </c>
      <c r="H182" s="35">
        <f t="shared" si="14"/>
        <v>33</v>
      </c>
      <c r="I182" s="46"/>
      <c r="J182" s="36"/>
      <c r="K182" s="36"/>
      <c r="L182" s="36"/>
      <c r="M182" s="36"/>
      <c r="N182" s="36"/>
      <c r="O182" s="36"/>
      <c r="P182" s="36"/>
      <c r="Q182" s="202"/>
      <c r="R182" s="20"/>
      <c r="S182" s="45"/>
      <c r="T182" s="45"/>
      <c r="U182" s="20"/>
      <c r="V182" s="20"/>
      <c r="W182" s="45"/>
      <c r="X182" s="45"/>
      <c r="Y182" s="38">
        <f t="shared" si="22"/>
        <v>33</v>
      </c>
      <c r="Z182" s="32"/>
      <c r="AA182" s="32"/>
      <c r="AB182" s="42"/>
      <c r="AC182" s="42"/>
      <c r="AD182" s="32"/>
      <c r="AE182" s="32"/>
      <c r="AF182" s="32"/>
      <c r="AG182" s="42"/>
      <c r="AH182" s="32"/>
      <c r="AI182" s="32"/>
      <c r="AJ182" s="32"/>
      <c r="AK182" s="32"/>
      <c r="AL182" s="32"/>
      <c r="AM182" s="32"/>
      <c r="AN182" s="32"/>
      <c r="AO182" s="32"/>
      <c r="AP182" s="88"/>
      <c r="AQ182" s="88"/>
      <c r="AR182" s="88"/>
      <c r="AS182" s="88"/>
      <c r="AT182" s="88"/>
      <c r="AU182" s="88"/>
      <c r="AV182" s="88"/>
      <c r="AW182" s="36"/>
      <c r="AX182" s="35">
        <f t="shared" si="23"/>
        <v>0</v>
      </c>
      <c r="AY182" s="39">
        <f t="shared" si="24"/>
        <v>0</v>
      </c>
      <c r="AZ182" s="34">
        <f t="shared" si="25"/>
        <v>0</v>
      </c>
      <c r="BA182" s="34">
        <f t="shared" si="25"/>
        <v>7</v>
      </c>
      <c r="BB182" s="34">
        <f t="shared" si="25"/>
        <v>26</v>
      </c>
      <c r="BC182" s="34">
        <f t="shared" si="25"/>
        <v>0</v>
      </c>
      <c r="BD182" s="40">
        <f t="shared" si="21"/>
        <v>33</v>
      </c>
      <c r="BE182" s="75"/>
      <c r="BF182" s="76"/>
    </row>
    <row r="183" spans="1:58" s="84" customFormat="1" ht="12" customHeight="1">
      <c r="A183" s="2" t="s">
        <v>495</v>
      </c>
      <c r="B183" s="73">
        <v>150</v>
      </c>
      <c r="C183" s="81" t="s">
        <v>255</v>
      </c>
      <c r="D183" s="34">
        <f>'[2]21'!D183+'[2]21'!I183-'[2]21'!M183+'[2]21'!Q183-'[2]21'!U183</f>
        <v>0</v>
      </c>
      <c r="E183" s="34">
        <f>'[2]21'!E183+'[2]21'!J183-'[2]21'!N183+'[2]21'!R183-'[2]21'!V183</f>
        <v>3</v>
      </c>
      <c r="F183" s="34">
        <f>'[2]21'!F183+'[2]21'!K183-'[2]21'!O183+'[2]21'!S183-'[2]21'!W183</f>
        <v>30</v>
      </c>
      <c r="G183" s="34">
        <f>'[2]21'!G183+'[2]21'!L183-'[2]21'!P183+'[2]21'!T183-'[2]21'!X183</f>
        <v>0</v>
      </c>
      <c r="H183" s="35">
        <f t="shared" si="14"/>
        <v>33</v>
      </c>
      <c r="I183" s="46"/>
      <c r="J183" s="36"/>
      <c r="K183" s="36"/>
      <c r="L183" s="36">
        <v>1</v>
      </c>
      <c r="M183" s="36"/>
      <c r="N183" s="36"/>
      <c r="O183" s="36"/>
      <c r="P183" s="36"/>
      <c r="Q183" s="202"/>
      <c r="R183" s="20"/>
      <c r="S183" s="45"/>
      <c r="T183" s="45"/>
      <c r="U183" s="20"/>
      <c r="V183" s="20"/>
      <c r="W183" s="45"/>
      <c r="X183" s="45"/>
      <c r="Y183" s="38">
        <f t="shared" si="22"/>
        <v>34</v>
      </c>
      <c r="Z183" s="32"/>
      <c r="AA183" s="32"/>
      <c r="AB183" s="42"/>
      <c r="AC183" s="42"/>
      <c r="AD183" s="32"/>
      <c r="AE183" s="32"/>
      <c r="AF183" s="32"/>
      <c r="AG183" s="42"/>
      <c r="AH183" s="32"/>
      <c r="AI183" s="32"/>
      <c r="AJ183" s="32"/>
      <c r="AK183" s="32"/>
      <c r="AL183" s="32"/>
      <c r="AM183" s="32"/>
      <c r="AN183" s="32"/>
      <c r="AO183" s="32"/>
      <c r="AP183" s="88"/>
      <c r="AQ183" s="88"/>
      <c r="AR183" s="88"/>
      <c r="AS183" s="88"/>
      <c r="AT183" s="88"/>
      <c r="AU183" s="88"/>
      <c r="AV183" s="88"/>
      <c r="AW183" s="36"/>
      <c r="AX183" s="35">
        <f t="shared" si="23"/>
        <v>0</v>
      </c>
      <c r="AY183" s="39">
        <f t="shared" si="24"/>
        <v>0</v>
      </c>
      <c r="AZ183" s="34">
        <f t="shared" si="25"/>
        <v>0</v>
      </c>
      <c r="BA183" s="34">
        <f t="shared" si="25"/>
        <v>3</v>
      </c>
      <c r="BB183" s="34">
        <f t="shared" si="25"/>
        <v>30</v>
      </c>
      <c r="BC183" s="34">
        <f t="shared" si="25"/>
        <v>1</v>
      </c>
      <c r="BD183" s="40">
        <f t="shared" si="21"/>
        <v>34</v>
      </c>
      <c r="BE183" s="75"/>
      <c r="BF183" s="76"/>
    </row>
    <row r="184" spans="1:58" s="84" customFormat="1" ht="12" customHeight="1">
      <c r="A184" s="2" t="s">
        <v>495</v>
      </c>
      <c r="B184" s="73">
        <v>151</v>
      </c>
      <c r="C184" s="81" t="s">
        <v>256</v>
      </c>
      <c r="D184" s="34">
        <f>'[2]21'!D184+'[2]21'!I184-'[2]21'!M184+'[2]21'!Q184-'[2]21'!U184</f>
        <v>0</v>
      </c>
      <c r="E184" s="34">
        <f>'[2]21'!E184+'[2]21'!J184-'[2]21'!N184+'[2]21'!R184-'[2]21'!V184</f>
        <v>7</v>
      </c>
      <c r="F184" s="34">
        <f>'[2]21'!F184+'[2]21'!K184-'[2]21'!O184+'[2]21'!S184-'[2]21'!W184</f>
        <v>26</v>
      </c>
      <c r="G184" s="34">
        <f>'[2]21'!G184+'[2]21'!L184-'[2]21'!P184+'[2]21'!T184-'[2]21'!X184</f>
        <v>0</v>
      </c>
      <c r="H184" s="35">
        <f t="shared" si="14"/>
        <v>33</v>
      </c>
      <c r="I184" s="46"/>
      <c r="J184" s="36"/>
      <c r="K184" s="36"/>
      <c r="L184" s="36"/>
      <c r="M184" s="36"/>
      <c r="N184" s="36"/>
      <c r="O184" s="36"/>
      <c r="P184" s="36"/>
      <c r="Q184" s="202"/>
      <c r="R184" s="20"/>
      <c r="S184" s="45"/>
      <c r="T184" s="45"/>
      <c r="U184" s="20"/>
      <c r="V184" s="20"/>
      <c r="W184" s="45"/>
      <c r="X184" s="45"/>
      <c r="Y184" s="38">
        <f t="shared" si="22"/>
        <v>33</v>
      </c>
      <c r="Z184" s="32"/>
      <c r="AA184" s="32"/>
      <c r="AB184" s="42"/>
      <c r="AC184" s="42"/>
      <c r="AD184" s="32"/>
      <c r="AE184" s="32"/>
      <c r="AF184" s="32"/>
      <c r="AG184" s="42"/>
      <c r="AH184" s="32"/>
      <c r="AI184" s="32"/>
      <c r="AJ184" s="32"/>
      <c r="AK184" s="32"/>
      <c r="AL184" s="32"/>
      <c r="AM184" s="32"/>
      <c r="AN184" s="32"/>
      <c r="AO184" s="32"/>
      <c r="AP184" s="88"/>
      <c r="AQ184" s="88"/>
      <c r="AR184" s="88"/>
      <c r="AS184" s="88"/>
      <c r="AT184" s="88"/>
      <c r="AU184" s="88"/>
      <c r="AV184" s="88"/>
      <c r="AW184" s="36"/>
      <c r="AX184" s="35">
        <f t="shared" si="23"/>
        <v>0</v>
      </c>
      <c r="AY184" s="39">
        <f t="shared" si="24"/>
        <v>0</v>
      </c>
      <c r="AZ184" s="34">
        <f t="shared" si="25"/>
        <v>0</v>
      </c>
      <c r="BA184" s="34">
        <f t="shared" si="25"/>
        <v>7</v>
      </c>
      <c r="BB184" s="34">
        <f t="shared" si="25"/>
        <v>26</v>
      </c>
      <c r="BC184" s="34">
        <f t="shared" si="25"/>
        <v>0</v>
      </c>
      <c r="BD184" s="40">
        <f t="shared" si="21"/>
        <v>33</v>
      </c>
      <c r="BE184" s="75"/>
      <c r="BF184" s="76"/>
    </row>
    <row r="185" spans="1:58" s="84" customFormat="1" ht="12" customHeight="1">
      <c r="A185" s="2" t="s">
        <v>495</v>
      </c>
      <c r="B185" s="73">
        <v>152</v>
      </c>
      <c r="C185" s="81" t="s">
        <v>257</v>
      </c>
      <c r="D185" s="34">
        <f>'[2]21'!D185+'[2]21'!I185-'[2]21'!M185+'[2]21'!Q185-'[2]21'!U185</f>
        <v>0</v>
      </c>
      <c r="E185" s="34">
        <f>'[2]21'!E185+'[2]21'!J185-'[2]21'!N185+'[2]21'!R185-'[2]21'!V185</f>
        <v>13</v>
      </c>
      <c r="F185" s="34">
        <f>'[2]21'!F185+'[2]21'!K185-'[2]21'!O185+'[2]21'!S185-'[2]21'!W185</f>
        <v>21</v>
      </c>
      <c r="G185" s="34">
        <f>'[2]21'!G185+'[2]21'!L185-'[2]21'!P185+'[2]21'!T185-'[2]21'!X185</f>
        <v>0</v>
      </c>
      <c r="H185" s="35">
        <f t="shared" si="14"/>
        <v>34</v>
      </c>
      <c r="I185" s="46"/>
      <c r="J185" s="36"/>
      <c r="K185" s="36"/>
      <c r="L185" s="36"/>
      <c r="M185" s="36"/>
      <c r="N185" s="36"/>
      <c r="O185" s="36"/>
      <c r="P185" s="36"/>
      <c r="Q185" s="202"/>
      <c r="R185" s="20"/>
      <c r="S185" s="87"/>
      <c r="T185" s="45"/>
      <c r="U185" s="20"/>
      <c r="V185" s="20"/>
      <c r="W185" s="45"/>
      <c r="X185" s="45"/>
      <c r="Y185" s="38">
        <f t="shared" si="22"/>
        <v>34</v>
      </c>
      <c r="Z185" s="32"/>
      <c r="AA185" s="32"/>
      <c r="AB185" s="42"/>
      <c r="AC185" s="42"/>
      <c r="AD185" s="32"/>
      <c r="AE185" s="32"/>
      <c r="AF185" s="32"/>
      <c r="AG185" s="42"/>
      <c r="AH185" s="32"/>
      <c r="AI185" s="32"/>
      <c r="AJ185" s="32"/>
      <c r="AK185" s="32"/>
      <c r="AL185" s="32"/>
      <c r="AM185" s="32"/>
      <c r="AN185" s="32"/>
      <c r="AO185" s="32"/>
      <c r="AP185" s="88"/>
      <c r="AQ185" s="88"/>
      <c r="AR185" s="88"/>
      <c r="AS185" s="88"/>
      <c r="AT185" s="88"/>
      <c r="AU185" s="88"/>
      <c r="AV185" s="88"/>
      <c r="AW185" s="36"/>
      <c r="AX185" s="35">
        <f t="shared" si="23"/>
        <v>0</v>
      </c>
      <c r="AY185" s="39">
        <f t="shared" si="24"/>
        <v>0</v>
      </c>
      <c r="AZ185" s="34">
        <f t="shared" si="25"/>
        <v>0</v>
      </c>
      <c r="BA185" s="34">
        <f t="shared" si="25"/>
        <v>13</v>
      </c>
      <c r="BB185" s="34">
        <f t="shared" si="25"/>
        <v>21</v>
      </c>
      <c r="BC185" s="34">
        <f t="shared" si="25"/>
        <v>0</v>
      </c>
      <c r="BD185" s="40">
        <f t="shared" si="21"/>
        <v>34</v>
      </c>
      <c r="BE185" s="75"/>
      <c r="BF185" s="76"/>
    </row>
    <row r="186" spans="1:58" s="84" customFormat="1" ht="12" customHeight="1">
      <c r="A186" s="2" t="s">
        <v>495</v>
      </c>
      <c r="B186" s="73">
        <v>153</v>
      </c>
      <c r="C186" s="81" t="s">
        <v>258</v>
      </c>
      <c r="D186" s="34">
        <f>'[2]21'!D186+'[2]21'!I186-'[2]21'!M186+'[2]21'!Q186-'[2]21'!U186</f>
        <v>0</v>
      </c>
      <c r="E186" s="34">
        <f>'[2]21'!E186+'[2]21'!J186-'[2]21'!N186+'[2]21'!R186-'[2]21'!V186</f>
        <v>9</v>
      </c>
      <c r="F186" s="34">
        <f>'[2]21'!F186+'[2]21'!K186-'[2]21'!O186+'[2]21'!S186-'[2]21'!W186</f>
        <v>25</v>
      </c>
      <c r="G186" s="34">
        <f>'[2]21'!G186+'[2]21'!L186-'[2]21'!P186+'[2]21'!T186-'[2]21'!X186</f>
        <v>0</v>
      </c>
      <c r="H186" s="35">
        <f t="shared" si="14"/>
        <v>34</v>
      </c>
      <c r="I186" s="46"/>
      <c r="J186" s="36"/>
      <c r="K186" s="36"/>
      <c r="L186" s="36"/>
      <c r="M186" s="36"/>
      <c r="N186" s="36"/>
      <c r="O186" s="36"/>
      <c r="P186" s="36"/>
      <c r="Q186" s="91"/>
      <c r="R186" s="87"/>
      <c r="S186" s="87"/>
      <c r="T186" s="87"/>
      <c r="U186" s="87"/>
      <c r="V186" s="87"/>
      <c r="W186" s="87"/>
      <c r="X186" s="87"/>
      <c r="Y186" s="38">
        <f t="shared" si="22"/>
        <v>34</v>
      </c>
      <c r="Z186" s="32"/>
      <c r="AA186" s="32"/>
      <c r="AB186" s="42"/>
      <c r="AC186" s="42">
        <v>1</v>
      </c>
      <c r="AD186" s="32"/>
      <c r="AE186" s="32"/>
      <c r="AF186" s="32"/>
      <c r="AG186" s="42"/>
      <c r="AH186" s="32"/>
      <c r="AI186" s="32"/>
      <c r="AJ186" s="32"/>
      <c r="AK186" s="42"/>
      <c r="AL186" s="32"/>
      <c r="AM186" s="32"/>
      <c r="AN186" s="32"/>
      <c r="AO186" s="32"/>
      <c r="AP186" s="88"/>
      <c r="AQ186" s="88"/>
      <c r="AR186" s="88"/>
      <c r="AS186" s="88"/>
      <c r="AT186" s="88"/>
      <c r="AU186" s="88"/>
      <c r="AV186" s="88"/>
      <c r="AW186" s="36"/>
      <c r="AX186" s="35">
        <f t="shared" si="23"/>
        <v>0</v>
      </c>
      <c r="AY186" s="39">
        <f t="shared" si="24"/>
        <v>1</v>
      </c>
      <c r="AZ186" s="34">
        <f t="shared" si="25"/>
        <v>0</v>
      </c>
      <c r="BA186" s="34">
        <f t="shared" si="25"/>
        <v>9</v>
      </c>
      <c r="BB186" s="34">
        <f t="shared" si="25"/>
        <v>25</v>
      </c>
      <c r="BC186" s="34">
        <f t="shared" si="25"/>
        <v>-1</v>
      </c>
      <c r="BD186" s="40">
        <f t="shared" si="21"/>
        <v>33</v>
      </c>
      <c r="BE186" s="75" t="s">
        <v>654</v>
      </c>
      <c r="BF186" s="76"/>
    </row>
    <row r="187" spans="1:58" s="84" customFormat="1" ht="12" customHeight="1">
      <c r="A187" s="2" t="s">
        <v>495</v>
      </c>
      <c r="B187" s="73">
        <v>154</v>
      </c>
      <c r="C187" s="81" t="s">
        <v>259</v>
      </c>
      <c r="D187" s="34">
        <f>'[2]21'!D187+'[2]21'!I187-'[2]21'!M187+'[2]21'!Q187-'[2]21'!U187</f>
        <v>0</v>
      </c>
      <c r="E187" s="34">
        <f>'[2]21'!E187+'[2]21'!J187-'[2]21'!N187+'[2]21'!R187-'[2]21'!V187</f>
        <v>1</v>
      </c>
      <c r="F187" s="34">
        <f>'[2]21'!F187+'[2]21'!K187-'[2]21'!O187+'[2]21'!S187-'[2]21'!W187</f>
        <v>5</v>
      </c>
      <c r="G187" s="34">
        <f>'[2]21'!G187+'[2]21'!L187-'[2]21'!P187+'[2]21'!T187-'[2]21'!X187</f>
        <v>0</v>
      </c>
      <c r="H187" s="35">
        <f t="shared" si="14"/>
        <v>6</v>
      </c>
      <c r="I187" s="46"/>
      <c r="J187" s="36"/>
      <c r="K187" s="36"/>
      <c r="L187" s="36"/>
      <c r="M187" s="36"/>
      <c r="N187" s="36"/>
      <c r="O187" s="36"/>
      <c r="P187" s="36"/>
      <c r="Q187" s="91"/>
      <c r="R187" s="87"/>
      <c r="S187" s="87"/>
      <c r="T187" s="87"/>
      <c r="U187" s="87"/>
      <c r="V187" s="87"/>
      <c r="W187" s="87"/>
      <c r="X187" s="87"/>
      <c r="Y187" s="38">
        <f t="shared" si="22"/>
        <v>6</v>
      </c>
      <c r="Z187" s="32"/>
      <c r="AA187" s="32"/>
      <c r="AB187" s="42"/>
      <c r="AC187" s="42"/>
      <c r="AD187" s="32"/>
      <c r="AE187" s="32"/>
      <c r="AF187" s="32"/>
      <c r="AG187" s="42"/>
      <c r="AH187" s="32"/>
      <c r="AI187" s="32"/>
      <c r="AJ187" s="32"/>
      <c r="AK187" s="32"/>
      <c r="AL187" s="32"/>
      <c r="AM187" s="32"/>
      <c r="AN187" s="32"/>
      <c r="AO187" s="32"/>
      <c r="AP187" s="88"/>
      <c r="AQ187" s="88"/>
      <c r="AR187" s="88"/>
      <c r="AS187" s="88"/>
      <c r="AT187" s="88"/>
      <c r="AU187" s="88"/>
      <c r="AV187" s="88"/>
      <c r="AW187" s="36"/>
      <c r="AX187" s="35">
        <f t="shared" si="23"/>
        <v>0</v>
      </c>
      <c r="AY187" s="39">
        <f t="shared" si="24"/>
        <v>0</v>
      </c>
      <c r="AZ187" s="34">
        <f t="shared" si="25"/>
        <v>0</v>
      </c>
      <c r="BA187" s="34">
        <f t="shared" si="25"/>
        <v>1</v>
      </c>
      <c r="BB187" s="34">
        <f t="shared" si="25"/>
        <v>5</v>
      </c>
      <c r="BC187" s="34">
        <f t="shared" si="25"/>
        <v>0</v>
      </c>
      <c r="BD187" s="40">
        <f t="shared" si="21"/>
        <v>6</v>
      </c>
      <c r="BE187" s="75"/>
      <c r="BF187" s="76"/>
    </row>
    <row r="188" spans="1:58" s="84" customFormat="1" ht="12" customHeight="1">
      <c r="A188" s="2" t="s">
        <v>499</v>
      </c>
      <c r="B188" s="73">
        <v>155</v>
      </c>
      <c r="C188" s="82" t="s">
        <v>260</v>
      </c>
      <c r="D188" s="34">
        <f>'[2]21'!D188+'[2]21'!I188-'[2]21'!M188+'[2]21'!Q188-'[2]21'!U188</f>
        <v>0</v>
      </c>
      <c r="E188" s="34">
        <f>'[2]21'!E188+'[2]21'!J188-'[2]21'!N188+'[2]21'!R188-'[2]21'!V188</f>
        <v>12</v>
      </c>
      <c r="F188" s="34">
        <f>'[2]21'!F188+'[2]21'!K188-'[2]21'!O188+'[2]21'!S188-'[2]21'!W188</f>
        <v>21</v>
      </c>
      <c r="G188" s="34">
        <f>'[2]21'!G188+'[2]21'!L188-'[2]21'!P188+'[2]21'!T188-'[2]21'!X188</f>
        <v>1</v>
      </c>
      <c r="H188" s="35">
        <f t="shared" si="14"/>
        <v>34</v>
      </c>
      <c r="I188" s="46"/>
      <c r="J188" s="36"/>
      <c r="K188" s="36"/>
      <c r="L188" s="36"/>
      <c r="M188" s="36"/>
      <c r="N188" s="36"/>
      <c r="O188" s="36"/>
      <c r="P188" s="36"/>
      <c r="Q188" s="91"/>
      <c r="R188" s="87"/>
      <c r="S188" s="87"/>
      <c r="T188" s="87"/>
      <c r="U188" s="87"/>
      <c r="V188" s="87"/>
      <c r="W188" s="87"/>
      <c r="X188" s="87"/>
      <c r="Y188" s="38">
        <f t="shared" si="22"/>
        <v>34</v>
      </c>
      <c r="Z188" s="32"/>
      <c r="AA188" s="32"/>
      <c r="AB188" s="42"/>
      <c r="AC188" s="42"/>
      <c r="AD188" s="32"/>
      <c r="AE188" s="32"/>
      <c r="AF188" s="32"/>
      <c r="AG188" s="42"/>
      <c r="AH188" s="32"/>
      <c r="AI188" s="32"/>
      <c r="AJ188" s="32"/>
      <c r="AK188" s="32"/>
      <c r="AL188" s="32"/>
      <c r="AM188" s="32"/>
      <c r="AN188" s="32"/>
      <c r="AO188" s="32"/>
      <c r="AP188" s="88"/>
      <c r="AQ188" s="88"/>
      <c r="AR188" s="88"/>
      <c r="AS188" s="88"/>
      <c r="AT188" s="88"/>
      <c r="AU188" s="88"/>
      <c r="AV188" s="88"/>
      <c r="AW188" s="36"/>
      <c r="AX188" s="35">
        <f t="shared" si="23"/>
        <v>0</v>
      </c>
      <c r="AY188" s="39">
        <f t="shared" si="24"/>
        <v>0</v>
      </c>
      <c r="AZ188" s="34">
        <f t="shared" si="25"/>
        <v>0</v>
      </c>
      <c r="BA188" s="34">
        <f t="shared" si="25"/>
        <v>12</v>
      </c>
      <c r="BB188" s="34">
        <f t="shared" si="25"/>
        <v>21</v>
      </c>
      <c r="BC188" s="34">
        <f t="shared" si="25"/>
        <v>1</v>
      </c>
      <c r="BD188" s="40">
        <f t="shared" si="21"/>
        <v>34</v>
      </c>
      <c r="BE188" s="75"/>
      <c r="BF188" s="76"/>
    </row>
    <row r="189" spans="1:58" s="84" customFormat="1" ht="12" customHeight="1">
      <c r="A189" s="2" t="s">
        <v>499</v>
      </c>
      <c r="B189" s="73">
        <v>156</v>
      </c>
      <c r="C189" s="82" t="s">
        <v>261</v>
      </c>
      <c r="D189" s="34">
        <f>'[2]21'!D189+'[2]21'!I189-'[2]21'!M189+'[2]21'!Q189-'[2]21'!U189</f>
        <v>0</v>
      </c>
      <c r="E189" s="34">
        <f>'[2]21'!E189+'[2]21'!J189-'[2]21'!N189+'[2]21'!R189-'[2]21'!V189</f>
        <v>2</v>
      </c>
      <c r="F189" s="34">
        <f>'[2]21'!F189+'[2]21'!K189-'[2]21'!O189+'[2]21'!S189-'[2]21'!W189</f>
        <v>31</v>
      </c>
      <c r="G189" s="34">
        <f>'[2]21'!G189+'[2]21'!L189-'[2]21'!P189+'[2]21'!T189-'[2]21'!X189</f>
        <v>0</v>
      </c>
      <c r="H189" s="35">
        <f t="shared" si="14"/>
        <v>33</v>
      </c>
      <c r="I189" s="46"/>
      <c r="J189" s="36"/>
      <c r="K189" s="36"/>
      <c r="L189" s="36"/>
      <c r="M189" s="36"/>
      <c r="N189" s="36"/>
      <c r="O189" s="36"/>
      <c r="P189" s="36">
        <v>1</v>
      </c>
      <c r="Q189" s="91"/>
      <c r="R189" s="87"/>
      <c r="S189" s="87"/>
      <c r="T189" s="87"/>
      <c r="U189" s="87"/>
      <c r="V189" s="87"/>
      <c r="W189" s="87"/>
      <c r="X189" s="87"/>
      <c r="Y189" s="38">
        <f t="shared" si="22"/>
        <v>32</v>
      </c>
      <c r="Z189" s="32"/>
      <c r="AA189" s="32"/>
      <c r="AB189" s="42"/>
      <c r="AC189" s="42"/>
      <c r="AD189" s="32"/>
      <c r="AE189" s="32"/>
      <c r="AF189" s="32"/>
      <c r="AG189" s="42"/>
      <c r="AH189" s="32"/>
      <c r="AI189" s="32"/>
      <c r="AJ189" s="32"/>
      <c r="AK189" s="32"/>
      <c r="AL189" s="32"/>
      <c r="AM189" s="32"/>
      <c r="AN189" s="32"/>
      <c r="AO189" s="32"/>
      <c r="AP189" s="88"/>
      <c r="AQ189" s="88"/>
      <c r="AR189" s="88"/>
      <c r="AS189" s="88"/>
      <c r="AT189" s="88"/>
      <c r="AU189" s="88"/>
      <c r="AV189" s="88"/>
      <c r="AW189" s="36"/>
      <c r="AX189" s="35">
        <f t="shared" si="23"/>
        <v>0</v>
      </c>
      <c r="AY189" s="39">
        <f t="shared" si="24"/>
        <v>0</v>
      </c>
      <c r="AZ189" s="34">
        <f t="shared" si="25"/>
        <v>0</v>
      </c>
      <c r="BA189" s="34">
        <f t="shared" si="25"/>
        <v>2</v>
      </c>
      <c r="BB189" s="34">
        <f t="shared" si="25"/>
        <v>31</v>
      </c>
      <c r="BC189" s="34">
        <f t="shared" si="25"/>
        <v>-1</v>
      </c>
      <c r="BD189" s="40">
        <f t="shared" si="21"/>
        <v>32</v>
      </c>
      <c r="BE189" s="75"/>
      <c r="BF189" s="76"/>
    </row>
    <row r="190" spans="1:58" s="84" customFormat="1" ht="12" customHeight="1">
      <c r="A190" s="2" t="s">
        <v>498</v>
      </c>
      <c r="B190" s="73">
        <v>157</v>
      </c>
      <c r="C190" s="82" t="s">
        <v>262</v>
      </c>
      <c r="D190" s="34">
        <f>'[2]21'!D190+'[2]21'!I190-'[2]21'!M190+'[2]21'!Q190-'[2]21'!U190</f>
        <v>0</v>
      </c>
      <c r="E190" s="34">
        <f>'[2]21'!E190+'[2]21'!J190-'[2]21'!N190+'[2]21'!R190-'[2]21'!V190</f>
        <v>8</v>
      </c>
      <c r="F190" s="34">
        <f>'[2]21'!F190+'[2]21'!K190-'[2]21'!O190+'[2]21'!S190-'[2]21'!W190</f>
        <v>25</v>
      </c>
      <c r="G190" s="34">
        <f>'[2]21'!G190+'[2]21'!L190-'[2]21'!P190+'[2]21'!T190-'[2]21'!X190</f>
        <v>-1</v>
      </c>
      <c r="H190" s="35">
        <f t="shared" si="14"/>
        <v>32</v>
      </c>
      <c r="I190" s="46"/>
      <c r="J190" s="36"/>
      <c r="K190" s="36"/>
      <c r="L190" s="36"/>
      <c r="M190" s="36"/>
      <c r="N190" s="36"/>
      <c r="O190" s="36"/>
      <c r="P190" s="36"/>
      <c r="Q190" s="91"/>
      <c r="R190" s="87"/>
      <c r="S190" s="87"/>
      <c r="T190" s="87"/>
      <c r="U190" s="87"/>
      <c r="V190" s="87"/>
      <c r="W190" s="87"/>
      <c r="X190" s="87"/>
      <c r="Y190" s="38">
        <f t="shared" si="22"/>
        <v>32</v>
      </c>
      <c r="Z190" s="32"/>
      <c r="AA190" s="32"/>
      <c r="AB190" s="42"/>
      <c r="AC190" s="42"/>
      <c r="AD190" s="32"/>
      <c r="AE190" s="32"/>
      <c r="AF190" s="32"/>
      <c r="AG190" s="42"/>
      <c r="AH190" s="32"/>
      <c r="AI190" s="32"/>
      <c r="AJ190" s="32"/>
      <c r="AK190" s="32"/>
      <c r="AL190" s="32"/>
      <c r="AM190" s="32"/>
      <c r="AN190" s="32"/>
      <c r="AO190" s="32"/>
      <c r="AP190" s="88"/>
      <c r="AQ190" s="88"/>
      <c r="AR190" s="88"/>
      <c r="AS190" s="88"/>
      <c r="AT190" s="88"/>
      <c r="AU190" s="88"/>
      <c r="AV190" s="88"/>
      <c r="AW190" s="36"/>
      <c r="AX190" s="35">
        <f t="shared" si="23"/>
        <v>0</v>
      </c>
      <c r="AY190" s="39">
        <f t="shared" si="24"/>
        <v>0</v>
      </c>
      <c r="AZ190" s="34">
        <f t="shared" si="25"/>
        <v>0</v>
      </c>
      <c r="BA190" s="34">
        <f t="shared" si="25"/>
        <v>8</v>
      </c>
      <c r="BB190" s="34">
        <f t="shared" si="25"/>
        <v>25</v>
      </c>
      <c r="BC190" s="34">
        <f t="shared" si="25"/>
        <v>-1</v>
      </c>
      <c r="BD190" s="40">
        <f t="shared" si="21"/>
        <v>32</v>
      </c>
      <c r="BE190" s="75"/>
      <c r="BF190" s="76"/>
    </row>
    <row r="191" spans="1:58" s="84" customFormat="1" ht="12" customHeight="1">
      <c r="A191" s="2" t="s">
        <v>498</v>
      </c>
      <c r="B191" s="73">
        <v>158</v>
      </c>
      <c r="C191" s="82" t="s">
        <v>263</v>
      </c>
      <c r="D191" s="34">
        <f>'[2]21'!D191+'[2]21'!I191-'[2]21'!M191+'[2]21'!Q191-'[2]21'!U191</f>
        <v>0</v>
      </c>
      <c r="E191" s="34">
        <f>'[2]21'!E191+'[2]21'!J191-'[2]21'!N191+'[2]21'!R191-'[2]21'!V191</f>
        <v>6</v>
      </c>
      <c r="F191" s="34">
        <f>'[2]21'!F191+'[2]21'!K191-'[2]21'!O191+'[2]21'!S191-'[2]21'!W191</f>
        <v>26</v>
      </c>
      <c r="G191" s="34">
        <f>'[2]21'!G191+'[2]21'!L191-'[2]21'!P191+'[2]21'!T191-'[2]21'!X191</f>
        <v>0</v>
      </c>
      <c r="H191" s="35">
        <f t="shared" si="14"/>
        <v>32</v>
      </c>
      <c r="I191" s="46"/>
      <c r="J191" s="36"/>
      <c r="K191" s="36"/>
      <c r="L191" s="36"/>
      <c r="M191" s="36"/>
      <c r="N191" s="36"/>
      <c r="O191" s="36"/>
      <c r="P191" s="36"/>
      <c r="Q191" s="91"/>
      <c r="R191" s="87"/>
      <c r="S191" s="87"/>
      <c r="T191" s="87"/>
      <c r="U191" s="87"/>
      <c r="V191" s="87"/>
      <c r="W191" s="87"/>
      <c r="X191" s="87"/>
      <c r="Y191" s="38">
        <f t="shared" si="22"/>
        <v>32</v>
      </c>
      <c r="Z191" s="32"/>
      <c r="AA191" s="32"/>
      <c r="AB191" s="42"/>
      <c r="AC191" s="42"/>
      <c r="AD191" s="32"/>
      <c r="AE191" s="32"/>
      <c r="AF191" s="32"/>
      <c r="AG191" s="42"/>
      <c r="AH191" s="32"/>
      <c r="AI191" s="32"/>
      <c r="AJ191" s="32"/>
      <c r="AK191" s="32"/>
      <c r="AL191" s="32"/>
      <c r="AM191" s="32"/>
      <c r="AN191" s="32"/>
      <c r="AO191" s="32"/>
      <c r="AP191" s="88"/>
      <c r="AQ191" s="88"/>
      <c r="AR191" s="88"/>
      <c r="AS191" s="88"/>
      <c r="AT191" s="88"/>
      <c r="AU191" s="88"/>
      <c r="AV191" s="88"/>
      <c r="AW191" s="36"/>
      <c r="AX191" s="35">
        <f t="shared" si="23"/>
        <v>0</v>
      </c>
      <c r="AY191" s="39">
        <f t="shared" si="24"/>
        <v>0</v>
      </c>
      <c r="AZ191" s="34">
        <f t="shared" si="25"/>
        <v>0</v>
      </c>
      <c r="BA191" s="34">
        <f t="shared" si="25"/>
        <v>6</v>
      </c>
      <c r="BB191" s="34">
        <f t="shared" si="25"/>
        <v>26</v>
      </c>
      <c r="BC191" s="34">
        <f t="shared" si="25"/>
        <v>0</v>
      </c>
      <c r="BD191" s="40">
        <f t="shared" si="21"/>
        <v>32</v>
      </c>
      <c r="BE191" s="75"/>
      <c r="BF191" s="76"/>
    </row>
    <row r="192" spans="1:58" s="84" customFormat="1" ht="12" customHeight="1">
      <c r="A192" s="2" t="s">
        <v>498</v>
      </c>
      <c r="B192" s="73">
        <v>159</v>
      </c>
      <c r="C192" s="82" t="s">
        <v>264</v>
      </c>
      <c r="D192" s="34">
        <f>'[2]21'!D192+'[2]21'!I192-'[2]21'!M192+'[2]21'!Q192-'[2]21'!U192</f>
        <v>0</v>
      </c>
      <c r="E192" s="34">
        <f>'[2]21'!E192+'[2]21'!J192-'[2]21'!N192+'[2]21'!R192-'[2]21'!V192</f>
        <v>10</v>
      </c>
      <c r="F192" s="34">
        <f>'[2]21'!F192+'[2]21'!K192-'[2]21'!O192+'[2]21'!S192-'[2]21'!W192</f>
        <v>20</v>
      </c>
      <c r="G192" s="34">
        <f>'[2]21'!G192+'[2]21'!L192-'[2]21'!P192+'[2]21'!T192-'[2]21'!X192</f>
        <v>0</v>
      </c>
      <c r="H192" s="35">
        <f t="shared" si="14"/>
        <v>30</v>
      </c>
      <c r="I192" s="46"/>
      <c r="J192" s="36"/>
      <c r="K192" s="36"/>
      <c r="L192" s="36"/>
      <c r="M192" s="36"/>
      <c r="N192" s="36"/>
      <c r="O192" s="36"/>
      <c r="P192" s="36"/>
      <c r="Q192" s="91"/>
      <c r="R192" s="87"/>
      <c r="S192" s="87"/>
      <c r="T192" s="87"/>
      <c r="U192" s="87"/>
      <c r="V192" s="87"/>
      <c r="W192" s="87"/>
      <c r="X192" s="87"/>
      <c r="Y192" s="38">
        <f t="shared" si="22"/>
        <v>30</v>
      </c>
      <c r="Z192" s="32"/>
      <c r="AA192" s="32"/>
      <c r="AB192" s="42"/>
      <c r="AC192" s="42"/>
      <c r="AD192" s="32"/>
      <c r="AE192" s="32"/>
      <c r="AF192" s="32"/>
      <c r="AG192" s="42"/>
      <c r="AH192" s="32"/>
      <c r="AI192" s="32"/>
      <c r="AJ192" s="32"/>
      <c r="AK192" s="32"/>
      <c r="AL192" s="32"/>
      <c r="AM192" s="32"/>
      <c r="AN192" s="32"/>
      <c r="AO192" s="32"/>
      <c r="AP192" s="88"/>
      <c r="AQ192" s="88"/>
      <c r="AR192" s="88"/>
      <c r="AS192" s="88"/>
      <c r="AT192" s="88"/>
      <c r="AU192" s="88"/>
      <c r="AV192" s="88"/>
      <c r="AW192" s="36"/>
      <c r="AX192" s="35">
        <f t="shared" si="23"/>
        <v>0</v>
      </c>
      <c r="AY192" s="39">
        <f t="shared" si="24"/>
        <v>0</v>
      </c>
      <c r="AZ192" s="34">
        <f t="shared" si="25"/>
        <v>0</v>
      </c>
      <c r="BA192" s="34">
        <f t="shared" si="25"/>
        <v>10</v>
      </c>
      <c r="BB192" s="34">
        <f t="shared" si="25"/>
        <v>20</v>
      </c>
      <c r="BC192" s="34">
        <f t="shared" si="25"/>
        <v>0</v>
      </c>
      <c r="BD192" s="40">
        <f t="shared" si="21"/>
        <v>30</v>
      </c>
      <c r="BE192" s="75"/>
      <c r="BF192" s="76"/>
    </row>
    <row r="193" spans="1:58" s="84" customFormat="1" ht="12" customHeight="1">
      <c r="A193" s="2" t="s">
        <v>498</v>
      </c>
      <c r="B193" s="73">
        <v>160</v>
      </c>
      <c r="C193" s="82" t="s">
        <v>265</v>
      </c>
      <c r="D193" s="34">
        <f>'[2]21'!D193+'[2]21'!I193-'[2]21'!M193+'[2]21'!Q193-'[2]21'!U193</f>
        <v>0</v>
      </c>
      <c r="E193" s="34">
        <f>'[2]21'!E193+'[2]21'!J193-'[2]21'!N193+'[2]21'!R193-'[2]21'!V193</f>
        <v>8</v>
      </c>
      <c r="F193" s="34">
        <f>'[2]21'!F193+'[2]21'!K193-'[2]21'!O193+'[2]21'!S193-'[2]21'!W193</f>
        <v>21</v>
      </c>
      <c r="G193" s="34">
        <f>'[2]21'!G193+'[2]21'!L193-'[2]21'!P193+'[2]21'!T193-'[2]21'!X193</f>
        <v>-2</v>
      </c>
      <c r="H193" s="35">
        <f t="shared" si="14"/>
        <v>27</v>
      </c>
      <c r="I193" s="46"/>
      <c r="J193" s="36"/>
      <c r="K193" s="36"/>
      <c r="L193" s="36"/>
      <c r="M193" s="36"/>
      <c r="N193" s="36"/>
      <c r="O193" s="36"/>
      <c r="P193" s="36"/>
      <c r="Q193" s="91"/>
      <c r="R193" s="87"/>
      <c r="S193" s="87"/>
      <c r="T193" s="87"/>
      <c r="U193" s="87"/>
      <c r="V193" s="87"/>
      <c r="W193" s="87"/>
      <c r="X193" s="87"/>
      <c r="Y193" s="38">
        <f t="shared" si="22"/>
        <v>27</v>
      </c>
      <c r="Z193" s="32"/>
      <c r="AA193" s="32"/>
      <c r="AB193" s="42"/>
      <c r="AC193" s="42"/>
      <c r="AD193" s="32"/>
      <c r="AE193" s="32"/>
      <c r="AF193" s="32"/>
      <c r="AG193" s="42"/>
      <c r="AH193" s="32"/>
      <c r="AI193" s="32"/>
      <c r="AJ193" s="32"/>
      <c r="AK193" s="32"/>
      <c r="AL193" s="32"/>
      <c r="AM193" s="32"/>
      <c r="AN193" s="32"/>
      <c r="AO193" s="32"/>
      <c r="AP193" s="88"/>
      <c r="AQ193" s="88"/>
      <c r="AR193" s="88"/>
      <c r="AS193" s="88"/>
      <c r="AT193" s="88"/>
      <c r="AU193" s="88"/>
      <c r="AV193" s="88"/>
      <c r="AW193" s="36"/>
      <c r="AX193" s="35">
        <f t="shared" si="23"/>
        <v>0</v>
      </c>
      <c r="AY193" s="39">
        <f t="shared" si="24"/>
        <v>0</v>
      </c>
      <c r="AZ193" s="34">
        <f t="shared" si="25"/>
        <v>0</v>
      </c>
      <c r="BA193" s="34">
        <f t="shared" si="25"/>
        <v>8</v>
      </c>
      <c r="BB193" s="34">
        <f t="shared" si="25"/>
        <v>21</v>
      </c>
      <c r="BC193" s="34">
        <f t="shared" si="25"/>
        <v>-2</v>
      </c>
      <c r="BD193" s="40">
        <f t="shared" si="21"/>
        <v>27</v>
      </c>
      <c r="BE193" s="75"/>
      <c r="BF193" s="76"/>
    </row>
    <row r="194" spans="1:58" s="84" customFormat="1" ht="12" customHeight="1">
      <c r="A194" s="2" t="s">
        <v>498</v>
      </c>
      <c r="B194" s="73">
        <v>161</v>
      </c>
      <c r="C194" s="82" t="s">
        <v>266</v>
      </c>
      <c r="D194" s="34">
        <f>'[2]21'!D194+'[2]21'!I194-'[2]21'!M194+'[2]21'!Q194-'[2]21'!U194</f>
        <v>0</v>
      </c>
      <c r="E194" s="34">
        <f>'[2]21'!E194+'[2]21'!J194-'[2]21'!N194+'[2]21'!R194-'[2]21'!V194</f>
        <v>16</v>
      </c>
      <c r="F194" s="34">
        <f>'[2]21'!F194+'[2]21'!K194-'[2]21'!O194+'[2]21'!S194-'[2]21'!W194</f>
        <v>17</v>
      </c>
      <c r="G194" s="34">
        <f>'[2]21'!G194+'[2]21'!L194-'[2]21'!P194+'[2]21'!T194-'[2]21'!X194</f>
        <v>0</v>
      </c>
      <c r="H194" s="35">
        <f t="shared" si="14"/>
        <v>33</v>
      </c>
      <c r="I194" s="46"/>
      <c r="J194" s="36"/>
      <c r="K194" s="36"/>
      <c r="L194" s="36"/>
      <c r="M194" s="36"/>
      <c r="N194" s="36"/>
      <c r="O194" s="36"/>
      <c r="P194" s="36"/>
      <c r="Q194" s="91"/>
      <c r="R194" s="87"/>
      <c r="S194" s="87"/>
      <c r="T194" s="87"/>
      <c r="U194" s="87"/>
      <c r="V194" s="87"/>
      <c r="W194" s="87"/>
      <c r="X194" s="87"/>
      <c r="Y194" s="38">
        <f t="shared" si="22"/>
        <v>33</v>
      </c>
      <c r="Z194" s="32"/>
      <c r="AA194" s="32"/>
      <c r="AB194" s="42"/>
      <c r="AC194" s="42">
        <v>1</v>
      </c>
      <c r="AD194" s="32"/>
      <c r="AE194" s="32"/>
      <c r="AF194" s="32"/>
      <c r="AG194" s="42"/>
      <c r="AH194" s="32"/>
      <c r="AI194" s="32"/>
      <c r="AJ194" s="32"/>
      <c r="AK194" s="32"/>
      <c r="AL194" s="32"/>
      <c r="AM194" s="32"/>
      <c r="AN194" s="32"/>
      <c r="AO194" s="32"/>
      <c r="AP194" s="88"/>
      <c r="AQ194" s="88"/>
      <c r="AR194" s="88"/>
      <c r="AS194" s="88"/>
      <c r="AT194" s="88"/>
      <c r="AU194" s="88"/>
      <c r="AV194" s="88"/>
      <c r="AW194" s="36"/>
      <c r="AX194" s="35">
        <f t="shared" si="23"/>
        <v>0</v>
      </c>
      <c r="AY194" s="39">
        <f t="shared" si="24"/>
        <v>1</v>
      </c>
      <c r="AZ194" s="34">
        <f t="shared" si="25"/>
        <v>0</v>
      </c>
      <c r="BA194" s="34">
        <f t="shared" si="25"/>
        <v>16</v>
      </c>
      <c r="BB194" s="34">
        <f t="shared" si="25"/>
        <v>17</v>
      </c>
      <c r="BC194" s="34">
        <f t="shared" si="25"/>
        <v>-1</v>
      </c>
      <c r="BD194" s="40">
        <f t="shared" si="21"/>
        <v>32</v>
      </c>
      <c r="BE194" s="75" t="s">
        <v>655</v>
      </c>
      <c r="BF194" s="76"/>
    </row>
    <row r="195" spans="1:58" s="84" customFormat="1" ht="12" customHeight="1">
      <c r="A195" s="2" t="s">
        <v>498</v>
      </c>
      <c r="B195" s="73">
        <v>162</v>
      </c>
      <c r="C195" s="82" t="s">
        <v>267</v>
      </c>
      <c r="D195" s="34">
        <f>'[2]21'!D195+'[2]21'!I195-'[2]21'!M195+'[2]21'!Q195-'[2]21'!U195</f>
        <v>0</v>
      </c>
      <c r="E195" s="34">
        <f>'[2]21'!E195+'[2]21'!J195-'[2]21'!N195+'[2]21'!R195-'[2]21'!V195</f>
        <v>13</v>
      </c>
      <c r="F195" s="34">
        <f>'[2]21'!F195+'[2]21'!K195-'[2]21'!O195+'[2]21'!S195-'[2]21'!W195</f>
        <v>20</v>
      </c>
      <c r="G195" s="34">
        <f>'[2]21'!G195+'[2]21'!L195-'[2]21'!P195+'[2]21'!T195-'[2]21'!X195</f>
        <v>-1</v>
      </c>
      <c r="H195" s="35">
        <f t="shared" si="14"/>
        <v>32</v>
      </c>
      <c r="I195" s="46"/>
      <c r="J195" s="36"/>
      <c r="K195" s="36"/>
      <c r="L195" s="36"/>
      <c r="M195" s="36"/>
      <c r="N195" s="36"/>
      <c r="O195" s="36"/>
      <c r="P195" s="36"/>
      <c r="Q195" s="91"/>
      <c r="R195" s="87"/>
      <c r="S195" s="87"/>
      <c r="T195" s="87"/>
      <c r="U195" s="87"/>
      <c r="V195" s="87"/>
      <c r="W195" s="87"/>
      <c r="X195" s="87"/>
      <c r="Y195" s="38">
        <f t="shared" si="22"/>
        <v>32</v>
      </c>
      <c r="Z195" s="32"/>
      <c r="AA195" s="32"/>
      <c r="AB195" s="42">
        <v>1</v>
      </c>
      <c r="AC195" s="42"/>
      <c r="AD195" s="32"/>
      <c r="AE195" s="32"/>
      <c r="AF195" s="32"/>
      <c r="AG195" s="42"/>
      <c r="AH195" s="32"/>
      <c r="AI195" s="32"/>
      <c r="AJ195" s="32"/>
      <c r="AK195" s="32"/>
      <c r="AL195" s="32"/>
      <c r="AM195" s="32"/>
      <c r="AN195" s="32"/>
      <c r="AO195" s="32"/>
      <c r="AP195" s="88"/>
      <c r="AQ195" s="88"/>
      <c r="AR195" s="88"/>
      <c r="AS195" s="88"/>
      <c r="AT195" s="88"/>
      <c r="AU195" s="88"/>
      <c r="AV195" s="88"/>
      <c r="AW195" s="36"/>
      <c r="AX195" s="35">
        <f t="shared" si="23"/>
        <v>0</v>
      </c>
      <c r="AY195" s="39">
        <f t="shared" si="24"/>
        <v>1</v>
      </c>
      <c r="AZ195" s="34">
        <f t="shared" si="25"/>
        <v>0</v>
      </c>
      <c r="BA195" s="34">
        <f t="shared" si="25"/>
        <v>13</v>
      </c>
      <c r="BB195" s="34">
        <f t="shared" si="25"/>
        <v>19</v>
      </c>
      <c r="BC195" s="34">
        <f t="shared" si="25"/>
        <v>-1</v>
      </c>
      <c r="BD195" s="40">
        <f t="shared" si="21"/>
        <v>31</v>
      </c>
      <c r="BE195" s="75" t="s">
        <v>656</v>
      </c>
      <c r="BF195" s="76"/>
    </row>
    <row r="196" spans="1:58" s="84" customFormat="1" ht="12" customHeight="1">
      <c r="A196" s="2" t="s">
        <v>498</v>
      </c>
      <c r="B196" s="73">
        <v>163</v>
      </c>
      <c r="C196" s="82" t="s">
        <v>268</v>
      </c>
      <c r="D196" s="34">
        <f>'[2]21'!D196+'[2]21'!I196-'[2]21'!M196+'[2]21'!Q196-'[2]21'!U196</f>
        <v>0</v>
      </c>
      <c r="E196" s="34">
        <f>'[2]21'!E196+'[2]21'!J196-'[2]21'!N196+'[2]21'!R196-'[2]21'!V196</f>
        <v>3</v>
      </c>
      <c r="F196" s="34">
        <f>'[2]21'!F196+'[2]21'!K196-'[2]21'!O196+'[2]21'!S196-'[2]21'!W196</f>
        <v>30</v>
      </c>
      <c r="G196" s="34">
        <f>'[2]21'!G196+'[2]21'!L196-'[2]21'!P196+'[2]21'!T196-'[2]21'!X196</f>
        <v>0</v>
      </c>
      <c r="H196" s="35">
        <f t="shared" si="14"/>
        <v>33</v>
      </c>
      <c r="I196" s="46"/>
      <c r="J196" s="36"/>
      <c r="K196" s="36"/>
      <c r="L196" s="36"/>
      <c r="M196" s="36"/>
      <c r="N196" s="36"/>
      <c r="O196" s="36">
        <v>1</v>
      </c>
      <c r="P196" s="36">
        <v>1</v>
      </c>
      <c r="Q196" s="91"/>
      <c r="R196" s="87"/>
      <c r="S196" s="87"/>
      <c r="T196" s="87"/>
      <c r="U196" s="87"/>
      <c r="V196" s="87"/>
      <c r="W196" s="87"/>
      <c r="X196" s="87"/>
      <c r="Y196" s="38">
        <f t="shared" si="22"/>
        <v>31</v>
      </c>
      <c r="Z196" s="32"/>
      <c r="AA196" s="32"/>
      <c r="AB196" s="42"/>
      <c r="AC196" s="42">
        <v>1</v>
      </c>
      <c r="AD196" s="32"/>
      <c r="AE196" s="32"/>
      <c r="AF196" s="32"/>
      <c r="AG196" s="42"/>
      <c r="AH196" s="32"/>
      <c r="AI196" s="32"/>
      <c r="AJ196" s="32"/>
      <c r="AK196" s="32"/>
      <c r="AL196" s="32"/>
      <c r="AM196" s="32"/>
      <c r="AN196" s="32"/>
      <c r="AO196" s="32"/>
      <c r="AP196" s="88"/>
      <c r="AQ196" s="88"/>
      <c r="AR196" s="88"/>
      <c r="AS196" s="88"/>
      <c r="AT196" s="88"/>
      <c r="AU196" s="88"/>
      <c r="AV196" s="88"/>
      <c r="AW196" s="36"/>
      <c r="AX196" s="35">
        <f t="shared" si="23"/>
        <v>0</v>
      </c>
      <c r="AY196" s="39">
        <f t="shared" si="24"/>
        <v>1</v>
      </c>
      <c r="AZ196" s="34">
        <f t="shared" si="25"/>
        <v>0</v>
      </c>
      <c r="BA196" s="34">
        <f t="shared" si="25"/>
        <v>3</v>
      </c>
      <c r="BB196" s="34">
        <f t="shared" si="25"/>
        <v>29</v>
      </c>
      <c r="BC196" s="34">
        <f t="shared" si="25"/>
        <v>-2</v>
      </c>
      <c r="BD196" s="40">
        <f t="shared" si="21"/>
        <v>30</v>
      </c>
      <c r="BE196" s="75" t="s">
        <v>657</v>
      </c>
      <c r="BF196" s="76"/>
    </row>
    <row r="197" spans="1:58" s="84" customFormat="1" ht="12" customHeight="1">
      <c r="A197" s="2" t="s">
        <v>498</v>
      </c>
      <c r="B197" s="73">
        <v>164</v>
      </c>
      <c r="C197" s="82" t="s">
        <v>269</v>
      </c>
      <c r="D197" s="34">
        <f>'[2]21'!D197+'[2]21'!I197-'[2]21'!M197+'[2]21'!Q197-'[2]21'!U197</f>
        <v>0</v>
      </c>
      <c r="E197" s="34">
        <f>'[2]21'!E197+'[2]21'!J197-'[2]21'!N197+'[2]21'!R197-'[2]21'!V197</f>
        <v>27</v>
      </c>
      <c r="F197" s="34">
        <f>'[2]21'!F197+'[2]21'!K197-'[2]21'!O197+'[2]21'!S197-'[2]21'!W197</f>
        <v>10</v>
      </c>
      <c r="G197" s="34">
        <f>'[2]21'!G197+'[2]21'!L197-'[2]21'!P197+'[2]21'!T197-'[2]21'!X197</f>
        <v>0</v>
      </c>
      <c r="H197" s="35">
        <f t="shared" si="14"/>
        <v>37</v>
      </c>
      <c r="I197" s="46"/>
      <c r="J197" s="36"/>
      <c r="K197" s="36"/>
      <c r="L197" s="36"/>
      <c r="M197" s="36"/>
      <c r="N197" s="36"/>
      <c r="O197" s="36"/>
      <c r="P197" s="36">
        <v>2</v>
      </c>
      <c r="Q197" s="91"/>
      <c r="R197" s="87"/>
      <c r="S197" s="87"/>
      <c r="T197" s="87"/>
      <c r="U197" s="87"/>
      <c r="V197" s="87"/>
      <c r="W197" s="87"/>
      <c r="X197" s="87"/>
      <c r="Y197" s="38">
        <f t="shared" si="22"/>
        <v>35</v>
      </c>
      <c r="Z197" s="32"/>
      <c r="AA197" s="32"/>
      <c r="AB197" s="42"/>
      <c r="AC197" s="42"/>
      <c r="AD197" s="32"/>
      <c r="AE197" s="32"/>
      <c r="AF197" s="32"/>
      <c r="AG197" s="42"/>
      <c r="AH197" s="32"/>
      <c r="AI197" s="32"/>
      <c r="AJ197" s="32"/>
      <c r="AK197" s="32"/>
      <c r="AL197" s="32"/>
      <c r="AM197" s="32"/>
      <c r="AN197" s="32"/>
      <c r="AO197" s="32"/>
      <c r="AP197" s="88"/>
      <c r="AQ197" s="88"/>
      <c r="AR197" s="88"/>
      <c r="AS197" s="88"/>
      <c r="AT197" s="88"/>
      <c r="AU197" s="88"/>
      <c r="AV197" s="88"/>
      <c r="AW197" s="36"/>
      <c r="AX197" s="35">
        <f t="shared" si="23"/>
        <v>0</v>
      </c>
      <c r="AY197" s="39">
        <f t="shared" si="24"/>
        <v>0</v>
      </c>
      <c r="AZ197" s="34">
        <f t="shared" si="25"/>
        <v>0</v>
      </c>
      <c r="BA197" s="34">
        <f t="shared" si="25"/>
        <v>27</v>
      </c>
      <c r="BB197" s="34">
        <f t="shared" si="25"/>
        <v>10</v>
      </c>
      <c r="BC197" s="34">
        <f t="shared" si="25"/>
        <v>-2</v>
      </c>
      <c r="BD197" s="40">
        <f t="shared" si="21"/>
        <v>35</v>
      </c>
      <c r="BE197" s="75"/>
      <c r="BF197" s="76"/>
    </row>
    <row r="198" spans="1:58" s="84" customFormat="1" ht="12" customHeight="1">
      <c r="A198" s="2" t="s">
        <v>498</v>
      </c>
      <c r="B198" s="73">
        <v>165</v>
      </c>
      <c r="C198" s="82" t="s">
        <v>270</v>
      </c>
      <c r="D198" s="34">
        <f>'[2]21'!D198+'[2]21'!I198-'[2]21'!M198+'[2]21'!Q198-'[2]21'!U198</f>
        <v>0</v>
      </c>
      <c r="E198" s="34">
        <f>'[2]21'!E198+'[2]21'!J198-'[2]21'!N198+'[2]21'!R198-'[2]21'!V198</f>
        <v>24</v>
      </c>
      <c r="F198" s="34">
        <f>'[2]21'!F198+'[2]21'!K198-'[2]21'!O198+'[2]21'!S198-'[2]21'!W198</f>
        <v>12</v>
      </c>
      <c r="G198" s="34">
        <f>'[2]21'!G198+'[2]21'!L198-'[2]21'!P198+'[2]21'!T198-'[2]21'!X198</f>
        <v>0</v>
      </c>
      <c r="H198" s="35">
        <f t="shared" si="14"/>
        <v>36</v>
      </c>
      <c r="I198" s="46"/>
      <c r="J198" s="36"/>
      <c r="K198" s="36"/>
      <c r="L198" s="36"/>
      <c r="M198" s="36"/>
      <c r="N198" s="36"/>
      <c r="O198" s="36"/>
      <c r="P198" s="36"/>
      <c r="Q198" s="91"/>
      <c r="R198" s="87"/>
      <c r="S198" s="87"/>
      <c r="T198" s="87"/>
      <c r="U198" s="87"/>
      <c r="V198" s="87"/>
      <c r="W198" s="87"/>
      <c r="X198" s="87"/>
      <c r="Y198" s="38">
        <f t="shared" si="22"/>
        <v>36</v>
      </c>
      <c r="Z198" s="32"/>
      <c r="AA198" s="32"/>
      <c r="AB198" s="42">
        <v>1</v>
      </c>
      <c r="AC198" s="42"/>
      <c r="AD198" s="32"/>
      <c r="AE198" s="32"/>
      <c r="AF198" s="32"/>
      <c r="AG198" s="42"/>
      <c r="AH198" s="32"/>
      <c r="AI198" s="32"/>
      <c r="AJ198" s="32"/>
      <c r="AK198" s="32"/>
      <c r="AL198" s="32"/>
      <c r="AM198" s="32"/>
      <c r="AN198" s="32"/>
      <c r="AO198" s="32"/>
      <c r="AP198" s="88"/>
      <c r="AQ198" s="88"/>
      <c r="AR198" s="88"/>
      <c r="AS198" s="88"/>
      <c r="AT198" s="88"/>
      <c r="AU198" s="88"/>
      <c r="AV198" s="88"/>
      <c r="AW198" s="36"/>
      <c r="AX198" s="35">
        <f t="shared" si="23"/>
        <v>0</v>
      </c>
      <c r="AY198" s="39">
        <f t="shared" si="24"/>
        <v>1</v>
      </c>
      <c r="AZ198" s="34">
        <f t="shared" si="25"/>
        <v>0</v>
      </c>
      <c r="BA198" s="34">
        <f t="shared" si="25"/>
        <v>24</v>
      </c>
      <c r="BB198" s="34">
        <f t="shared" si="25"/>
        <v>11</v>
      </c>
      <c r="BC198" s="34">
        <f t="shared" si="25"/>
        <v>0</v>
      </c>
      <c r="BD198" s="40">
        <f t="shared" si="21"/>
        <v>35</v>
      </c>
      <c r="BE198" s="75" t="s">
        <v>658</v>
      </c>
      <c r="BF198" s="76"/>
    </row>
    <row r="199" spans="1:58" s="84" customFormat="1" ht="12" customHeight="1">
      <c r="A199" s="2" t="s">
        <v>498</v>
      </c>
      <c r="B199" s="73">
        <v>166</v>
      </c>
      <c r="C199" s="82" t="s">
        <v>271</v>
      </c>
      <c r="D199" s="34">
        <f>'[2]21'!D199+'[2]21'!I199-'[2]21'!M199+'[2]21'!Q199-'[2]21'!U199</f>
        <v>0</v>
      </c>
      <c r="E199" s="34">
        <f>'[2]21'!E199+'[2]21'!J199-'[2]21'!N199+'[2]21'!R199-'[2]21'!V199</f>
        <v>15</v>
      </c>
      <c r="F199" s="34">
        <f>'[2]21'!F199+'[2]21'!K199-'[2]21'!O199+'[2]21'!S199-'[2]21'!W199</f>
        <v>23</v>
      </c>
      <c r="G199" s="34">
        <f>'[2]21'!G199+'[2]21'!L199-'[2]21'!P199+'[2]21'!T199-'[2]21'!X199</f>
        <v>-2</v>
      </c>
      <c r="H199" s="35">
        <f t="shared" si="14"/>
        <v>36</v>
      </c>
      <c r="I199" s="46"/>
      <c r="J199" s="36"/>
      <c r="K199" s="36"/>
      <c r="L199" s="36"/>
      <c r="M199" s="36"/>
      <c r="N199" s="36"/>
      <c r="O199" s="36"/>
      <c r="P199" s="36">
        <v>1</v>
      </c>
      <c r="Q199" s="91"/>
      <c r="R199" s="87"/>
      <c r="S199" s="87"/>
      <c r="T199" s="87"/>
      <c r="U199" s="87"/>
      <c r="V199" s="87"/>
      <c r="W199" s="87"/>
      <c r="X199" s="87"/>
      <c r="Y199" s="38">
        <f t="shared" si="22"/>
        <v>35</v>
      </c>
      <c r="Z199" s="32"/>
      <c r="AA199" s="32"/>
      <c r="AB199" s="42"/>
      <c r="AC199" s="42">
        <v>1</v>
      </c>
      <c r="AD199" s="32"/>
      <c r="AE199" s="32"/>
      <c r="AF199" s="32"/>
      <c r="AG199" s="42"/>
      <c r="AH199" s="32"/>
      <c r="AI199" s="32"/>
      <c r="AJ199" s="32"/>
      <c r="AK199" s="32"/>
      <c r="AL199" s="32"/>
      <c r="AM199" s="32"/>
      <c r="AN199" s="32"/>
      <c r="AO199" s="32"/>
      <c r="AP199" s="88"/>
      <c r="AQ199" s="88"/>
      <c r="AR199" s="88"/>
      <c r="AS199" s="88"/>
      <c r="AT199" s="88"/>
      <c r="AU199" s="88"/>
      <c r="AV199" s="88"/>
      <c r="AW199" s="36"/>
      <c r="AX199" s="35">
        <f t="shared" si="23"/>
        <v>0</v>
      </c>
      <c r="AY199" s="39">
        <f t="shared" si="24"/>
        <v>1</v>
      </c>
      <c r="AZ199" s="34">
        <f t="shared" si="25"/>
        <v>0</v>
      </c>
      <c r="BA199" s="34">
        <f t="shared" si="25"/>
        <v>15</v>
      </c>
      <c r="BB199" s="34">
        <f t="shared" si="25"/>
        <v>23</v>
      </c>
      <c r="BC199" s="34">
        <f t="shared" si="25"/>
        <v>-4</v>
      </c>
      <c r="BD199" s="40">
        <f t="shared" si="21"/>
        <v>34</v>
      </c>
      <c r="BE199" s="75" t="s">
        <v>659</v>
      </c>
      <c r="BF199" s="76"/>
    </row>
    <row r="200" spans="1:58" s="84" customFormat="1" ht="12" customHeight="1">
      <c r="A200" s="2" t="s">
        <v>498</v>
      </c>
      <c r="B200" s="73">
        <v>167</v>
      </c>
      <c r="C200" s="82" t="s">
        <v>272</v>
      </c>
      <c r="D200" s="34">
        <f>'[2]21'!D200+'[2]21'!I200-'[2]21'!M200+'[2]21'!Q200-'[2]21'!U200</f>
        <v>0</v>
      </c>
      <c r="E200" s="34">
        <f>'[2]21'!E200+'[2]21'!J200-'[2]21'!N200+'[2]21'!R200-'[2]21'!V200</f>
        <v>2</v>
      </c>
      <c r="F200" s="34">
        <f>'[2]21'!F200+'[2]21'!K200-'[2]21'!O200+'[2]21'!S200-'[2]21'!W200</f>
        <v>32</v>
      </c>
      <c r="G200" s="34">
        <f>'[2]21'!G200+'[2]21'!L200-'[2]21'!P200+'[2]21'!T200-'[2]21'!X200</f>
        <v>1</v>
      </c>
      <c r="H200" s="35">
        <f t="shared" si="14"/>
        <v>35</v>
      </c>
      <c r="I200" s="46"/>
      <c r="J200" s="36"/>
      <c r="K200" s="36"/>
      <c r="L200" s="36">
        <v>2</v>
      </c>
      <c r="M200" s="36"/>
      <c r="N200" s="36"/>
      <c r="O200" s="36"/>
      <c r="P200" s="36"/>
      <c r="Q200" s="91"/>
      <c r="R200" s="87"/>
      <c r="S200" s="87"/>
      <c r="T200" s="87"/>
      <c r="U200" s="87"/>
      <c r="V200" s="87"/>
      <c r="W200" s="87"/>
      <c r="X200" s="87"/>
      <c r="Y200" s="38">
        <f t="shared" si="22"/>
        <v>37</v>
      </c>
      <c r="Z200" s="32"/>
      <c r="AA200" s="32"/>
      <c r="AB200" s="42"/>
      <c r="AC200" s="42"/>
      <c r="AD200" s="32"/>
      <c r="AE200" s="32"/>
      <c r="AF200" s="32"/>
      <c r="AG200" s="42"/>
      <c r="AH200" s="32"/>
      <c r="AI200" s="32"/>
      <c r="AJ200" s="32"/>
      <c r="AK200" s="32"/>
      <c r="AL200" s="32"/>
      <c r="AM200" s="32"/>
      <c r="AN200" s="32"/>
      <c r="AO200" s="32"/>
      <c r="AP200" s="88"/>
      <c r="AQ200" s="88"/>
      <c r="AR200" s="88"/>
      <c r="AS200" s="88"/>
      <c r="AT200" s="88"/>
      <c r="AU200" s="88"/>
      <c r="AV200" s="88"/>
      <c r="AW200" s="36"/>
      <c r="AX200" s="35">
        <f t="shared" si="23"/>
        <v>0</v>
      </c>
      <c r="AY200" s="39">
        <f t="shared" si="24"/>
        <v>0</v>
      </c>
      <c r="AZ200" s="34">
        <f t="shared" si="25"/>
        <v>0</v>
      </c>
      <c r="BA200" s="34">
        <f t="shared" si="25"/>
        <v>2</v>
      </c>
      <c r="BB200" s="34">
        <f t="shared" si="25"/>
        <v>32</v>
      </c>
      <c r="BC200" s="34">
        <f t="shared" si="25"/>
        <v>3</v>
      </c>
      <c r="BD200" s="40">
        <f t="shared" si="21"/>
        <v>37</v>
      </c>
      <c r="BE200" s="75"/>
      <c r="BF200" s="76"/>
    </row>
    <row r="201" spans="1:58" s="84" customFormat="1" ht="12" customHeight="1">
      <c r="A201" s="2" t="s">
        <v>498</v>
      </c>
      <c r="B201" s="73">
        <v>168</v>
      </c>
      <c r="C201" s="82" t="s">
        <v>273</v>
      </c>
      <c r="D201" s="34">
        <f>'[2]21'!D201+'[2]21'!I201-'[2]21'!M201+'[2]21'!Q201-'[2]21'!U201</f>
        <v>0</v>
      </c>
      <c r="E201" s="34">
        <f>'[2]21'!E201+'[2]21'!J201-'[2]21'!N201+'[2]21'!R201-'[2]21'!V201</f>
        <v>5</v>
      </c>
      <c r="F201" s="34">
        <f>'[2]21'!F201+'[2]21'!K201-'[2]21'!O201+'[2]21'!S201-'[2]21'!W201</f>
        <v>21</v>
      </c>
      <c r="G201" s="34">
        <f>'[2]21'!G201+'[2]21'!L201-'[2]21'!P201+'[2]21'!T201-'[2]21'!X201</f>
        <v>-7</v>
      </c>
      <c r="H201" s="35">
        <f t="shared" si="14"/>
        <v>19</v>
      </c>
      <c r="I201" s="46"/>
      <c r="J201" s="36"/>
      <c r="K201" s="36">
        <v>4</v>
      </c>
      <c r="L201" s="36">
        <v>2</v>
      </c>
      <c r="M201" s="36"/>
      <c r="N201" s="36"/>
      <c r="O201" s="36"/>
      <c r="P201" s="36"/>
      <c r="Q201" s="91"/>
      <c r="R201" s="87"/>
      <c r="S201" s="87"/>
      <c r="T201" s="87"/>
      <c r="U201" s="87"/>
      <c r="V201" s="87"/>
      <c r="W201" s="87"/>
      <c r="X201" s="87"/>
      <c r="Y201" s="38">
        <f t="shared" si="22"/>
        <v>25</v>
      </c>
      <c r="Z201" s="32"/>
      <c r="AA201" s="32"/>
      <c r="AB201" s="42"/>
      <c r="AC201" s="42"/>
      <c r="AD201" s="32"/>
      <c r="AE201" s="32"/>
      <c r="AF201" s="32"/>
      <c r="AG201" s="42"/>
      <c r="AH201" s="32"/>
      <c r="AI201" s="32"/>
      <c r="AJ201" s="32"/>
      <c r="AK201" s="32"/>
      <c r="AL201" s="32"/>
      <c r="AM201" s="32"/>
      <c r="AN201" s="32"/>
      <c r="AO201" s="32"/>
      <c r="AP201" s="88"/>
      <c r="AQ201" s="88"/>
      <c r="AR201" s="88"/>
      <c r="AS201" s="88"/>
      <c r="AT201" s="88"/>
      <c r="AU201" s="88"/>
      <c r="AV201" s="88"/>
      <c r="AW201" s="36"/>
      <c r="AX201" s="35">
        <f t="shared" si="23"/>
        <v>0</v>
      </c>
      <c r="AY201" s="39">
        <f t="shared" si="24"/>
        <v>0</v>
      </c>
      <c r="AZ201" s="34">
        <f t="shared" si="25"/>
        <v>0</v>
      </c>
      <c r="BA201" s="34">
        <f t="shared" si="25"/>
        <v>5</v>
      </c>
      <c r="BB201" s="34">
        <f t="shared" si="25"/>
        <v>25</v>
      </c>
      <c r="BC201" s="34">
        <f t="shared" si="25"/>
        <v>-5</v>
      </c>
      <c r="BD201" s="40">
        <f t="shared" si="21"/>
        <v>25</v>
      </c>
      <c r="BE201" s="75"/>
      <c r="BF201" s="76"/>
    </row>
    <row r="202" spans="1:58" s="84" customFormat="1" ht="12" customHeight="1">
      <c r="A202" s="2" t="s">
        <v>498</v>
      </c>
      <c r="B202" s="73">
        <v>169</v>
      </c>
      <c r="C202" s="82" t="s">
        <v>274</v>
      </c>
      <c r="D202" s="34">
        <f>'[2]21'!D202+'[2]21'!I202-'[2]21'!M202+'[2]21'!Q202-'[2]21'!U202</f>
        <v>0</v>
      </c>
      <c r="E202" s="34">
        <f>'[2]21'!E202+'[2]21'!J202-'[2]21'!N202+'[2]21'!R202-'[2]21'!V202</f>
        <v>0</v>
      </c>
      <c r="F202" s="34">
        <f>'[2]21'!F202+'[2]21'!K202-'[2]21'!O202+'[2]21'!S202-'[2]21'!W202</f>
        <v>24</v>
      </c>
      <c r="G202" s="34">
        <f>'[2]21'!G202+'[2]21'!L202-'[2]21'!P202+'[2]21'!T202-'[2]21'!X202</f>
        <v>0</v>
      </c>
      <c r="H202" s="35">
        <f t="shared" si="14"/>
        <v>24</v>
      </c>
      <c r="I202" s="46"/>
      <c r="J202" s="36"/>
      <c r="K202" s="36">
        <v>2</v>
      </c>
      <c r="L202" s="36"/>
      <c r="M202" s="36"/>
      <c r="N202" s="36"/>
      <c r="O202" s="36"/>
      <c r="P202" s="36"/>
      <c r="Q202" s="91"/>
      <c r="R202" s="87"/>
      <c r="S202" s="87"/>
      <c r="T202" s="87"/>
      <c r="U202" s="87"/>
      <c r="V202" s="87"/>
      <c r="W202" s="87"/>
      <c r="X202" s="87"/>
      <c r="Y202" s="38">
        <f t="shared" si="22"/>
        <v>26</v>
      </c>
      <c r="Z202" s="32"/>
      <c r="AA202" s="32"/>
      <c r="AB202" s="42"/>
      <c r="AC202" s="42">
        <v>1</v>
      </c>
      <c r="AD202" s="32"/>
      <c r="AE202" s="32"/>
      <c r="AF202" s="32"/>
      <c r="AG202" s="42"/>
      <c r="AH202" s="32"/>
      <c r="AI202" s="32"/>
      <c r="AJ202" s="32"/>
      <c r="AK202" s="32"/>
      <c r="AL202" s="32"/>
      <c r="AM202" s="32"/>
      <c r="AN202" s="32"/>
      <c r="AO202" s="32"/>
      <c r="AP202" s="88"/>
      <c r="AQ202" s="88"/>
      <c r="AR202" s="88"/>
      <c r="AS202" s="88"/>
      <c r="AT202" s="88"/>
      <c r="AU202" s="88"/>
      <c r="AV202" s="88"/>
      <c r="AW202" s="36"/>
      <c r="AX202" s="35">
        <f t="shared" si="23"/>
        <v>0</v>
      </c>
      <c r="AY202" s="39">
        <f t="shared" si="24"/>
        <v>1</v>
      </c>
      <c r="AZ202" s="34">
        <f t="shared" si="25"/>
        <v>0</v>
      </c>
      <c r="BA202" s="34">
        <f t="shared" si="25"/>
        <v>0</v>
      </c>
      <c r="BB202" s="34">
        <f t="shared" si="25"/>
        <v>26</v>
      </c>
      <c r="BC202" s="34">
        <f t="shared" si="25"/>
        <v>-1</v>
      </c>
      <c r="BD202" s="40">
        <f t="shared" si="21"/>
        <v>25</v>
      </c>
      <c r="BE202" s="75" t="s">
        <v>660</v>
      </c>
      <c r="BF202" s="76"/>
    </row>
    <row r="203" spans="1:58" s="84" customFormat="1" ht="12" customHeight="1">
      <c r="A203" s="2" t="s">
        <v>498</v>
      </c>
      <c r="B203" s="73">
        <v>170</v>
      </c>
      <c r="C203" s="82" t="s">
        <v>275</v>
      </c>
      <c r="D203" s="34">
        <f>'[2]21'!D203+'[2]21'!I203-'[2]21'!M203+'[2]21'!Q203-'[2]21'!U203</f>
        <v>0</v>
      </c>
      <c r="E203" s="34">
        <f>'[2]21'!E203+'[2]21'!J203-'[2]21'!N203+'[2]21'!R203-'[2]21'!V203</f>
        <v>0</v>
      </c>
      <c r="F203" s="34">
        <f>'[2]21'!F203+'[2]21'!K203-'[2]21'!O203+'[2]21'!S203-'[2]21'!W203</f>
        <v>2</v>
      </c>
      <c r="G203" s="34">
        <f>'[2]21'!G203+'[2]21'!L203-'[2]21'!P203+'[2]21'!T203-'[2]21'!X203</f>
        <v>0</v>
      </c>
      <c r="H203" s="35">
        <f t="shared" si="14"/>
        <v>2</v>
      </c>
      <c r="I203" s="46"/>
      <c r="J203" s="36"/>
      <c r="K203" s="36">
        <v>5</v>
      </c>
      <c r="L203" s="36">
        <v>13</v>
      </c>
      <c r="M203" s="36"/>
      <c r="N203" s="36"/>
      <c r="O203" s="36"/>
      <c r="P203" s="36"/>
      <c r="Q203" s="91"/>
      <c r="R203" s="87"/>
      <c r="S203" s="87"/>
      <c r="T203" s="87"/>
      <c r="U203" s="87"/>
      <c r="V203" s="87"/>
      <c r="W203" s="87"/>
      <c r="X203" s="87"/>
      <c r="Y203" s="38">
        <f t="shared" si="22"/>
        <v>20</v>
      </c>
      <c r="Z203" s="32"/>
      <c r="AA203" s="32"/>
      <c r="AB203" s="42"/>
      <c r="AC203" s="42"/>
      <c r="AD203" s="32"/>
      <c r="AE203" s="32"/>
      <c r="AF203" s="32"/>
      <c r="AG203" s="42"/>
      <c r="AH203" s="32"/>
      <c r="AI203" s="32"/>
      <c r="AJ203" s="32"/>
      <c r="AK203" s="32"/>
      <c r="AL203" s="32"/>
      <c r="AM203" s="32"/>
      <c r="AN203" s="32"/>
      <c r="AO203" s="32"/>
      <c r="AP203" s="88"/>
      <c r="AQ203" s="88"/>
      <c r="AR203" s="88"/>
      <c r="AS203" s="88"/>
      <c r="AT203" s="88"/>
      <c r="AU203" s="88"/>
      <c r="AV203" s="88"/>
      <c r="AW203" s="36"/>
      <c r="AX203" s="35">
        <f t="shared" si="23"/>
        <v>0</v>
      </c>
      <c r="AY203" s="39">
        <f t="shared" si="24"/>
        <v>0</v>
      </c>
      <c r="AZ203" s="34">
        <f t="shared" si="25"/>
        <v>0</v>
      </c>
      <c r="BA203" s="34">
        <f t="shared" si="25"/>
        <v>0</v>
      </c>
      <c r="BB203" s="34">
        <f t="shared" si="25"/>
        <v>7</v>
      </c>
      <c r="BC203" s="34">
        <f t="shared" si="25"/>
        <v>13</v>
      </c>
      <c r="BD203" s="40">
        <f t="shared" si="21"/>
        <v>20</v>
      </c>
      <c r="BE203" s="75"/>
      <c r="BF203" s="76"/>
    </row>
    <row r="204" spans="1:58" s="84" customFormat="1" ht="12" customHeight="1">
      <c r="A204" s="2" t="s">
        <v>498</v>
      </c>
      <c r="B204" s="73">
        <v>171</v>
      </c>
      <c r="C204" s="82" t="s">
        <v>276</v>
      </c>
      <c r="D204" s="34">
        <f>'[2]21'!D204+'[2]21'!I204-'[2]21'!M204+'[2]21'!Q204-'[2]21'!U204</f>
        <v>0</v>
      </c>
      <c r="E204" s="34">
        <f>'[2]21'!E204+'[2]21'!J204-'[2]21'!N204+'[2]21'!R204-'[2]21'!V204</f>
        <v>0</v>
      </c>
      <c r="F204" s="34">
        <f>'[2]21'!F204+'[2]21'!K204-'[2]21'!O204+'[2]21'!S204-'[2]21'!W204</f>
        <v>1</v>
      </c>
      <c r="G204" s="34">
        <f>'[2]21'!G204+'[2]21'!L204-'[2]21'!P204+'[2]21'!T204-'[2]21'!X204</f>
        <v>0</v>
      </c>
      <c r="H204" s="35">
        <f t="shared" si="14"/>
        <v>1</v>
      </c>
      <c r="I204" s="46"/>
      <c r="J204" s="36"/>
      <c r="K204" s="36">
        <v>8</v>
      </c>
      <c r="L204" s="36">
        <v>11</v>
      </c>
      <c r="M204" s="36"/>
      <c r="N204" s="36"/>
      <c r="O204" s="36"/>
      <c r="P204" s="36"/>
      <c r="Q204" s="91"/>
      <c r="R204" s="87"/>
      <c r="S204" s="87"/>
      <c r="T204" s="87"/>
      <c r="U204" s="87"/>
      <c r="V204" s="87"/>
      <c r="W204" s="87"/>
      <c r="X204" s="87"/>
      <c r="Y204" s="38">
        <f t="shared" si="22"/>
        <v>20</v>
      </c>
      <c r="Z204" s="32"/>
      <c r="AA204" s="32"/>
      <c r="AB204" s="42"/>
      <c r="AC204" s="42"/>
      <c r="AD204" s="32"/>
      <c r="AE204" s="32"/>
      <c r="AF204" s="32"/>
      <c r="AG204" s="42"/>
      <c r="AH204" s="32"/>
      <c r="AI204" s="32"/>
      <c r="AJ204" s="32"/>
      <c r="AK204" s="32"/>
      <c r="AL204" s="32"/>
      <c r="AM204" s="32"/>
      <c r="AN204" s="32"/>
      <c r="AO204" s="32"/>
      <c r="AP204" s="88"/>
      <c r="AQ204" s="88"/>
      <c r="AR204" s="88"/>
      <c r="AS204" s="88"/>
      <c r="AT204" s="88"/>
      <c r="AU204" s="88"/>
      <c r="AV204" s="88"/>
      <c r="AW204" s="36"/>
      <c r="AX204" s="35">
        <f t="shared" si="23"/>
        <v>0</v>
      </c>
      <c r="AY204" s="39">
        <f t="shared" si="24"/>
        <v>0</v>
      </c>
      <c r="AZ204" s="34">
        <f t="shared" si="25"/>
        <v>0</v>
      </c>
      <c r="BA204" s="34">
        <f t="shared" si="25"/>
        <v>0</v>
      </c>
      <c r="BB204" s="34">
        <f t="shared" si="25"/>
        <v>9</v>
      </c>
      <c r="BC204" s="34">
        <f t="shared" si="25"/>
        <v>11</v>
      </c>
      <c r="BD204" s="40">
        <f t="shared" si="21"/>
        <v>20</v>
      </c>
      <c r="BE204" s="75"/>
      <c r="BF204" s="76"/>
    </row>
    <row r="205" spans="1:58" s="84" customFormat="1" ht="12" customHeight="1">
      <c r="A205" s="2" t="s">
        <v>498</v>
      </c>
      <c r="B205" s="73">
        <v>172</v>
      </c>
      <c r="C205" s="82" t="s">
        <v>277</v>
      </c>
      <c r="D205" s="34">
        <f>'[2]21'!D205+'[2]21'!I205-'[2]21'!M205+'[2]21'!Q205-'[2]21'!U205</f>
        <v>0</v>
      </c>
      <c r="E205" s="34">
        <f>'[2]21'!E205+'[2]21'!J205-'[2]21'!N205+'[2]21'!R205-'[2]21'!V205</f>
        <v>0</v>
      </c>
      <c r="F205" s="34">
        <f>'[2]21'!F205+'[2]21'!K205-'[2]21'!O205+'[2]21'!S205-'[2]21'!W205</f>
        <v>1</v>
      </c>
      <c r="G205" s="34">
        <f>'[2]21'!G205+'[2]21'!L205-'[2]21'!P205+'[2]21'!T205-'[2]21'!X205</f>
        <v>0</v>
      </c>
      <c r="H205" s="35">
        <f t="shared" si="14"/>
        <v>1</v>
      </c>
      <c r="I205" s="46"/>
      <c r="J205" s="36"/>
      <c r="K205" s="36"/>
      <c r="L205" s="36"/>
      <c r="M205" s="36"/>
      <c r="N205" s="36"/>
      <c r="O205" s="36"/>
      <c r="P205" s="36"/>
      <c r="Q205" s="91"/>
      <c r="R205" s="87"/>
      <c r="S205" s="87"/>
      <c r="T205" s="87"/>
      <c r="U205" s="87"/>
      <c r="V205" s="87"/>
      <c r="W205" s="87"/>
      <c r="X205" s="87"/>
      <c r="Y205" s="38">
        <f t="shared" si="22"/>
        <v>1</v>
      </c>
      <c r="Z205" s="32"/>
      <c r="AA205" s="32"/>
      <c r="AB205" s="42"/>
      <c r="AC205" s="42"/>
      <c r="AD205" s="32"/>
      <c r="AE205" s="32"/>
      <c r="AF205" s="32"/>
      <c r="AG205" s="42"/>
      <c r="AH205" s="32"/>
      <c r="AI205" s="32"/>
      <c r="AJ205" s="32"/>
      <c r="AK205" s="32"/>
      <c r="AL205" s="32"/>
      <c r="AM205" s="32"/>
      <c r="AN205" s="32"/>
      <c r="AO205" s="32"/>
      <c r="AP205" s="88"/>
      <c r="AQ205" s="88"/>
      <c r="AR205" s="88"/>
      <c r="AS205" s="88"/>
      <c r="AT205" s="88"/>
      <c r="AU205" s="88"/>
      <c r="AV205" s="88"/>
      <c r="AW205" s="36"/>
      <c r="AX205" s="35">
        <f t="shared" si="23"/>
        <v>0</v>
      </c>
      <c r="AY205" s="39">
        <f t="shared" si="24"/>
        <v>0</v>
      </c>
      <c r="AZ205" s="34">
        <f t="shared" si="25"/>
        <v>0</v>
      </c>
      <c r="BA205" s="34">
        <f t="shared" si="25"/>
        <v>0</v>
      </c>
      <c r="BB205" s="34">
        <f t="shared" si="25"/>
        <v>1</v>
      </c>
      <c r="BC205" s="34">
        <f t="shared" si="25"/>
        <v>0</v>
      </c>
      <c r="BD205" s="40">
        <f t="shared" si="21"/>
        <v>1</v>
      </c>
      <c r="BE205" s="75"/>
      <c r="BF205" s="76"/>
    </row>
    <row r="206" spans="1:58" s="84" customFormat="1" ht="12" customHeight="1">
      <c r="A206" s="2" t="s">
        <v>498</v>
      </c>
      <c r="B206" s="73">
        <v>173</v>
      </c>
      <c r="C206" s="82" t="s">
        <v>278</v>
      </c>
      <c r="D206" s="34">
        <f>'[2]21'!D206+'[2]21'!I206-'[2]21'!M206+'[2]21'!Q206-'[2]21'!U206</f>
        <v>0</v>
      </c>
      <c r="E206" s="34">
        <f>'[2]21'!E206+'[2]21'!J206-'[2]21'!N206+'[2]21'!R206-'[2]21'!V206</f>
        <v>0</v>
      </c>
      <c r="F206" s="34">
        <f>'[2]21'!F206+'[2]21'!K206-'[2]21'!O206+'[2]21'!S206-'[2]21'!W206</f>
        <v>1</v>
      </c>
      <c r="G206" s="34">
        <f>'[2]21'!G206+'[2]21'!L206-'[2]21'!P206+'[2]21'!T206-'[2]21'!X206</f>
        <v>0</v>
      </c>
      <c r="H206" s="35">
        <f t="shared" si="14"/>
        <v>1</v>
      </c>
      <c r="I206" s="46"/>
      <c r="J206" s="36"/>
      <c r="K206" s="36"/>
      <c r="L206" s="36"/>
      <c r="M206" s="36"/>
      <c r="N206" s="36"/>
      <c r="O206" s="36"/>
      <c r="P206" s="36"/>
      <c r="Q206" s="91"/>
      <c r="R206" s="87"/>
      <c r="S206" s="87"/>
      <c r="T206" s="87"/>
      <c r="U206" s="87"/>
      <c r="V206" s="87"/>
      <c r="W206" s="87"/>
      <c r="X206" s="87"/>
      <c r="Y206" s="38">
        <f t="shared" si="22"/>
        <v>1</v>
      </c>
      <c r="Z206" s="32"/>
      <c r="AA206" s="32"/>
      <c r="AB206" s="42"/>
      <c r="AC206" s="42"/>
      <c r="AD206" s="32"/>
      <c r="AE206" s="32"/>
      <c r="AF206" s="32"/>
      <c r="AG206" s="42"/>
      <c r="AH206" s="32"/>
      <c r="AI206" s="32"/>
      <c r="AJ206" s="32"/>
      <c r="AK206" s="32"/>
      <c r="AL206" s="32"/>
      <c r="AM206" s="32"/>
      <c r="AN206" s="32"/>
      <c r="AO206" s="32"/>
      <c r="AP206" s="88"/>
      <c r="AQ206" s="88"/>
      <c r="AR206" s="88"/>
      <c r="AS206" s="88"/>
      <c r="AT206" s="88"/>
      <c r="AU206" s="88"/>
      <c r="AV206" s="88"/>
      <c r="AW206" s="36"/>
      <c r="AX206" s="35">
        <f t="shared" si="23"/>
        <v>0</v>
      </c>
      <c r="AY206" s="39">
        <f t="shared" si="24"/>
        <v>0</v>
      </c>
      <c r="AZ206" s="34">
        <f t="shared" si="25"/>
        <v>0</v>
      </c>
      <c r="BA206" s="34">
        <f t="shared" si="25"/>
        <v>0</v>
      </c>
      <c r="BB206" s="34">
        <f t="shared" si="25"/>
        <v>1</v>
      </c>
      <c r="BC206" s="34">
        <f t="shared" si="25"/>
        <v>0</v>
      </c>
      <c r="BD206" s="40">
        <f t="shared" si="21"/>
        <v>1</v>
      </c>
      <c r="BE206" s="75"/>
      <c r="BF206" s="76"/>
    </row>
    <row r="207" spans="1:58" s="84" customFormat="1" ht="12" customHeight="1">
      <c r="A207" s="2" t="s">
        <v>498</v>
      </c>
      <c r="B207" s="73">
        <v>174</v>
      </c>
      <c r="C207" s="82" t="s">
        <v>279</v>
      </c>
      <c r="D207" s="34">
        <f>'[2]21'!D207+'[2]21'!I207-'[2]21'!M207+'[2]21'!Q207-'[2]21'!U207</f>
        <v>0</v>
      </c>
      <c r="E207" s="34">
        <f>'[2]21'!E207+'[2]21'!J207-'[2]21'!N207+'[2]21'!R207-'[2]21'!V207</f>
        <v>1</v>
      </c>
      <c r="F207" s="34">
        <f>'[2]21'!F207+'[2]21'!K207-'[2]21'!O207+'[2]21'!S207-'[2]21'!W207</f>
        <v>1</v>
      </c>
      <c r="G207" s="34">
        <f>'[2]21'!G207+'[2]21'!L207-'[2]21'!P207+'[2]21'!T207-'[2]21'!X207</f>
        <v>0</v>
      </c>
      <c r="H207" s="35">
        <f t="shared" si="14"/>
        <v>2</v>
      </c>
      <c r="I207" s="46"/>
      <c r="J207" s="36"/>
      <c r="K207" s="36"/>
      <c r="L207" s="36"/>
      <c r="M207" s="36"/>
      <c r="N207" s="36"/>
      <c r="O207" s="36"/>
      <c r="P207" s="36"/>
      <c r="Q207" s="91"/>
      <c r="R207" s="87"/>
      <c r="S207" s="87"/>
      <c r="T207" s="87"/>
      <c r="U207" s="87"/>
      <c r="V207" s="87"/>
      <c r="W207" s="87"/>
      <c r="X207" s="87"/>
      <c r="Y207" s="38">
        <f t="shared" si="22"/>
        <v>2</v>
      </c>
      <c r="Z207" s="32"/>
      <c r="AA207" s="32"/>
      <c r="AB207" s="42"/>
      <c r="AC207" s="42"/>
      <c r="AD207" s="32"/>
      <c r="AE207" s="32"/>
      <c r="AF207" s="32"/>
      <c r="AG207" s="42"/>
      <c r="AH207" s="32"/>
      <c r="AI207" s="32"/>
      <c r="AJ207" s="32"/>
      <c r="AK207" s="32"/>
      <c r="AL207" s="32"/>
      <c r="AM207" s="32"/>
      <c r="AN207" s="32"/>
      <c r="AO207" s="32"/>
      <c r="AP207" s="88"/>
      <c r="AQ207" s="88"/>
      <c r="AR207" s="88"/>
      <c r="AS207" s="88"/>
      <c r="AT207" s="88"/>
      <c r="AU207" s="88"/>
      <c r="AV207" s="88"/>
      <c r="AW207" s="36"/>
      <c r="AX207" s="35">
        <f t="shared" si="23"/>
        <v>0</v>
      </c>
      <c r="AY207" s="39">
        <f t="shared" si="24"/>
        <v>0</v>
      </c>
      <c r="AZ207" s="34">
        <f t="shared" si="25"/>
        <v>0</v>
      </c>
      <c r="BA207" s="34">
        <f t="shared" si="25"/>
        <v>1</v>
      </c>
      <c r="BB207" s="34">
        <f t="shared" si="25"/>
        <v>1</v>
      </c>
      <c r="BC207" s="34">
        <f t="shared" si="25"/>
        <v>0</v>
      </c>
      <c r="BD207" s="40">
        <f t="shared" si="21"/>
        <v>2</v>
      </c>
      <c r="BE207" s="75"/>
      <c r="BF207" s="76"/>
    </row>
    <row r="208" spans="1:58" s="84" customFormat="1" ht="12" customHeight="1">
      <c r="A208" s="2" t="s">
        <v>498</v>
      </c>
      <c r="B208" s="73">
        <v>175</v>
      </c>
      <c r="C208" s="82" t="s">
        <v>280</v>
      </c>
      <c r="D208" s="34">
        <f>'[2]21'!D208+'[2]21'!I208-'[2]21'!M208+'[2]21'!Q208-'[2]21'!U208</f>
        <v>0</v>
      </c>
      <c r="E208" s="34">
        <f>'[2]21'!E208+'[2]21'!J208-'[2]21'!N208+'[2]21'!R208-'[2]21'!V208</f>
        <v>0</v>
      </c>
      <c r="F208" s="34">
        <f>'[2]21'!F208+'[2]21'!K208-'[2]21'!O208+'[2]21'!S208-'[2]21'!W208</f>
        <v>2</v>
      </c>
      <c r="G208" s="34">
        <f>'[2]21'!G208+'[2]21'!L208-'[2]21'!P208+'[2]21'!T208-'[2]21'!X208</f>
        <v>0</v>
      </c>
      <c r="H208" s="35">
        <f t="shared" si="14"/>
        <v>2</v>
      </c>
      <c r="I208" s="46"/>
      <c r="J208" s="36"/>
      <c r="K208" s="36"/>
      <c r="L208" s="36"/>
      <c r="M208" s="36"/>
      <c r="N208" s="36"/>
      <c r="O208" s="36"/>
      <c r="P208" s="36"/>
      <c r="Q208" s="91"/>
      <c r="R208" s="87"/>
      <c r="S208" s="87"/>
      <c r="T208" s="87"/>
      <c r="U208" s="87"/>
      <c r="V208" s="87"/>
      <c r="W208" s="87"/>
      <c r="X208" s="87"/>
      <c r="Y208" s="38">
        <f t="shared" si="22"/>
        <v>2</v>
      </c>
      <c r="Z208" s="32"/>
      <c r="AA208" s="32"/>
      <c r="AB208" s="42"/>
      <c r="AC208" s="42"/>
      <c r="AD208" s="32"/>
      <c r="AE208" s="32"/>
      <c r="AF208" s="32"/>
      <c r="AG208" s="42"/>
      <c r="AH208" s="32"/>
      <c r="AI208" s="32"/>
      <c r="AJ208" s="32"/>
      <c r="AK208" s="32"/>
      <c r="AL208" s="32"/>
      <c r="AM208" s="32"/>
      <c r="AN208" s="32"/>
      <c r="AO208" s="32"/>
      <c r="AP208" s="88"/>
      <c r="AQ208" s="88"/>
      <c r="AR208" s="88"/>
      <c r="AS208" s="88"/>
      <c r="AT208" s="88"/>
      <c r="AU208" s="88"/>
      <c r="AV208" s="88"/>
      <c r="AW208" s="36"/>
      <c r="AX208" s="35">
        <f t="shared" si="23"/>
        <v>0</v>
      </c>
      <c r="AY208" s="39">
        <f t="shared" si="24"/>
        <v>0</v>
      </c>
      <c r="AZ208" s="34">
        <f t="shared" si="25"/>
        <v>0</v>
      </c>
      <c r="BA208" s="34">
        <f t="shared" si="25"/>
        <v>0</v>
      </c>
      <c r="BB208" s="34">
        <f t="shared" si="25"/>
        <v>2</v>
      </c>
      <c r="BC208" s="34">
        <f t="shared" si="25"/>
        <v>0</v>
      </c>
      <c r="BD208" s="40">
        <f t="shared" si="21"/>
        <v>2</v>
      </c>
      <c r="BE208" s="75"/>
      <c r="BF208" s="76"/>
    </row>
    <row r="209" spans="1:58" s="84" customFormat="1" ht="12" customHeight="1">
      <c r="A209" s="2" t="s">
        <v>498</v>
      </c>
      <c r="B209" s="73">
        <v>3</v>
      </c>
      <c r="C209" s="82" t="s">
        <v>281</v>
      </c>
      <c r="D209" s="34">
        <f>'[2]21'!D209+'[2]21'!I209-'[2]21'!M209+'[2]21'!Q209-'[2]21'!U209</f>
        <v>0</v>
      </c>
      <c r="E209" s="34">
        <f>'[2]21'!E209+'[2]21'!J209-'[2]21'!N209+'[2]21'!R209-'[2]21'!V209</f>
        <v>1</v>
      </c>
      <c r="F209" s="34">
        <f>'[2]21'!F209+'[2]21'!K209-'[2]21'!O209+'[2]21'!S209-'[2]21'!W209</f>
        <v>0</v>
      </c>
      <c r="G209" s="34">
        <f>'[2]21'!G209+'[2]21'!L209-'[2]21'!P209+'[2]21'!T209-'[2]21'!X209</f>
        <v>1</v>
      </c>
      <c r="H209" s="35">
        <f t="shared" si="14"/>
        <v>2</v>
      </c>
      <c r="I209" s="46"/>
      <c r="J209" s="36"/>
      <c r="K209" s="36"/>
      <c r="L209" s="36"/>
      <c r="M209" s="36"/>
      <c r="N209" s="36"/>
      <c r="O209" s="36"/>
      <c r="P209" s="36"/>
      <c r="Q209" s="91"/>
      <c r="R209" s="87"/>
      <c r="S209" s="87"/>
      <c r="T209" s="87"/>
      <c r="U209" s="87"/>
      <c r="V209" s="87"/>
      <c r="W209" s="87"/>
      <c r="X209" s="87"/>
      <c r="Y209" s="38">
        <f t="shared" si="22"/>
        <v>2</v>
      </c>
      <c r="Z209" s="32"/>
      <c r="AA209" s="32"/>
      <c r="AB209" s="42"/>
      <c r="AC209" s="42"/>
      <c r="AD209" s="32"/>
      <c r="AE209" s="32"/>
      <c r="AF209" s="32"/>
      <c r="AG209" s="42"/>
      <c r="AH209" s="32"/>
      <c r="AI209" s="32"/>
      <c r="AJ209" s="32"/>
      <c r="AK209" s="32"/>
      <c r="AL209" s="32"/>
      <c r="AM209" s="32"/>
      <c r="AN209" s="32"/>
      <c r="AO209" s="32"/>
      <c r="AP209" s="88"/>
      <c r="AQ209" s="88"/>
      <c r="AR209" s="88"/>
      <c r="AS209" s="88"/>
      <c r="AT209" s="88"/>
      <c r="AU209" s="88"/>
      <c r="AV209" s="88"/>
      <c r="AW209" s="36"/>
      <c r="AX209" s="35">
        <f t="shared" si="23"/>
        <v>0</v>
      </c>
      <c r="AY209" s="39">
        <f t="shared" si="24"/>
        <v>0</v>
      </c>
      <c r="AZ209" s="34">
        <f t="shared" si="25"/>
        <v>0</v>
      </c>
      <c r="BA209" s="34">
        <f t="shared" si="25"/>
        <v>1</v>
      </c>
      <c r="BB209" s="34">
        <f t="shared" si="25"/>
        <v>0</v>
      </c>
      <c r="BC209" s="34">
        <f t="shared" si="25"/>
        <v>1</v>
      </c>
      <c r="BD209" s="40">
        <f t="shared" si="21"/>
        <v>2</v>
      </c>
      <c r="BE209" s="75"/>
      <c r="BF209" s="76"/>
    </row>
    <row r="210" spans="1:58" s="84" customFormat="1" ht="12" customHeight="1">
      <c r="A210" s="2" t="s">
        <v>498</v>
      </c>
      <c r="B210" s="73">
        <v>177</v>
      </c>
      <c r="C210" s="82" t="s">
        <v>282</v>
      </c>
      <c r="D210" s="34">
        <f>'[2]21'!D210+'[2]21'!I210-'[2]21'!M210+'[2]21'!Q210-'[2]21'!U210</f>
        <v>0</v>
      </c>
      <c r="E210" s="34">
        <f>'[2]21'!E210+'[2]21'!J210-'[2]21'!N210+'[2]21'!R210-'[2]21'!V210</f>
        <v>1</v>
      </c>
      <c r="F210" s="34">
        <f>'[2]21'!F210+'[2]21'!K210-'[2]21'!O210+'[2]21'!S210-'[2]21'!W210</f>
        <v>0</v>
      </c>
      <c r="G210" s="34">
        <f>'[2]21'!G210+'[2]21'!L210-'[2]21'!P210+'[2]21'!T210-'[2]21'!X210</f>
        <v>0</v>
      </c>
      <c r="H210" s="35">
        <f t="shared" si="14"/>
        <v>1</v>
      </c>
      <c r="I210" s="46"/>
      <c r="J210" s="36"/>
      <c r="K210" s="36"/>
      <c r="L210" s="36"/>
      <c r="M210" s="36"/>
      <c r="N210" s="36"/>
      <c r="O210" s="36"/>
      <c r="P210" s="36"/>
      <c r="Q210" s="91"/>
      <c r="R210" s="87"/>
      <c r="S210" s="87"/>
      <c r="T210" s="87"/>
      <c r="U210" s="87"/>
      <c r="V210" s="87"/>
      <c r="W210" s="87"/>
      <c r="X210" s="87"/>
      <c r="Y210" s="38">
        <f t="shared" si="22"/>
        <v>1</v>
      </c>
      <c r="Z210" s="32"/>
      <c r="AA210" s="32"/>
      <c r="AB210" s="42"/>
      <c r="AC210" s="42"/>
      <c r="AD210" s="32"/>
      <c r="AE210" s="32"/>
      <c r="AF210" s="32"/>
      <c r="AG210" s="42"/>
      <c r="AH210" s="32"/>
      <c r="AI210" s="32"/>
      <c r="AJ210" s="32"/>
      <c r="AK210" s="32"/>
      <c r="AL210" s="32"/>
      <c r="AM210" s="32"/>
      <c r="AN210" s="32"/>
      <c r="AO210" s="32"/>
      <c r="AP210" s="88"/>
      <c r="AQ210" s="88"/>
      <c r="AR210" s="88"/>
      <c r="AS210" s="88"/>
      <c r="AT210" s="88"/>
      <c r="AU210" s="88"/>
      <c r="AV210" s="88"/>
      <c r="AW210" s="36"/>
      <c r="AX210" s="35">
        <f t="shared" si="23"/>
        <v>0</v>
      </c>
      <c r="AY210" s="39">
        <f t="shared" si="24"/>
        <v>0</v>
      </c>
      <c r="AZ210" s="34">
        <f t="shared" si="25"/>
        <v>0</v>
      </c>
      <c r="BA210" s="34">
        <f t="shared" si="25"/>
        <v>1</v>
      </c>
      <c r="BB210" s="34">
        <f t="shared" si="25"/>
        <v>0</v>
      </c>
      <c r="BC210" s="34">
        <f t="shared" si="25"/>
        <v>0</v>
      </c>
      <c r="BD210" s="40">
        <f t="shared" si="21"/>
        <v>1</v>
      </c>
      <c r="BE210" s="75"/>
      <c r="BF210" s="76"/>
    </row>
    <row r="211" spans="1:58" s="84" customFormat="1" ht="12" customHeight="1">
      <c r="A211" s="2" t="s">
        <v>498</v>
      </c>
      <c r="B211" s="73">
        <v>178</v>
      </c>
      <c r="C211" s="82" t="s">
        <v>283</v>
      </c>
      <c r="D211" s="34">
        <f>'[2]21'!D211+'[2]21'!I211-'[2]21'!M211+'[2]21'!Q211-'[2]21'!U211</f>
        <v>0</v>
      </c>
      <c r="E211" s="34">
        <f>'[2]21'!E211+'[2]21'!J211-'[2]21'!N211+'[2]21'!R211-'[2]21'!V211</f>
        <v>0</v>
      </c>
      <c r="F211" s="34">
        <f>'[2]21'!F211+'[2]21'!K211-'[2]21'!O211+'[2]21'!S211-'[2]21'!W211</f>
        <v>3</v>
      </c>
      <c r="G211" s="34">
        <f>'[2]21'!G211+'[2]21'!L211-'[2]21'!P211+'[2]21'!T211-'[2]21'!X211</f>
        <v>0</v>
      </c>
      <c r="H211" s="35">
        <f t="shared" si="14"/>
        <v>3</v>
      </c>
      <c r="I211" s="46"/>
      <c r="J211" s="36"/>
      <c r="K211" s="36"/>
      <c r="L211" s="36"/>
      <c r="M211" s="36"/>
      <c r="N211" s="36"/>
      <c r="O211" s="36"/>
      <c r="P211" s="36"/>
      <c r="Q211" s="91"/>
      <c r="R211" s="87"/>
      <c r="S211" s="87"/>
      <c r="T211" s="87"/>
      <c r="U211" s="87"/>
      <c r="V211" s="87"/>
      <c r="W211" s="87"/>
      <c r="X211" s="87"/>
      <c r="Y211" s="38">
        <f t="shared" si="22"/>
        <v>3</v>
      </c>
      <c r="Z211" s="32"/>
      <c r="AA211" s="32"/>
      <c r="AB211" s="42"/>
      <c r="AC211" s="42"/>
      <c r="AD211" s="32"/>
      <c r="AE211" s="32"/>
      <c r="AF211" s="32"/>
      <c r="AG211" s="42"/>
      <c r="AH211" s="32"/>
      <c r="AI211" s="32"/>
      <c r="AJ211" s="32"/>
      <c r="AK211" s="32"/>
      <c r="AL211" s="32"/>
      <c r="AM211" s="32"/>
      <c r="AN211" s="32"/>
      <c r="AO211" s="32"/>
      <c r="AP211" s="88"/>
      <c r="AQ211" s="88"/>
      <c r="AR211" s="88"/>
      <c r="AS211" s="88"/>
      <c r="AT211" s="88"/>
      <c r="AU211" s="88"/>
      <c r="AV211" s="88"/>
      <c r="AW211" s="36"/>
      <c r="AX211" s="35">
        <f t="shared" si="23"/>
        <v>0</v>
      </c>
      <c r="AY211" s="39">
        <f t="shared" si="24"/>
        <v>0</v>
      </c>
      <c r="AZ211" s="34">
        <f t="shared" si="25"/>
        <v>0</v>
      </c>
      <c r="BA211" s="34">
        <f t="shared" si="25"/>
        <v>0</v>
      </c>
      <c r="BB211" s="34">
        <f t="shared" si="25"/>
        <v>3</v>
      </c>
      <c r="BC211" s="34">
        <f t="shared" si="25"/>
        <v>0</v>
      </c>
      <c r="BD211" s="40">
        <f t="shared" si="21"/>
        <v>3</v>
      </c>
      <c r="BE211" s="75"/>
      <c r="BF211" s="76"/>
    </row>
    <row r="212" spans="1:58" s="84" customFormat="1" ht="12" customHeight="1">
      <c r="A212" s="2" t="s">
        <v>498</v>
      </c>
      <c r="B212" s="73">
        <v>179</v>
      </c>
      <c r="C212" s="82" t="s">
        <v>284</v>
      </c>
      <c r="D212" s="34">
        <f>'[2]21'!D212+'[2]21'!I212-'[2]21'!M212+'[2]21'!Q212-'[2]21'!U212</f>
        <v>0</v>
      </c>
      <c r="E212" s="34">
        <f>'[2]21'!E212+'[2]21'!J212-'[2]21'!N212+'[2]21'!R212-'[2]21'!V212</f>
        <v>0</v>
      </c>
      <c r="F212" s="34">
        <f>'[2]21'!F212+'[2]21'!K212-'[2]21'!O212+'[2]21'!S212-'[2]21'!W212</f>
        <v>1</v>
      </c>
      <c r="G212" s="34">
        <f>'[2]21'!G212+'[2]21'!L212-'[2]21'!P212+'[2]21'!T212-'[2]21'!X212</f>
        <v>0</v>
      </c>
      <c r="H212" s="35">
        <f t="shared" si="14"/>
        <v>1</v>
      </c>
      <c r="I212" s="46"/>
      <c r="J212" s="36"/>
      <c r="K212" s="36"/>
      <c r="L212" s="36"/>
      <c r="M212" s="36"/>
      <c r="N212" s="36"/>
      <c r="O212" s="36"/>
      <c r="P212" s="36"/>
      <c r="Q212" s="91"/>
      <c r="R212" s="87"/>
      <c r="S212" s="87"/>
      <c r="T212" s="87"/>
      <c r="U212" s="87"/>
      <c r="V212" s="87"/>
      <c r="W212" s="87"/>
      <c r="X212" s="87"/>
      <c r="Y212" s="38">
        <f t="shared" si="22"/>
        <v>1</v>
      </c>
      <c r="Z212" s="32"/>
      <c r="AA212" s="32"/>
      <c r="AB212" s="42"/>
      <c r="AC212" s="42"/>
      <c r="AD212" s="32"/>
      <c r="AE212" s="32"/>
      <c r="AF212" s="32"/>
      <c r="AG212" s="42"/>
      <c r="AH212" s="32"/>
      <c r="AI212" s="32"/>
      <c r="AJ212" s="32"/>
      <c r="AK212" s="32"/>
      <c r="AL212" s="32"/>
      <c r="AM212" s="32"/>
      <c r="AN212" s="32"/>
      <c r="AO212" s="32"/>
      <c r="AP212" s="88"/>
      <c r="AQ212" s="88"/>
      <c r="AR212" s="88"/>
      <c r="AS212" s="88"/>
      <c r="AT212" s="88"/>
      <c r="AU212" s="88"/>
      <c r="AV212" s="88"/>
      <c r="AW212" s="36"/>
      <c r="AX212" s="35">
        <f t="shared" si="23"/>
        <v>0</v>
      </c>
      <c r="AY212" s="39">
        <f t="shared" si="24"/>
        <v>0</v>
      </c>
      <c r="AZ212" s="34">
        <f t="shared" si="25"/>
        <v>0</v>
      </c>
      <c r="BA212" s="34">
        <f t="shared" si="25"/>
        <v>0</v>
      </c>
      <c r="BB212" s="34">
        <f t="shared" si="25"/>
        <v>1</v>
      </c>
      <c r="BC212" s="34">
        <f t="shared" si="25"/>
        <v>0</v>
      </c>
      <c r="BD212" s="40">
        <f t="shared" si="21"/>
        <v>1</v>
      </c>
      <c r="BE212" s="75"/>
      <c r="BF212" s="76"/>
    </row>
    <row r="213" spans="1:58" s="84" customFormat="1" ht="12" customHeight="1">
      <c r="A213" s="2" t="s">
        <v>498</v>
      </c>
      <c r="B213" s="73">
        <v>180</v>
      </c>
      <c r="C213" s="82" t="s">
        <v>285</v>
      </c>
      <c r="D213" s="34">
        <f>'[2]21'!D213+'[2]21'!I213-'[2]21'!M213+'[2]21'!Q213-'[2]21'!U213</f>
        <v>0</v>
      </c>
      <c r="E213" s="34">
        <f>'[2]21'!E213+'[2]21'!J213-'[2]21'!N213+'[2]21'!R213-'[2]21'!V213</f>
        <v>2</v>
      </c>
      <c r="F213" s="34">
        <f>'[2]21'!F213+'[2]21'!K213-'[2]21'!O213+'[2]21'!S213-'[2]21'!W213</f>
        <v>1</v>
      </c>
      <c r="G213" s="34">
        <f>'[2]21'!G213+'[2]21'!L213-'[2]21'!P213+'[2]21'!T213-'[2]21'!X213</f>
        <v>0</v>
      </c>
      <c r="H213" s="35">
        <f t="shared" si="14"/>
        <v>3</v>
      </c>
      <c r="I213" s="46"/>
      <c r="J213" s="36"/>
      <c r="K213" s="36"/>
      <c r="L213" s="36"/>
      <c r="M213" s="36"/>
      <c r="N213" s="36"/>
      <c r="O213" s="36"/>
      <c r="P213" s="36"/>
      <c r="Q213" s="91"/>
      <c r="R213" s="87"/>
      <c r="S213" s="87"/>
      <c r="T213" s="87"/>
      <c r="U213" s="87"/>
      <c r="V213" s="87"/>
      <c r="W213" s="87"/>
      <c r="X213" s="87"/>
      <c r="Y213" s="38">
        <f t="shared" si="22"/>
        <v>3</v>
      </c>
      <c r="Z213" s="32"/>
      <c r="AA213" s="32"/>
      <c r="AB213" s="42"/>
      <c r="AC213" s="42"/>
      <c r="AD213" s="32"/>
      <c r="AE213" s="32"/>
      <c r="AF213" s="32"/>
      <c r="AG213" s="42"/>
      <c r="AH213" s="32"/>
      <c r="AI213" s="32"/>
      <c r="AJ213" s="32"/>
      <c r="AK213" s="32"/>
      <c r="AL213" s="32"/>
      <c r="AM213" s="32"/>
      <c r="AN213" s="32"/>
      <c r="AO213" s="32"/>
      <c r="AP213" s="88"/>
      <c r="AQ213" s="88"/>
      <c r="AR213" s="88"/>
      <c r="AS213" s="88"/>
      <c r="AT213" s="88"/>
      <c r="AU213" s="88"/>
      <c r="AV213" s="88"/>
      <c r="AW213" s="36"/>
      <c r="AX213" s="35">
        <f t="shared" si="23"/>
        <v>0</v>
      </c>
      <c r="AY213" s="39">
        <f t="shared" si="24"/>
        <v>0</v>
      </c>
      <c r="AZ213" s="34">
        <f t="shared" si="25"/>
        <v>0</v>
      </c>
      <c r="BA213" s="34">
        <f t="shared" si="25"/>
        <v>2</v>
      </c>
      <c r="BB213" s="34">
        <f t="shared" si="25"/>
        <v>1</v>
      </c>
      <c r="BC213" s="34">
        <f t="shared" si="25"/>
        <v>0</v>
      </c>
      <c r="BD213" s="40">
        <f t="shared" si="21"/>
        <v>3</v>
      </c>
      <c r="BE213" s="75"/>
      <c r="BF213" s="76"/>
    </row>
    <row r="214" spans="1:58" s="84" customFormat="1" ht="12" customHeight="1">
      <c r="A214" s="2" t="s">
        <v>498</v>
      </c>
      <c r="B214" s="73">
        <v>181</v>
      </c>
      <c r="C214" s="82" t="s">
        <v>286</v>
      </c>
      <c r="D214" s="34">
        <f>'[2]21'!D214+'[2]21'!I214-'[2]21'!M214+'[2]21'!Q214-'[2]21'!U214</f>
        <v>0</v>
      </c>
      <c r="E214" s="34">
        <f>'[2]21'!E214+'[2]21'!J214-'[2]21'!N214+'[2]21'!R214-'[2]21'!V214</f>
        <v>1</v>
      </c>
      <c r="F214" s="34">
        <f>'[2]21'!F214+'[2]21'!K214-'[2]21'!O214+'[2]21'!S214-'[2]21'!W214</f>
        <v>3</v>
      </c>
      <c r="G214" s="34">
        <f>'[2]21'!G214+'[2]21'!L214-'[2]21'!P214+'[2]21'!T214-'[2]21'!X214</f>
        <v>6</v>
      </c>
      <c r="H214" s="35">
        <f t="shared" si="14"/>
        <v>10</v>
      </c>
      <c r="I214" s="46"/>
      <c r="J214" s="36"/>
      <c r="K214" s="36"/>
      <c r="L214" s="36"/>
      <c r="M214" s="36"/>
      <c r="N214" s="36"/>
      <c r="O214" s="36"/>
      <c r="P214" s="36"/>
      <c r="Q214" s="91"/>
      <c r="R214" s="87"/>
      <c r="S214" s="87"/>
      <c r="T214" s="87"/>
      <c r="U214" s="87"/>
      <c r="V214" s="87"/>
      <c r="W214" s="87"/>
      <c r="X214" s="87"/>
      <c r="Y214" s="38">
        <f t="shared" si="22"/>
        <v>10</v>
      </c>
      <c r="Z214" s="32"/>
      <c r="AA214" s="32"/>
      <c r="AB214" s="42"/>
      <c r="AC214" s="42"/>
      <c r="AD214" s="32"/>
      <c r="AE214" s="32"/>
      <c r="AF214" s="32"/>
      <c r="AG214" s="42"/>
      <c r="AH214" s="32"/>
      <c r="AI214" s="32"/>
      <c r="AJ214" s="32"/>
      <c r="AK214" s="32"/>
      <c r="AL214" s="32"/>
      <c r="AM214" s="32"/>
      <c r="AN214" s="32"/>
      <c r="AO214" s="32"/>
      <c r="AP214" s="88"/>
      <c r="AQ214" s="88"/>
      <c r="AR214" s="88"/>
      <c r="AS214" s="88"/>
      <c r="AT214" s="88"/>
      <c r="AU214" s="88"/>
      <c r="AV214" s="88"/>
      <c r="AW214" s="36"/>
      <c r="AX214" s="35">
        <f t="shared" si="23"/>
        <v>0</v>
      </c>
      <c r="AY214" s="39">
        <f t="shared" si="24"/>
        <v>0</v>
      </c>
      <c r="AZ214" s="34">
        <f t="shared" si="25"/>
        <v>0</v>
      </c>
      <c r="BA214" s="34">
        <f t="shared" si="25"/>
        <v>1</v>
      </c>
      <c r="BB214" s="34">
        <f t="shared" si="25"/>
        <v>3</v>
      </c>
      <c r="BC214" s="34">
        <f t="shared" si="25"/>
        <v>6</v>
      </c>
      <c r="BD214" s="40">
        <f t="shared" si="21"/>
        <v>10</v>
      </c>
      <c r="BE214" s="75"/>
      <c r="BF214" s="76"/>
    </row>
    <row r="215" spans="1:58" s="84" customFormat="1" ht="12" customHeight="1">
      <c r="A215" s="2" t="s">
        <v>498</v>
      </c>
      <c r="B215" s="73">
        <v>182</v>
      </c>
      <c r="C215" s="82" t="s">
        <v>287</v>
      </c>
      <c r="D215" s="34">
        <f>'[2]21'!D215+'[2]21'!I215-'[2]21'!M215+'[2]21'!Q215-'[2]21'!U215</f>
        <v>0</v>
      </c>
      <c r="E215" s="34">
        <f>'[2]21'!E215+'[2]21'!J215-'[2]21'!N215+'[2]21'!R215-'[2]21'!V215</f>
        <v>10</v>
      </c>
      <c r="F215" s="34">
        <f>'[2]21'!F215+'[2]21'!K215-'[2]21'!O215+'[2]21'!S215-'[2]21'!W215</f>
        <v>5</v>
      </c>
      <c r="G215" s="34">
        <f>'[2]21'!G215+'[2]21'!L215-'[2]21'!P215+'[2]21'!T215-'[2]21'!X215</f>
        <v>1</v>
      </c>
      <c r="H215" s="35">
        <f t="shared" si="14"/>
        <v>16</v>
      </c>
      <c r="I215" s="46"/>
      <c r="J215" s="36"/>
      <c r="K215" s="36"/>
      <c r="L215" s="36"/>
      <c r="M215" s="36"/>
      <c r="N215" s="36"/>
      <c r="O215" s="36">
        <v>7</v>
      </c>
      <c r="P215" s="36"/>
      <c r="Q215" s="91"/>
      <c r="R215" s="87"/>
      <c r="S215" s="87"/>
      <c r="T215" s="87"/>
      <c r="U215" s="87"/>
      <c r="V215" s="87"/>
      <c r="W215" s="87"/>
      <c r="X215" s="87"/>
      <c r="Y215" s="38">
        <f t="shared" si="22"/>
        <v>9</v>
      </c>
      <c r="Z215" s="32"/>
      <c r="AA215" s="32"/>
      <c r="AB215" s="42"/>
      <c r="AC215" s="42"/>
      <c r="AD215" s="32"/>
      <c r="AE215" s="32"/>
      <c r="AF215" s="32"/>
      <c r="AG215" s="42"/>
      <c r="AH215" s="32"/>
      <c r="AI215" s="32"/>
      <c r="AJ215" s="32"/>
      <c r="AK215" s="32"/>
      <c r="AL215" s="32"/>
      <c r="AM215" s="32"/>
      <c r="AN215" s="32"/>
      <c r="AO215" s="32"/>
      <c r="AP215" s="88"/>
      <c r="AQ215" s="88"/>
      <c r="AR215" s="88"/>
      <c r="AS215" s="88"/>
      <c r="AT215" s="88"/>
      <c r="AU215" s="88"/>
      <c r="AV215" s="88"/>
      <c r="AW215" s="36"/>
      <c r="AX215" s="35">
        <f t="shared" si="23"/>
        <v>0</v>
      </c>
      <c r="AY215" s="39">
        <f t="shared" si="24"/>
        <v>0</v>
      </c>
      <c r="AZ215" s="34">
        <f t="shared" si="25"/>
        <v>0</v>
      </c>
      <c r="BA215" s="34">
        <f t="shared" si="25"/>
        <v>10</v>
      </c>
      <c r="BB215" s="34">
        <f t="shared" si="25"/>
        <v>-2</v>
      </c>
      <c r="BC215" s="34">
        <f t="shared" si="25"/>
        <v>1</v>
      </c>
      <c r="BD215" s="40">
        <f t="shared" si="21"/>
        <v>9</v>
      </c>
      <c r="BE215" s="75"/>
      <c r="BF215" s="76"/>
    </row>
    <row r="216" spans="1:58" s="84" customFormat="1" ht="12" customHeight="1">
      <c r="A216" s="2" t="s">
        <v>498</v>
      </c>
      <c r="B216" s="73">
        <v>183</v>
      </c>
      <c r="C216" s="82" t="s">
        <v>288</v>
      </c>
      <c r="D216" s="34">
        <f>'[2]21'!D216+'[2]21'!I216-'[2]21'!M216+'[2]21'!Q216-'[2]21'!U216</f>
        <v>0</v>
      </c>
      <c r="E216" s="34">
        <f>'[2]21'!E216+'[2]21'!J216-'[2]21'!N216+'[2]21'!R216-'[2]21'!V216</f>
        <v>15</v>
      </c>
      <c r="F216" s="34">
        <f>'[2]21'!F216+'[2]21'!K216-'[2]21'!O216+'[2]21'!S216-'[2]21'!W216</f>
        <v>28</v>
      </c>
      <c r="G216" s="34">
        <f>'[2]21'!G216+'[2]21'!L216-'[2]21'!P216+'[2]21'!T216-'[2]21'!X216</f>
        <v>1</v>
      </c>
      <c r="H216" s="35">
        <f t="shared" si="14"/>
        <v>44</v>
      </c>
      <c r="I216" s="46"/>
      <c r="J216" s="36"/>
      <c r="K216" s="36"/>
      <c r="L216" s="36"/>
      <c r="M216" s="36"/>
      <c r="N216" s="36"/>
      <c r="O216" s="36">
        <v>5</v>
      </c>
      <c r="P216" s="36">
        <v>16</v>
      </c>
      <c r="Q216" s="91"/>
      <c r="R216" s="87"/>
      <c r="S216" s="87"/>
      <c r="T216" s="87"/>
      <c r="U216" s="87"/>
      <c r="V216" s="87"/>
      <c r="W216" s="87"/>
      <c r="X216" s="87"/>
      <c r="Y216" s="38">
        <f t="shared" si="22"/>
        <v>23</v>
      </c>
      <c r="Z216" s="32"/>
      <c r="AA216" s="32"/>
      <c r="AB216" s="42"/>
      <c r="AC216" s="42"/>
      <c r="AD216" s="32"/>
      <c r="AE216" s="32"/>
      <c r="AF216" s="32"/>
      <c r="AG216" s="42"/>
      <c r="AH216" s="32"/>
      <c r="AI216" s="32"/>
      <c r="AJ216" s="32"/>
      <c r="AK216" s="32"/>
      <c r="AL216" s="32"/>
      <c r="AM216" s="32"/>
      <c r="AN216" s="32"/>
      <c r="AO216" s="32"/>
      <c r="AP216" s="88"/>
      <c r="AQ216" s="88"/>
      <c r="AR216" s="88"/>
      <c r="AS216" s="88"/>
      <c r="AT216" s="88"/>
      <c r="AU216" s="88"/>
      <c r="AV216" s="88"/>
      <c r="AW216" s="36"/>
      <c r="AX216" s="35">
        <f t="shared" si="23"/>
        <v>0</v>
      </c>
      <c r="AY216" s="39">
        <f t="shared" si="24"/>
        <v>0</v>
      </c>
      <c r="AZ216" s="34">
        <f t="shared" si="25"/>
        <v>0</v>
      </c>
      <c r="BA216" s="34">
        <f t="shared" si="25"/>
        <v>15</v>
      </c>
      <c r="BB216" s="34">
        <f t="shared" si="25"/>
        <v>23</v>
      </c>
      <c r="BC216" s="34">
        <f t="shared" si="25"/>
        <v>-15</v>
      </c>
      <c r="BD216" s="40">
        <f t="shared" si="21"/>
        <v>23</v>
      </c>
      <c r="BE216" s="75"/>
      <c r="BF216" s="76"/>
    </row>
    <row r="217" spans="1:58" s="84" customFormat="1" ht="12" customHeight="1">
      <c r="A217" s="2" t="s">
        <v>498</v>
      </c>
      <c r="B217" s="73">
        <v>184</v>
      </c>
      <c r="C217" s="82" t="s">
        <v>289</v>
      </c>
      <c r="D217" s="34">
        <f>'[2]21'!D217+'[2]21'!I217-'[2]21'!M217+'[2]21'!Q217-'[2]21'!U217</f>
        <v>0</v>
      </c>
      <c r="E217" s="34">
        <f>'[2]21'!E217+'[2]21'!J217-'[2]21'!N217+'[2]21'!R217-'[2]21'!V217</f>
        <v>7</v>
      </c>
      <c r="F217" s="34">
        <f>'[2]21'!F217+'[2]21'!K217-'[2]21'!O217+'[2]21'!S217-'[2]21'!W217</f>
        <v>25</v>
      </c>
      <c r="G217" s="34">
        <f>'[2]21'!G217+'[2]21'!L217-'[2]21'!P217+'[2]21'!T217-'[2]21'!X217</f>
        <v>0</v>
      </c>
      <c r="H217" s="35">
        <f t="shared" si="14"/>
        <v>32</v>
      </c>
      <c r="I217" s="46"/>
      <c r="J217" s="36"/>
      <c r="K217" s="36"/>
      <c r="L217" s="36"/>
      <c r="M217" s="36"/>
      <c r="N217" s="36"/>
      <c r="O217" s="36">
        <v>7</v>
      </c>
      <c r="P217" s="36">
        <v>12</v>
      </c>
      <c r="Q217" s="91"/>
      <c r="R217" s="87"/>
      <c r="S217" s="87"/>
      <c r="T217" s="87"/>
      <c r="U217" s="87"/>
      <c r="V217" s="87"/>
      <c r="W217" s="87"/>
      <c r="X217" s="87"/>
      <c r="Y217" s="38">
        <f t="shared" si="22"/>
        <v>13</v>
      </c>
      <c r="Z217" s="32"/>
      <c r="AA217" s="32"/>
      <c r="AB217" s="42"/>
      <c r="AC217" s="42"/>
      <c r="AD217" s="32"/>
      <c r="AE217" s="32"/>
      <c r="AF217" s="32"/>
      <c r="AG217" s="42"/>
      <c r="AH217" s="32"/>
      <c r="AI217" s="32"/>
      <c r="AJ217" s="32"/>
      <c r="AK217" s="32"/>
      <c r="AL217" s="32"/>
      <c r="AM217" s="32"/>
      <c r="AN217" s="32"/>
      <c r="AO217" s="32"/>
      <c r="AP217" s="88"/>
      <c r="AQ217" s="88"/>
      <c r="AR217" s="88"/>
      <c r="AS217" s="88"/>
      <c r="AT217" s="88"/>
      <c r="AU217" s="88"/>
      <c r="AV217" s="88"/>
      <c r="AW217" s="36"/>
      <c r="AX217" s="35">
        <f t="shared" si="23"/>
        <v>0</v>
      </c>
      <c r="AY217" s="39">
        <f t="shared" si="24"/>
        <v>0</v>
      </c>
      <c r="AZ217" s="34">
        <f t="shared" si="25"/>
        <v>0</v>
      </c>
      <c r="BA217" s="34">
        <f t="shared" si="25"/>
        <v>7</v>
      </c>
      <c r="BB217" s="34">
        <f t="shared" si="25"/>
        <v>18</v>
      </c>
      <c r="BC217" s="34">
        <f t="shared" si="25"/>
        <v>-12</v>
      </c>
      <c r="BD217" s="40">
        <f t="shared" si="21"/>
        <v>13</v>
      </c>
      <c r="BE217" s="75"/>
      <c r="BF217" s="76"/>
    </row>
    <row r="218" spans="1:58" s="84" customFormat="1" ht="12" customHeight="1">
      <c r="A218" s="2" t="s">
        <v>498</v>
      </c>
      <c r="B218" s="73">
        <v>185</v>
      </c>
      <c r="C218" s="82" t="s">
        <v>290</v>
      </c>
      <c r="D218" s="34">
        <f>'[2]21'!D218+'[2]21'!I218-'[2]21'!M218+'[2]21'!Q218-'[2]21'!U218</f>
        <v>0</v>
      </c>
      <c r="E218" s="34">
        <f>'[2]21'!E218+'[2]21'!J218-'[2]21'!N218+'[2]21'!R218-'[2]21'!V218</f>
        <v>5</v>
      </c>
      <c r="F218" s="34">
        <f>'[2]21'!F218+'[2]21'!K218-'[2]21'!O218+'[2]21'!S218-'[2]21'!W218</f>
        <v>7</v>
      </c>
      <c r="G218" s="34">
        <f>'[2]21'!G218+'[2]21'!L218-'[2]21'!P218+'[2]21'!T218-'[2]21'!X218</f>
        <v>1</v>
      </c>
      <c r="H218" s="35">
        <f t="shared" si="14"/>
        <v>13</v>
      </c>
      <c r="I218" s="46"/>
      <c r="J218" s="36"/>
      <c r="K218" s="36"/>
      <c r="L218" s="36"/>
      <c r="M218" s="36"/>
      <c r="N218" s="36"/>
      <c r="O218" s="36"/>
      <c r="P218" s="36"/>
      <c r="Q218" s="91"/>
      <c r="R218" s="87"/>
      <c r="S218" s="87"/>
      <c r="T218" s="87"/>
      <c r="U218" s="87"/>
      <c r="V218" s="87"/>
      <c r="W218" s="87"/>
      <c r="X218" s="87"/>
      <c r="Y218" s="38">
        <f t="shared" si="22"/>
        <v>13</v>
      </c>
      <c r="Z218" s="32"/>
      <c r="AA218" s="32"/>
      <c r="AB218" s="42"/>
      <c r="AC218" s="42"/>
      <c r="AD218" s="32"/>
      <c r="AE218" s="32"/>
      <c r="AF218" s="32"/>
      <c r="AG218" s="42"/>
      <c r="AH218" s="32"/>
      <c r="AI218" s="32"/>
      <c r="AJ218" s="42">
        <v>5</v>
      </c>
      <c r="AK218" s="32">
        <v>7</v>
      </c>
      <c r="AL218" s="32"/>
      <c r="AM218" s="32"/>
      <c r="AN218" s="32"/>
      <c r="AO218" s="32"/>
      <c r="AP218" s="88"/>
      <c r="AQ218" s="88"/>
      <c r="AR218" s="88"/>
      <c r="AS218" s="88"/>
      <c r="AT218" s="88"/>
      <c r="AU218" s="88"/>
      <c r="AV218" s="88"/>
      <c r="AW218" s="36"/>
      <c r="AX218" s="35">
        <f t="shared" si="23"/>
        <v>0</v>
      </c>
      <c r="AY218" s="39">
        <f t="shared" si="24"/>
        <v>12</v>
      </c>
      <c r="AZ218" s="34">
        <f t="shared" si="25"/>
        <v>0</v>
      </c>
      <c r="BA218" s="34">
        <f t="shared" si="25"/>
        <v>5</v>
      </c>
      <c r="BB218" s="34">
        <f t="shared" si="25"/>
        <v>2</v>
      </c>
      <c r="BC218" s="34">
        <f t="shared" si="25"/>
        <v>-6</v>
      </c>
      <c r="BD218" s="40">
        <f t="shared" si="21"/>
        <v>1</v>
      </c>
      <c r="BE218" s="75"/>
      <c r="BF218" s="76"/>
    </row>
    <row r="219" spans="1:58" s="84" customFormat="1" ht="12" customHeight="1">
      <c r="A219" s="2" t="s">
        <v>498</v>
      </c>
      <c r="B219" s="73">
        <v>186</v>
      </c>
      <c r="C219" s="82" t="s">
        <v>291</v>
      </c>
      <c r="D219" s="34">
        <f>'[2]21'!D219+'[2]21'!I219-'[2]21'!M219+'[2]21'!Q219-'[2]21'!U219</f>
        <v>0</v>
      </c>
      <c r="E219" s="34">
        <f>'[2]21'!E219+'[2]21'!J219-'[2]21'!N219+'[2]21'!R219-'[2]21'!V219</f>
        <v>8</v>
      </c>
      <c r="F219" s="34">
        <f>'[2]21'!F219+'[2]21'!K219-'[2]21'!O219+'[2]21'!S219-'[2]21'!W219</f>
        <v>18</v>
      </c>
      <c r="G219" s="34">
        <f>'[2]21'!G219+'[2]21'!L219-'[2]21'!P219+'[2]21'!T219-'[2]21'!X219</f>
        <v>1</v>
      </c>
      <c r="H219" s="35">
        <f t="shared" si="14"/>
        <v>27</v>
      </c>
      <c r="I219" s="46"/>
      <c r="J219" s="36"/>
      <c r="K219" s="36"/>
      <c r="L219" s="36"/>
      <c r="M219" s="36"/>
      <c r="N219" s="36"/>
      <c r="O219" s="36"/>
      <c r="P219" s="36"/>
      <c r="Q219" s="91"/>
      <c r="R219" s="87"/>
      <c r="S219" s="87"/>
      <c r="T219" s="87"/>
      <c r="U219" s="87"/>
      <c r="V219" s="87"/>
      <c r="W219" s="87"/>
      <c r="X219" s="87"/>
      <c r="Y219" s="38">
        <f t="shared" si="22"/>
        <v>27</v>
      </c>
      <c r="Z219" s="32"/>
      <c r="AA219" s="32"/>
      <c r="AB219" s="42"/>
      <c r="AC219" s="42"/>
      <c r="AD219" s="32"/>
      <c r="AE219" s="32"/>
      <c r="AF219" s="32"/>
      <c r="AG219" s="42"/>
      <c r="AH219" s="32"/>
      <c r="AI219" s="32"/>
      <c r="AJ219" s="32">
        <v>8</v>
      </c>
      <c r="AK219" s="32">
        <v>18</v>
      </c>
      <c r="AL219" s="32"/>
      <c r="AM219" s="32"/>
      <c r="AN219" s="32"/>
      <c r="AO219" s="32"/>
      <c r="AP219" s="88"/>
      <c r="AQ219" s="88"/>
      <c r="AR219" s="88"/>
      <c r="AS219" s="88"/>
      <c r="AT219" s="88"/>
      <c r="AU219" s="88"/>
      <c r="AV219" s="88"/>
      <c r="AW219" s="36"/>
      <c r="AX219" s="35">
        <f t="shared" si="23"/>
        <v>0</v>
      </c>
      <c r="AY219" s="39">
        <f t="shared" si="24"/>
        <v>26</v>
      </c>
      <c r="AZ219" s="34">
        <f t="shared" si="25"/>
        <v>0</v>
      </c>
      <c r="BA219" s="34">
        <f t="shared" si="25"/>
        <v>8</v>
      </c>
      <c r="BB219" s="34">
        <f t="shared" si="25"/>
        <v>10</v>
      </c>
      <c r="BC219" s="34">
        <f t="shared" si="25"/>
        <v>-17</v>
      </c>
      <c r="BD219" s="40">
        <f t="shared" si="21"/>
        <v>1</v>
      </c>
      <c r="BE219" s="75"/>
      <c r="BF219" s="76"/>
    </row>
    <row r="220" spans="1:58" s="84" customFormat="1" ht="12" customHeight="1">
      <c r="A220" s="2" t="s">
        <v>498</v>
      </c>
      <c r="B220" s="73">
        <v>187</v>
      </c>
      <c r="C220" s="82" t="s">
        <v>292</v>
      </c>
      <c r="D220" s="34">
        <f>'[2]21'!D220+'[2]21'!I220-'[2]21'!M220+'[2]21'!Q220-'[2]21'!U220</f>
        <v>0</v>
      </c>
      <c r="E220" s="34">
        <f>'[2]21'!E220+'[2]21'!J220-'[2]21'!N220+'[2]21'!R220-'[2]21'!V220</f>
        <v>0</v>
      </c>
      <c r="F220" s="34">
        <f>'[2]21'!F220+'[2]21'!K220-'[2]21'!O220+'[2]21'!S220-'[2]21'!W220</f>
        <v>11</v>
      </c>
      <c r="G220" s="34">
        <f>'[2]21'!G220+'[2]21'!L220-'[2]21'!P220+'[2]21'!T220-'[2]21'!X220</f>
        <v>1</v>
      </c>
      <c r="H220" s="35">
        <f t="shared" si="14"/>
        <v>12</v>
      </c>
      <c r="I220" s="46"/>
      <c r="J220" s="36"/>
      <c r="K220" s="36"/>
      <c r="L220" s="36"/>
      <c r="M220" s="36"/>
      <c r="N220" s="36"/>
      <c r="O220" s="36"/>
      <c r="P220" s="36"/>
      <c r="Q220" s="91"/>
      <c r="R220" s="87"/>
      <c r="S220" s="87"/>
      <c r="T220" s="87"/>
      <c r="U220" s="87"/>
      <c r="V220" s="87"/>
      <c r="W220" s="87"/>
      <c r="X220" s="87"/>
      <c r="Y220" s="38">
        <f t="shared" si="22"/>
        <v>12</v>
      </c>
      <c r="Z220" s="32"/>
      <c r="AA220" s="32"/>
      <c r="AB220" s="42"/>
      <c r="AC220" s="42"/>
      <c r="AD220" s="32"/>
      <c r="AE220" s="32"/>
      <c r="AF220" s="32"/>
      <c r="AG220" s="42"/>
      <c r="AH220" s="32"/>
      <c r="AI220" s="32"/>
      <c r="AJ220" s="32"/>
      <c r="AK220" s="32">
        <v>11</v>
      </c>
      <c r="AL220" s="32"/>
      <c r="AM220" s="32"/>
      <c r="AN220" s="32"/>
      <c r="AO220" s="32"/>
      <c r="AP220" s="88"/>
      <c r="AQ220" s="88"/>
      <c r="AR220" s="88"/>
      <c r="AS220" s="88"/>
      <c r="AT220" s="88"/>
      <c r="AU220" s="88"/>
      <c r="AV220" s="88"/>
      <c r="AW220" s="36"/>
      <c r="AX220" s="35">
        <f t="shared" si="23"/>
        <v>0</v>
      </c>
      <c r="AY220" s="39">
        <f t="shared" si="24"/>
        <v>11</v>
      </c>
      <c r="AZ220" s="34">
        <f t="shared" si="25"/>
        <v>0</v>
      </c>
      <c r="BA220" s="34">
        <f t="shared" si="25"/>
        <v>0</v>
      </c>
      <c r="BB220" s="34">
        <f t="shared" si="25"/>
        <v>11</v>
      </c>
      <c r="BC220" s="34">
        <f t="shared" si="25"/>
        <v>-10</v>
      </c>
      <c r="BD220" s="40">
        <f t="shared" si="21"/>
        <v>1</v>
      </c>
      <c r="BE220" s="75"/>
      <c r="BF220" s="76"/>
    </row>
    <row r="221" spans="1:58" s="2" customFormat="1" ht="12.75">
      <c r="A221" s="2" t="s">
        <v>500</v>
      </c>
      <c r="B221" s="73">
        <v>188</v>
      </c>
      <c r="C221" s="78" t="s">
        <v>293</v>
      </c>
      <c r="D221" s="34">
        <f>'[2]21'!D221+'[2]21'!I221-'[2]21'!M221+'[2]21'!Q221-'[2]21'!U221</f>
        <v>2</v>
      </c>
      <c r="E221" s="34">
        <f>'[2]21'!E221+'[2]21'!J221-'[2]21'!N221+'[2]21'!R221-'[2]21'!V221</f>
        <v>0</v>
      </c>
      <c r="F221" s="34">
        <f>'[2]21'!F221+'[2]21'!K221-'[2]21'!O221+'[2]21'!S221-'[2]21'!W221</f>
        <v>0</v>
      </c>
      <c r="G221" s="34">
        <f>'[2]21'!G221+'[2]21'!L221-'[2]21'!P221+'[2]21'!T221-'[2]21'!X221</f>
        <v>0</v>
      </c>
      <c r="H221" s="35">
        <f t="shared" ref="H221:H277" si="26">D221+E221+F221+G221</f>
        <v>2</v>
      </c>
      <c r="I221" s="42"/>
      <c r="J221" s="42"/>
      <c r="K221" s="42"/>
      <c r="L221" s="42"/>
      <c r="M221" s="42"/>
      <c r="N221" s="42"/>
      <c r="O221" s="42"/>
      <c r="P221" s="42"/>
      <c r="Q221" s="45"/>
      <c r="R221" s="45"/>
      <c r="S221" s="45"/>
      <c r="T221" s="45"/>
      <c r="U221" s="45"/>
      <c r="V221" s="45"/>
      <c r="W221" s="45"/>
      <c r="X221" s="45"/>
      <c r="Y221" s="38">
        <f t="shared" si="22"/>
        <v>2</v>
      </c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36"/>
      <c r="AX221" s="35">
        <f t="shared" si="23"/>
        <v>0</v>
      </c>
      <c r="AY221" s="39">
        <f t="shared" si="24"/>
        <v>0</v>
      </c>
      <c r="AZ221" s="34">
        <f t="shared" si="25"/>
        <v>2</v>
      </c>
      <c r="BA221" s="34">
        <f t="shared" si="25"/>
        <v>0</v>
      </c>
      <c r="BB221" s="34">
        <f t="shared" si="25"/>
        <v>0</v>
      </c>
      <c r="BC221" s="34">
        <f t="shared" si="25"/>
        <v>0</v>
      </c>
      <c r="BD221" s="40">
        <f t="shared" si="21"/>
        <v>2</v>
      </c>
      <c r="BE221" s="75"/>
      <c r="BF221" s="76"/>
    </row>
    <row r="222" spans="1:58" s="2" customFormat="1" ht="12.75">
      <c r="A222" s="2" t="s">
        <v>500</v>
      </c>
      <c r="B222" s="73">
        <v>189</v>
      </c>
      <c r="C222" s="78" t="s">
        <v>294</v>
      </c>
      <c r="D222" s="34">
        <f>'[2]21'!D222+'[2]21'!I222-'[2]21'!M222+'[2]21'!Q222-'[2]21'!U222</f>
        <v>0</v>
      </c>
      <c r="E222" s="34">
        <f>'[2]21'!E222+'[2]21'!J222-'[2]21'!N222+'[2]21'!R222-'[2]21'!V222</f>
        <v>0</v>
      </c>
      <c r="F222" s="34">
        <f>'[2]21'!F222+'[2]21'!K222-'[2]21'!O222+'[2]21'!S222-'[2]21'!W222</f>
        <v>73</v>
      </c>
      <c r="G222" s="34">
        <f>'[2]21'!G222+'[2]21'!L222-'[2]21'!P222+'[2]21'!T222-'[2]21'!X222</f>
        <v>0</v>
      </c>
      <c r="H222" s="35">
        <f t="shared" si="26"/>
        <v>73</v>
      </c>
      <c r="I222" s="42"/>
      <c r="J222" s="42"/>
      <c r="K222" s="42"/>
      <c r="L222" s="42"/>
      <c r="M222" s="42"/>
      <c r="N222" s="42"/>
      <c r="O222" s="42"/>
      <c r="P222" s="42"/>
      <c r="Q222" s="45"/>
      <c r="R222" s="45"/>
      <c r="S222" s="45"/>
      <c r="T222" s="45"/>
      <c r="U222" s="45"/>
      <c r="V222" s="45"/>
      <c r="W222" s="45"/>
      <c r="X222" s="45"/>
      <c r="Y222" s="38">
        <f t="shared" si="22"/>
        <v>73</v>
      </c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36"/>
      <c r="AQ222" s="36"/>
      <c r="AR222" s="36"/>
      <c r="AS222" s="36"/>
      <c r="AT222" s="36"/>
      <c r="AU222" s="36"/>
      <c r="AV222" s="36"/>
      <c r="AW222" s="36"/>
      <c r="AX222" s="35">
        <f t="shared" si="23"/>
        <v>0</v>
      </c>
      <c r="AY222" s="39">
        <f t="shared" si="24"/>
        <v>0</v>
      </c>
      <c r="AZ222" s="34">
        <f t="shared" si="25"/>
        <v>0</v>
      </c>
      <c r="BA222" s="34">
        <f t="shared" si="25"/>
        <v>0</v>
      </c>
      <c r="BB222" s="34">
        <f t="shared" si="25"/>
        <v>73</v>
      </c>
      <c r="BC222" s="34">
        <f t="shared" si="25"/>
        <v>0</v>
      </c>
      <c r="BD222" s="40">
        <f>Y222-AX222-AY222</f>
        <v>73</v>
      </c>
      <c r="BE222" s="75"/>
      <c r="BF222" s="76"/>
    </row>
    <row r="223" spans="1:58" s="2" customFormat="1" ht="12.75">
      <c r="A223" s="2" t="s">
        <v>501</v>
      </c>
      <c r="B223" s="73">
        <v>190</v>
      </c>
      <c r="C223" s="78" t="s">
        <v>295</v>
      </c>
      <c r="D223" s="34">
        <f>'[2]21'!D223+'[2]21'!I223-'[2]21'!M223+'[2]21'!Q223-'[2]21'!U223</f>
        <v>1</v>
      </c>
      <c r="E223" s="34">
        <f>'[2]21'!E223+'[2]21'!J223-'[2]21'!N223+'[2]21'!R223-'[2]21'!V223</f>
        <v>0</v>
      </c>
      <c r="F223" s="34">
        <f>'[2]21'!F223+'[2]21'!K223-'[2]21'!O223+'[2]21'!S223-'[2]21'!W223</f>
        <v>0</v>
      </c>
      <c r="G223" s="34">
        <f>'[2]21'!G223+'[2]21'!L223-'[2]21'!P223+'[2]21'!T223-'[2]21'!X223</f>
        <v>0</v>
      </c>
      <c r="H223" s="35">
        <f t="shared" si="26"/>
        <v>1</v>
      </c>
      <c r="I223" s="42"/>
      <c r="J223" s="42"/>
      <c r="K223" s="42"/>
      <c r="L223" s="42"/>
      <c r="M223" s="42"/>
      <c r="N223" s="42"/>
      <c r="O223" s="42"/>
      <c r="P223" s="42"/>
      <c r="Q223" s="45"/>
      <c r="R223" s="45"/>
      <c r="S223" s="45"/>
      <c r="T223" s="45"/>
      <c r="U223" s="45"/>
      <c r="V223" s="45"/>
      <c r="W223" s="45"/>
      <c r="X223" s="45"/>
      <c r="Y223" s="38">
        <f t="shared" si="22"/>
        <v>1</v>
      </c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35">
        <f t="shared" si="23"/>
        <v>0</v>
      </c>
      <c r="AY223" s="39">
        <f t="shared" si="24"/>
        <v>0</v>
      </c>
      <c r="AZ223" s="34">
        <f t="shared" si="25"/>
        <v>1</v>
      </c>
      <c r="BA223" s="34">
        <f t="shared" si="25"/>
        <v>0</v>
      </c>
      <c r="BB223" s="34">
        <f t="shared" si="25"/>
        <v>0</v>
      </c>
      <c r="BC223" s="34">
        <f t="shared" si="25"/>
        <v>0</v>
      </c>
      <c r="BD223" s="40">
        <f>Y223-AX223-AY223</f>
        <v>1</v>
      </c>
      <c r="BE223" s="75"/>
      <c r="BF223" s="76"/>
    </row>
    <row r="224" spans="1:58" s="2" customFormat="1" ht="12.75">
      <c r="A224" s="2" t="s">
        <v>501</v>
      </c>
      <c r="B224" s="73">
        <v>191</v>
      </c>
      <c r="C224" s="78" t="s">
        <v>296</v>
      </c>
      <c r="D224" s="34">
        <f>'[2]21'!D224+'[2]21'!I224-'[2]21'!M224+'[2]21'!Q224-'[2]21'!U224</f>
        <v>0</v>
      </c>
      <c r="E224" s="34">
        <f>'[2]21'!E224+'[2]21'!J224-'[2]21'!N224+'[2]21'!R224-'[2]21'!V224</f>
        <v>0</v>
      </c>
      <c r="F224" s="34">
        <f>'[2]21'!F224+'[2]21'!K224-'[2]21'!O224+'[2]21'!S224-'[2]21'!W224</f>
        <v>5</v>
      </c>
      <c r="G224" s="34">
        <f>'[2]21'!G224+'[2]21'!L224-'[2]21'!P224+'[2]21'!T224-'[2]21'!X224</f>
        <v>0</v>
      </c>
      <c r="H224" s="35">
        <f t="shared" si="26"/>
        <v>5</v>
      </c>
      <c r="I224" s="42"/>
      <c r="J224" s="42"/>
      <c r="K224" s="42"/>
      <c r="L224" s="42"/>
      <c r="M224" s="42"/>
      <c r="N224" s="42"/>
      <c r="O224" s="42"/>
      <c r="P224" s="42"/>
      <c r="Q224" s="45"/>
      <c r="R224" s="45"/>
      <c r="S224" s="45"/>
      <c r="T224" s="45"/>
      <c r="U224" s="45"/>
      <c r="V224" s="45"/>
      <c r="W224" s="45"/>
      <c r="X224" s="45"/>
      <c r="Y224" s="38">
        <f t="shared" si="22"/>
        <v>5</v>
      </c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35">
        <f t="shared" si="23"/>
        <v>0</v>
      </c>
      <c r="AY224" s="39">
        <f t="shared" si="24"/>
        <v>0</v>
      </c>
      <c r="AZ224" s="34">
        <f t="shared" si="25"/>
        <v>0</v>
      </c>
      <c r="BA224" s="34">
        <f t="shared" si="25"/>
        <v>0</v>
      </c>
      <c r="BB224" s="34">
        <f t="shared" si="25"/>
        <v>5</v>
      </c>
      <c r="BC224" s="34">
        <f t="shared" si="25"/>
        <v>0</v>
      </c>
      <c r="BD224" s="40">
        <f>Y224-AX224-AY224</f>
        <v>5</v>
      </c>
      <c r="BE224" s="75"/>
      <c r="BF224" s="76"/>
    </row>
    <row r="225" spans="1:58" s="2" customFormat="1" ht="12.75">
      <c r="A225" s="2" t="s">
        <v>501</v>
      </c>
      <c r="B225" s="73">
        <v>192</v>
      </c>
      <c r="C225" s="92" t="s">
        <v>297</v>
      </c>
      <c r="D225" s="34">
        <f>'[2]21'!D225+'[2]21'!I225-'[2]21'!M225+'[2]21'!Q225-'[2]21'!U225</f>
        <v>0</v>
      </c>
      <c r="E225" s="34">
        <f>'[2]21'!E225+'[2]21'!J225-'[2]21'!N225+'[2]21'!R225-'[2]21'!V225</f>
        <v>13</v>
      </c>
      <c r="F225" s="34">
        <f>'[2]21'!F225+'[2]21'!K225-'[2]21'!O225+'[2]21'!S225-'[2]21'!W225</f>
        <v>125</v>
      </c>
      <c r="G225" s="34">
        <f>'[2]21'!G225+'[2]21'!L225-'[2]21'!P225+'[2]21'!T225-'[2]21'!X225</f>
        <v>0</v>
      </c>
      <c r="H225" s="35">
        <f t="shared" si="26"/>
        <v>138</v>
      </c>
      <c r="I225" s="42"/>
      <c r="J225" s="42"/>
      <c r="K225" s="42"/>
      <c r="L225" s="42"/>
      <c r="M225" s="42"/>
      <c r="N225" s="42"/>
      <c r="O225" s="42"/>
      <c r="P225" s="42"/>
      <c r="Q225" s="45"/>
      <c r="R225" s="45"/>
      <c r="S225" s="45"/>
      <c r="T225" s="45"/>
      <c r="U225" s="45"/>
      <c r="V225" s="45"/>
      <c r="W225" s="45"/>
      <c r="X225" s="45"/>
      <c r="Y225" s="38">
        <f t="shared" si="22"/>
        <v>138</v>
      </c>
      <c r="Z225" s="42"/>
      <c r="AA225" s="42"/>
      <c r="AB225" s="42"/>
      <c r="AC225" s="42">
        <v>3</v>
      </c>
      <c r="AD225" s="42"/>
      <c r="AE225" s="42"/>
      <c r="AF225" s="42"/>
      <c r="AG225" s="42"/>
      <c r="AH225" s="42"/>
      <c r="AI225" s="42"/>
      <c r="AJ225" s="42"/>
      <c r="AK225" s="42">
        <v>1</v>
      </c>
      <c r="AL225" s="42"/>
      <c r="AM225" s="42"/>
      <c r="AN225" s="42"/>
      <c r="AO225" s="42"/>
      <c r="AP225" s="36"/>
      <c r="AQ225" s="36"/>
      <c r="AR225" s="36"/>
      <c r="AS225" s="36"/>
      <c r="AT225" s="36"/>
      <c r="AU225" s="36"/>
      <c r="AV225" s="36"/>
      <c r="AW225" s="36"/>
      <c r="AX225" s="35">
        <f t="shared" si="23"/>
        <v>0</v>
      </c>
      <c r="AY225" s="39">
        <f t="shared" si="24"/>
        <v>4</v>
      </c>
      <c r="AZ225" s="34">
        <f t="shared" si="25"/>
        <v>0</v>
      </c>
      <c r="BA225" s="34">
        <f t="shared" si="25"/>
        <v>13</v>
      </c>
      <c r="BB225" s="34">
        <f t="shared" si="25"/>
        <v>125</v>
      </c>
      <c r="BC225" s="34">
        <f t="shared" si="25"/>
        <v>-4</v>
      </c>
      <c r="BD225" s="40">
        <f>Y225-AX225-AY225</f>
        <v>134</v>
      </c>
      <c r="BE225" s="75" t="s">
        <v>661</v>
      </c>
      <c r="BF225" s="76"/>
    </row>
    <row r="226" spans="1:58" s="2" customFormat="1" ht="12.75">
      <c r="A226" s="2" t="s">
        <v>501</v>
      </c>
      <c r="B226" s="73">
        <v>193</v>
      </c>
      <c r="C226" s="92" t="s">
        <v>298</v>
      </c>
      <c r="D226" s="34">
        <f>'[2]21'!D226+'[2]21'!I226-'[2]21'!M226+'[2]21'!Q226-'[2]21'!U226</f>
        <v>0</v>
      </c>
      <c r="E226" s="34">
        <f>'[2]21'!E226+'[2]21'!J226-'[2]21'!N226+'[2]21'!R226-'[2]21'!V226</f>
        <v>4</v>
      </c>
      <c r="F226" s="34">
        <f>'[2]21'!F226+'[2]21'!K226-'[2]21'!O226+'[2]21'!S226-'[2]21'!W226</f>
        <v>38</v>
      </c>
      <c r="G226" s="34">
        <f>'[2]21'!G226+'[2]21'!L226-'[2]21'!P226+'[2]21'!T226-'[2]21'!X226</f>
        <v>8</v>
      </c>
      <c r="H226" s="35">
        <f t="shared" si="26"/>
        <v>50</v>
      </c>
      <c r="I226" s="42"/>
      <c r="J226" s="42"/>
      <c r="K226" s="42"/>
      <c r="L226" s="42"/>
      <c r="M226" s="42"/>
      <c r="N226" s="42"/>
      <c r="O226" s="42"/>
      <c r="P226" s="42"/>
      <c r="Q226" s="45"/>
      <c r="R226" s="45"/>
      <c r="S226" s="45"/>
      <c r="T226" s="45"/>
      <c r="U226" s="45"/>
      <c r="V226" s="45"/>
      <c r="W226" s="45"/>
      <c r="X226" s="45"/>
      <c r="Y226" s="38">
        <f>SUM(H226+I226+J226+K226+L226)-(M226+N226+O226+P226)+(Q226+R226+S226+T226)-(U226+V226+W226+X226)</f>
        <v>50</v>
      </c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36"/>
      <c r="AQ226" s="36"/>
      <c r="AR226" s="36"/>
      <c r="AS226" s="36"/>
      <c r="AT226" s="36"/>
      <c r="AU226" s="36"/>
      <c r="AV226" s="36"/>
      <c r="AW226" s="36"/>
      <c r="AX226" s="35">
        <f t="shared" si="23"/>
        <v>0</v>
      </c>
      <c r="AY226" s="39">
        <f t="shared" si="24"/>
        <v>0</v>
      </c>
      <c r="AZ226" s="34">
        <f t="shared" si="25"/>
        <v>0</v>
      </c>
      <c r="BA226" s="34">
        <f t="shared" si="25"/>
        <v>4</v>
      </c>
      <c r="BB226" s="34">
        <f t="shared" si="25"/>
        <v>38</v>
      </c>
      <c r="BC226" s="34">
        <f>G226+L226-P226+T226-X226-AC226-AG226-AK226-AO226-AS226-AW226</f>
        <v>8</v>
      </c>
      <c r="BD226" s="40">
        <f>Y226-AX226-AY226</f>
        <v>50</v>
      </c>
      <c r="BE226" s="75"/>
      <c r="BF226" s="76"/>
    </row>
    <row r="227" spans="1:58" s="2" customFormat="1" ht="12.75">
      <c r="A227" s="2" t="s">
        <v>510</v>
      </c>
      <c r="B227" s="73">
        <v>194</v>
      </c>
      <c r="C227" s="79" t="s">
        <v>683</v>
      </c>
      <c r="D227" s="34">
        <f>'[2]21'!D227+'[2]21'!I227-'[2]21'!M227+'[2]21'!Q227-'[2]21'!U227</f>
        <v>2</v>
      </c>
      <c r="E227" s="34">
        <f>'[2]21'!E227+'[2]21'!J227-'[2]21'!N227+'[2]21'!R227-'[2]21'!V227</f>
        <v>0</v>
      </c>
      <c r="F227" s="34">
        <f>'[2]21'!F227+'[2]21'!K227-'[2]21'!O227+'[2]21'!S227-'[2]21'!W227</f>
        <v>0</v>
      </c>
      <c r="G227" s="34">
        <f>'[2]21'!G227+'[2]21'!L227-'[2]21'!P227+'[2]21'!T227-'[2]21'!X227</f>
        <v>0</v>
      </c>
      <c r="H227" s="35">
        <f t="shared" si="26"/>
        <v>2</v>
      </c>
      <c r="I227" s="42"/>
      <c r="J227" s="42"/>
      <c r="K227" s="42"/>
      <c r="L227" s="42"/>
      <c r="M227" s="42"/>
      <c r="N227" s="42"/>
      <c r="O227" s="42"/>
      <c r="P227" s="42"/>
      <c r="Q227" s="45"/>
      <c r="R227" s="45"/>
      <c r="S227" s="45"/>
      <c r="T227" s="45"/>
      <c r="U227" s="45"/>
      <c r="V227" s="45"/>
      <c r="W227" s="45"/>
      <c r="X227" s="45"/>
      <c r="Y227" s="38">
        <f>SUM(H227+I227+J227+K227+L227)-(M227+N227+O227+P227)+(Q227+R227+S227+T227)-(U227+V227+W227+X227)</f>
        <v>2</v>
      </c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35">
        <f t="shared" si="23"/>
        <v>0</v>
      </c>
      <c r="AY227" s="39">
        <f t="shared" si="24"/>
        <v>0</v>
      </c>
      <c r="AZ227" s="34">
        <f t="shared" si="25"/>
        <v>2</v>
      </c>
      <c r="BA227" s="34">
        <f t="shared" si="25"/>
        <v>0</v>
      </c>
      <c r="BB227" s="34">
        <f t="shared" si="25"/>
        <v>0</v>
      </c>
      <c r="BC227" s="34">
        <f>G227+L227-P227+T227-X227-AC227-AG227-AK227-AO227-AS227-AW227</f>
        <v>0</v>
      </c>
      <c r="BD227" s="40">
        <f t="shared" si="21"/>
        <v>2</v>
      </c>
      <c r="BE227" s="75"/>
      <c r="BF227" s="76"/>
    </row>
    <row r="228" spans="1:58" s="2" customFormat="1" ht="12.75">
      <c r="A228" s="2" t="s">
        <v>511</v>
      </c>
      <c r="B228" s="73">
        <v>195</v>
      </c>
      <c r="C228" s="79" t="s">
        <v>299</v>
      </c>
      <c r="D228" s="34">
        <f>'[2]21'!D228+'[2]21'!I228-'[2]21'!M228+'[2]21'!Q228-'[2]21'!U228</f>
        <v>1</v>
      </c>
      <c r="E228" s="34">
        <f>'[2]21'!E228+'[2]21'!J228-'[2]21'!N228+'[2]21'!R228-'[2]21'!V228</f>
        <v>1</v>
      </c>
      <c r="F228" s="34">
        <f>'[2]21'!F228+'[2]21'!K228-'[2]21'!O228+'[2]21'!S228-'[2]21'!W228</f>
        <v>79</v>
      </c>
      <c r="G228" s="34">
        <f>'[2]21'!G228+'[2]21'!L228-'[2]21'!P228+'[2]21'!T228-'[2]21'!X228</f>
        <v>0</v>
      </c>
      <c r="H228" s="35">
        <f t="shared" si="26"/>
        <v>81</v>
      </c>
      <c r="I228" s="42"/>
      <c r="J228" s="42"/>
      <c r="K228" s="42"/>
      <c r="L228" s="42"/>
      <c r="M228" s="42"/>
      <c r="N228" s="42"/>
      <c r="O228" s="42"/>
      <c r="P228" s="42">
        <v>1</v>
      </c>
      <c r="Q228" s="45"/>
      <c r="R228" s="45"/>
      <c r="S228" s="45"/>
      <c r="T228" s="45"/>
      <c r="U228" s="45"/>
      <c r="V228" s="45"/>
      <c r="W228" s="45"/>
      <c r="X228" s="45"/>
      <c r="Y228" s="38">
        <f t="shared" si="22"/>
        <v>80</v>
      </c>
      <c r="Z228" s="42"/>
      <c r="AA228" s="42"/>
      <c r="AB228" s="42"/>
      <c r="AC228" s="42">
        <v>2</v>
      </c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36"/>
      <c r="AQ228" s="36"/>
      <c r="AR228" s="36"/>
      <c r="AS228" s="36"/>
      <c r="AT228" s="36"/>
      <c r="AU228" s="36"/>
      <c r="AV228" s="36"/>
      <c r="AW228" s="36"/>
      <c r="AX228" s="35">
        <f t="shared" si="23"/>
        <v>0</v>
      </c>
      <c r="AY228" s="39">
        <f t="shared" si="24"/>
        <v>2</v>
      </c>
      <c r="AZ228" s="34">
        <f t="shared" si="25"/>
        <v>1</v>
      </c>
      <c r="BA228" s="34">
        <f t="shared" si="25"/>
        <v>1</v>
      </c>
      <c r="BB228" s="34">
        <f t="shared" si="25"/>
        <v>79</v>
      </c>
      <c r="BC228" s="34">
        <f t="shared" si="25"/>
        <v>-3</v>
      </c>
      <c r="BD228" s="40">
        <f t="shared" si="21"/>
        <v>78</v>
      </c>
      <c r="BE228" s="75" t="s">
        <v>662</v>
      </c>
      <c r="BF228" s="76"/>
    </row>
    <row r="229" spans="1:58" s="2" customFormat="1" ht="12.75">
      <c r="A229" s="2" t="s">
        <v>512</v>
      </c>
      <c r="B229" s="73">
        <v>196</v>
      </c>
      <c r="C229" s="79" t="s">
        <v>663</v>
      </c>
      <c r="D229" s="34">
        <f>'[2]21'!D229+'[2]21'!I229-'[2]21'!M229+'[2]21'!Q229-'[2]21'!U229</f>
        <v>2</v>
      </c>
      <c r="E229" s="34">
        <f>'[2]21'!E229+'[2]21'!J229-'[2]21'!N229+'[2]21'!R229-'[2]21'!V229</f>
        <v>1</v>
      </c>
      <c r="F229" s="34">
        <f>'[2]21'!F229+'[2]21'!K229-'[2]21'!O229+'[2]21'!S229-'[2]21'!W229</f>
        <v>1</v>
      </c>
      <c r="G229" s="34">
        <f>'[2]21'!G229+'[2]21'!L229-'[2]21'!P229+'[2]21'!T229-'[2]21'!X229</f>
        <v>0</v>
      </c>
      <c r="H229" s="35">
        <f t="shared" si="26"/>
        <v>4</v>
      </c>
      <c r="I229" s="42"/>
      <c r="J229" s="42"/>
      <c r="K229" s="42"/>
      <c r="L229" s="42"/>
      <c r="M229" s="42"/>
      <c r="N229" s="42"/>
      <c r="O229" s="42"/>
      <c r="P229" s="42"/>
      <c r="Q229" s="45"/>
      <c r="R229" s="45"/>
      <c r="S229" s="45"/>
      <c r="T229" s="45"/>
      <c r="U229" s="45"/>
      <c r="V229" s="45"/>
      <c r="W229" s="45"/>
      <c r="X229" s="45"/>
      <c r="Y229" s="38">
        <f t="shared" si="22"/>
        <v>4</v>
      </c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35">
        <f t="shared" si="23"/>
        <v>0</v>
      </c>
      <c r="AY229" s="39">
        <f t="shared" si="24"/>
        <v>0</v>
      </c>
      <c r="AZ229" s="34">
        <f t="shared" si="25"/>
        <v>2</v>
      </c>
      <c r="BA229" s="34">
        <f t="shared" si="25"/>
        <v>1</v>
      </c>
      <c r="BB229" s="34">
        <f t="shared" si="25"/>
        <v>1</v>
      </c>
      <c r="BC229" s="34">
        <f t="shared" si="25"/>
        <v>0</v>
      </c>
      <c r="BD229" s="40">
        <f t="shared" si="21"/>
        <v>4</v>
      </c>
      <c r="BE229" s="75"/>
      <c r="BF229" s="76"/>
    </row>
    <row r="230" spans="1:58" s="2" customFormat="1" ht="12.75">
      <c r="A230" s="2" t="s">
        <v>512</v>
      </c>
      <c r="B230" s="73">
        <v>197</v>
      </c>
      <c r="C230" s="79" t="s">
        <v>300</v>
      </c>
      <c r="D230" s="34">
        <f>'[2]21'!D230+'[2]21'!I230-'[2]21'!M230+'[2]21'!Q230-'[2]21'!U230</f>
        <v>0</v>
      </c>
      <c r="E230" s="34">
        <f>'[2]21'!E230+'[2]21'!J230-'[2]21'!N230+'[2]21'!R230-'[2]21'!V230</f>
        <v>0</v>
      </c>
      <c r="F230" s="34">
        <f>'[2]21'!F230+'[2]21'!K230-'[2]21'!O230+'[2]21'!S230-'[2]21'!W230</f>
        <v>4</v>
      </c>
      <c r="G230" s="34">
        <f>'[2]21'!G230+'[2]21'!L230-'[2]21'!P230+'[2]21'!T230-'[2]21'!X230</f>
        <v>0</v>
      </c>
      <c r="H230" s="35">
        <f t="shared" si="26"/>
        <v>4</v>
      </c>
      <c r="I230" s="42"/>
      <c r="J230" s="42"/>
      <c r="K230" s="42"/>
      <c r="L230" s="42"/>
      <c r="M230" s="42"/>
      <c r="N230" s="42"/>
      <c r="O230" s="42"/>
      <c r="P230" s="42"/>
      <c r="Q230" s="45"/>
      <c r="R230" s="45"/>
      <c r="S230" s="45"/>
      <c r="T230" s="45"/>
      <c r="U230" s="45"/>
      <c r="V230" s="45"/>
      <c r="W230" s="45"/>
      <c r="X230" s="45"/>
      <c r="Y230" s="38">
        <f t="shared" si="22"/>
        <v>4</v>
      </c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36"/>
      <c r="AQ230" s="36"/>
      <c r="AR230" s="36"/>
      <c r="AS230" s="36"/>
      <c r="AT230" s="36"/>
      <c r="AU230" s="36"/>
      <c r="AV230" s="36"/>
      <c r="AW230" s="36"/>
      <c r="AX230" s="35">
        <f t="shared" si="23"/>
        <v>0</v>
      </c>
      <c r="AY230" s="39">
        <f t="shared" si="24"/>
        <v>0</v>
      </c>
      <c r="AZ230" s="34">
        <f t="shared" si="25"/>
        <v>0</v>
      </c>
      <c r="BA230" s="34">
        <f t="shared" si="25"/>
        <v>0</v>
      </c>
      <c r="BB230" s="34">
        <f t="shared" si="25"/>
        <v>4</v>
      </c>
      <c r="BC230" s="34">
        <f t="shared" si="25"/>
        <v>0</v>
      </c>
      <c r="BD230" s="40">
        <f t="shared" si="21"/>
        <v>4</v>
      </c>
      <c r="BE230" s="75"/>
      <c r="BF230" s="76"/>
    </row>
    <row r="231" spans="1:58" s="2" customFormat="1" ht="12.75">
      <c r="A231" s="2" t="s">
        <v>512</v>
      </c>
      <c r="B231" s="73">
        <v>198</v>
      </c>
      <c r="C231" s="93" t="s">
        <v>301</v>
      </c>
      <c r="D231" s="34">
        <f>'[2]21'!D231+'[2]21'!I231-'[2]21'!M231+'[2]21'!Q231-'[2]21'!U231</f>
        <v>0</v>
      </c>
      <c r="E231" s="34">
        <f>'[2]21'!E231+'[2]21'!J231-'[2]21'!N231+'[2]21'!R231-'[2]21'!V231</f>
        <v>14</v>
      </c>
      <c r="F231" s="34">
        <f>'[2]21'!F231+'[2]21'!K231-'[2]21'!O231+'[2]21'!S231-'[2]21'!W231</f>
        <v>174</v>
      </c>
      <c r="G231" s="34">
        <f>'[2]21'!G231+'[2]21'!L231-'[2]21'!P231+'[2]21'!T231-'[2]21'!X231</f>
        <v>0</v>
      </c>
      <c r="H231" s="35">
        <f t="shared" si="26"/>
        <v>188</v>
      </c>
      <c r="I231" s="42"/>
      <c r="J231" s="42"/>
      <c r="K231" s="42"/>
      <c r="L231" s="42"/>
      <c r="M231" s="42"/>
      <c r="N231" s="42"/>
      <c r="O231" s="42"/>
      <c r="P231" s="42"/>
      <c r="Q231" s="45"/>
      <c r="R231" s="45"/>
      <c r="S231" s="45"/>
      <c r="T231" s="45"/>
      <c r="U231" s="45"/>
      <c r="V231" s="45"/>
      <c r="W231" s="45"/>
      <c r="X231" s="45"/>
      <c r="Y231" s="38">
        <f t="shared" si="22"/>
        <v>188</v>
      </c>
      <c r="Z231" s="42"/>
      <c r="AA231" s="42"/>
      <c r="AB231" s="42"/>
      <c r="AC231" s="42">
        <v>4</v>
      </c>
      <c r="AD231" s="42"/>
      <c r="AE231" s="42"/>
      <c r="AF231" s="42"/>
      <c r="AG231" s="42">
        <v>2</v>
      </c>
      <c r="AH231" s="42"/>
      <c r="AI231" s="42"/>
      <c r="AJ231" s="42"/>
      <c r="AK231" s="42"/>
      <c r="AL231" s="42"/>
      <c r="AM231" s="42"/>
      <c r="AN231" s="42"/>
      <c r="AO231" s="42"/>
      <c r="AP231" s="36"/>
      <c r="AQ231" s="36"/>
      <c r="AR231" s="36"/>
      <c r="AS231" s="36"/>
      <c r="AT231" s="36"/>
      <c r="AU231" s="36"/>
      <c r="AV231" s="36"/>
      <c r="AW231" s="36">
        <v>2</v>
      </c>
      <c r="AX231" s="35">
        <f t="shared" si="23"/>
        <v>0</v>
      </c>
      <c r="AY231" s="39">
        <f t="shared" si="24"/>
        <v>8</v>
      </c>
      <c r="AZ231" s="34">
        <f t="shared" si="25"/>
        <v>0</v>
      </c>
      <c r="BA231" s="34">
        <f t="shared" si="25"/>
        <v>14</v>
      </c>
      <c r="BB231" s="34">
        <f t="shared" si="25"/>
        <v>174</v>
      </c>
      <c r="BC231" s="34">
        <f t="shared" si="25"/>
        <v>-8</v>
      </c>
      <c r="BD231" s="40">
        <f t="shared" si="21"/>
        <v>180</v>
      </c>
      <c r="BE231" s="75" t="s">
        <v>664</v>
      </c>
      <c r="BF231" s="76"/>
    </row>
    <row r="232" spans="1:58" s="2" customFormat="1" ht="12.75">
      <c r="A232" s="2" t="s">
        <v>512</v>
      </c>
      <c r="B232" s="73">
        <v>199</v>
      </c>
      <c r="C232" s="93" t="s">
        <v>302</v>
      </c>
      <c r="D232" s="34">
        <f>'[2]21'!D232+'[2]21'!I232-'[2]21'!M232+'[2]21'!Q232-'[2]21'!U232</f>
        <v>0</v>
      </c>
      <c r="E232" s="34">
        <f>'[2]21'!E232+'[2]21'!J232-'[2]21'!N232+'[2]21'!R232-'[2]21'!V232</f>
        <v>4</v>
      </c>
      <c r="F232" s="34">
        <f>'[2]21'!F232+'[2]21'!K232-'[2]21'!O232+'[2]21'!S232-'[2]21'!W232</f>
        <v>39</v>
      </c>
      <c r="G232" s="34">
        <f>'[2]21'!G232+'[2]21'!L232-'[2]21'!P232+'[2]21'!T232-'[2]21'!X232</f>
        <v>0</v>
      </c>
      <c r="H232" s="35">
        <f t="shared" si="26"/>
        <v>43</v>
      </c>
      <c r="I232" s="42"/>
      <c r="J232" s="42"/>
      <c r="K232" s="42"/>
      <c r="L232" s="42"/>
      <c r="M232" s="42"/>
      <c r="N232" s="42"/>
      <c r="O232" s="42"/>
      <c r="P232" s="42">
        <v>1</v>
      </c>
      <c r="Q232" s="45"/>
      <c r="R232" s="45"/>
      <c r="S232" s="45"/>
      <c r="T232" s="45"/>
      <c r="U232" s="45"/>
      <c r="V232" s="45"/>
      <c r="W232" s="45"/>
      <c r="X232" s="45"/>
      <c r="Y232" s="38">
        <f t="shared" si="22"/>
        <v>42</v>
      </c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36"/>
      <c r="AQ232" s="36"/>
      <c r="AR232" s="36"/>
      <c r="AS232" s="36"/>
      <c r="AT232" s="36"/>
      <c r="AU232" s="36"/>
      <c r="AV232" s="36"/>
      <c r="AW232" s="36"/>
      <c r="AX232" s="35">
        <f t="shared" si="23"/>
        <v>0</v>
      </c>
      <c r="AY232" s="39">
        <f t="shared" si="24"/>
        <v>0</v>
      </c>
      <c r="AZ232" s="34">
        <f t="shared" si="25"/>
        <v>0</v>
      </c>
      <c r="BA232" s="34">
        <f t="shared" si="25"/>
        <v>4</v>
      </c>
      <c r="BB232" s="34">
        <f t="shared" si="25"/>
        <v>39</v>
      </c>
      <c r="BC232" s="34">
        <f t="shared" si="25"/>
        <v>-1</v>
      </c>
      <c r="BD232" s="40">
        <f t="shared" si="21"/>
        <v>42</v>
      </c>
      <c r="BE232" s="75"/>
      <c r="BF232" s="76"/>
    </row>
    <row r="233" spans="1:58" s="2" customFormat="1" ht="12.75">
      <c r="A233" s="2" t="s">
        <v>514</v>
      </c>
      <c r="B233" s="73">
        <v>200</v>
      </c>
      <c r="C233" s="80" t="s">
        <v>665</v>
      </c>
      <c r="D233" s="34">
        <f>'[2]21'!D233+'[2]21'!I233-'[2]21'!M233+'[2]21'!Q233-'[2]21'!U233</f>
        <v>1</v>
      </c>
      <c r="E233" s="34">
        <f>'[2]21'!E233+'[2]21'!J233-'[2]21'!N233+'[2]21'!R233-'[2]21'!V233</f>
        <v>0</v>
      </c>
      <c r="F233" s="34">
        <f>'[2]21'!F233+'[2]21'!K233-'[2]21'!O233+'[2]21'!S233-'[2]21'!W233</f>
        <v>0</v>
      </c>
      <c r="G233" s="34">
        <f>'[2]21'!G233+'[2]21'!L233-'[2]21'!P233+'[2]21'!T233-'[2]21'!X233</f>
        <v>0</v>
      </c>
      <c r="H233" s="35">
        <f t="shared" si="26"/>
        <v>1</v>
      </c>
      <c r="I233" s="42"/>
      <c r="J233" s="42"/>
      <c r="K233" s="42"/>
      <c r="L233" s="42"/>
      <c r="M233" s="42"/>
      <c r="N233" s="42"/>
      <c r="O233" s="42"/>
      <c r="P233" s="42"/>
      <c r="Q233" s="45"/>
      <c r="R233" s="45"/>
      <c r="S233" s="45"/>
      <c r="T233" s="45"/>
      <c r="U233" s="45"/>
      <c r="V233" s="45"/>
      <c r="W233" s="45"/>
      <c r="X233" s="45"/>
      <c r="Y233" s="38">
        <f t="shared" si="22"/>
        <v>1</v>
      </c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>
        <v>1</v>
      </c>
      <c r="AV233" s="42"/>
      <c r="AW233" s="42"/>
      <c r="AX233" s="35">
        <f t="shared" si="23"/>
        <v>1</v>
      </c>
      <c r="AY233" s="39">
        <f t="shared" si="24"/>
        <v>0</v>
      </c>
      <c r="AZ233" s="34">
        <f t="shared" si="25"/>
        <v>1</v>
      </c>
      <c r="BA233" s="34">
        <f t="shared" si="25"/>
        <v>-1</v>
      </c>
      <c r="BB233" s="34">
        <f t="shared" si="25"/>
        <v>0</v>
      </c>
      <c r="BC233" s="34">
        <f t="shared" si="25"/>
        <v>0</v>
      </c>
      <c r="BD233" s="40">
        <f t="shared" si="21"/>
        <v>0</v>
      </c>
      <c r="BE233" s="75" t="s">
        <v>303</v>
      </c>
      <c r="BF233" s="76"/>
    </row>
    <row r="234" spans="1:58" s="2" customFormat="1" ht="12.75">
      <c r="A234" s="2" t="s">
        <v>514</v>
      </c>
      <c r="B234" s="73">
        <v>201</v>
      </c>
      <c r="C234" s="80" t="s">
        <v>304</v>
      </c>
      <c r="D234" s="34">
        <f>'[2]21'!D234+'[2]21'!I234-'[2]21'!M234+'[2]21'!Q234-'[2]21'!U234</f>
        <v>0</v>
      </c>
      <c r="E234" s="34">
        <f>'[2]21'!E234+'[2]21'!J234-'[2]21'!N234+'[2]21'!R234-'[2]21'!V234</f>
        <v>0</v>
      </c>
      <c r="F234" s="34">
        <f>'[2]21'!F234+'[2]21'!K234-'[2]21'!O234+'[2]21'!S234-'[2]21'!W234</f>
        <v>33</v>
      </c>
      <c r="G234" s="34">
        <f>'[2]21'!G234+'[2]21'!L234-'[2]21'!P234+'[2]21'!T234-'[2]21'!X234</f>
        <v>0</v>
      </c>
      <c r="H234" s="35">
        <f t="shared" si="26"/>
        <v>33</v>
      </c>
      <c r="I234" s="42"/>
      <c r="J234" s="42"/>
      <c r="K234" s="42"/>
      <c r="L234" s="42"/>
      <c r="M234" s="42"/>
      <c r="N234" s="42"/>
      <c r="O234" s="42"/>
      <c r="P234" s="42">
        <v>1</v>
      </c>
      <c r="Q234" s="45"/>
      <c r="R234" s="45"/>
      <c r="S234" s="45"/>
      <c r="T234" s="45"/>
      <c r="U234" s="45"/>
      <c r="V234" s="45"/>
      <c r="W234" s="45"/>
      <c r="X234" s="45"/>
      <c r="Y234" s="38">
        <f t="shared" si="22"/>
        <v>32</v>
      </c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36"/>
      <c r="AQ234" s="36"/>
      <c r="AR234" s="36"/>
      <c r="AS234" s="36"/>
      <c r="AT234" s="36"/>
      <c r="AU234" s="36"/>
      <c r="AV234" s="36"/>
      <c r="AW234" s="36">
        <v>1</v>
      </c>
      <c r="AX234" s="35">
        <f t="shared" si="23"/>
        <v>0</v>
      </c>
      <c r="AY234" s="39">
        <f t="shared" si="24"/>
        <v>1</v>
      </c>
      <c r="AZ234" s="34">
        <f t="shared" si="25"/>
        <v>0</v>
      </c>
      <c r="BA234" s="34">
        <f t="shared" si="25"/>
        <v>0</v>
      </c>
      <c r="BB234" s="34">
        <f t="shared" si="25"/>
        <v>33</v>
      </c>
      <c r="BC234" s="34">
        <f t="shared" si="25"/>
        <v>-2</v>
      </c>
      <c r="BD234" s="40">
        <f t="shared" si="21"/>
        <v>31</v>
      </c>
      <c r="BE234" s="75" t="s">
        <v>666</v>
      </c>
      <c r="BF234" s="76"/>
    </row>
    <row r="235" spans="1:58" s="2" customFormat="1" ht="12.75">
      <c r="A235" s="2" t="s">
        <v>513</v>
      </c>
      <c r="B235" s="73">
        <v>202</v>
      </c>
      <c r="C235" s="80" t="s">
        <v>667</v>
      </c>
      <c r="D235" s="34">
        <f>'[2]21'!D235+'[2]21'!I235-'[2]21'!M235+'[2]21'!Q235-'[2]21'!U235</f>
        <v>0</v>
      </c>
      <c r="E235" s="34">
        <f>'[2]21'!E235+'[2]21'!J235-'[2]21'!N235+'[2]21'!R235-'[2]21'!V235</f>
        <v>0</v>
      </c>
      <c r="F235" s="34">
        <f>'[2]21'!F235+'[2]21'!K235-'[2]21'!O235+'[2]21'!S235-'[2]21'!W235</f>
        <v>0</v>
      </c>
      <c r="G235" s="34">
        <f>'[2]21'!G235+'[2]21'!L235-'[2]21'!P235+'[2]21'!T235-'[2]21'!X235</f>
        <v>0</v>
      </c>
      <c r="H235" s="35">
        <f t="shared" si="26"/>
        <v>0</v>
      </c>
      <c r="I235" s="42"/>
      <c r="J235" s="42"/>
      <c r="K235" s="42"/>
      <c r="L235" s="42"/>
      <c r="M235" s="42"/>
      <c r="N235" s="42"/>
      <c r="O235" s="42"/>
      <c r="P235" s="42"/>
      <c r="Q235" s="45"/>
      <c r="R235" s="45"/>
      <c r="S235" s="45"/>
      <c r="T235" s="45"/>
      <c r="U235" s="45"/>
      <c r="V235" s="45"/>
      <c r="W235" s="45"/>
      <c r="X235" s="45"/>
      <c r="Y235" s="38">
        <f t="shared" si="22"/>
        <v>0</v>
      </c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36"/>
      <c r="AQ235" s="36"/>
      <c r="AR235" s="36"/>
      <c r="AS235" s="36"/>
      <c r="AT235" s="36"/>
      <c r="AU235" s="36"/>
      <c r="AV235" s="36"/>
      <c r="AW235" s="36"/>
      <c r="AX235" s="35">
        <f t="shared" si="23"/>
        <v>0</v>
      </c>
      <c r="AY235" s="39">
        <f t="shared" si="24"/>
        <v>0</v>
      </c>
      <c r="AZ235" s="34">
        <f t="shared" si="25"/>
        <v>0</v>
      </c>
      <c r="BA235" s="34">
        <f t="shared" si="25"/>
        <v>0</v>
      </c>
      <c r="BB235" s="34">
        <f t="shared" si="25"/>
        <v>0</v>
      </c>
      <c r="BC235" s="34">
        <f t="shared" si="25"/>
        <v>0</v>
      </c>
      <c r="BD235" s="40">
        <f t="shared" si="21"/>
        <v>0</v>
      </c>
      <c r="BE235" s="75"/>
      <c r="BF235" s="76"/>
    </row>
    <row r="236" spans="1:58" s="2" customFormat="1" ht="12.75">
      <c r="A236" s="2" t="s">
        <v>513</v>
      </c>
      <c r="B236" s="73">
        <v>203</v>
      </c>
      <c r="C236" s="94" t="s">
        <v>305</v>
      </c>
      <c r="D236" s="34">
        <f>'[2]21'!D236+'[2]21'!I236-'[2]21'!M236+'[2]21'!Q236-'[2]21'!U236</f>
        <v>0</v>
      </c>
      <c r="E236" s="34">
        <f>'[2]21'!E236+'[2]21'!J236-'[2]21'!N236+'[2]21'!R236-'[2]21'!V236</f>
        <v>1</v>
      </c>
      <c r="F236" s="34">
        <f>'[2]21'!F236+'[2]21'!K236-'[2]21'!O236+'[2]21'!S236-'[2]21'!W236</f>
        <v>2</v>
      </c>
      <c r="G236" s="34">
        <f>'[2]21'!G236+'[2]21'!L236-'[2]21'!P236+'[2]21'!T236-'[2]21'!X236</f>
        <v>0</v>
      </c>
      <c r="H236" s="35">
        <f t="shared" si="26"/>
        <v>3</v>
      </c>
      <c r="I236" s="42"/>
      <c r="J236" s="42"/>
      <c r="K236" s="42"/>
      <c r="L236" s="42"/>
      <c r="M236" s="42"/>
      <c r="N236" s="42"/>
      <c r="O236" s="42"/>
      <c r="P236" s="42"/>
      <c r="Q236" s="45"/>
      <c r="R236" s="45"/>
      <c r="S236" s="45"/>
      <c r="T236" s="45"/>
      <c r="U236" s="45"/>
      <c r="V236" s="45"/>
      <c r="W236" s="45"/>
      <c r="X236" s="45"/>
      <c r="Y236" s="38">
        <f t="shared" si="22"/>
        <v>3</v>
      </c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36"/>
      <c r="AQ236" s="36"/>
      <c r="AR236" s="36"/>
      <c r="AS236" s="36"/>
      <c r="AT236" s="36"/>
      <c r="AU236" s="36"/>
      <c r="AV236" s="36"/>
      <c r="AW236" s="36"/>
      <c r="AX236" s="35">
        <f t="shared" si="23"/>
        <v>0</v>
      </c>
      <c r="AY236" s="39">
        <f t="shared" si="24"/>
        <v>0</v>
      </c>
      <c r="AZ236" s="34">
        <f t="shared" si="25"/>
        <v>0</v>
      </c>
      <c r="BA236" s="34">
        <f t="shared" si="25"/>
        <v>1</v>
      </c>
      <c r="BB236" s="34">
        <f t="shared" si="25"/>
        <v>2</v>
      </c>
      <c r="BC236" s="34">
        <f t="shared" si="25"/>
        <v>0</v>
      </c>
      <c r="BD236" s="40">
        <f t="shared" si="21"/>
        <v>3</v>
      </c>
      <c r="BE236" s="75"/>
      <c r="BF236" s="76"/>
    </row>
    <row r="237" spans="1:58" s="2" customFormat="1" ht="12.75">
      <c r="A237" s="2" t="s">
        <v>513</v>
      </c>
      <c r="B237" s="73">
        <v>204</v>
      </c>
      <c r="C237" s="94" t="s">
        <v>306</v>
      </c>
      <c r="D237" s="34">
        <f>'[2]21'!D237+'[2]21'!I237-'[2]21'!M237+'[2]21'!Q237-'[2]21'!U237</f>
        <v>0</v>
      </c>
      <c r="E237" s="34">
        <f>'[2]21'!E237+'[2]21'!J237-'[2]21'!N237+'[2]21'!R237-'[2]21'!V237</f>
        <v>9</v>
      </c>
      <c r="F237" s="34">
        <f>'[2]21'!F237+'[2]21'!K237-'[2]21'!O237+'[2]21'!S237-'[2]21'!W237</f>
        <v>91</v>
      </c>
      <c r="G237" s="34">
        <f>'[2]21'!G237+'[2]21'!L237-'[2]21'!P237+'[2]21'!T237-'[2]21'!X237</f>
        <v>-2</v>
      </c>
      <c r="H237" s="35">
        <f>D237+E237+F237+G237</f>
        <v>98</v>
      </c>
      <c r="I237" s="42"/>
      <c r="J237" s="42"/>
      <c r="K237" s="42"/>
      <c r="L237" s="42">
        <v>4</v>
      </c>
      <c r="M237" s="42"/>
      <c r="N237" s="42"/>
      <c r="O237" s="42"/>
      <c r="P237" s="42"/>
      <c r="Q237" s="45"/>
      <c r="R237" s="45"/>
      <c r="S237" s="45"/>
      <c r="T237" s="45"/>
      <c r="U237" s="45"/>
      <c r="V237" s="45"/>
      <c r="W237" s="45"/>
      <c r="X237" s="45"/>
      <c r="Y237" s="38">
        <f t="shared" si="22"/>
        <v>102</v>
      </c>
      <c r="Z237" s="42"/>
      <c r="AA237" s="42"/>
      <c r="AB237" s="42"/>
      <c r="AC237" s="42">
        <v>2</v>
      </c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36"/>
      <c r="AQ237" s="36"/>
      <c r="AR237" s="36"/>
      <c r="AS237" s="36"/>
      <c r="AT237" s="36"/>
      <c r="AU237" s="36"/>
      <c r="AV237" s="36"/>
      <c r="AW237" s="36"/>
      <c r="AX237" s="35">
        <f t="shared" si="23"/>
        <v>0</v>
      </c>
      <c r="AY237" s="39">
        <f t="shared" si="24"/>
        <v>2</v>
      </c>
      <c r="AZ237" s="34">
        <f t="shared" si="25"/>
        <v>0</v>
      </c>
      <c r="BA237" s="34">
        <f t="shared" si="25"/>
        <v>9</v>
      </c>
      <c r="BB237" s="34">
        <f t="shared" si="25"/>
        <v>91</v>
      </c>
      <c r="BC237" s="34">
        <f t="shared" si="25"/>
        <v>0</v>
      </c>
      <c r="BD237" s="40">
        <f t="shared" si="21"/>
        <v>100</v>
      </c>
      <c r="BE237" s="75" t="s">
        <v>668</v>
      </c>
      <c r="BF237" s="76"/>
    </row>
    <row r="238" spans="1:58" s="2" customFormat="1" ht="12.75">
      <c r="A238" s="2" t="s">
        <v>513</v>
      </c>
      <c r="B238" s="73">
        <v>205</v>
      </c>
      <c r="C238" s="94" t="s">
        <v>307</v>
      </c>
      <c r="D238" s="34">
        <f>'[2]21'!D238+'[2]21'!I238-'[2]21'!M238+'[2]21'!Q238-'[2]21'!U238</f>
        <v>0</v>
      </c>
      <c r="E238" s="34">
        <f>'[2]21'!E238+'[2]21'!J238-'[2]21'!N238+'[2]21'!R238-'[2]21'!V238</f>
        <v>0</v>
      </c>
      <c r="F238" s="34">
        <f>'[2]21'!F238+'[2]21'!K238-'[2]21'!O238+'[2]21'!S238-'[2]21'!W238</f>
        <v>12</v>
      </c>
      <c r="G238" s="34">
        <f>'[2]21'!G238+'[2]21'!L238-'[2]21'!P238+'[2]21'!T238-'[2]21'!X238</f>
        <v>2</v>
      </c>
      <c r="H238" s="35">
        <f>D238+E238+F238+G238</f>
        <v>14</v>
      </c>
      <c r="I238" s="42"/>
      <c r="J238" s="42"/>
      <c r="K238" s="42"/>
      <c r="L238" s="42"/>
      <c r="M238" s="42"/>
      <c r="N238" s="42"/>
      <c r="O238" s="42"/>
      <c r="P238" s="42">
        <v>4</v>
      </c>
      <c r="Q238" s="45"/>
      <c r="R238" s="45"/>
      <c r="S238" s="45"/>
      <c r="T238" s="45"/>
      <c r="U238" s="45"/>
      <c r="V238" s="45"/>
      <c r="W238" s="45"/>
      <c r="X238" s="45"/>
      <c r="Y238" s="38">
        <f t="shared" si="22"/>
        <v>10</v>
      </c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36"/>
      <c r="AQ238" s="36"/>
      <c r="AR238" s="36"/>
      <c r="AS238" s="36"/>
      <c r="AT238" s="36"/>
      <c r="AU238" s="36"/>
      <c r="AV238" s="36"/>
      <c r="AW238" s="36"/>
      <c r="AX238" s="35">
        <f t="shared" si="23"/>
        <v>0</v>
      </c>
      <c r="AY238" s="39">
        <f t="shared" si="24"/>
        <v>0</v>
      </c>
      <c r="AZ238" s="34">
        <f t="shared" si="25"/>
        <v>0</v>
      </c>
      <c r="BA238" s="34">
        <f t="shared" si="25"/>
        <v>0</v>
      </c>
      <c r="BB238" s="34">
        <f t="shared" si="25"/>
        <v>12</v>
      </c>
      <c r="BC238" s="34">
        <f t="shared" si="25"/>
        <v>-2</v>
      </c>
      <c r="BD238" s="40">
        <f t="shared" si="21"/>
        <v>10</v>
      </c>
      <c r="BE238" s="75"/>
      <c r="BF238" s="76"/>
    </row>
    <row r="239" spans="1:58" s="2" customFormat="1" ht="12.75">
      <c r="A239" s="2" t="s">
        <v>515</v>
      </c>
      <c r="B239" s="73">
        <v>206</v>
      </c>
      <c r="C239" s="81" t="s">
        <v>308</v>
      </c>
      <c r="D239" s="34">
        <f>'[2]21'!D239+'[2]21'!I239-'[2]21'!M239+'[2]21'!Q239-'[2]21'!U239</f>
        <v>1</v>
      </c>
      <c r="E239" s="34">
        <f>'[2]21'!E239+'[2]21'!J239-'[2]21'!N239+'[2]21'!R239-'[2]21'!V239</f>
        <v>0</v>
      </c>
      <c r="F239" s="34">
        <f>'[2]21'!F239+'[2]21'!K239-'[2]21'!O239+'[2]21'!S239-'[2]21'!W239</f>
        <v>0</v>
      </c>
      <c r="G239" s="34">
        <f>'[2]21'!G239+'[2]21'!L239-'[2]21'!P239+'[2]21'!T239-'[2]21'!X239</f>
        <v>0</v>
      </c>
      <c r="H239" s="35">
        <f t="shared" si="26"/>
        <v>1</v>
      </c>
      <c r="I239" s="42"/>
      <c r="J239" s="42"/>
      <c r="K239" s="42"/>
      <c r="L239" s="42"/>
      <c r="M239" s="42"/>
      <c r="N239" s="42"/>
      <c r="O239" s="42"/>
      <c r="P239" s="42"/>
      <c r="Q239" s="45"/>
      <c r="R239" s="45"/>
      <c r="S239" s="45"/>
      <c r="T239" s="45"/>
      <c r="U239" s="45"/>
      <c r="V239" s="45"/>
      <c r="W239" s="45"/>
      <c r="X239" s="45"/>
      <c r="Y239" s="38">
        <f t="shared" si="22"/>
        <v>1</v>
      </c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35">
        <f t="shared" si="23"/>
        <v>0</v>
      </c>
      <c r="AY239" s="39">
        <f t="shared" si="24"/>
        <v>0</v>
      </c>
      <c r="AZ239" s="34">
        <f t="shared" si="25"/>
        <v>1</v>
      </c>
      <c r="BA239" s="34">
        <f t="shared" si="25"/>
        <v>0</v>
      </c>
      <c r="BB239" s="34">
        <f t="shared" si="25"/>
        <v>0</v>
      </c>
      <c r="BC239" s="34">
        <f t="shared" si="25"/>
        <v>0</v>
      </c>
      <c r="BD239" s="40">
        <f t="shared" si="21"/>
        <v>1</v>
      </c>
      <c r="BE239" s="75"/>
      <c r="BF239" s="76"/>
    </row>
    <row r="240" spans="1:58" s="2" customFormat="1" ht="12.75">
      <c r="A240" s="2" t="s">
        <v>515</v>
      </c>
      <c r="B240" s="73">
        <v>207</v>
      </c>
      <c r="C240" s="81" t="s">
        <v>309</v>
      </c>
      <c r="D240" s="34">
        <f>'[2]21'!D240+'[2]21'!I240-'[2]21'!M240+'[2]21'!Q240-'[2]21'!U240</f>
        <v>0</v>
      </c>
      <c r="E240" s="34">
        <f>'[2]21'!E240+'[2]21'!J240-'[2]21'!N240+'[2]21'!R240-'[2]21'!V240</f>
        <v>1</v>
      </c>
      <c r="F240" s="34">
        <f>'[2]21'!F240+'[2]21'!K240-'[2]21'!O240+'[2]21'!S240-'[2]21'!W240</f>
        <v>46</v>
      </c>
      <c r="G240" s="34">
        <f>'[2]21'!G240+'[2]21'!L240-'[2]21'!P240+'[2]21'!T240-'[2]21'!X240</f>
        <v>1</v>
      </c>
      <c r="H240" s="35">
        <f t="shared" si="26"/>
        <v>48</v>
      </c>
      <c r="I240" s="42"/>
      <c r="J240" s="42"/>
      <c r="K240" s="42"/>
      <c r="L240" s="42"/>
      <c r="M240" s="42"/>
      <c r="N240" s="42"/>
      <c r="O240" s="42"/>
      <c r="P240" s="42"/>
      <c r="Q240" s="45"/>
      <c r="R240" s="45"/>
      <c r="S240" s="45"/>
      <c r="T240" s="45"/>
      <c r="U240" s="45"/>
      <c r="V240" s="45"/>
      <c r="W240" s="45"/>
      <c r="X240" s="45"/>
      <c r="Y240" s="38">
        <f>SUM(H240+I240+J240+K240+L240)-(M240+N240+O240+P240)+(Q240+R240+S240+T240)-(U240+V240+W240+X240)</f>
        <v>48</v>
      </c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36"/>
      <c r="AQ240" s="36"/>
      <c r="AR240" s="36"/>
      <c r="AS240" s="36"/>
      <c r="AT240" s="36"/>
      <c r="AU240" s="36"/>
      <c r="AV240" s="36"/>
      <c r="AW240" s="36"/>
      <c r="AX240" s="35">
        <f t="shared" si="23"/>
        <v>0</v>
      </c>
      <c r="AY240" s="39">
        <f t="shared" si="24"/>
        <v>0</v>
      </c>
      <c r="AZ240" s="34">
        <f t="shared" si="25"/>
        <v>0</v>
      </c>
      <c r="BA240" s="34">
        <f t="shared" si="25"/>
        <v>1</v>
      </c>
      <c r="BB240" s="34">
        <f t="shared" si="25"/>
        <v>46</v>
      </c>
      <c r="BC240" s="34">
        <f t="shared" si="25"/>
        <v>1</v>
      </c>
      <c r="BD240" s="40">
        <f t="shared" si="21"/>
        <v>48</v>
      </c>
      <c r="BE240" s="75"/>
      <c r="BF240" s="76"/>
    </row>
    <row r="241" spans="1:58" s="2" customFormat="1" ht="12.75">
      <c r="A241" s="2" t="s">
        <v>516</v>
      </c>
      <c r="B241" s="73">
        <v>208</v>
      </c>
      <c r="C241" s="81" t="s">
        <v>310</v>
      </c>
      <c r="D241" s="34">
        <f>'[2]21'!D241+'[2]21'!I241-'[2]21'!M241+'[2]21'!Q241-'[2]21'!U241</f>
        <v>0</v>
      </c>
      <c r="E241" s="34">
        <f>'[2]21'!E241+'[2]21'!J241-'[2]21'!N241+'[2]21'!R241-'[2]21'!V241</f>
        <v>0</v>
      </c>
      <c r="F241" s="34">
        <f>'[2]21'!F241+'[2]21'!K241-'[2]21'!O241+'[2]21'!S241-'[2]21'!W241</f>
        <v>1</v>
      </c>
      <c r="G241" s="34">
        <f>'[2]21'!G241+'[2]21'!L241-'[2]21'!P241+'[2]21'!T241-'[2]21'!X241</f>
        <v>0</v>
      </c>
      <c r="H241" s="35">
        <f t="shared" si="26"/>
        <v>1</v>
      </c>
      <c r="I241" s="42"/>
      <c r="J241" s="42"/>
      <c r="K241" s="42"/>
      <c r="L241" s="42"/>
      <c r="M241" s="42"/>
      <c r="N241" s="42"/>
      <c r="O241" s="42"/>
      <c r="P241" s="42"/>
      <c r="Q241" s="45"/>
      <c r="R241" s="45"/>
      <c r="S241" s="45"/>
      <c r="T241" s="45"/>
      <c r="U241" s="45"/>
      <c r="V241" s="45"/>
      <c r="W241" s="45"/>
      <c r="X241" s="45"/>
      <c r="Y241" s="38">
        <f t="shared" si="22"/>
        <v>1</v>
      </c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36"/>
      <c r="AQ241" s="36"/>
      <c r="AR241" s="36"/>
      <c r="AS241" s="36"/>
      <c r="AT241" s="36"/>
      <c r="AU241" s="36"/>
      <c r="AV241" s="36"/>
      <c r="AW241" s="36"/>
      <c r="AX241" s="35">
        <f t="shared" si="23"/>
        <v>0</v>
      </c>
      <c r="AY241" s="39">
        <f t="shared" si="24"/>
        <v>0</v>
      </c>
      <c r="AZ241" s="34">
        <f t="shared" si="25"/>
        <v>0</v>
      </c>
      <c r="BA241" s="34">
        <f t="shared" si="25"/>
        <v>0</v>
      </c>
      <c r="BB241" s="34">
        <f t="shared" si="25"/>
        <v>1</v>
      </c>
      <c r="BC241" s="34">
        <f t="shared" si="25"/>
        <v>0</v>
      </c>
      <c r="BD241" s="40">
        <f t="shared" si="21"/>
        <v>1</v>
      </c>
      <c r="BE241" s="75"/>
      <c r="BF241" s="76"/>
    </row>
    <row r="242" spans="1:58" s="2" customFormat="1" ht="12.75">
      <c r="A242" s="2" t="s">
        <v>516</v>
      </c>
      <c r="B242" s="73">
        <v>209</v>
      </c>
      <c r="C242" s="95" t="s">
        <v>311</v>
      </c>
      <c r="D242" s="34">
        <f>'[2]21'!D242+'[2]21'!I242-'[2]21'!M242+'[2]21'!Q242-'[2]21'!U242</f>
        <v>0</v>
      </c>
      <c r="E242" s="34">
        <f>'[2]21'!E242+'[2]21'!J242-'[2]21'!N242+'[2]21'!R242-'[2]21'!V242</f>
        <v>1</v>
      </c>
      <c r="F242" s="34">
        <f>'[2]21'!F242+'[2]21'!K242-'[2]21'!O242+'[2]21'!S242-'[2]21'!W242</f>
        <v>3</v>
      </c>
      <c r="G242" s="34">
        <f>'[2]21'!G242+'[2]21'!L242-'[2]21'!P242+'[2]21'!T242-'[2]21'!X242</f>
        <v>0</v>
      </c>
      <c r="H242" s="35">
        <f t="shared" si="26"/>
        <v>4</v>
      </c>
      <c r="I242" s="42"/>
      <c r="J242" s="42"/>
      <c r="K242" s="42"/>
      <c r="L242" s="42"/>
      <c r="M242" s="42"/>
      <c r="N242" s="42"/>
      <c r="O242" s="42"/>
      <c r="P242" s="42"/>
      <c r="Q242" s="45"/>
      <c r="R242" s="45"/>
      <c r="S242" s="45"/>
      <c r="T242" s="45"/>
      <c r="U242" s="45"/>
      <c r="V242" s="45"/>
      <c r="W242" s="45"/>
      <c r="X242" s="45"/>
      <c r="Y242" s="38">
        <f t="shared" si="22"/>
        <v>4</v>
      </c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36"/>
      <c r="AQ242" s="36"/>
      <c r="AR242" s="36"/>
      <c r="AS242" s="36"/>
      <c r="AT242" s="36"/>
      <c r="AU242" s="36"/>
      <c r="AV242" s="36"/>
      <c r="AW242" s="36"/>
      <c r="AX242" s="35">
        <f t="shared" si="23"/>
        <v>0</v>
      </c>
      <c r="AY242" s="39">
        <f t="shared" si="24"/>
        <v>0</v>
      </c>
      <c r="AZ242" s="34">
        <f t="shared" si="25"/>
        <v>0</v>
      </c>
      <c r="BA242" s="34">
        <f t="shared" si="25"/>
        <v>1</v>
      </c>
      <c r="BB242" s="34">
        <f t="shared" si="25"/>
        <v>3</v>
      </c>
      <c r="BC242" s="34">
        <f t="shared" si="25"/>
        <v>0</v>
      </c>
      <c r="BD242" s="40">
        <f t="shared" si="21"/>
        <v>4</v>
      </c>
      <c r="BE242" s="75"/>
      <c r="BF242" s="76"/>
    </row>
    <row r="243" spans="1:58" s="2" customFormat="1" ht="12.75">
      <c r="A243" s="2" t="s">
        <v>516</v>
      </c>
      <c r="B243" s="73">
        <v>210</v>
      </c>
      <c r="C243" s="95" t="s">
        <v>312</v>
      </c>
      <c r="D243" s="34">
        <f>'[2]21'!D243+'[2]21'!I243-'[2]21'!M243+'[2]21'!Q243-'[2]21'!U243</f>
        <v>0</v>
      </c>
      <c r="E243" s="34">
        <f>'[2]21'!E243+'[2]21'!J243-'[2]21'!N243+'[2]21'!R243-'[2]21'!V243</f>
        <v>8</v>
      </c>
      <c r="F243" s="34">
        <f>'[2]21'!F243+'[2]21'!K243-'[2]21'!O243+'[2]21'!S243-'[2]21'!W243</f>
        <v>92</v>
      </c>
      <c r="G243" s="34">
        <f>'[2]21'!G243+'[2]21'!L243-'[2]21'!P243+'[2]21'!T243-'[2]21'!X243</f>
        <v>0</v>
      </c>
      <c r="H243" s="35">
        <f t="shared" si="26"/>
        <v>100</v>
      </c>
      <c r="I243" s="42"/>
      <c r="J243" s="42"/>
      <c r="K243" s="42"/>
      <c r="L243" s="42">
        <v>3</v>
      </c>
      <c r="M243" s="42"/>
      <c r="N243" s="42"/>
      <c r="O243" s="42"/>
      <c r="P243" s="42"/>
      <c r="Q243" s="45"/>
      <c r="R243" s="45"/>
      <c r="S243" s="45"/>
      <c r="T243" s="45"/>
      <c r="U243" s="45"/>
      <c r="V243" s="45"/>
      <c r="W243" s="45"/>
      <c r="X243" s="45"/>
      <c r="Y243" s="38">
        <f t="shared" si="22"/>
        <v>103</v>
      </c>
      <c r="Z243" s="42"/>
      <c r="AA243" s="42"/>
      <c r="AB243" s="42"/>
      <c r="AC243" s="42">
        <v>5</v>
      </c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36"/>
      <c r="AQ243" s="36"/>
      <c r="AR243" s="36"/>
      <c r="AS243" s="36"/>
      <c r="AT243" s="36"/>
      <c r="AU243" s="36"/>
      <c r="AV243" s="36"/>
      <c r="AW243" s="36"/>
      <c r="AX243" s="35">
        <f t="shared" si="23"/>
        <v>0</v>
      </c>
      <c r="AY243" s="39">
        <f t="shared" si="24"/>
        <v>5</v>
      </c>
      <c r="AZ243" s="34">
        <f t="shared" si="25"/>
        <v>0</v>
      </c>
      <c r="BA243" s="34">
        <f t="shared" si="25"/>
        <v>8</v>
      </c>
      <c r="BB243" s="34">
        <f t="shared" si="25"/>
        <v>92</v>
      </c>
      <c r="BC243" s="34">
        <f t="shared" si="25"/>
        <v>-2</v>
      </c>
      <c r="BD243" s="40">
        <f t="shared" si="21"/>
        <v>98</v>
      </c>
      <c r="BE243" s="75" t="s">
        <v>669</v>
      </c>
      <c r="BF243" s="76"/>
    </row>
    <row r="244" spans="1:58" s="2" customFormat="1" ht="12.75">
      <c r="A244" s="2" t="s">
        <v>516</v>
      </c>
      <c r="B244" s="73">
        <v>211</v>
      </c>
      <c r="C244" s="95" t="s">
        <v>313</v>
      </c>
      <c r="D244" s="34">
        <f>'[2]21'!D244+'[2]21'!I244-'[2]21'!M244+'[2]21'!Q244-'[2]21'!U244</f>
        <v>0</v>
      </c>
      <c r="E244" s="34">
        <f>'[2]21'!E244+'[2]21'!J244-'[2]21'!N244+'[2]21'!R244-'[2]21'!V244</f>
        <v>1</v>
      </c>
      <c r="F244" s="34">
        <f>'[2]21'!F244+'[2]21'!K244-'[2]21'!O244+'[2]21'!S244-'[2]21'!W244</f>
        <v>34</v>
      </c>
      <c r="G244" s="34">
        <f>'[2]21'!G244+'[2]21'!L244-'[2]21'!P244+'[2]21'!T244-'[2]21'!X244</f>
        <v>0</v>
      </c>
      <c r="H244" s="35">
        <f t="shared" si="26"/>
        <v>35</v>
      </c>
      <c r="I244" s="42"/>
      <c r="J244" s="42"/>
      <c r="K244" s="42"/>
      <c r="L244" s="42"/>
      <c r="M244" s="42"/>
      <c r="N244" s="42"/>
      <c r="O244" s="42"/>
      <c r="P244" s="42">
        <v>3</v>
      </c>
      <c r="Q244" s="45"/>
      <c r="R244" s="45"/>
      <c r="S244" s="45"/>
      <c r="T244" s="45"/>
      <c r="U244" s="45"/>
      <c r="V244" s="45"/>
      <c r="W244" s="45"/>
      <c r="X244" s="45"/>
      <c r="Y244" s="38">
        <f t="shared" si="22"/>
        <v>32</v>
      </c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36"/>
      <c r="AQ244" s="36"/>
      <c r="AR244" s="36"/>
      <c r="AS244" s="36"/>
      <c r="AT244" s="36"/>
      <c r="AU244" s="36"/>
      <c r="AV244" s="36"/>
      <c r="AW244" s="36"/>
      <c r="AX244" s="35">
        <f t="shared" si="23"/>
        <v>0</v>
      </c>
      <c r="AY244" s="39">
        <f t="shared" si="24"/>
        <v>0</v>
      </c>
      <c r="AZ244" s="34">
        <f t="shared" ref="AZ244:BC277" si="27">D244+I244-M244+Q244-U244-Z244-AD244-AH244-AL244-AP244-AT244</f>
        <v>0</v>
      </c>
      <c r="BA244" s="34">
        <f t="shared" si="27"/>
        <v>1</v>
      </c>
      <c r="BB244" s="34">
        <f t="shared" si="27"/>
        <v>34</v>
      </c>
      <c r="BC244" s="34">
        <f t="shared" si="27"/>
        <v>-3</v>
      </c>
      <c r="BD244" s="40">
        <f t="shared" si="21"/>
        <v>32</v>
      </c>
      <c r="BE244" s="75"/>
      <c r="BF244" s="76"/>
    </row>
    <row r="245" spans="1:58" s="2" customFormat="1" ht="12.75">
      <c r="A245" s="2" t="s">
        <v>517</v>
      </c>
      <c r="B245" s="73">
        <v>212</v>
      </c>
      <c r="C245" s="82" t="s">
        <v>314</v>
      </c>
      <c r="D245" s="34">
        <f>'[2]21'!D245+'[2]21'!I245-'[2]21'!M245+'[2]21'!Q245-'[2]21'!U245</f>
        <v>0</v>
      </c>
      <c r="E245" s="34">
        <f>'[2]21'!E245+'[2]21'!J245-'[2]21'!N245+'[2]21'!R245-'[2]21'!V245</f>
        <v>1</v>
      </c>
      <c r="F245" s="34">
        <f>'[2]21'!F245+'[2]21'!K245-'[2]21'!O245+'[2]21'!S245-'[2]21'!W245</f>
        <v>0</v>
      </c>
      <c r="G245" s="34">
        <f>'[2]21'!G245+'[2]21'!L245-'[2]21'!P245+'[2]21'!T245-'[2]21'!X245</f>
        <v>0</v>
      </c>
      <c r="H245" s="35">
        <f t="shared" si="26"/>
        <v>1</v>
      </c>
      <c r="I245" s="42"/>
      <c r="J245" s="42"/>
      <c r="K245" s="42"/>
      <c r="L245" s="42"/>
      <c r="M245" s="42"/>
      <c r="N245" s="42"/>
      <c r="O245" s="42"/>
      <c r="P245" s="42"/>
      <c r="Q245" s="45"/>
      <c r="R245" s="45"/>
      <c r="S245" s="45"/>
      <c r="T245" s="45"/>
      <c r="U245" s="45"/>
      <c r="V245" s="45"/>
      <c r="W245" s="45"/>
      <c r="X245" s="45"/>
      <c r="Y245" s="38">
        <f t="shared" si="22"/>
        <v>1</v>
      </c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36"/>
      <c r="AQ245" s="36"/>
      <c r="AR245" s="36"/>
      <c r="AS245" s="36"/>
      <c r="AT245" s="36"/>
      <c r="AU245" s="36"/>
      <c r="AV245" s="36"/>
      <c r="AW245" s="36"/>
      <c r="AX245" s="35">
        <f t="shared" si="23"/>
        <v>0</v>
      </c>
      <c r="AY245" s="39">
        <f t="shared" si="24"/>
        <v>0</v>
      </c>
      <c r="AZ245" s="34">
        <f t="shared" si="27"/>
        <v>0</v>
      </c>
      <c r="BA245" s="34">
        <f t="shared" si="27"/>
        <v>1</v>
      </c>
      <c r="BB245" s="34">
        <f t="shared" si="27"/>
        <v>0</v>
      </c>
      <c r="BC245" s="34">
        <f t="shared" si="27"/>
        <v>0</v>
      </c>
      <c r="BD245" s="40">
        <f t="shared" si="21"/>
        <v>1</v>
      </c>
      <c r="BE245" s="75"/>
      <c r="BF245" s="76"/>
    </row>
    <row r="246" spans="1:58" s="2" customFormat="1" ht="12.75">
      <c r="A246" s="2" t="s">
        <v>517</v>
      </c>
      <c r="B246" s="73">
        <v>213</v>
      </c>
      <c r="C246" s="96" t="s">
        <v>315</v>
      </c>
      <c r="D246" s="34">
        <f>'[2]21'!D246+'[2]21'!I246-'[2]21'!M246+'[2]21'!Q246-'[2]21'!U246</f>
        <v>0</v>
      </c>
      <c r="E246" s="34">
        <f>'[2]21'!E246+'[2]21'!J246-'[2]21'!N246+'[2]21'!R246-'[2]21'!V246</f>
        <v>0</v>
      </c>
      <c r="F246" s="34">
        <f>'[2]21'!F246+'[2]21'!K246-'[2]21'!O246+'[2]21'!S246-'[2]21'!W246</f>
        <v>1</v>
      </c>
      <c r="G246" s="34">
        <f>'[2]21'!G246+'[2]21'!L246-'[2]21'!P246+'[2]21'!T246-'[2]21'!X246</f>
        <v>0</v>
      </c>
      <c r="H246" s="35">
        <f t="shared" si="26"/>
        <v>1</v>
      </c>
      <c r="I246" s="42"/>
      <c r="J246" s="42"/>
      <c r="K246" s="42"/>
      <c r="L246" s="42"/>
      <c r="M246" s="42"/>
      <c r="N246" s="42"/>
      <c r="O246" s="42"/>
      <c r="P246" s="42"/>
      <c r="Q246" s="45"/>
      <c r="R246" s="45"/>
      <c r="S246" s="45"/>
      <c r="T246" s="45"/>
      <c r="U246" s="45"/>
      <c r="V246" s="45"/>
      <c r="W246" s="45"/>
      <c r="X246" s="45"/>
      <c r="Y246" s="38">
        <f t="shared" si="22"/>
        <v>1</v>
      </c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36"/>
      <c r="AQ246" s="36"/>
      <c r="AR246" s="36"/>
      <c r="AS246" s="36"/>
      <c r="AT246" s="36"/>
      <c r="AU246" s="36"/>
      <c r="AV246" s="36"/>
      <c r="AW246" s="36"/>
      <c r="AX246" s="35">
        <f t="shared" si="23"/>
        <v>0</v>
      </c>
      <c r="AY246" s="39">
        <f t="shared" si="24"/>
        <v>0</v>
      </c>
      <c r="AZ246" s="34">
        <f t="shared" si="27"/>
        <v>0</v>
      </c>
      <c r="BA246" s="34">
        <f t="shared" si="27"/>
        <v>0</v>
      </c>
      <c r="BB246" s="34">
        <f t="shared" si="27"/>
        <v>1</v>
      </c>
      <c r="BC246" s="34">
        <f t="shared" si="27"/>
        <v>0</v>
      </c>
      <c r="BD246" s="40">
        <f t="shared" si="21"/>
        <v>1</v>
      </c>
      <c r="BE246" s="75"/>
      <c r="BF246" s="76"/>
    </row>
    <row r="247" spans="1:58" s="2" customFormat="1" ht="12.75">
      <c r="A247" s="2" t="s">
        <v>518</v>
      </c>
      <c r="B247" s="73">
        <v>214</v>
      </c>
      <c r="C247" s="96" t="s">
        <v>316</v>
      </c>
      <c r="D247" s="34">
        <f>'[2]21'!D247+'[2]21'!I247-'[2]21'!M247+'[2]21'!Q247-'[2]21'!U247</f>
        <v>0</v>
      </c>
      <c r="E247" s="34">
        <f>'[2]21'!E247+'[2]21'!J247-'[2]21'!N247+'[2]21'!R247-'[2]21'!V247</f>
        <v>4</v>
      </c>
      <c r="F247" s="34">
        <f>'[2]21'!F247+'[2]21'!K247-'[2]21'!O247+'[2]21'!S247-'[2]21'!W247</f>
        <v>23</v>
      </c>
      <c r="G247" s="34">
        <f>'[2]21'!G247+'[2]21'!L247-'[2]21'!P247+'[2]21'!T247-'[2]21'!X247</f>
        <v>0</v>
      </c>
      <c r="H247" s="35">
        <f t="shared" si="26"/>
        <v>27</v>
      </c>
      <c r="I247" s="42"/>
      <c r="J247" s="42"/>
      <c r="K247" s="42"/>
      <c r="L247" s="42"/>
      <c r="M247" s="42"/>
      <c r="N247" s="42"/>
      <c r="O247" s="42"/>
      <c r="P247" s="42"/>
      <c r="Q247" s="45"/>
      <c r="R247" s="45"/>
      <c r="S247" s="45"/>
      <c r="T247" s="45"/>
      <c r="U247" s="45"/>
      <c r="V247" s="45"/>
      <c r="W247" s="45"/>
      <c r="X247" s="45"/>
      <c r="Y247" s="38">
        <f t="shared" si="22"/>
        <v>27</v>
      </c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36"/>
      <c r="AQ247" s="36"/>
      <c r="AR247" s="36"/>
      <c r="AS247" s="36"/>
      <c r="AT247" s="36"/>
      <c r="AU247" s="36"/>
      <c r="AV247" s="36"/>
      <c r="AW247" s="36"/>
      <c r="AX247" s="35">
        <f t="shared" si="23"/>
        <v>0</v>
      </c>
      <c r="AY247" s="39">
        <f t="shared" si="24"/>
        <v>0</v>
      </c>
      <c r="AZ247" s="34">
        <f t="shared" si="27"/>
        <v>0</v>
      </c>
      <c r="BA247" s="34">
        <f t="shared" si="27"/>
        <v>4</v>
      </c>
      <c r="BB247" s="34">
        <f t="shared" si="27"/>
        <v>23</v>
      </c>
      <c r="BC247" s="34">
        <f t="shared" si="27"/>
        <v>0</v>
      </c>
      <c r="BD247" s="40">
        <f t="shared" si="21"/>
        <v>27</v>
      </c>
      <c r="BE247" s="75"/>
      <c r="BF247" s="76"/>
    </row>
    <row r="248" spans="1:58" s="2" customFormat="1" ht="12.75">
      <c r="A248" s="2" t="s">
        <v>518</v>
      </c>
      <c r="B248" s="73">
        <v>215</v>
      </c>
      <c r="C248" s="96" t="s">
        <v>317</v>
      </c>
      <c r="D248" s="34">
        <f>'[2]21'!D248+'[2]21'!I248-'[2]21'!M248+'[2]21'!Q248-'[2]21'!U248</f>
        <v>0</v>
      </c>
      <c r="E248" s="34">
        <f>'[2]21'!E248+'[2]21'!J248-'[2]21'!N248+'[2]21'!R248-'[2]21'!V248</f>
        <v>1</v>
      </c>
      <c r="F248" s="34">
        <f>'[2]21'!F248+'[2]21'!K248-'[2]21'!O248+'[2]21'!S248-'[2]21'!W248</f>
        <v>9</v>
      </c>
      <c r="G248" s="34">
        <f>'[2]21'!G248+'[2]21'!L248-'[2]21'!P248+'[2]21'!T248-'[2]21'!X248</f>
        <v>0</v>
      </c>
      <c r="H248" s="35">
        <f t="shared" si="26"/>
        <v>10</v>
      </c>
      <c r="I248" s="42"/>
      <c r="J248" s="42"/>
      <c r="K248" s="42"/>
      <c r="L248" s="42"/>
      <c r="M248" s="42"/>
      <c r="N248" s="42"/>
      <c r="O248" s="42"/>
      <c r="P248" s="42"/>
      <c r="Q248" s="45"/>
      <c r="R248" s="45"/>
      <c r="S248" s="45"/>
      <c r="T248" s="45"/>
      <c r="U248" s="45"/>
      <c r="V248" s="45"/>
      <c r="W248" s="45"/>
      <c r="X248" s="45"/>
      <c r="Y248" s="38">
        <f t="shared" si="22"/>
        <v>10</v>
      </c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36"/>
      <c r="AQ248" s="36"/>
      <c r="AR248" s="36"/>
      <c r="AS248" s="36"/>
      <c r="AT248" s="36"/>
      <c r="AU248" s="36"/>
      <c r="AV248" s="36"/>
      <c r="AW248" s="36"/>
      <c r="AX248" s="35">
        <f t="shared" si="23"/>
        <v>0</v>
      </c>
      <c r="AY248" s="39">
        <f t="shared" si="24"/>
        <v>0</v>
      </c>
      <c r="AZ248" s="34">
        <f t="shared" si="27"/>
        <v>0</v>
      </c>
      <c r="BA248" s="34">
        <f t="shared" si="27"/>
        <v>1</v>
      </c>
      <c r="BB248" s="34">
        <f t="shared" si="27"/>
        <v>9</v>
      </c>
      <c r="BC248" s="34">
        <f t="shared" si="27"/>
        <v>0</v>
      </c>
      <c r="BD248" s="40">
        <f t="shared" si="21"/>
        <v>10</v>
      </c>
      <c r="BE248" s="75"/>
      <c r="BF248" s="76"/>
    </row>
    <row r="249" spans="1:58" s="2" customFormat="1" ht="12.75">
      <c r="A249" s="2" t="s">
        <v>518</v>
      </c>
      <c r="B249" s="73">
        <v>216</v>
      </c>
      <c r="C249" s="82" t="s">
        <v>318</v>
      </c>
      <c r="D249" s="34">
        <f>'[2]21'!D249+'[2]21'!I249-'[2]21'!M249+'[2]21'!Q249-'[2]21'!U249</f>
        <v>0</v>
      </c>
      <c r="E249" s="34">
        <f>'[2]21'!E249+'[2]21'!J249-'[2]21'!N249+'[2]21'!R249-'[2]21'!V249</f>
        <v>0</v>
      </c>
      <c r="F249" s="34">
        <f>'[2]21'!F249+'[2]21'!K249-'[2]21'!O249+'[2]21'!S249-'[2]21'!W249</f>
        <v>1</v>
      </c>
      <c r="G249" s="34">
        <f>'[2]21'!G249+'[2]21'!L249-'[2]21'!P249+'[2]21'!T249-'[2]21'!X249</f>
        <v>0</v>
      </c>
      <c r="H249" s="35">
        <f t="shared" si="26"/>
        <v>1</v>
      </c>
      <c r="I249" s="42"/>
      <c r="J249" s="42"/>
      <c r="K249" s="42"/>
      <c r="L249" s="42"/>
      <c r="M249" s="42"/>
      <c r="N249" s="42"/>
      <c r="O249" s="42"/>
      <c r="P249" s="42"/>
      <c r="Q249" s="45"/>
      <c r="R249" s="45"/>
      <c r="S249" s="45"/>
      <c r="T249" s="45"/>
      <c r="U249" s="45"/>
      <c r="V249" s="45"/>
      <c r="W249" s="45"/>
      <c r="X249" s="45"/>
      <c r="Y249" s="38">
        <f t="shared" si="22"/>
        <v>1</v>
      </c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36"/>
      <c r="AQ249" s="36"/>
      <c r="AR249" s="36"/>
      <c r="AS249" s="36"/>
      <c r="AT249" s="36"/>
      <c r="AU249" s="36"/>
      <c r="AV249" s="36"/>
      <c r="AW249" s="36"/>
      <c r="AX249" s="35">
        <f t="shared" si="23"/>
        <v>0</v>
      </c>
      <c r="AY249" s="39">
        <f t="shared" si="24"/>
        <v>0</v>
      </c>
      <c r="AZ249" s="34">
        <f t="shared" si="27"/>
        <v>0</v>
      </c>
      <c r="BA249" s="34">
        <f t="shared" si="27"/>
        <v>0</v>
      </c>
      <c r="BB249" s="34">
        <f t="shared" si="27"/>
        <v>1</v>
      </c>
      <c r="BC249" s="34">
        <f t="shared" si="27"/>
        <v>0</v>
      </c>
      <c r="BD249" s="40">
        <f t="shared" si="21"/>
        <v>1</v>
      </c>
      <c r="BE249" s="75"/>
      <c r="BF249" s="76"/>
    </row>
    <row r="250" spans="1:58" s="2" customFormat="1" ht="12.75">
      <c r="A250" s="2" t="s">
        <v>518</v>
      </c>
      <c r="B250" s="73">
        <v>217</v>
      </c>
      <c r="C250" s="82" t="s">
        <v>319</v>
      </c>
      <c r="D250" s="34">
        <f>'[2]21'!D250+'[2]21'!I250-'[2]21'!M250+'[2]21'!Q250-'[2]21'!U250</f>
        <v>0</v>
      </c>
      <c r="E250" s="34">
        <f>'[2]21'!E250+'[2]21'!J250-'[2]21'!N250+'[2]21'!R250-'[2]21'!V250</f>
        <v>4</v>
      </c>
      <c r="F250" s="34">
        <f>'[2]21'!F250+'[2]21'!K250-'[2]21'!O250+'[2]21'!S250-'[2]21'!W250</f>
        <v>20</v>
      </c>
      <c r="G250" s="34">
        <f>'[2]21'!G250+'[2]21'!L250-'[2]21'!P250+'[2]21'!T250-'[2]21'!X250</f>
        <v>0</v>
      </c>
      <c r="H250" s="35">
        <f t="shared" si="26"/>
        <v>24</v>
      </c>
      <c r="I250" s="42"/>
      <c r="J250" s="42"/>
      <c r="K250" s="42"/>
      <c r="L250" s="42"/>
      <c r="M250" s="42"/>
      <c r="N250" s="42"/>
      <c r="O250" s="42"/>
      <c r="P250" s="42"/>
      <c r="Q250" s="45"/>
      <c r="R250" s="45"/>
      <c r="S250" s="45"/>
      <c r="T250" s="45"/>
      <c r="U250" s="45"/>
      <c r="V250" s="45"/>
      <c r="W250" s="45"/>
      <c r="X250" s="45"/>
      <c r="Y250" s="38">
        <f t="shared" si="22"/>
        <v>24</v>
      </c>
      <c r="Z250" s="42"/>
      <c r="AA250" s="42"/>
      <c r="AB250" s="42"/>
      <c r="AC250" s="42">
        <v>1</v>
      </c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36"/>
      <c r="AQ250" s="36"/>
      <c r="AR250" s="36"/>
      <c r="AS250" s="36"/>
      <c r="AT250" s="36"/>
      <c r="AU250" s="36"/>
      <c r="AV250" s="36"/>
      <c r="AW250" s="36"/>
      <c r="AX250" s="35">
        <f t="shared" si="23"/>
        <v>0</v>
      </c>
      <c r="AY250" s="39">
        <f t="shared" si="24"/>
        <v>1</v>
      </c>
      <c r="AZ250" s="34">
        <f t="shared" si="27"/>
        <v>0</v>
      </c>
      <c r="BA250" s="34">
        <f t="shared" si="27"/>
        <v>4</v>
      </c>
      <c r="BB250" s="34">
        <f t="shared" si="27"/>
        <v>20</v>
      </c>
      <c r="BC250" s="34">
        <f t="shared" si="27"/>
        <v>-1</v>
      </c>
      <c r="BD250" s="40">
        <f t="shared" si="21"/>
        <v>23</v>
      </c>
      <c r="BE250" s="75" t="s">
        <v>670</v>
      </c>
      <c r="BF250" s="76"/>
    </row>
    <row r="251" spans="1:58" s="2" customFormat="1" ht="12.75">
      <c r="A251" s="2" t="s">
        <v>479</v>
      </c>
      <c r="B251" s="73">
        <v>218</v>
      </c>
      <c r="C251" s="78" t="s">
        <v>320</v>
      </c>
      <c r="D251" s="34">
        <f>'[2]21'!D251+'[2]21'!I251-'[2]21'!M251+'[2]21'!Q251-'[2]21'!U251</f>
        <v>0</v>
      </c>
      <c r="E251" s="34">
        <f>'[2]21'!E251+'[2]21'!J251-'[2]21'!N251+'[2]21'!R251-'[2]21'!V251</f>
        <v>0</v>
      </c>
      <c r="F251" s="34">
        <f>'[2]21'!F251+'[2]21'!K251-'[2]21'!O251+'[2]21'!S251-'[2]21'!W251</f>
        <v>0</v>
      </c>
      <c r="G251" s="34">
        <f>'[2]21'!G251+'[2]21'!L251-'[2]21'!P251+'[2]21'!T251-'[2]21'!X251</f>
        <v>0</v>
      </c>
      <c r="H251" s="35">
        <f t="shared" si="26"/>
        <v>0</v>
      </c>
      <c r="I251" s="42"/>
      <c r="J251" s="42"/>
      <c r="K251" s="42"/>
      <c r="L251" s="42"/>
      <c r="M251" s="42"/>
      <c r="N251" s="42"/>
      <c r="O251" s="42"/>
      <c r="P251" s="42"/>
      <c r="Q251" s="45"/>
      <c r="R251" s="45"/>
      <c r="S251" s="45"/>
      <c r="T251" s="45"/>
      <c r="U251" s="45"/>
      <c r="V251" s="45"/>
      <c r="W251" s="45"/>
      <c r="X251" s="45"/>
      <c r="Y251" s="38">
        <f t="shared" si="22"/>
        <v>0</v>
      </c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36"/>
      <c r="AQ251" s="36"/>
      <c r="AR251" s="36"/>
      <c r="AS251" s="36"/>
      <c r="AT251" s="36"/>
      <c r="AU251" s="36"/>
      <c r="AV251" s="36"/>
      <c r="AW251" s="36"/>
      <c r="AX251" s="35">
        <f t="shared" si="23"/>
        <v>0</v>
      </c>
      <c r="AY251" s="39">
        <f t="shared" si="24"/>
        <v>0</v>
      </c>
      <c r="AZ251" s="34">
        <f t="shared" si="27"/>
        <v>0</v>
      </c>
      <c r="BA251" s="34">
        <f t="shared" si="27"/>
        <v>0</v>
      </c>
      <c r="BB251" s="34">
        <f t="shared" si="27"/>
        <v>0</v>
      </c>
      <c r="BC251" s="34">
        <f t="shared" si="27"/>
        <v>0</v>
      </c>
      <c r="BD251" s="40">
        <f t="shared" si="21"/>
        <v>0</v>
      </c>
      <c r="BE251" s="75"/>
      <c r="BF251" s="76"/>
    </row>
    <row r="252" spans="1:58" s="2" customFormat="1" ht="12.75">
      <c r="A252" s="2" t="s">
        <v>479</v>
      </c>
      <c r="B252" s="73">
        <v>219</v>
      </c>
      <c r="C252" s="78" t="s">
        <v>321</v>
      </c>
      <c r="D252" s="34">
        <f>'[2]21'!D252+'[2]21'!I252-'[2]21'!M252+'[2]21'!Q252-'[2]21'!U252</f>
        <v>0</v>
      </c>
      <c r="E252" s="34">
        <f>'[2]21'!E252+'[2]21'!J252-'[2]21'!N252+'[2]21'!R252-'[2]21'!V252</f>
        <v>0</v>
      </c>
      <c r="F252" s="34">
        <f>'[2]21'!F252+'[2]21'!K252-'[2]21'!O252+'[2]21'!S252-'[2]21'!W252</f>
        <v>2</v>
      </c>
      <c r="G252" s="34">
        <f>'[2]21'!G252+'[2]21'!L252-'[2]21'!P252+'[2]21'!T252-'[2]21'!X252</f>
        <v>0</v>
      </c>
      <c r="H252" s="35">
        <f t="shared" si="26"/>
        <v>2</v>
      </c>
      <c r="I252" s="42"/>
      <c r="J252" s="42"/>
      <c r="K252" s="42"/>
      <c r="L252" s="42"/>
      <c r="M252" s="42"/>
      <c r="N252" s="42"/>
      <c r="O252" s="42"/>
      <c r="P252" s="42"/>
      <c r="Q252" s="45"/>
      <c r="R252" s="45"/>
      <c r="S252" s="45"/>
      <c r="T252" s="45"/>
      <c r="U252" s="45"/>
      <c r="V252" s="45"/>
      <c r="W252" s="45"/>
      <c r="X252" s="45"/>
      <c r="Y252" s="38">
        <f t="shared" si="22"/>
        <v>2</v>
      </c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36"/>
      <c r="AQ252" s="36"/>
      <c r="AR252" s="36"/>
      <c r="AS252" s="36"/>
      <c r="AT252" s="36"/>
      <c r="AU252" s="36"/>
      <c r="AV252" s="36"/>
      <c r="AW252" s="36"/>
      <c r="AX252" s="35">
        <f t="shared" si="23"/>
        <v>0</v>
      </c>
      <c r="AY252" s="39">
        <f t="shared" si="24"/>
        <v>0</v>
      </c>
      <c r="AZ252" s="34">
        <f t="shared" si="27"/>
        <v>0</v>
      </c>
      <c r="BA252" s="34">
        <f t="shared" si="27"/>
        <v>0</v>
      </c>
      <c r="BB252" s="34">
        <f t="shared" si="27"/>
        <v>2</v>
      </c>
      <c r="BC252" s="34">
        <f t="shared" si="27"/>
        <v>0</v>
      </c>
      <c r="BD252" s="40">
        <f t="shared" si="21"/>
        <v>2</v>
      </c>
      <c r="BE252" s="75"/>
      <c r="BF252" s="76"/>
    </row>
    <row r="253" spans="1:58" s="2" customFormat="1" ht="12.75">
      <c r="A253" s="2" t="s">
        <v>478</v>
      </c>
      <c r="B253" s="73">
        <v>220</v>
      </c>
      <c r="C253" s="78" t="s">
        <v>322</v>
      </c>
      <c r="D253" s="34">
        <f>'[2]21'!D253+'[2]21'!I253-'[2]21'!M253+'[2]21'!Q253-'[2]21'!U253</f>
        <v>2</v>
      </c>
      <c r="E253" s="34">
        <f>'[2]21'!E253+'[2]21'!J253-'[2]21'!N253+'[2]21'!R253-'[2]21'!V253</f>
        <v>0</v>
      </c>
      <c r="F253" s="34">
        <f>'[2]21'!F253+'[2]21'!K253-'[2]21'!O253+'[2]21'!S253-'[2]21'!W253</f>
        <v>0</v>
      </c>
      <c r="G253" s="34">
        <f>'[2]21'!G253+'[2]21'!L253-'[2]21'!P253+'[2]21'!T253-'[2]21'!X253</f>
        <v>0</v>
      </c>
      <c r="H253" s="35">
        <f t="shared" si="26"/>
        <v>2</v>
      </c>
      <c r="I253" s="42"/>
      <c r="J253" s="42"/>
      <c r="K253" s="42"/>
      <c r="L253" s="42"/>
      <c r="M253" s="42"/>
      <c r="N253" s="42"/>
      <c r="O253" s="42"/>
      <c r="P253" s="42"/>
      <c r="Q253" s="45"/>
      <c r="R253" s="45"/>
      <c r="S253" s="45"/>
      <c r="T253" s="45"/>
      <c r="U253" s="45"/>
      <c r="V253" s="45"/>
      <c r="W253" s="45"/>
      <c r="X253" s="45"/>
      <c r="Y253" s="38">
        <f t="shared" si="22"/>
        <v>2</v>
      </c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36"/>
      <c r="AQ253" s="36"/>
      <c r="AR253" s="36"/>
      <c r="AS253" s="36"/>
      <c r="AT253" s="36"/>
      <c r="AU253" s="36"/>
      <c r="AV253" s="36"/>
      <c r="AW253" s="36"/>
      <c r="AX253" s="35">
        <f t="shared" si="23"/>
        <v>0</v>
      </c>
      <c r="AY253" s="39">
        <f t="shared" si="24"/>
        <v>0</v>
      </c>
      <c r="AZ253" s="34">
        <f t="shared" si="27"/>
        <v>2</v>
      </c>
      <c r="BA253" s="34">
        <f t="shared" si="27"/>
        <v>0</v>
      </c>
      <c r="BB253" s="34">
        <f t="shared" si="27"/>
        <v>0</v>
      </c>
      <c r="BC253" s="34">
        <f t="shared" si="27"/>
        <v>0</v>
      </c>
      <c r="BD253" s="40">
        <f t="shared" si="21"/>
        <v>2</v>
      </c>
      <c r="BE253" s="75"/>
      <c r="BF253" s="76"/>
    </row>
    <row r="254" spans="1:58" s="2" customFormat="1" ht="12.75">
      <c r="A254" s="2" t="s">
        <v>478</v>
      </c>
      <c r="B254" s="73">
        <v>221</v>
      </c>
      <c r="C254" s="78" t="s">
        <v>323</v>
      </c>
      <c r="D254" s="34">
        <f>'[2]21'!D254+'[2]21'!I254-'[2]21'!M254+'[2]21'!Q254-'[2]21'!U254</f>
        <v>0</v>
      </c>
      <c r="E254" s="34">
        <f>'[2]21'!E254+'[2]21'!J254-'[2]21'!N254+'[2]21'!R254-'[2]21'!V254</f>
        <v>4</v>
      </c>
      <c r="F254" s="34">
        <f>'[2]21'!F254+'[2]21'!K254-'[2]21'!O254+'[2]21'!S254-'[2]21'!W254</f>
        <v>0</v>
      </c>
      <c r="G254" s="34">
        <f>'[2]21'!G254+'[2]21'!L254-'[2]21'!P254+'[2]21'!T254-'[2]21'!X254</f>
        <v>0</v>
      </c>
      <c r="H254" s="35">
        <f t="shared" si="26"/>
        <v>4</v>
      </c>
      <c r="I254" s="42"/>
      <c r="J254" s="42"/>
      <c r="K254" s="42"/>
      <c r="L254" s="42"/>
      <c r="M254" s="42"/>
      <c r="N254" s="42"/>
      <c r="O254" s="42"/>
      <c r="P254" s="42"/>
      <c r="Q254" s="45"/>
      <c r="R254" s="45"/>
      <c r="S254" s="45"/>
      <c r="T254" s="45"/>
      <c r="U254" s="45"/>
      <c r="V254" s="45"/>
      <c r="W254" s="45"/>
      <c r="X254" s="45"/>
      <c r="Y254" s="38">
        <f t="shared" si="22"/>
        <v>4</v>
      </c>
      <c r="Z254" s="42"/>
      <c r="AA254" s="42"/>
      <c r="AB254" s="42">
        <v>2</v>
      </c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>
        <v>1</v>
      </c>
      <c r="AO254" s="42"/>
      <c r="AP254" s="36"/>
      <c r="AQ254" s="36"/>
      <c r="AR254" s="36"/>
      <c r="AS254" s="36"/>
      <c r="AT254" s="36"/>
      <c r="AU254" s="36"/>
      <c r="AV254" s="36"/>
      <c r="AW254" s="36"/>
      <c r="AX254" s="35">
        <f t="shared" si="23"/>
        <v>0</v>
      </c>
      <c r="AY254" s="39">
        <f t="shared" si="24"/>
        <v>3</v>
      </c>
      <c r="AZ254" s="34">
        <f t="shared" si="27"/>
        <v>0</v>
      </c>
      <c r="BA254" s="34">
        <f t="shared" si="27"/>
        <v>4</v>
      </c>
      <c r="BB254" s="34">
        <f t="shared" si="27"/>
        <v>-3</v>
      </c>
      <c r="BC254" s="34">
        <f t="shared" si="27"/>
        <v>0</v>
      </c>
      <c r="BD254" s="40">
        <f t="shared" si="21"/>
        <v>1</v>
      </c>
      <c r="BE254" s="75" t="s">
        <v>671</v>
      </c>
      <c r="BF254" s="76"/>
    </row>
    <row r="255" spans="1:58" s="2" customFormat="1" ht="12.75">
      <c r="A255" s="2" t="s">
        <v>478</v>
      </c>
      <c r="B255" s="73">
        <v>222</v>
      </c>
      <c r="C255" s="78" t="s">
        <v>324</v>
      </c>
      <c r="D255" s="34">
        <f>'[2]21'!D255+'[2]21'!I255-'[2]21'!M255+'[2]21'!Q255-'[2]21'!U255</f>
        <v>0</v>
      </c>
      <c r="E255" s="34">
        <f>'[2]21'!E255+'[2]21'!J255-'[2]21'!N255+'[2]21'!R255-'[2]21'!V255</f>
        <v>2</v>
      </c>
      <c r="F255" s="34">
        <f>'[2]21'!F255+'[2]21'!K255-'[2]21'!O255+'[2]21'!S255-'[2]21'!W255</f>
        <v>0</v>
      </c>
      <c r="G255" s="34">
        <f>'[2]21'!G255+'[2]21'!L255-'[2]21'!P255+'[2]21'!T255-'[2]21'!X255</f>
        <v>0</v>
      </c>
      <c r="H255" s="35">
        <f t="shared" si="26"/>
        <v>2</v>
      </c>
      <c r="I255" s="42"/>
      <c r="J255" s="42"/>
      <c r="K255" s="42"/>
      <c r="L255" s="42"/>
      <c r="M255" s="42"/>
      <c r="N255" s="42"/>
      <c r="O255" s="42"/>
      <c r="P255" s="42"/>
      <c r="Q255" s="45"/>
      <c r="R255" s="45"/>
      <c r="S255" s="45"/>
      <c r="T255" s="45"/>
      <c r="U255" s="45"/>
      <c r="V255" s="45"/>
      <c r="W255" s="45"/>
      <c r="X255" s="45"/>
      <c r="Y255" s="38">
        <f t="shared" si="22"/>
        <v>2</v>
      </c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36"/>
      <c r="AQ255" s="36"/>
      <c r="AR255" s="36"/>
      <c r="AS255" s="36"/>
      <c r="AT255" s="36"/>
      <c r="AU255" s="36"/>
      <c r="AV255" s="36"/>
      <c r="AW255" s="36"/>
      <c r="AX255" s="35">
        <f t="shared" si="23"/>
        <v>0</v>
      </c>
      <c r="AY255" s="39">
        <f t="shared" si="24"/>
        <v>0</v>
      </c>
      <c r="AZ255" s="34">
        <f t="shared" si="27"/>
        <v>0</v>
      </c>
      <c r="BA255" s="34">
        <f t="shared" si="27"/>
        <v>2</v>
      </c>
      <c r="BB255" s="34">
        <f t="shared" si="27"/>
        <v>0</v>
      </c>
      <c r="BC255" s="34">
        <f t="shared" si="27"/>
        <v>0</v>
      </c>
      <c r="BD255" s="40">
        <f t="shared" si="21"/>
        <v>2</v>
      </c>
      <c r="BE255" s="75"/>
      <c r="BF255" s="76"/>
    </row>
    <row r="256" spans="1:58" s="2" customFormat="1" ht="12.75">
      <c r="A256" s="2" t="s">
        <v>478</v>
      </c>
      <c r="B256" s="73">
        <v>223</v>
      </c>
      <c r="C256" s="78" t="s">
        <v>325</v>
      </c>
      <c r="D256" s="34">
        <f>'[2]21'!D256+'[2]21'!I256-'[2]21'!M256+'[2]21'!Q256-'[2]21'!U256</f>
        <v>0</v>
      </c>
      <c r="E256" s="34">
        <f>'[2]21'!E256+'[2]21'!J256-'[2]21'!N256+'[2]21'!R256-'[2]21'!V256</f>
        <v>1</v>
      </c>
      <c r="F256" s="34">
        <f>'[2]21'!F256+'[2]21'!K256-'[2]21'!O256+'[2]21'!S256-'[2]21'!W256</f>
        <v>0</v>
      </c>
      <c r="G256" s="34">
        <f>'[2]21'!G256+'[2]21'!L256-'[2]21'!P256+'[2]21'!T256-'[2]21'!X256</f>
        <v>0</v>
      </c>
      <c r="H256" s="35">
        <f t="shared" si="26"/>
        <v>1</v>
      </c>
      <c r="I256" s="42"/>
      <c r="J256" s="42"/>
      <c r="K256" s="42"/>
      <c r="L256" s="42"/>
      <c r="M256" s="42"/>
      <c r="N256" s="42"/>
      <c r="O256" s="42"/>
      <c r="P256" s="42"/>
      <c r="Q256" s="45"/>
      <c r="R256" s="45"/>
      <c r="S256" s="45"/>
      <c r="T256" s="45"/>
      <c r="U256" s="45"/>
      <c r="V256" s="45"/>
      <c r="W256" s="45"/>
      <c r="X256" s="45"/>
      <c r="Y256" s="38">
        <f t="shared" si="22"/>
        <v>1</v>
      </c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36"/>
      <c r="AQ256" s="36"/>
      <c r="AR256" s="36"/>
      <c r="AS256" s="36"/>
      <c r="AT256" s="36"/>
      <c r="AU256" s="36"/>
      <c r="AV256" s="36"/>
      <c r="AW256" s="36"/>
      <c r="AX256" s="35">
        <f t="shared" si="23"/>
        <v>0</v>
      </c>
      <c r="AY256" s="39">
        <f t="shared" si="24"/>
        <v>0</v>
      </c>
      <c r="AZ256" s="34">
        <f t="shared" si="27"/>
        <v>0</v>
      </c>
      <c r="BA256" s="34">
        <f t="shared" si="27"/>
        <v>1</v>
      </c>
      <c r="BB256" s="34">
        <f t="shared" si="27"/>
        <v>0</v>
      </c>
      <c r="BC256" s="34">
        <f t="shared" si="27"/>
        <v>0</v>
      </c>
      <c r="BD256" s="40">
        <f t="shared" si="21"/>
        <v>1</v>
      </c>
      <c r="BE256" s="75"/>
      <c r="BF256" s="76"/>
    </row>
    <row r="257" spans="1:58" s="2" customFormat="1" ht="12.75">
      <c r="A257" s="2" t="s">
        <v>478</v>
      </c>
      <c r="B257" s="73">
        <v>224</v>
      </c>
      <c r="C257" s="78" t="s">
        <v>326</v>
      </c>
      <c r="D257" s="34">
        <f>'[2]21'!D257+'[2]21'!I257-'[2]21'!M257+'[2]21'!Q257-'[2]21'!U257</f>
        <v>0</v>
      </c>
      <c r="E257" s="34">
        <f>'[2]21'!E257+'[2]21'!J257-'[2]21'!N257+'[2]21'!R257-'[2]21'!V257</f>
        <v>1</v>
      </c>
      <c r="F257" s="34">
        <f>'[2]21'!F257+'[2]21'!K257-'[2]21'!O257+'[2]21'!S257-'[2]21'!W257</f>
        <v>0</v>
      </c>
      <c r="G257" s="34">
        <f>'[2]21'!G257+'[2]21'!L257-'[2]21'!P257+'[2]21'!T257-'[2]21'!X257</f>
        <v>0</v>
      </c>
      <c r="H257" s="35">
        <f>D257+E257+F257+G257</f>
        <v>1</v>
      </c>
      <c r="I257" s="42"/>
      <c r="J257" s="42"/>
      <c r="K257" s="42"/>
      <c r="L257" s="42"/>
      <c r="M257" s="42"/>
      <c r="N257" s="42"/>
      <c r="O257" s="42"/>
      <c r="P257" s="42"/>
      <c r="Q257" s="45"/>
      <c r="R257" s="45"/>
      <c r="S257" s="45"/>
      <c r="T257" s="45"/>
      <c r="U257" s="45"/>
      <c r="V257" s="45"/>
      <c r="W257" s="45"/>
      <c r="X257" s="45"/>
      <c r="Y257" s="38">
        <f t="shared" si="22"/>
        <v>1</v>
      </c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36"/>
      <c r="AQ257" s="36"/>
      <c r="AR257" s="36"/>
      <c r="AS257" s="36"/>
      <c r="AT257" s="36"/>
      <c r="AU257" s="36"/>
      <c r="AV257" s="36"/>
      <c r="AW257" s="36"/>
      <c r="AX257" s="35">
        <f t="shared" si="23"/>
        <v>0</v>
      </c>
      <c r="AY257" s="39">
        <f t="shared" si="24"/>
        <v>0</v>
      </c>
      <c r="AZ257" s="34">
        <f t="shared" si="27"/>
        <v>0</v>
      </c>
      <c r="BA257" s="34">
        <f t="shared" si="27"/>
        <v>1</v>
      </c>
      <c r="BB257" s="34">
        <f t="shared" si="27"/>
        <v>0</v>
      </c>
      <c r="BC257" s="34">
        <f t="shared" si="27"/>
        <v>0</v>
      </c>
      <c r="BD257" s="40">
        <f>Y257-AX257-AY257</f>
        <v>1</v>
      </c>
      <c r="BE257" s="75"/>
      <c r="BF257" s="76"/>
    </row>
    <row r="258" spans="1:58" s="2" customFormat="1" ht="12.75">
      <c r="A258" s="2" t="s">
        <v>483</v>
      </c>
      <c r="B258" s="73">
        <v>225</v>
      </c>
      <c r="C258" s="79" t="s">
        <v>684</v>
      </c>
      <c r="D258" s="34">
        <f>'[2]21'!D258+'[2]21'!I258-'[2]21'!M258+'[2]21'!Q258-'[2]21'!U258</f>
        <v>0</v>
      </c>
      <c r="E258" s="34">
        <f>'[2]21'!E258+'[2]21'!J258-'[2]21'!N258+'[2]21'!R258-'[2]21'!V258</f>
        <v>0</v>
      </c>
      <c r="F258" s="34">
        <f>'[2]21'!F258+'[2]21'!K258-'[2]21'!O258+'[2]21'!S258-'[2]21'!W258</f>
        <v>0</v>
      </c>
      <c r="G258" s="34">
        <f>'[2]21'!G258+'[2]21'!L258-'[2]21'!P258+'[2]21'!T258-'[2]21'!X258</f>
        <v>0</v>
      </c>
      <c r="H258" s="35">
        <f t="shared" si="26"/>
        <v>0</v>
      </c>
      <c r="I258" s="42"/>
      <c r="J258" s="42"/>
      <c r="K258" s="42"/>
      <c r="L258" s="42"/>
      <c r="M258" s="42"/>
      <c r="N258" s="42"/>
      <c r="O258" s="42"/>
      <c r="P258" s="42"/>
      <c r="Q258" s="45"/>
      <c r="R258" s="45"/>
      <c r="S258" s="45"/>
      <c r="T258" s="45"/>
      <c r="U258" s="45"/>
      <c r="V258" s="45"/>
      <c r="W258" s="45"/>
      <c r="X258" s="45"/>
      <c r="Y258" s="38">
        <f t="shared" si="22"/>
        <v>0</v>
      </c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36"/>
      <c r="AQ258" s="36"/>
      <c r="AR258" s="36"/>
      <c r="AS258" s="36"/>
      <c r="AT258" s="36"/>
      <c r="AU258" s="36"/>
      <c r="AV258" s="36"/>
      <c r="AW258" s="36"/>
      <c r="AX258" s="35">
        <f t="shared" si="23"/>
        <v>0</v>
      </c>
      <c r="AY258" s="39">
        <f t="shared" si="24"/>
        <v>0</v>
      </c>
      <c r="AZ258" s="34">
        <f t="shared" si="27"/>
        <v>0</v>
      </c>
      <c r="BA258" s="34">
        <f t="shared" si="27"/>
        <v>0</v>
      </c>
      <c r="BB258" s="34">
        <f t="shared" si="27"/>
        <v>0</v>
      </c>
      <c r="BC258" s="34">
        <f t="shared" si="27"/>
        <v>0</v>
      </c>
      <c r="BD258" s="40">
        <f t="shared" si="21"/>
        <v>0</v>
      </c>
      <c r="BE258" s="75"/>
      <c r="BF258" s="76"/>
    </row>
    <row r="259" spans="1:58" s="2" customFormat="1" ht="12.75">
      <c r="A259" s="2" t="s">
        <v>483</v>
      </c>
      <c r="B259" s="73">
        <v>226</v>
      </c>
      <c r="C259" s="79" t="s">
        <v>685</v>
      </c>
      <c r="D259" s="34">
        <f>'[2]21'!D259+'[2]21'!I259-'[2]21'!M259+'[2]21'!Q259-'[2]21'!U259</f>
        <v>1</v>
      </c>
      <c r="E259" s="34">
        <f>'[2]21'!E259+'[2]21'!J259-'[2]21'!N259+'[2]21'!R259-'[2]21'!V259</f>
        <v>0</v>
      </c>
      <c r="F259" s="34">
        <f>'[2]21'!F259+'[2]21'!K259-'[2]21'!O259+'[2]21'!S259-'[2]21'!W259</f>
        <v>1</v>
      </c>
      <c r="G259" s="34">
        <f>'[2]21'!G259+'[2]21'!L259-'[2]21'!P259+'[2]21'!T259-'[2]21'!X259</f>
        <v>0</v>
      </c>
      <c r="H259" s="35">
        <f t="shared" si="26"/>
        <v>2</v>
      </c>
      <c r="I259" s="42"/>
      <c r="J259" s="42"/>
      <c r="K259" s="42"/>
      <c r="L259" s="42"/>
      <c r="M259" s="42"/>
      <c r="N259" s="42"/>
      <c r="O259" s="42"/>
      <c r="P259" s="42"/>
      <c r="Q259" s="45"/>
      <c r="R259" s="45"/>
      <c r="S259" s="45"/>
      <c r="T259" s="45"/>
      <c r="U259" s="45"/>
      <c r="V259" s="45"/>
      <c r="W259" s="45"/>
      <c r="X259" s="45"/>
      <c r="Y259" s="38">
        <f t="shared" si="22"/>
        <v>2</v>
      </c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36"/>
      <c r="AQ259" s="36"/>
      <c r="AR259" s="36"/>
      <c r="AS259" s="36"/>
      <c r="AT259" s="36"/>
      <c r="AU259" s="36"/>
      <c r="AV259" s="36"/>
      <c r="AW259" s="36"/>
      <c r="AX259" s="35">
        <f t="shared" si="23"/>
        <v>0</v>
      </c>
      <c r="AY259" s="39">
        <f t="shared" si="24"/>
        <v>0</v>
      </c>
      <c r="AZ259" s="34">
        <f t="shared" si="27"/>
        <v>1</v>
      </c>
      <c r="BA259" s="34">
        <f t="shared" si="27"/>
        <v>0</v>
      </c>
      <c r="BB259" s="34">
        <f t="shared" si="27"/>
        <v>1</v>
      </c>
      <c r="BC259" s="34">
        <f t="shared" si="27"/>
        <v>0</v>
      </c>
      <c r="BD259" s="40">
        <f t="shared" si="21"/>
        <v>2</v>
      </c>
      <c r="BE259" s="75"/>
      <c r="BF259" s="76"/>
    </row>
    <row r="260" spans="1:58" s="2" customFormat="1" ht="12.75">
      <c r="A260" s="2" t="s">
        <v>480</v>
      </c>
      <c r="B260" s="73">
        <v>227</v>
      </c>
      <c r="C260" s="79" t="s">
        <v>672</v>
      </c>
      <c r="D260" s="34">
        <f>'[2]21'!D260+'[2]21'!I260-'[2]21'!M260+'[2]21'!Q260-'[2]21'!U260</f>
        <v>0</v>
      </c>
      <c r="E260" s="34">
        <f>'[2]21'!E260+'[2]21'!J260-'[2]21'!N260+'[2]21'!R260-'[2]21'!V260</f>
        <v>6</v>
      </c>
      <c r="F260" s="34">
        <f>'[2]21'!F260+'[2]21'!K260-'[2]21'!O260+'[2]21'!S260-'[2]21'!W260</f>
        <v>1</v>
      </c>
      <c r="G260" s="34">
        <f>'[2]21'!G260+'[2]21'!L260-'[2]21'!P260+'[2]21'!T260-'[2]21'!X260</f>
        <v>0</v>
      </c>
      <c r="H260" s="35">
        <f t="shared" si="26"/>
        <v>7</v>
      </c>
      <c r="I260" s="42"/>
      <c r="J260" s="42"/>
      <c r="K260" s="42"/>
      <c r="L260" s="42"/>
      <c r="M260" s="42"/>
      <c r="N260" s="42"/>
      <c r="O260" s="42"/>
      <c r="P260" s="42"/>
      <c r="Q260" s="45"/>
      <c r="R260" s="45"/>
      <c r="S260" s="45"/>
      <c r="T260" s="45"/>
      <c r="U260" s="45"/>
      <c r="V260" s="45"/>
      <c r="W260" s="45"/>
      <c r="X260" s="45"/>
      <c r="Y260" s="38">
        <f t="shared" si="22"/>
        <v>7</v>
      </c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36"/>
      <c r="AQ260" s="36"/>
      <c r="AR260" s="36"/>
      <c r="AS260" s="36"/>
      <c r="AT260" s="36"/>
      <c r="AU260" s="36"/>
      <c r="AV260" s="36"/>
      <c r="AW260" s="36"/>
      <c r="AX260" s="35">
        <f t="shared" si="23"/>
        <v>0</v>
      </c>
      <c r="AY260" s="39">
        <f t="shared" si="24"/>
        <v>0</v>
      </c>
      <c r="AZ260" s="34">
        <f t="shared" si="27"/>
        <v>0</v>
      </c>
      <c r="BA260" s="34">
        <f t="shared" si="27"/>
        <v>6</v>
      </c>
      <c r="BB260" s="34">
        <f t="shared" si="27"/>
        <v>1</v>
      </c>
      <c r="BC260" s="34">
        <f t="shared" si="27"/>
        <v>0</v>
      </c>
      <c r="BD260" s="40">
        <f t="shared" si="21"/>
        <v>7</v>
      </c>
      <c r="BE260" s="75"/>
      <c r="BF260" s="76"/>
    </row>
    <row r="261" spans="1:58" s="2" customFormat="1" ht="12.75">
      <c r="A261" s="2" t="s">
        <v>480</v>
      </c>
      <c r="B261" s="73">
        <v>228</v>
      </c>
      <c r="C261" s="79" t="s">
        <v>686</v>
      </c>
      <c r="D261" s="34">
        <f>'[2]21'!D261+'[2]21'!I261-'[2]21'!M261+'[2]21'!Q261-'[2]21'!U261</f>
        <v>0</v>
      </c>
      <c r="E261" s="34">
        <f>'[2]21'!E261+'[2]21'!J261-'[2]21'!N261+'[2]21'!R261-'[2]21'!V261</f>
        <v>1</v>
      </c>
      <c r="F261" s="34">
        <f>'[2]21'!F261+'[2]21'!K261-'[2]21'!O261+'[2]21'!S261-'[2]21'!W261</f>
        <v>0</v>
      </c>
      <c r="G261" s="34">
        <f>'[2]21'!G261+'[2]21'!L261-'[2]21'!P261+'[2]21'!T261-'[2]21'!X261</f>
        <v>0</v>
      </c>
      <c r="H261" s="35">
        <f t="shared" si="26"/>
        <v>1</v>
      </c>
      <c r="I261" s="42"/>
      <c r="J261" s="42"/>
      <c r="K261" s="42"/>
      <c r="L261" s="42"/>
      <c r="M261" s="42"/>
      <c r="N261" s="42"/>
      <c r="O261" s="42"/>
      <c r="P261" s="42"/>
      <c r="Q261" s="45"/>
      <c r="R261" s="45"/>
      <c r="S261" s="45"/>
      <c r="T261" s="45"/>
      <c r="U261" s="45"/>
      <c r="V261" s="45"/>
      <c r="W261" s="45"/>
      <c r="X261" s="45"/>
      <c r="Y261" s="38">
        <f t="shared" si="22"/>
        <v>1</v>
      </c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36"/>
      <c r="AQ261" s="36"/>
      <c r="AR261" s="36"/>
      <c r="AS261" s="36"/>
      <c r="AT261" s="36"/>
      <c r="AU261" s="36"/>
      <c r="AV261" s="36"/>
      <c r="AW261" s="36"/>
      <c r="AX261" s="35">
        <f t="shared" si="23"/>
        <v>0</v>
      </c>
      <c r="AY261" s="39">
        <f t="shared" si="24"/>
        <v>0</v>
      </c>
      <c r="AZ261" s="34">
        <f t="shared" si="27"/>
        <v>0</v>
      </c>
      <c r="BA261" s="34">
        <f t="shared" si="27"/>
        <v>1</v>
      </c>
      <c r="BB261" s="34">
        <f t="shared" si="27"/>
        <v>0</v>
      </c>
      <c r="BC261" s="34">
        <f t="shared" si="27"/>
        <v>0</v>
      </c>
      <c r="BD261" s="40">
        <f t="shared" si="21"/>
        <v>1</v>
      </c>
      <c r="BE261" s="75"/>
      <c r="BF261" s="76"/>
    </row>
    <row r="262" spans="1:58" s="2" customFormat="1" ht="12.75">
      <c r="A262" s="2" t="s">
        <v>480</v>
      </c>
      <c r="B262" s="73">
        <v>229</v>
      </c>
      <c r="C262" s="79" t="s">
        <v>327</v>
      </c>
      <c r="D262" s="34">
        <f>'[2]21'!D262+'[2]21'!I262-'[2]21'!M262+'[2]21'!Q262-'[2]21'!U262</f>
        <v>0</v>
      </c>
      <c r="E262" s="34">
        <f>'[2]21'!E262+'[2]21'!J262-'[2]21'!N262+'[2]21'!R262-'[2]21'!V262</f>
        <v>2</v>
      </c>
      <c r="F262" s="34">
        <f>'[2]21'!F262+'[2]21'!K262-'[2]21'!O262+'[2]21'!S262-'[2]21'!W262</f>
        <v>0</v>
      </c>
      <c r="G262" s="34">
        <f>'[2]21'!G262+'[2]21'!L262-'[2]21'!P262+'[2]21'!T262-'[2]21'!X262</f>
        <v>0</v>
      </c>
      <c r="H262" s="35">
        <f t="shared" si="26"/>
        <v>2</v>
      </c>
      <c r="I262" s="42"/>
      <c r="J262" s="42"/>
      <c r="K262" s="42"/>
      <c r="L262" s="42"/>
      <c r="M262" s="42"/>
      <c r="N262" s="42"/>
      <c r="O262" s="42"/>
      <c r="P262" s="42"/>
      <c r="Q262" s="45"/>
      <c r="R262" s="45"/>
      <c r="S262" s="45"/>
      <c r="T262" s="45"/>
      <c r="U262" s="45"/>
      <c r="V262" s="45"/>
      <c r="W262" s="45"/>
      <c r="X262" s="45"/>
      <c r="Y262" s="38">
        <f t="shared" si="22"/>
        <v>2</v>
      </c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36"/>
      <c r="AQ262" s="36"/>
      <c r="AR262" s="36"/>
      <c r="AS262" s="36"/>
      <c r="AT262" s="36"/>
      <c r="AU262" s="36"/>
      <c r="AV262" s="36"/>
      <c r="AW262" s="36"/>
      <c r="AX262" s="35">
        <f t="shared" si="23"/>
        <v>0</v>
      </c>
      <c r="AY262" s="39">
        <f t="shared" si="24"/>
        <v>0</v>
      </c>
      <c r="AZ262" s="34">
        <f t="shared" si="27"/>
        <v>0</v>
      </c>
      <c r="BA262" s="34">
        <f t="shared" si="27"/>
        <v>2</v>
      </c>
      <c r="BB262" s="34">
        <f t="shared" si="27"/>
        <v>0</v>
      </c>
      <c r="BC262" s="34">
        <f t="shared" si="27"/>
        <v>0</v>
      </c>
      <c r="BD262" s="40">
        <f t="shared" si="21"/>
        <v>2</v>
      </c>
      <c r="BE262" s="75"/>
      <c r="BF262" s="76"/>
    </row>
    <row r="263" spans="1:58" s="2" customFormat="1" ht="12.75">
      <c r="A263" s="2" t="s">
        <v>480</v>
      </c>
      <c r="B263" s="73">
        <v>230</v>
      </c>
      <c r="C263" s="79" t="s">
        <v>328</v>
      </c>
      <c r="D263" s="34">
        <f>'[2]21'!D263+'[2]21'!I263-'[2]21'!M263+'[2]21'!Q263-'[2]21'!U263</f>
        <v>0</v>
      </c>
      <c r="E263" s="34">
        <f>'[2]21'!E263+'[2]21'!J263-'[2]21'!N263+'[2]21'!R263-'[2]21'!V263</f>
        <v>2</v>
      </c>
      <c r="F263" s="34">
        <f>'[2]21'!F263+'[2]21'!K263-'[2]21'!O263+'[2]21'!S263-'[2]21'!W263</f>
        <v>0</v>
      </c>
      <c r="G263" s="34">
        <f>'[2]21'!G263+'[2]21'!L263-'[2]21'!P263+'[2]21'!T263-'[2]21'!X263</f>
        <v>0</v>
      </c>
      <c r="H263" s="35">
        <f t="shared" si="26"/>
        <v>2</v>
      </c>
      <c r="I263" s="42"/>
      <c r="J263" s="42"/>
      <c r="K263" s="42"/>
      <c r="L263" s="42"/>
      <c r="M263" s="42"/>
      <c r="N263" s="42"/>
      <c r="O263" s="42"/>
      <c r="P263" s="42"/>
      <c r="Q263" s="45"/>
      <c r="R263" s="45"/>
      <c r="S263" s="45"/>
      <c r="T263" s="45"/>
      <c r="U263" s="45"/>
      <c r="V263" s="45"/>
      <c r="W263" s="45"/>
      <c r="X263" s="45"/>
      <c r="Y263" s="38">
        <f t="shared" si="22"/>
        <v>2</v>
      </c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36"/>
      <c r="AQ263" s="36"/>
      <c r="AR263" s="36"/>
      <c r="AS263" s="36"/>
      <c r="AT263" s="36"/>
      <c r="AU263" s="36"/>
      <c r="AV263" s="36"/>
      <c r="AW263" s="36"/>
      <c r="AX263" s="35">
        <f t="shared" si="23"/>
        <v>0</v>
      </c>
      <c r="AY263" s="39">
        <f t="shared" si="24"/>
        <v>0</v>
      </c>
      <c r="AZ263" s="34">
        <f t="shared" si="27"/>
        <v>0</v>
      </c>
      <c r="BA263" s="34">
        <f t="shared" si="27"/>
        <v>2</v>
      </c>
      <c r="BB263" s="34">
        <f t="shared" si="27"/>
        <v>0</v>
      </c>
      <c r="BC263" s="34">
        <f t="shared" si="27"/>
        <v>0</v>
      </c>
      <c r="BD263" s="40">
        <f t="shared" si="21"/>
        <v>2</v>
      </c>
      <c r="BE263" s="75"/>
      <c r="BF263" s="76"/>
    </row>
    <row r="264" spans="1:58" s="2" customFormat="1" ht="12.75">
      <c r="A264" s="2" t="s">
        <v>481</v>
      </c>
      <c r="B264" s="73">
        <v>231</v>
      </c>
      <c r="C264" s="80" t="s">
        <v>687</v>
      </c>
      <c r="D264" s="34">
        <f>'[2]21'!D264+'[2]21'!I264-'[2]21'!M264+'[2]21'!Q264-'[2]21'!U264</f>
        <v>0</v>
      </c>
      <c r="E264" s="34">
        <f>'[2]21'!E264+'[2]21'!J264-'[2]21'!N264+'[2]21'!R264-'[2]21'!V264</f>
        <v>0</v>
      </c>
      <c r="F264" s="34">
        <f>'[2]21'!F264+'[2]21'!K264-'[2]21'!O264+'[2]21'!S264-'[2]21'!W264</f>
        <v>0</v>
      </c>
      <c r="G264" s="34">
        <f>'[2]21'!G264+'[2]21'!L264-'[2]21'!P264+'[2]21'!T264-'[2]21'!X264</f>
        <v>0</v>
      </c>
      <c r="H264" s="35">
        <f t="shared" si="26"/>
        <v>0</v>
      </c>
      <c r="I264" s="42"/>
      <c r="J264" s="42"/>
      <c r="K264" s="42"/>
      <c r="L264" s="42"/>
      <c r="M264" s="42"/>
      <c r="N264" s="42"/>
      <c r="O264" s="42"/>
      <c r="P264" s="42"/>
      <c r="Q264" s="45"/>
      <c r="R264" s="45"/>
      <c r="S264" s="45"/>
      <c r="T264" s="45"/>
      <c r="U264" s="45"/>
      <c r="V264" s="45"/>
      <c r="W264" s="45"/>
      <c r="X264" s="45"/>
      <c r="Y264" s="38">
        <f t="shared" si="22"/>
        <v>0</v>
      </c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36"/>
      <c r="AQ264" s="36"/>
      <c r="AR264" s="36"/>
      <c r="AS264" s="36"/>
      <c r="AT264" s="36"/>
      <c r="AU264" s="36"/>
      <c r="AV264" s="36"/>
      <c r="AW264" s="36"/>
      <c r="AX264" s="35">
        <f t="shared" si="23"/>
        <v>0</v>
      </c>
      <c r="AY264" s="39">
        <f t="shared" si="24"/>
        <v>0</v>
      </c>
      <c r="AZ264" s="34">
        <f t="shared" si="27"/>
        <v>0</v>
      </c>
      <c r="BA264" s="34">
        <f t="shared" si="27"/>
        <v>0</v>
      </c>
      <c r="BB264" s="34">
        <f t="shared" si="27"/>
        <v>0</v>
      </c>
      <c r="BC264" s="34">
        <f t="shared" si="27"/>
        <v>0</v>
      </c>
      <c r="BD264" s="40">
        <f t="shared" si="21"/>
        <v>0</v>
      </c>
      <c r="BE264" s="75"/>
      <c r="BF264" s="76"/>
    </row>
    <row r="265" spans="1:58" s="2" customFormat="1" ht="12.75">
      <c r="A265" s="2" t="s">
        <v>481</v>
      </c>
      <c r="B265" s="73">
        <v>232</v>
      </c>
      <c r="C265" s="80" t="s">
        <v>701</v>
      </c>
      <c r="D265" s="34">
        <f>'[2]21'!D265+'[2]21'!I265-'[2]21'!M265+'[2]21'!Q265-'[2]21'!U265</f>
        <v>0</v>
      </c>
      <c r="E265" s="34">
        <f>'[2]21'!E265+'[2]21'!J265-'[2]21'!N265+'[2]21'!R265-'[2]21'!V265</f>
        <v>0</v>
      </c>
      <c r="F265" s="34">
        <f>'[2]21'!F265+'[2]21'!K265-'[2]21'!O265+'[2]21'!S265-'[2]21'!W265</f>
        <v>1</v>
      </c>
      <c r="G265" s="34">
        <f>'[2]21'!G265+'[2]21'!L265-'[2]21'!P265+'[2]21'!T265-'[2]21'!X265</f>
        <v>0</v>
      </c>
      <c r="H265" s="35">
        <f t="shared" si="26"/>
        <v>1</v>
      </c>
      <c r="I265" s="42"/>
      <c r="J265" s="42"/>
      <c r="K265" s="42"/>
      <c r="L265" s="42"/>
      <c r="M265" s="42"/>
      <c r="N265" s="42"/>
      <c r="O265" s="42"/>
      <c r="P265" s="42"/>
      <c r="Q265" s="45"/>
      <c r="R265" s="45"/>
      <c r="S265" s="45"/>
      <c r="T265" s="45"/>
      <c r="U265" s="45"/>
      <c r="V265" s="45"/>
      <c r="W265" s="45"/>
      <c r="X265" s="45"/>
      <c r="Y265" s="38">
        <f t="shared" si="22"/>
        <v>1</v>
      </c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36"/>
      <c r="AQ265" s="36"/>
      <c r="AR265" s="36"/>
      <c r="AS265" s="36"/>
      <c r="AT265" s="36"/>
      <c r="AU265" s="36"/>
      <c r="AV265" s="36"/>
      <c r="AW265" s="36"/>
      <c r="AX265" s="35">
        <f t="shared" si="23"/>
        <v>0</v>
      </c>
      <c r="AY265" s="39">
        <f t="shared" si="24"/>
        <v>0</v>
      </c>
      <c r="AZ265" s="34">
        <f t="shared" si="27"/>
        <v>0</v>
      </c>
      <c r="BA265" s="34">
        <f t="shared" si="27"/>
        <v>0</v>
      </c>
      <c r="BB265" s="34">
        <f t="shared" si="27"/>
        <v>1</v>
      </c>
      <c r="BC265" s="34">
        <f t="shared" si="27"/>
        <v>0</v>
      </c>
      <c r="BD265" s="40">
        <f t="shared" si="21"/>
        <v>1</v>
      </c>
      <c r="BE265" s="75"/>
      <c r="BF265" s="76"/>
    </row>
    <row r="266" spans="1:58" s="2" customFormat="1" ht="12.75">
      <c r="A266" s="2" t="s">
        <v>481</v>
      </c>
      <c r="B266" s="73">
        <v>233</v>
      </c>
      <c r="C266" s="80" t="s">
        <v>702</v>
      </c>
      <c r="D266" s="34">
        <f>'[2]21'!D266+'[2]21'!I266-'[2]21'!M266+'[2]21'!Q266-'[2]21'!U266</f>
        <v>0</v>
      </c>
      <c r="E266" s="34">
        <f>'[2]21'!E266+'[2]21'!J266-'[2]21'!N266+'[2]21'!R266-'[2]21'!V266</f>
        <v>6</v>
      </c>
      <c r="F266" s="34">
        <f>'[2]21'!F266+'[2]21'!K266-'[2]21'!O266+'[2]21'!S266-'[2]21'!W266</f>
        <v>0</v>
      </c>
      <c r="G266" s="34">
        <f>'[2]21'!G266+'[2]21'!L266-'[2]21'!P266+'[2]21'!T266-'[2]21'!X266</f>
        <v>0</v>
      </c>
      <c r="H266" s="35">
        <f t="shared" si="26"/>
        <v>6</v>
      </c>
      <c r="I266" s="42"/>
      <c r="J266" s="42"/>
      <c r="K266" s="42"/>
      <c r="L266" s="42"/>
      <c r="M266" s="42"/>
      <c r="N266" s="42"/>
      <c r="O266" s="42"/>
      <c r="P266" s="42"/>
      <c r="Q266" s="45"/>
      <c r="R266" s="45"/>
      <c r="S266" s="45"/>
      <c r="T266" s="45"/>
      <c r="U266" s="45"/>
      <c r="V266" s="45"/>
      <c r="W266" s="45"/>
      <c r="X266" s="45"/>
      <c r="Y266" s="38">
        <f t="shared" si="22"/>
        <v>6</v>
      </c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36"/>
      <c r="AQ266" s="36"/>
      <c r="AR266" s="36"/>
      <c r="AS266" s="36"/>
      <c r="AT266" s="36"/>
      <c r="AU266" s="36"/>
      <c r="AV266" s="36"/>
      <c r="AW266" s="36"/>
      <c r="AX266" s="35">
        <f t="shared" si="23"/>
        <v>0</v>
      </c>
      <c r="AY266" s="39">
        <f t="shared" si="24"/>
        <v>0</v>
      </c>
      <c r="AZ266" s="34">
        <f t="shared" si="27"/>
        <v>0</v>
      </c>
      <c r="BA266" s="34">
        <f t="shared" si="27"/>
        <v>6</v>
      </c>
      <c r="BB266" s="34">
        <f t="shared" si="27"/>
        <v>0</v>
      </c>
      <c r="BC266" s="34">
        <f t="shared" si="27"/>
        <v>0</v>
      </c>
      <c r="BD266" s="40">
        <f t="shared" si="21"/>
        <v>6</v>
      </c>
      <c r="BE266" s="75"/>
      <c r="BF266" s="76"/>
    </row>
    <row r="267" spans="1:58" s="2" customFormat="1" ht="12.75">
      <c r="A267" s="2" t="s">
        <v>481</v>
      </c>
      <c r="B267" s="73">
        <v>234</v>
      </c>
      <c r="C267" s="80" t="s">
        <v>329</v>
      </c>
      <c r="D267" s="34">
        <f>'[2]21'!D267+'[2]21'!I267-'[2]21'!M267+'[2]21'!Q267-'[2]21'!U267</f>
        <v>0</v>
      </c>
      <c r="E267" s="34">
        <f>'[2]21'!E267+'[2]21'!J267-'[2]21'!N267+'[2]21'!R267-'[2]21'!V267</f>
        <v>0</v>
      </c>
      <c r="F267" s="34">
        <f>'[2]21'!F267+'[2]21'!K267-'[2]21'!O267+'[2]21'!S267-'[2]21'!W267</f>
        <v>0</v>
      </c>
      <c r="G267" s="34">
        <f>'[2]21'!G267+'[2]21'!L267-'[2]21'!P267+'[2]21'!T267-'[2]21'!X267</f>
        <v>0</v>
      </c>
      <c r="H267" s="35">
        <f t="shared" si="26"/>
        <v>0</v>
      </c>
      <c r="I267" s="42"/>
      <c r="J267" s="42"/>
      <c r="K267" s="42"/>
      <c r="L267" s="42"/>
      <c r="M267" s="42"/>
      <c r="N267" s="42"/>
      <c r="O267" s="42"/>
      <c r="P267" s="42"/>
      <c r="Q267" s="45"/>
      <c r="R267" s="45"/>
      <c r="S267" s="45"/>
      <c r="T267" s="45"/>
      <c r="U267" s="45"/>
      <c r="V267" s="45"/>
      <c r="W267" s="45"/>
      <c r="X267" s="45"/>
      <c r="Y267" s="38">
        <f t="shared" si="22"/>
        <v>0</v>
      </c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36"/>
      <c r="AQ267" s="36"/>
      <c r="AR267" s="36"/>
      <c r="AS267" s="36"/>
      <c r="AT267" s="36"/>
      <c r="AU267" s="36"/>
      <c r="AV267" s="36"/>
      <c r="AW267" s="36"/>
      <c r="AX267" s="35">
        <f t="shared" si="23"/>
        <v>0</v>
      </c>
      <c r="AY267" s="39">
        <f t="shared" si="24"/>
        <v>0</v>
      </c>
      <c r="AZ267" s="34">
        <f t="shared" si="27"/>
        <v>0</v>
      </c>
      <c r="BA267" s="34">
        <f t="shared" si="27"/>
        <v>0</v>
      </c>
      <c r="BB267" s="34">
        <f t="shared" si="27"/>
        <v>0</v>
      </c>
      <c r="BC267" s="34">
        <f t="shared" si="27"/>
        <v>0</v>
      </c>
      <c r="BD267" s="40">
        <f t="shared" si="21"/>
        <v>0</v>
      </c>
      <c r="BE267" s="75"/>
      <c r="BF267" s="76"/>
    </row>
    <row r="268" spans="1:58" s="2" customFormat="1" ht="12.75">
      <c r="A268" s="2" t="s">
        <v>481</v>
      </c>
      <c r="B268" s="73">
        <v>235</v>
      </c>
      <c r="C268" s="80" t="s">
        <v>330</v>
      </c>
      <c r="D268" s="34">
        <f>'[2]21'!D268+'[2]21'!I268-'[2]21'!M268+'[2]21'!Q268-'[2]21'!U268</f>
        <v>0</v>
      </c>
      <c r="E268" s="34">
        <f>'[2]21'!E268+'[2]21'!J268-'[2]21'!N268+'[2]21'!R268-'[2]21'!V268</f>
        <v>2</v>
      </c>
      <c r="F268" s="34">
        <f>'[2]21'!F268+'[2]21'!K268-'[2]21'!O268+'[2]21'!S268-'[2]21'!W268</f>
        <v>0</v>
      </c>
      <c r="G268" s="34">
        <f>'[2]21'!G268+'[2]21'!L268-'[2]21'!P268+'[2]21'!T268-'[2]21'!X268</f>
        <v>0</v>
      </c>
      <c r="H268" s="35">
        <f t="shared" si="26"/>
        <v>2</v>
      </c>
      <c r="I268" s="42"/>
      <c r="J268" s="42"/>
      <c r="K268" s="42"/>
      <c r="L268" s="42"/>
      <c r="M268" s="42"/>
      <c r="N268" s="42"/>
      <c r="O268" s="42"/>
      <c r="P268" s="42"/>
      <c r="Q268" s="45"/>
      <c r="R268" s="45"/>
      <c r="S268" s="45"/>
      <c r="T268" s="45"/>
      <c r="U268" s="45"/>
      <c r="V268" s="45"/>
      <c r="W268" s="45"/>
      <c r="X268" s="45"/>
      <c r="Y268" s="38">
        <f t="shared" si="22"/>
        <v>2</v>
      </c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36"/>
      <c r="AQ268" s="36"/>
      <c r="AR268" s="36"/>
      <c r="AS268" s="36"/>
      <c r="AT268" s="36"/>
      <c r="AU268" s="36"/>
      <c r="AV268" s="36"/>
      <c r="AW268" s="36"/>
      <c r="AX268" s="35">
        <f t="shared" si="23"/>
        <v>0</v>
      </c>
      <c r="AY268" s="39">
        <f t="shared" si="24"/>
        <v>0</v>
      </c>
      <c r="AZ268" s="34">
        <f t="shared" si="27"/>
        <v>0</v>
      </c>
      <c r="BA268" s="34">
        <f t="shared" si="27"/>
        <v>2</v>
      </c>
      <c r="BB268" s="34">
        <f t="shared" si="27"/>
        <v>0</v>
      </c>
      <c r="BC268" s="34">
        <f t="shared" si="27"/>
        <v>0</v>
      </c>
      <c r="BD268" s="40">
        <f t="shared" si="21"/>
        <v>2</v>
      </c>
      <c r="BE268" s="75"/>
      <c r="BF268" s="76"/>
    </row>
    <row r="269" spans="1:58" s="2" customFormat="1" ht="12.75">
      <c r="A269" s="2" t="s">
        <v>497</v>
      </c>
      <c r="B269" s="73">
        <v>236</v>
      </c>
      <c r="C269" s="81" t="s">
        <v>331</v>
      </c>
      <c r="D269" s="34">
        <f>'[2]21'!D269+'[2]21'!I269-'[2]21'!M269+'[2]21'!Q269-'[2]21'!U269</f>
        <v>0</v>
      </c>
      <c r="E269" s="34">
        <f>'[2]21'!E269+'[2]21'!J269-'[2]21'!N269+'[2]21'!R269-'[2]21'!V269</f>
        <v>0</v>
      </c>
      <c r="F269" s="34">
        <f>'[2]21'!F269+'[2]21'!K269-'[2]21'!O269+'[2]21'!S269-'[2]21'!W269</f>
        <v>1</v>
      </c>
      <c r="G269" s="34">
        <f>'[2]21'!G269+'[2]21'!L269-'[2]21'!P269+'[2]21'!T269-'[2]21'!X269</f>
        <v>0</v>
      </c>
      <c r="H269" s="35">
        <f t="shared" si="26"/>
        <v>1</v>
      </c>
      <c r="I269" s="42"/>
      <c r="J269" s="42"/>
      <c r="K269" s="42"/>
      <c r="L269" s="42"/>
      <c r="M269" s="42"/>
      <c r="N269" s="42"/>
      <c r="O269" s="42"/>
      <c r="P269" s="42"/>
      <c r="Q269" s="45"/>
      <c r="R269" s="45"/>
      <c r="S269" s="45"/>
      <c r="T269" s="45"/>
      <c r="U269" s="45"/>
      <c r="V269" s="45"/>
      <c r="W269" s="45"/>
      <c r="X269" s="45"/>
      <c r="Y269" s="38">
        <f t="shared" si="22"/>
        <v>1</v>
      </c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36"/>
      <c r="AQ269" s="36"/>
      <c r="AR269" s="36"/>
      <c r="AS269" s="36"/>
      <c r="AT269" s="36"/>
      <c r="AU269" s="36"/>
      <c r="AV269" s="36"/>
      <c r="AW269" s="36"/>
      <c r="AX269" s="35">
        <f t="shared" si="23"/>
        <v>0</v>
      </c>
      <c r="AY269" s="39">
        <f t="shared" si="24"/>
        <v>0</v>
      </c>
      <c r="AZ269" s="34">
        <f t="shared" si="27"/>
        <v>0</v>
      </c>
      <c r="BA269" s="34">
        <f t="shared" si="27"/>
        <v>0</v>
      </c>
      <c r="BB269" s="34">
        <f t="shared" si="27"/>
        <v>1</v>
      </c>
      <c r="BC269" s="34">
        <f t="shared" si="27"/>
        <v>0</v>
      </c>
      <c r="BD269" s="40">
        <f t="shared" si="21"/>
        <v>1</v>
      </c>
      <c r="BE269" s="75"/>
      <c r="BF269" s="76"/>
    </row>
    <row r="270" spans="1:58" s="2" customFormat="1" ht="12.75">
      <c r="A270" s="2" t="s">
        <v>497</v>
      </c>
      <c r="B270" s="73">
        <v>237</v>
      </c>
      <c r="C270" s="81" t="s">
        <v>673</v>
      </c>
      <c r="D270" s="34">
        <f>'[2]21'!D270+'[2]21'!I270-'[2]21'!M270+'[2]21'!Q270-'[2]21'!U270</f>
        <v>0</v>
      </c>
      <c r="E270" s="34">
        <f>'[2]21'!E270+'[2]21'!J270-'[2]21'!N270+'[2]21'!R270-'[2]21'!V270</f>
        <v>7</v>
      </c>
      <c r="F270" s="34">
        <f>'[2]21'!F270+'[2]21'!K270-'[2]21'!O270+'[2]21'!S270-'[2]21'!W270</f>
        <v>0</v>
      </c>
      <c r="G270" s="34">
        <f>'[2]21'!G270+'[2]21'!L270-'[2]21'!P270+'[2]21'!T270-'[2]21'!X270</f>
        <v>0</v>
      </c>
      <c r="H270" s="35">
        <f t="shared" si="26"/>
        <v>7</v>
      </c>
      <c r="I270" s="42"/>
      <c r="J270" s="42"/>
      <c r="K270" s="42"/>
      <c r="L270" s="42"/>
      <c r="M270" s="42"/>
      <c r="N270" s="42"/>
      <c r="O270" s="42"/>
      <c r="P270" s="42"/>
      <c r="Q270" s="45"/>
      <c r="R270" s="45"/>
      <c r="S270" s="45"/>
      <c r="T270" s="45"/>
      <c r="U270" s="45"/>
      <c r="V270" s="45"/>
      <c r="W270" s="45"/>
      <c r="X270" s="45"/>
      <c r="Y270" s="38">
        <f t="shared" si="22"/>
        <v>7</v>
      </c>
      <c r="Z270" s="42"/>
      <c r="AA270" s="42"/>
      <c r="AB270" s="42">
        <v>1</v>
      </c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36"/>
      <c r="AQ270" s="36"/>
      <c r="AR270" s="36"/>
      <c r="AS270" s="36"/>
      <c r="AT270" s="36"/>
      <c r="AU270" s="36"/>
      <c r="AV270" s="36"/>
      <c r="AW270" s="36"/>
      <c r="AX270" s="35">
        <f t="shared" si="23"/>
        <v>0</v>
      </c>
      <c r="AY270" s="39">
        <f t="shared" si="24"/>
        <v>1</v>
      </c>
      <c r="AZ270" s="34">
        <f t="shared" si="27"/>
        <v>0</v>
      </c>
      <c r="BA270" s="34">
        <f t="shared" si="27"/>
        <v>7</v>
      </c>
      <c r="BB270" s="34">
        <f t="shared" si="27"/>
        <v>-1</v>
      </c>
      <c r="BC270" s="34">
        <f t="shared" si="27"/>
        <v>0</v>
      </c>
      <c r="BD270" s="40">
        <f t="shared" si="21"/>
        <v>6</v>
      </c>
      <c r="BE270" s="75" t="s">
        <v>674</v>
      </c>
      <c r="BF270" s="76"/>
    </row>
    <row r="271" spans="1:58" s="2" customFormat="1" ht="12.75">
      <c r="A271" s="2" t="s">
        <v>497</v>
      </c>
      <c r="B271" s="73">
        <v>238</v>
      </c>
      <c r="C271" s="81" t="s">
        <v>332</v>
      </c>
      <c r="D271" s="34">
        <f>'[2]21'!D271+'[2]21'!I271-'[2]21'!M271+'[2]21'!Q271-'[2]21'!U271</f>
        <v>0</v>
      </c>
      <c r="E271" s="34">
        <f>'[2]21'!E271+'[2]21'!J271-'[2]21'!N271+'[2]21'!R271-'[2]21'!V271</f>
        <v>4</v>
      </c>
      <c r="F271" s="34">
        <f>'[2]21'!F271+'[2]21'!K271-'[2]21'!O271+'[2]21'!S271-'[2]21'!W271</f>
        <v>0</v>
      </c>
      <c r="G271" s="34">
        <f>'[2]21'!G271+'[2]21'!L271-'[2]21'!P271+'[2]21'!T271-'[2]21'!X271</f>
        <v>0</v>
      </c>
      <c r="H271" s="35">
        <f t="shared" si="26"/>
        <v>4</v>
      </c>
      <c r="I271" s="42"/>
      <c r="J271" s="42"/>
      <c r="K271" s="42"/>
      <c r="L271" s="42"/>
      <c r="M271" s="42"/>
      <c r="N271" s="42"/>
      <c r="O271" s="42"/>
      <c r="P271" s="42"/>
      <c r="Q271" s="45"/>
      <c r="R271" s="45"/>
      <c r="S271" s="45"/>
      <c r="T271" s="45"/>
      <c r="U271" s="45"/>
      <c r="V271" s="45"/>
      <c r="W271" s="45"/>
      <c r="X271" s="45"/>
      <c r="Y271" s="38">
        <f t="shared" si="22"/>
        <v>4</v>
      </c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36"/>
      <c r="AQ271" s="36"/>
      <c r="AR271" s="36"/>
      <c r="AS271" s="36"/>
      <c r="AT271" s="36"/>
      <c r="AU271" s="36"/>
      <c r="AV271" s="36"/>
      <c r="AW271" s="36"/>
      <c r="AX271" s="35">
        <f t="shared" si="23"/>
        <v>0</v>
      </c>
      <c r="AY271" s="39">
        <f t="shared" si="24"/>
        <v>0</v>
      </c>
      <c r="AZ271" s="34">
        <f t="shared" si="27"/>
        <v>0</v>
      </c>
      <c r="BA271" s="34">
        <f t="shared" si="27"/>
        <v>4</v>
      </c>
      <c r="BB271" s="34">
        <f t="shared" si="27"/>
        <v>0</v>
      </c>
      <c r="BC271" s="34">
        <f t="shared" si="27"/>
        <v>0</v>
      </c>
      <c r="BD271" s="40">
        <f t="shared" si="21"/>
        <v>4</v>
      </c>
      <c r="BE271" s="75"/>
      <c r="BF271" s="76"/>
    </row>
    <row r="272" spans="1:58" s="2" customFormat="1" ht="12.75">
      <c r="A272" s="2" t="s">
        <v>497</v>
      </c>
      <c r="B272" s="73">
        <v>239</v>
      </c>
      <c r="C272" s="81" t="s">
        <v>703</v>
      </c>
      <c r="D272" s="34">
        <f>'[2]21'!D272+'[2]21'!I272-'[2]21'!M272+'[2]21'!Q272-'[2]21'!U272</f>
        <v>0</v>
      </c>
      <c r="E272" s="34">
        <f>'[2]21'!E272+'[2]21'!J272-'[2]21'!N272+'[2]21'!R272-'[2]21'!V272</f>
        <v>2</v>
      </c>
      <c r="F272" s="34">
        <f>'[2]21'!F272+'[2]21'!K272-'[2]21'!O272+'[2]21'!S272-'[2]21'!W272</f>
        <v>0</v>
      </c>
      <c r="G272" s="34">
        <f>'[2]21'!G272+'[2]21'!L272-'[2]21'!P272+'[2]21'!T272-'[2]21'!X272</f>
        <v>0</v>
      </c>
      <c r="H272" s="35">
        <f t="shared" si="26"/>
        <v>2</v>
      </c>
      <c r="I272" s="42"/>
      <c r="J272" s="42"/>
      <c r="K272" s="42"/>
      <c r="L272" s="42"/>
      <c r="M272" s="42"/>
      <c r="N272" s="42"/>
      <c r="O272" s="42"/>
      <c r="P272" s="42"/>
      <c r="Q272" s="45"/>
      <c r="R272" s="45"/>
      <c r="S272" s="45"/>
      <c r="T272" s="45"/>
      <c r="U272" s="45"/>
      <c r="V272" s="45"/>
      <c r="W272" s="45"/>
      <c r="X272" s="45"/>
      <c r="Y272" s="38">
        <f t="shared" ref="Y272:Y277" si="28">SUM(H272+I272+J272+K272+L272)-(M272+N272+O272+P272)+(Q272+R272+S272+T272)-(U272+V272+W272+X272)</f>
        <v>2</v>
      </c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36"/>
      <c r="AQ272" s="36"/>
      <c r="AR272" s="36"/>
      <c r="AS272" s="36"/>
      <c r="AT272" s="36"/>
      <c r="AU272" s="36"/>
      <c r="AV272" s="36"/>
      <c r="AW272" s="36"/>
      <c r="AX272" s="35">
        <f t="shared" si="23"/>
        <v>0</v>
      </c>
      <c r="AY272" s="39">
        <f t="shared" si="24"/>
        <v>0</v>
      </c>
      <c r="AZ272" s="34">
        <f t="shared" si="27"/>
        <v>0</v>
      </c>
      <c r="BA272" s="34">
        <f t="shared" si="27"/>
        <v>2</v>
      </c>
      <c r="BB272" s="34">
        <f t="shared" si="27"/>
        <v>0</v>
      </c>
      <c r="BC272" s="34">
        <f t="shared" si="27"/>
        <v>0</v>
      </c>
      <c r="BD272" s="40">
        <f t="shared" si="21"/>
        <v>2</v>
      </c>
      <c r="BE272" s="75"/>
      <c r="BF272" s="76"/>
    </row>
    <row r="273" spans="1:58" s="2" customFormat="1" ht="12.75">
      <c r="A273" s="2" t="s">
        <v>487</v>
      </c>
      <c r="B273" s="73">
        <v>240</v>
      </c>
      <c r="C273" s="82" t="s">
        <v>333</v>
      </c>
      <c r="D273" s="34">
        <f>'[2]21'!D273+'[2]21'!I273-'[2]21'!M273+'[2]21'!Q273-'[2]21'!U273</f>
        <v>1</v>
      </c>
      <c r="E273" s="34">
        <f>'[2]21'!E273+'[2]21'!J273-'[2]21'!N273+'[2]21'!R273-'[2]21'!V273</f>
        <v>0</v>
      </c>
      <c r="F273" s="34">
        <f>'[2]21'!F273+'[2]21'!K273-'[2]21'!O273+'[2]21'!S273-'[2]21'!W273</f>
        <v>0</v>
      </c>
      <c r="G273" s="34">
        <f>'[2]21'!G273+'[2]21'!L273-'[2]21'!P273+'[2]21'!T273-'[2]21'!X273</f>
        <v>0</v>
      </c>
      <c r="H273" s="35">
        <f t="shared" si="26"/>
        <v>1</v>
      </c>
      <c r="I273" s="42"/>
      <c r="J273" s="42"/>
      <c r="K273" s="42"/>
      <c r="L273" s="42"/>
      <c r="M273" s="42"/>
      <c r="N273" s="42"/>
      <c r="O273" s="42"/>
      <c r="P273" s="42"/>
      <c r="Q273" s="45"/>
      <c r="R273" s="45"/>
      <c r="S273" s="45"/>
      <c r="T273" s="45"/>
      <c r="U273" s="45"/>
      <c r="V273" s="45"/>
      <c r="W273" s="45"/>
      <c r="X273" s="45"/>
      <c r="Y273" s="38">
        <f t="shared" si="28"/>
        <v>1</v>
      </c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36"/>
      <c r="AQ273" s="36"/>
      <c r="AR273" s="36"/>
      <c r="AS273" s="36"/>
      <c r="AT273" s="36"/>
      <c r="AU273" s="36"/>
      <c r="AV273" s="36"/>
      <c r="AW273" s="36"/>
      <c r="AX273" s="35">
        <f t="shared" si="23"/>
        <v>0</v>
      </c>
      <c r="AY273" s="39">
        <f t="shared" si="24"/>
        <v>0</v>
      </c>
      <c r="AZ273" s="34">
        <f t="shared" si="27"/>
        <v>1</v>
      </c>
      <c r="BA273" s="34">
        <f t="shared" si="27"/>
        <v>0</v>
      </c>
      <c r="BB273" s="34">
        <f t="shared" si="27"/>
        <v>0</v>
      </c>
      <c r="BC273" s="34">
        <f t="shared" si="27"/>
        <v>0</v>
      </c>
      <c r="BD273" s="40">
        <f t="shared" si="21"/>
        <v>1</v>
      </c>
      <c r="BE273" s="75"/>
      <c r="BF273" s="76"/>
    </row>
    <row r="274" spans="1:58" s="2" customFormat="1" ht="12.75">
      <c r="A274" s="2" t="s">
        <v>487</v>
      </c>
      <c r="B274" s="73">
        <v>241</v>
      </c>
      <c r="C274" s="82" t="s">
        <v>334</v>
      </c>
      <c r="D274" s="34">
        <f>'[2]21'!D274+'[2]21'!I274-'[2]21'!M274+'[2]21'!Q274-'[2]21'!U274</f>
        <v>0</v>
      </c>
      <c r="E274" s="34">
        <f>'[2]21'!E274+'[2]21'!J274-'[2]21'!N274+'[2]21'!R274-'[2]21'!V274</f>
        <v>8</v>
      </c>
      <c r="F274" s="34">
        <f>'[2]21'!F274+'[2]21'!K274-'[2]21'!O274+'[2]21'!S274-'[2]21'!W274</f>
        <v>0</v>
      </c>
      <c r="G274" s="34">
        <f>'[2]21'!G274+'[2]21'!L274-'[2]21'!P274+'[2]21'!T274-'[2]21'!X274</f>
        <v>0</v>
      </c>
      <c r="H274" s="35">
        <f t="shared" si="26"/>
        <v>8</v>
      </c>
      <c r="I274" s="42"/>
      <c r="J274" s="42"/>
      <c r="K274" s="42"/>
      <c r="L274" s="42"/>
      <c r="M274" s="42"/>
      <c r="N274" s="42"/>
      <c r="O274" s="42"/>
      <c r="P274" s="42"/>
      <c r="Q274" s="45"/>
      <c r="R274" s="45"/>
      <c r="S274" s="45"/>
      <c r="T274" s="45"/>
      <c r="U274" s="45"/>
      <c r="V274" s="45"/>
      <c r="W274" s="45"/>
      <c r="X274" s="45"/>
      <c r="Y274" s="38">
        <f t="shared" si="28"/>
        <v>8</v>
      </c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36"/>
      <c r="AQ274" s="36"/>
      <c r="AR274" s="36"/>
      <c r="AS274" s="36"/>
      <c r="AT274" s="36"/>
      <c r="AU274" s="36"/>
      <c r="AV274" s="36"/>
      <c r="AW274" s="36"/>
      <c r="AX274" s="35">
        <f t="shared" si="23"/>
        <v>0</v>
      </c>
      <c r="AY274" s="39">
        <f t="shared" si="24"/>
        <v>0</v>
      </c>
      <c r="AZ274" s="34">
        <f t="shared" si="27"/>
        <v>0</v>
      </c>
      <c r="BA274" s="34">
        <f t="shared" si="27"/>
        <v>8</v>
      </c>
      <c r="BB274" s="34">
        <f t="shared" si="27"/>
        <v>0</v>
      </c>
      <c r="BC274" s="34">
        <f t="shared" si="27"/>
        <v>0</v>
      </c>
      <c r="BD274" s="40">
        <f t="shared" si="21"/>
        <v>8</v>
      </c>
      <c r="BE274" s="75"/>
      <c r="BF274" s="76"/>
    </row>
    <row r="275" spans="1:58" s="2" customFormat="1" ht="12.75">
      <c r="A275" s="2" t="s">
        <v>487</v>
      </c>
      <c r="B275" s="73">
        <v>242</v>
      </c>
      <c r="C275" s="82" t="s">
        <v>335</v>
      </c>
      <c r="D275" s="34">
        <f>'[2]21'!D275+'[2]21'!I275-'[2]21'!M275+'[2]21'!Q275-'[2]21'!U275</f>
        <v>0</v>
      </c>
      <c r="E275" s="34">
        <f>'[2]21'!E275+'[2]21'!J275-'[2]21'!N275+'[2]21'!R275-'[2]21'!V275</f>
        <v>0</v>
      </c>
      <c r="F275" s="34">
        <f>'[2]21'!F275+'[2]21'!K275-'[2]21'!O275+'[2]21'!S275-'[2]21'!W275</f>
        <v>0</v>
      </c>
      <c r="G275" s="34">
        <f>'[2]21'!G275+'[2]21'!L275-'[2]21'!P275+'[2]21'!T275-'[2]21'!X275</f>
        <v>0</v>
      </c>
      <c r="H275" s="35">
        <f t="shared" si="26"/>
        <v>0</v>
      </c>
      <c r="I275" s="42"/>
      <c r="J275" s="42"/>
      <c r="K275" s="42"/>
      <c r="L275" s="42"/>
      <c r="M275" s="42"/>
      <c r="N275" s="42"/>
      <c r="O275" s="42"/>
      <c r="P275" s="42"/>
      <c r="Q275" s="45"/>
      <c r="R275" s="45"/>
      <c r="S275" s="45"/>
      <c r="T275" s="45"/>
      <c r="U275" s="45"/>
      <c r="V275" s="45"/>
      <c r="W275" s="45"/>
      <c r="X275" s="45"/>
      <c r="Y275" s="38">
        <f t="shared" si="28"/>
        <v>0</v>
      </c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36"/>
      <c r="AQ275" s="36"/>
      <c r="AR275" s="36"/>
      <c r="AS275" s="36"/>
      <c r="AT275" s="36"/>
      <c r="AU275" s="36"/>
      <c r="AV275" s="36"/>
      <c r="AW275" s="36"/>
      <c r="AX275" s="35">
        <f t="shared" si="23"/>
        <v>0</v>
      </c>
      <c r="AY275" s="39">
        <f t="shared" si="24"/>
        <v>0</v>
      </c>
      <c r="AZ275" s="34">
        <f t="shared" si="27"/>
        <v>0</v>
      </c>
      <c r="BA275" s="34">
        <f t="shared" si="27"/>
        <v>0</v>
      </c>
      <c r="BB275" s="34">
        <f t="shared" si="27"/>
        <v>0</v>
      </c>
      <c r="BC275" s="34">
        <f t="shared" si="27"/>
        <v>0</v>
      </c>
      <c r="BD275" s="40">
        <f t="shared" si="21"/>
        <v>0</v>
      </c>
      <c r="BE275" s="75"/>
      <c r="BF275" s="76"/>
    </row>
    <row r="276" spans="1:58" s="2" customFormat="1" ht="12.75">
      <c r="A276" s="2" t="s">
        <v>477</v>
      </c>
      <c r="B276" s="73">
        <v>243</v>
      </c>
      <c r="C276" s="33" t="s">
        <v>336</v>
      </c>
      <c r="D276" s="34">
        <f>'[2]21'!D276+'[2]21'!I276-'[2]21'!M276+'[2]21'!Q276-'[2]21'!U276</f>
        <v>0</v>
      </c>
      <c r="E276" s="34">
        <f>'[2]21'!E276+'[2]21'!J276-'[2]21'!N276+'[2]21'!R276-'[2]21'!V276</f>
        <v>5</v>
      </c>
      <c r="F276" s="34">
        <f>'[2]21'!F276+'[2]21'!K276-'[2]21'!O276+'[2]21'!S276-'[2]21'!W276</f>
        <v>0</v>
      </c>
      <c r="G276" s="34">
        <f>'[2]21'!G276+'[2]21'!L276-'[2]21'!P276+'[2]21'!T276-'[2]21'!X276</f>
        <v>0</v>
      </c>
      <c r="H276" s="35">
        <f t="shared" si="26"/>
        <v>5</v>
      </c>
      <c r="I276" s="42"/>
      <c r="J276" s="42"/>
      <c r="K276" s="42"/>
      <c r="L276" s="42"/>
      <c r="M276" s="42"/>
      <c r="N276" s="42"/>
      <c r="O276" s="42"/>
      <c r="P276" s="42"/>
      <c r="Q276" s="45"/>
      <c r="R276" s="45"/>
      <c r="S276" s="45"/>
      <c r="T276" s="45"/>
      <c r="U276" s="45"/>
      <c r="V276" s="45"/>
      <c r="W276" s="45"/>
      <c r="X276" s="45"/>
      <c r="Y276" s="38">
        <f t="shared" si="28"/>
        <v>5</v>
      </c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36"/>
      <c r="AQ276" s="36"/>
      <c r="AR276" s="36"/>
      <c r="AS276" s="36"/>
      <c r="AT276" s="36"/>
      <c r="AU276" s="36"/>
      <c r="AV276" s="36"/>
      <c r="AW276" s="36"/>
      <c r="AX276" s="35">
        <f t="shared" si="23"/>
        <v>0</v>
      </c>
      <c r="AY276" s="39">
        <f t="shared" si="24"/>
        <v>0</v>
      </c>
      <c r="AZ276" s="34">
        <f t="shared" si="27"/>
        <v>0</v>
      </c>
      <c r="BA276" s="34">
        <f t="shared" si="27"/>
        <v>5</v>
      </c>
      <c r="BB276" s="34">
        <f t="shared" si="27"/>
        <v>0</v>
      </c>
      <c r="BC276" s="34">
        <f t="shared" si="27"/>
        <v>0</v>
      </c>
      <c r="BD276" s="40">
        <f t="shared" si="21"/>
        <v>5</v>
      </c>
      <c r="BE276" s="75"/>
      <c r="BF276" s="76" t="s">
        <v>336</v>
      </c>
    </row>
    <row r="277" spans="1:58" s="2" customFormat="1" ht="12.75">
      <c r="A277" s="2" t="s">
        <v>477</v>
      </c>
      <c r="B277" s="73">
        <v>244</v>
      </c>
      <c r="C277" s="33" t="s">
        <v>337</v>
      </c>
      <c r="D277" s="34">
        <f>'[2]21'!D277+'[2]21'!I277-'[2]21'!M277+'[2]21'!Q277-'[2]21'!U277</f>
        <v>0</v>
      </c>
      <c r="E277" s="34">
        <f>'[2]21'!E277+'[2]21'!J277-'[2]21'!N277+'[2]21'!R277-'[2]21'!V277</f>
        <v>2</v>
      </c>
      <c r="F277" s="34">
        <f>'[2]21'!F277+'[2]21'!K277-'[2]21'!O277+'[2]21'!S277-'[2]21'!W277</f>
        <v>0</v>
      </c>
      <c r="G277" s="34">
        <f>'[2]21'!G277+'[2]21'!L277-'[2]21'!P277+'[2]21'!T277-'[2]21'!X277</f>
        <v>0</v>
      </c>
      <c r="H277" s="35">
        <f t="shared" si="26"/>
        <v>2</v>
      </c>
      <c r="I277" s="42"/>
      <c r="J277" s="42"/>
      <c r="K277" s="42"/>
      <c r="L277" s="42"/>
      <c r="M277" s="42"/>
      <c r="N277" s="42"/>
      <c r="O277" s="42"/>
      <c r="P277" s="42"/>
      <c r="Q277" s="45"/>
      <c r="R277" s="45"/>
      <c r="S277" s="45"/>
      <c r="T277" s="45"/>
      <c r="U277" s="45"/>
      <c r="V277" s="45"/>
      <c r="W277" s="45"/>
      <c r="X277" s="45"/>
      <c r="Y277" s="38">
        <f t="shared" si="28"/>
        <v>2</v>
      </c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36"/>
      <c r="AQ277" s="36"/>
      <c r="AR277" s="36"/>
      <c r="AS277" s="36"/>
      <c r="AT277" s="36"/>
      <c r="AU277" s="36"/>
      <c r="AV277" s="36"/>
      <c r="AW277" s="36"/>
      <c r="AX277" s="35">
        <f>Z277+AA277+AD277+AE277+AH277+AI277+AL277+AM277+AP277+AQ277+AT277+AU277</f>
        <v>0</v>
      </c>
      <c r="AY277" s="39">
        <f>AB277+AC277+AF277+AG277+AJ277+AK277+AN277+AO277+AR277+AS277+AV277+AW277</f>
        <v>0</v>
      </c>
      <c r="AZ277" s="34">
        <f t="shared" si="27"/>
        <v>0</v>
      </c>
      <c r="BA277" s="34">
        <f t="shared" si="27"/>
        <v>2</v>
      </c>
      <c r="BB277" s="34">
        <f t="shared" si="27"/>
        <v>0</v>
      </c>
      <c r="BC277" s="34">
        <f t="shared" si="27"/>
        <v>0</v>
      </c>
      <c r="BD277" s="40">
        <f t="shared" si="21"/>
        <v>2</v>
      </c>
      <c r="BE277" s="77"/>
      <c r="BF277" s="76"/>
    </row>
    <row r="278" spans="1:58" s="2" customFormat="1" ht="13.5" thickBot="1">
      <c r="B278" s="73"/>
      <c r="C278" s="33"/>
      <c r="D278" s="58"/>
      <c r="E278" s="58"/>
      <c r="F278" s="58"/>
      <c r="G278" s="58"/>
      <c r="H278" s="58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97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58"/>
      <c r="AY278" s="98"/>
      <c r="AZ278" s="36"/>
      <c r="BA278" s="36"/>
      <c r="BB278" s="36"/>
      <c r="BC278" s="36"/>
      <c r="BD278" s="52"/>
      <c r="BE278" s="55"/>
      <c r="BF278" s="1"/>
    </row>
    <row r="279" spans="1:58" s="2" customFormat="1" ht="13.5" thickBot="1">
      <c r="B279" s="99"/>
      <c r="C279" s="100" t="s">
        <v>338</v>
      </c>
      <c r="D279" s="34">
        <f>SUM(D34:D276)</f>
        <v>188</v>
      </c>
      <c r="E279" s="34">
        <f>SUM(E34:E276)</f>
        <v>1069</v>
      </c>
      <c r="F279" s="34">
        <f>SUM(F34:F276)</f>
        <v>4835</v>
      </c>
      <c r="G279" s="34">
        <f>SUM(G34:G276)</f>
        <v>-2</v>
      </c>
      <c r="H279" s="34">
        <f t="shared" ref="H279:X279" si="29">SUM(H34:H278)</f>
        <v>6092</v>
      </c>
      <c r="I279" s="34">
        <f t="shared" si="29"/>
        <v>0</v>
      </c>
      <c r="J279" s="34">
        <f t="shared" si="29"/>
        <v>0</v>
      </c>
      <c r="K279" s="34">
        <f t="shared" si="29"/>
        <v>21</v>
      </c>
      <c r="L279" s="34">
        <f t="shared" si="29"/>
        <v>46</v>
      </c>
      <c r="M279" s="34">
        <f t="shared" si="29"/>
        <v>0</v>
      </c>
      <c r="N279" s="34">
        <f t="shared" si="29"/>
        <v>0</v>
      </c>
      <c r="O279" s="34">
        <f t="shared" si="29"/>
        <v>22</v>
      </c>
      <c r="P279" s="34">
        <f t="shared" si="29"/>
        <v>55</v>
      </c>
      <c r="Q279" s="34">
        <f t="shared" si="29"/>
        <v>0</v>
      </c>
      <c r="R279" s="34">
        <f t="shared" si="29"/>
        <v>0</v>
      </c>
      <c r="S279" s="34">
        <f t="shared" si="29"/>
        <v>0</v>
      </c>
      <c r="T279" s="34">
        <f t="shared" si="29"/>
        <v>0</v>
      </c>
      <c r="U279" s="34">
        <f t="shared" si="29"/>
        <v>0</v>
      </c>
      <c r="V279" s="34">
        <f t="shared" si="29"/>
        <v>0</v>
      </c>
      <c r="W279" s="34">
        <f t="shared" si="29"/>
        <v>0</v>
      </c>
      <c r="X279" s="34">
        <f t="shared" si="29"/>
        <v>0</v>
      </c>
      <c r="Y279" s="101">
        <f>SUM(Y33:Y277)</f>
        <v>6082</v>
      </c>
      <c r="Z279" s="101">
        <f t="shared" ref="Z279:AW279" si="30">SUM(Z33:Z276)</f>
        <v>2</v>
      </c>
      <c r="AA279" s="101">
        <f t="shared" si="30"/>
        <v>4</v>
      </c>
      <c r="AB279" s="101">
        <f t="shared" si="30"/>
        <v>9</v>
      </c>
      <c r="AC279" s="101">
        <f t="shared" si="30"/>
        <v>66</v>
      </c>
      <c r="AD279" s="101">
        <f t="shared" si="30"/>
        <v>0</v>
      </c>
      <c r="AE279" s="101">
        <f t="shared" si="30"/>
        <v>1</v>
      </c>
      <c r="AF279" s="101">
        <f t="shared" si="30"/>
        <v>1</v>
      </c>
      <c r="AG279" s="101">
        <f t="shared" si="30"/>
        <v>8</v>
      </c>
      <c r="AH279" s="101">
        <f t="shared" si="30"/>
        <v>0</v>
      </c>
      <c r="AI279" s="101">
        <f t="shared" si="30"/>
        <v>0</v>
      </c>
      <c r="AJ279" s="101">
        <f t="shared" si="30"/>
        <v>13</v>
      </c>
      <c r="AK279" s="101">
        <f t="shared" si="30"/>
        <v>39</v>
      </c>
      <c r="AL279" s="101">
        <f t="shared" si="30"/>
        <v>0</v>
      </c>
      <c r="AM279" s="101">
        <f t="shared" si="30"/>
        <v>0</v>
      </c>
      <c r="AN279" s="101">
        <f t="shared" si="30"/>
        <v>1</v>
      </c>
      <c r="AO279" s="101">
        <f t="shared" si="30"/>
        <v>0</v>
      </c>
      <c r="AP279" s="101">
        <f t="shared" si="30"/>
        <v>0</v>
      </c>
      <c r="AQ279" s="101">
        <f t="shared" si="30"/>
        <v>0</v>
      </c>
      <c r="AR279" s="101">
        <f t="shared" si="30"/>
        <v>0</v>
      </c>
      <c r="AS279" s="101">
        <f t="shared" si="30"/>
        <v>1</v>
      </c>
      <c r="AT279" s="101">
        <f t="shared" si="30"/>
        <v>0</v>
      </c>
      <c r="AU279" s="101">
        <f t="shared" si="30"/>
        <v>2</v>
      </c>
      <c r="AV279" s="101">
        <f t="shared" si="30"/>
        <v>0</v>
      </c>
      <c r="AW279" s="101">
        <f t="shared" si="30"/>
        <v>46</v>
      </c>
      <c r="AX279" s="102">
        <f t="shared" ref="AX279:BD279" si="31">SUM(AX34:AX278)</f>
        <v>9</v>
      </c>
      <c r="AY279" s="103">
        <f t="shared" si="31"/>
        <v>184</v>
      </c>
      <c r="AZ279" s="104">
        <f t="shared" si="31"/>
        <v>186</v>
      </c>
      <c r="BA279" s="104">
        <f t="shared" si="31"/>
        <v>1064</v>
      </c>
      <c r="BB279" s="104">
        <f t="shared" si="31"/>
        <v>4810</v>
      </c>
      <c r="BC279" s="104">
        <f t="shared" si="31"/>
        <v>-171</v>
      </c>
      <c r="BD279" s="102">
        <f t="shared" si="31"/>
        <v>5889</v>
      </c>
      <c r="BE279" s="70" t="str">
        <f>"Total Absence = "&amp;AX279+AY279&amp;" Persons"</f>
        <v>Total Absence = 193 Persons</v>
      </c>
      <c r="BF279" s="1"/>
    </row>
    <row r="280" spans="1:58" s="2" customFormat="1" ht="12.75">
      <c r="B280" s="71" t="s">
        <v>339</v>
      </c>
      <c r="C280" s="50" t="s">
        <v>340</v>
      </c>
      <c r="D280" s="48"/>
      <c r="E280" s="48"/>
      <c r="F280" s="48"/>
      <c r="G280" s="48"/>
      <c r="H280" s="58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8">
        <f>SUM(H280+I280+J280+K280+L280)-(M280+N280+O280+P280)+(Q280+R280+S280+T280)-(U280+V280+W280+X280)</f>
        <v>0</v>
      </c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58">
        <f t="shared" ref="AX280:AX350" si="32">Z280+AA280+AD280+AE280+AH280+AI280+AL280+AM280+AP280+AQ280+AT280+AU280</f>
        <v>0</v>
      </c>
      <c r="AY280" s="98">
        <f>AB280+AC280+AF280+AG280+AJ280+AK280+AN280+AO280+AR280+AS280+AV280+AW280</f>
        <v>0</v>
      </c>
      <c r="AZ280" s="36"/>
      <c r="BA280" s="36"/>
      <c r="BB280" s="36"/>
      <c r="BC280" s="36"/>
      <c r="BD280" s="52"/>
      <c r="BE280" s="55"/>
      <c r="BF280" s="1"/>
    </row>
    <row r="281" spans="1:58" s="2" customFormat="1" ht="12.75">
      <c r="A281" s="2" t="s">
        <v>479</v>
      </c>
      <c r="B281" s="73">
        <v>1</v>
      </c>
      <c r="C281" s="78" t="s">
        <v>341</v>
      </c>
      <c r="D281" s="34">
        <f>'[2]21'!D281+'[2]21'!I281-'[2]21'!M281+'[2]21'!Q281-'[2]21'!U281</f>
        <v>8</v>
      </c>
      <c r="E281" s="34">
        <f>'[2]21'!E281+'[2]21'!J281-'[2]21'!N281+'[2]21'!R281-'[2]21'!V281</f>
        <v>2</v>
      </c>
      <c r="F281" s="34">
        <f>'[2]21'!F281+'[2]21'!K281-'[2]21'!O281+'[2]21'!S281-'[2]21'!W281</f>
        <v>4</v>
      </c>
      <c r="G281" s="34">
        <f>'[2]21'!G281+'[2]21'!L281-'[2]21'!P281+'[2]21'!T281-'[2]21'!X281</f>
        <v>0</v>
      </c>
      <c r="H281" s="35">
        <f t="shared" ref="H281:H363" si="33">D281+E281+F281+G281</f>
        <v>14</v>
      </c>
      <c r="I281" s="42"/>
      <c r="J281" s="42"/>
      <c r="K281" s="42"/>
      <c r="L281" s="42"/>
      <c r="M281" s="42"/>
      <c r="N281" s="42"/>
      <c r="O281" s="42"/>
      <c r="P281" s="42"/>
      <c r="Q281" s="45"/>
      <c r="R281" s="45"/>
      <c r="S281" s="45"/>
      <c r="T281" s="45"/>
      <c r="U281" s="45"/>
      <c r="V281" s="45"/>
      <c r="W281" s="45"/>
      <c r="X281" s="45"/>
      <c r="Y281" s="38">
        <f>H281+I281+J281+K281+L281-M281-N281-O281-P281+Q281+R281+S281+T281-U281-V281-W281-X281</f>
        <v>14</v>
      </c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36"/>
      <c r="AQ281" s="36"/>
      <c r="AR281" s="36"/>
      <c r="AS281" s="36"/>
      <c r="AT281" s="36"/>
      <c r="AU281" s="36"/>
      <c r="AV281" s="36"/>
      <c r="AW281" s="36"/>
      <c r="AX281" s="35">
        <f t="shared" si="32"/>
        <v>0</v>
      </c>
      <c r="AY281" s="39">
        <f>AB281+AC281+AF281+AG281+AJ281+AK281+AN281+AO281+AR281+AS281+AV281+AW281</f>
        <v>0</v>
      </c>
      <c r="AZ281" s="34">
        <f t="shared" ref="AZ281:BC302" si="34">D281+I281-M281+Q281-U281-Z281-AD281-AH281-AL281-AP281-AT281</f>
        <v>8</v>
      </c>
      <c r="BA281" s="34">
        <f>E281+J281-N281+R281-V281-AA281-AE281-AI281-AM281-AQ281-AU281</f>
        <v>2</v>
      </c>
      <c r="BB281" s="34">
        <f t="shared" si="34"/>
        <v>4</v>
      </c>
      <c r="BC281" s="34">
        <f t="shared" si="34"/>
        <v>0</v>
      </c>
      <c r="BD281" s="201">
        <f t="shared" ref="BD281:BD359" si="35">Y281-AX281-AY281</f>
        <v>14</v>
      </c>
      <c r="BE281" s="75"/>
      <c r="BF281" s="1" t="s">
        <v>341</v>
      </c>
    </row>
    <row r="282" spans="1:58" s="2" customFormat="1" ht="12.75">
      <c r="A282" s="2" t="s">
        <v>483</v>
      </c>
      <c r="B282" s="73">
        <v>2</v>
      </c>
      <c r="C282" s="79" t="s">
        <v>675</v>
      </c>
      <c r="D282" s="34">
        <f>'[2]21'!D282+'[2]21'!I282-'[2]21'!M282+'[2]21'!Q282-'[2]21'!U282</f>
        <v>3</v>
      </c>
      <c r="E282" s="34">
        <f>'[2]21'!E282+'[2]21'!J282-'[2]21'!N282+'[2]21'!R282-'[2]21'!V282</f>
        <v>3</v>
      </c>
      <c r="F282" s="34">
        <f>'[2]21'!F282+'[2]21'!K282-'[2]21'!O282+'[2]21'!S282-'[2]21'!W282</f>
        <v>6</v>
      </c>
      <c r="G282" s="34">
        <f>'[2]21'!G282+'[2]21'!L282-'[2]21'!P282+'[2]21'!T282-'[2]21'!X282</f>
        <v>0</v>
      </c>
      <c r="H282" s="35">
        <f t="shared" si="33"/>
        <v>12</v>
      </c>
      <c r="I282" s="42"/>
      <c r="J282" s="42"/>
      <c r="K282" s="42"/>
      <c r="L282" s="42"/>
      <c r="M282" s="42"/>
      <c r="N282" s="42"/>
      <c r="O282" s="42"/>
      <c r="P282" s="42"/>
      <c r="Q282" s="45"/>
      <c r="R282" s="45"/>
      <c r="S282" s="45"/>
      <c r="T282" s="85"/>
      <c r="U282" s="45"/>
      <c r="V282" s="45"/>
      <c r="W282" s="45"/>
      <c r="X282" s="45"/>
      <c r="Y282" s="38">
        <f t="shared" ref="Y282:Y352" si="36">H282+I282+J282+K282+L282-M282-N282-O282-P282+Q282+R282+S282+T282-U282-V282-W282-X282</f>
        <v>12</v>
      </c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36"/>
      <c r="AQ282" s="36"/>
      <c r="AR282" s="36"/>
      <c r="AS282" s="36"/>
      <c r="AT282" s="36"/>
      <c r="AU282" s="36"/>
      <c r="AV282" s="36"/>
      <c r="AW282" s="36"/>
      <c r="AX282" s="35">
        <f t="shared" si="32"/>
        <v>0</v>
      </c>
      <c r="AY282" s="39">
        <f t="shared" ref="AY282:AY352" si="37">AB282+AC282+AF282+AG282+AJ282+AK282+AN282+AO282+AR282+AS282+AV282+AW282</f>
        <v>0</v>
      </c>
      <c r="AZ282" s="34">
        <f t="shared" si="34"/>
        <v>3</v>
      </c>
      <c r="BA282" s="34">
        <f t="shared" si="34"/>
        <v>3</v>
      </c>
      <c r="BB282" s="34">
        <f t="shared" si="34"/>
        <v>6</v>
      </c>
      <c r="BC282" s="34">
        <f t="shared" si="34"/>
        <v>0</v>
      </c>
      <c r="BD282" s="201">
        <f t="shared" si="35"/>
        <v>12</v>
      </c>
      <c r="BE282" s="75"/>
      <c r="BF282" s="1"/>
    </row>
    <row r="283" spans="1:58" s="2" customFormat="1" ht="12.75">
      <c r="A283" s="2" t="s">
        <v>494</v>
      </c>
      <c r="B283" s="73">
        <v>3</v>
      </c>
      <c r="C283" s="80" t="s">
        <v>688</v>
      </c>
      <c r="D283" s="34">
        <f>'[2]21'!D283+'[2]21'!I283-'[2]21'!M283+'[2]21'!Q283-'[2]21'!U283</f>
        <v>3</v>
      </c>
      <c r="E283" s="34">
        <f>'[2]21'!E283+'[2]21'!J283-'[2]21'!N283+'[2]21'!R283-'[2]21'!V283</f>
        <v>1</v>
      </c>
      <c r="F283" s="34">
        <f>'[2]21'!F283+'[2]21'!K283-'[2]21'!O283+'[2]21'!S283-'[2]21'!W283</f>
        <v>3</v>
      </c>
      <c r="G283" s="34">
        <f>'[2]21'!G283+'[2]21'!L283-'[2]21'!P283+'[2]21'!T283-'[2]21'!X283</f>
        <v>0</v>
      </c>
      <c r="H283" s="35">
        <f t="shared" si="33"/>
        <v>7</v>
      </c>
      <c r="I283" s="42"/>
      <c r="J283" s="42"/>
      <c r="K283" s="42"/>
      <c r="L283" s="42"/>
      <c r="M283" s="42"/>
      <c r="N283" s="42"/>
      <c r="O283" s="42"/>
      <c r="P283" s="42"/>
      <c r="Q283" s="45"/>
      <c r="R283" s="45"/>
      <c r="S283" s="45"/>
      <c r="T283" s="45"/>
      <c r="U283" s="45"/>
      <c r="V283" s="45"/>
      <c r="W283" s="45"/>
      <c r="X283" s="45"/>
      <c r="Y283" s="38">
        <f t="shared" si="36"/>
        <v>7</v>
      </c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36"/>
      <c r="AQ283" s="36"/>
      <c r="AR283" s="36"/>
      <c r="AS283" s="36"/>
      <c r="AT283" s="36"/>
      <c r="AU283" s="36"/>
      <c r="AV283" s="36"/>
      <c r="AW283" s="36"/>
      <c r="AX283" s="35">
        <f t="shared" si="32"/>
        <v>0</v>
      </c>
      <c r="AY283" s="39">
        <f t="shared" si="37"/>
        <v>0</v>
      </c>
      <c r="AZ283" s="34">
        <f t="shared" si="34"/>
        <v>3</v>
      </c>
      <c r="BA283" s="34">
        <f t="shared" si="34"/>
        <v>1</v>
      </c>
      <c r="BB283" s="34">
        <f t="shared" si="34"/>
        <v>3</v>
      </c>
      <c r="BC283" s="34">
        <f t="shared" si="34"/>
        <v>0</v>
      </c>
      <c r="BD283" s="201">
        <f t="shared" si="35"/>
        <v>7</v>
      </c>
      <c r="BE283" s="55"/>
      <c r="BF283" s="1"/>
    </row>
    <row r="284" spans="1:58" s="2" customFormat="1" ht="12.75">
      <c r="A284" s="2" t="s">
        <v>497</v>
      </c>
      <c r="B284" s="73">
        <v>4</v>
      </c>
      <c r="C284" s="81" t="s">
        <v>342</v>
      </c>
      <c r="D284" s="34">
        <f>'[2]21'!D284+'[2]21'!I284-'[2]21'!M284+'[2]21'!Q284-'[2]21'!U284</f>
        <v>1</v>
      </c>
      <c r="E284" s="34">
        <f>'[2]21'!E284+'[2]21'!J284-'[2]21'!N284+'[2]21'!R284-'[2]21'!V284</f>
        <v>1</v>
      </c>
      <c r="F284" s="34">
        <f>'[2]21'!F284+'[2]21'!K284-'[2]21'!O284+'[2]21'!S284-'[2]21'!W284</f>
        <v>4</v>
      </c>
      <c r="G284" s="34">
        <f>'[2]21'!G284+'[2]21'!L284-'[2]21'!P284+'[2]21'!T284-'[2]21'!X284</f>
        <v>0</v>
      </c>
      <c r="H284" s="35">
        <f t="shared" si="33"/>
        <v>6</v>
      </c>
      <c r="I284" s="42"/>
      <c r="J284" s="42"/>
      <c r="K284" s="42"/>
      <c r="L284" s="42"/>
      <c r="M284" s="42"/>
      <c r="N284" s="42"/>
      <c r="O284" s="42"/>
      <c r="P284" s="42"/>
      <c r="Q284" s="45"/>
      <c r="R284" s="45"/>
      <c r="S284" s="45"/>
      <c r="T284" s="45"/>
      <c r="U284" s="45"/>
      <c r="V284" s="45"/>
      <c r="W284" s="45"/>
      <c r="X284" s="45"/>
      <c r="Y284" s="38">
        <f t="shared" si="36"/>
        <v>6</v>
      </c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36"/>
      <c r="AQ284" s="36"/>
      <c r="AR284" s="36"/>
      <c r="AS284" s="36"/>
      <c r="AT284" s="36"/>
      <c r="AU284" s="36"/>
      <c r="AV284" s="36"/>
      <c r="AW284" s="36"/>
      <c r="AX284" s="35">
        <f t="shared" si="32"/>
        <v>0</v>
      </c>
      <c r="AY284" s="39">
        <f t="shared" si="37"/>
        <v>0</v>
      </c>
      <c r="AZ284" s="34">
        <f t="shared" si="34"/>
        <v>1</v>
      </c>
      <c r="BA284" s="34">
        <f t="shared" si="34"/>
        <v>1</v>
      </c>
      <c r="BB284" s="34">
        <f t="shared" si="34"/>
        <v>4</v>
      </c>
      <c r="BC284" s="34">
        <f t="shared" si="34"/>
        <v>0</v>
      </c>
      <c r="BD284" s="201">
        <f t="shared" si="35"/>
        <v>6</v>
      </c>
      <c r="BE284" s="75"/>
      <c r="BF284" s="1"/>
    </row>
    <row r="285" spans="1:58" s="2" customFormat="1" ht="12.75">
      <c r="A285" s="2" t="s">
        <v>487</v>
      </c>
      <c r="B285" s="73">
        <v>5</v>
      </c>
      <c r="C285" s="82" t="s">
        <v>343</v>
      </c>
      <c r="D285" s="34">
        <f>'[2]21'!D285+'[2]21'!I285-'[2]21'!M285+'[2]21'!Q285-'[2]21'!U285</f>
        <v>0</v>
      </c>
      <c r="E285" s="34">
        <f>'[2]21'!E285+'[2]21'!J285-'[2]21'!N285+'[2]21'!R285-'[2]21'!V285</f>
        <v>0</v>
      </c>
      <c r="F285" s="34">
        <f>'[2]21'!F285+'[2]21'!K285-'[2]21'!O285+'[2]21'!S285-'[2]21'!W285</f>
        <v>5</v>
      </c>
      <c r="G285" s="34">
        <f>'[2]21'!G285+'[2]21'!L285-'[2]21'!P285+'[2]21'!T285-'[2]21'!X285</f>
        <v>0</v>
      </c>
      <c r="H285" s="35">
        <f t="shared" si="33"/>
        <v>5</v>
      </c>
      <c r="I285" s="42"/>
      <c r="J285" s="42"/>
      <c r="K285" s="42"/>
      <c r="L285" s="42"/>
      <c r="M285" s="42"/>
      <c r="N285" s="42"/>
      <c r="O285" s="42"/>
      <c r="P285" s="42"/>
      <c r="Q285" s="45"/>
      <c r="R285" s="45"/>
      <c r="S285" s="45"/>
      <c r="T285" s="45"/>
      <c r="U285" s="45"/>
      <c r="V285" s="45"/>
      <c r="W285" s="45"/>
      <c r="X285" s="45"/>
      <c r="Y285" s="38">
        <f t="shared" si="36"/>
        <v>5</v>
      </c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36"/>
      <c r="AQ285" s="36"/>
      <c r="AR285" s="36"/>
      <c r="AS285" s="36"/>
      <c r="AT285" s="36"/>
      <c r="AU285" s="36"/>
      <c r="AV285" s="36"/>
      <c r="AW285" s="36"/>
      <c r="AX285" s="35">
        <f t="shared" si="32"/>
        <v>0</v>
      </c>
      <c r="AY285" s="39">
        <f t="shared" si="37"/>
        <v>0</v>
      </c>
      <c r="AZ285" s="34">
        <f t="shared" si="34"/>
        <v>0</v>
      </c>
      <c r="BA285" s="34">
        <f t="shared" si="34"/>
        <v>0</v>
      </c>
      <c r="BB285" s="34">
        <f t="shared" si="34"/>
        <v>5</v>
      </c>
      <c r="BC285" s="34">
        <f t="shared" si="34"/>
        <v>0</v>
      </c>
      <c r="BD285" s="201">
        <f t="shared" si="35"/>
        <v>5</v>
      </c>
      <c r="BE285" s="77"/>
      <c r="BF285" s="1"/>
    </row>
    <row r="286" spans="1:58" s="2" customFormat="1" ht="12.75">
      <c r="A286" s="2" t="s">
        <v>477</v>
      </c>
      <c r="B286" s="73">
        <v>6</v>
      </c>
      <c r="C286" s="33" t="s">
        <v>344</v>
      </c>
      <c r="D286" s="34">
        <f>'[2]21'!D286+'[2]21'!I286-'[2]21'!M286+'[2]21'!Q286-'[2]21'!U286</f>
        <v>0</v>
      </c>
      <c r="E286" s="34">
        <f>'[2]21'!E286+'[2]21'!J286-'[2]21'!N286+'[2]21'!R286-'[2]21'!V286</f>
        <v>1</v>
      </c>
      <c r="F286" s="34">
        <f>'[2]21'!F286+'[2]21'!K286-'[2]21'!O286+'[2]21'!S286-'[2]21'!W286</f>
        <v>0</v>
      </c>
      <c r="G286" s="34">
        <f>'[2]21'!G286+'[2]21'!L286-'[2]21'!P286+'[2]21'!T286-'[2]21'!X286</f>
        <v>0</v>
      </c>
      <c r="H286" s="35">
        <f t="shared" si="33"/>
        <v>1</v>
      </c>
      <c r="I286" s="42"/>
      <c r="J286" s="42"/>
      <c r="K286" s="42"/>
      <c r="L286" s="42"/>
      <c r="M286" s="42"/>
      <c r="N286" s="42"/>
      <c r="O286" s="42"/>
      <c r="P286" s="42"/>
      <c r="Q286" s="45"/>
      <c r="R286" s="45"/>
      <c r="S286" s="45"/>
      <c r="T286" s="45"/>
      <c r="U286" s="45"/>
      <c r="V286" s="45"/>
      <c r="W286" s="45"/>
      <c r="X286" s="45"/>
      <c r="Y286" s="38">
        <f t="shared" si="36"/>
        <v>1</v>
      </c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36"/>
      <c r="AQ286" s="36"/>
      <c r="AR286" s="36"/>
      <c r="AS286" s="36"/>
      <c r="AT286" s="36"/>
      <c r="AU286" s="36"/>
      <c r="AV286" s="36"/>
      <c r="AW286" s="36"/>
      <c r="AX286" s="35">
        <f t="shared" si="32"/>
        <v>0</v>
      </c>
      <c r="AY286" s="39">
        <f t="shared" si="37"/>
        <v>0</v>
      </c>
      <c r="AZ286" s="34">
        <f t="shared" si="34"/>
        <v>0</v>
      </c>
      <c r="BA286" s="34">
        <f t="shared" si="34"/>
        <v>1</v>
      </c>
      <c r="BB286" s="34">
        <f t="shared" si="34"/>
        <v>0</v>
      </c>
      <c r="BC286" s="34">
        <f t="shared" si="34"/>
        <v>0</v>
      </c>
      <c r="BD286" s="201">
        <f t="shared" si="35"/>
        <v>1</v>
      </c>
      <c r="BE286" s="55"/>
      <c r="BF286" s="1"/>
    </row>
    <row r="287" spans="1:58" s="2" customFormat="1" ht="12.75">
      <c r="A287" s="2" t="s">
        <v>477</v>
      </c>
      <c r="B287" s="73">
        <v>7</v>
      </c>
      <c r="C287" s="33" t="s">
        <v>345</v>
      </c>
      <c r="D287" s="34">
        <f>'[2]21'!D287+'[2]21'!I287-'[2]21'!M287+'[2]21'!Q287-'[2]21'!U287</f>
        <v>6</v>
      </c>
      <c r="E287" s="34">
        <f>'[2]21'!E287+'[2]21'!J287-'[2]21'!N287+'[2]21'!R287-'[2]21'!V287</f>
        <v>2</v>
      </c>
      <c r="F287" s="34">
        <f>'[2]21'!F287+'[2]21'!K287-'[2]21'!O287+'[2]21'!S287-'[2]21'!W287</f>
        <v>1</v>
      </c>
      <c r="G287" s="34">
        <f>'[2]21'!G287+'[2]21'!L287-'[2]21'!P287+'[2]21'!T287-'[2]21'!X287</f>
        <v>0</v>
      </c>
      <c r="H287" s="35">
        <f>D287+E287+F287+G287</f>
        <v>9</v>
      </c>
      <c r="I287" s="42"/>
      <c r="J287" s="42"/>
      <c r="K287" s="42"/>
      <c r="L287" s="42"/>
      <c r="M287" s="42"/>
      <c r="N287" s="42"/>
      <c r="O287" s="42"/>
      <c r="P287" s="42"/>
      <c r="Q287" s="45"/>
      <c r="R287" s="45"/>
      <c r="S287" s="45"/>
      <c r="T287" s="45"/>
      <c r="U287" s="45"/>
      <c r="V287" s="45"/>
      <c r="W287" s="45"/>
      <c r="X287" s="45"/>
      <c r="Y287" s="38">
        <f t="shared" si="36"/>
        <v>9</v>
      </c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36"/>
      <c r="AQ287" s="36"/>
      <c r="AR287" s="36"/>
      <c r="AS287" s="36"/>
      <c r="AT287" s="36"/>
      <c r="AU287" s="36"/>
      <c r="AV287" s="36"/>
      <c r="AW287" s="36"/>
      <c r="AX287" s="35">
        <f t="shared" si="32"/>
        <v>0</v>
      </c>
      <c r="AY287" s="39">
        <f t="shared" si="37"/>
        <v>0</v>
      </c>
      <c r="AZ287" s="34">
        <f t="shared" si="34"/>
        <v>6</v>
      </c>
      <c r="BA287" s="34">
        <f t="shared" si="34"/>
        <v>2</v>
      </c>
      <c r="BB287" s="34">
        <f t="shared" si="34"/>
        <v>1</v>
      </c>
      <c r="BC287" s="34">
        <f t="shared" si="34"/>
        <v>0</v>
      </c>
      <c r="BD287" s="201">
        <f>Y287-AX287-AY287</f>
        <v>9</v>
      </c>
      <c r="BE287" s="55"/>
      <c r="BF287" s="76"/>
    </row>
    <row r="288" spans="1:58" s="2" customFormat="1" ht="12.75">
      <c r="A288" s="2" t="s">
        <v>525</v>
      </c>
      <c r="B288" s="73">
        <v>8</v>
      </c>
      <c r="C288" s="33" t="s">
        <v>346</v>
      </c>
      <c r="D288" s="34">
        <f>'[2]21'!D288+'[2]21'!I288-'[2]21'!M288+'[2]21'!Q288-'[2]21'!U288</f>
        <v>1</v>
      </c>
      <c r="E288" s="34">
        <f>'[2]21'!E288+'[2]21'!J288-'[2]21'!N288+'[2]21'!R288-'[2]21'!V288</f>
        <v>0</v>
      </c>
      <c r="F288" s="34">
        <f>'[2]21'!F288+'[2]21'!K288-'[2]21'!O288+'[2]21'!S288-'[2]21'!W288</f>
        <v>0</v>
      </c>
      <c r="G288" s="34">
        <f>'[2]21'!G288+'[2]21'!L288-'[2]21'!P288+'[2]21'!T288-'[2]21'!X288</f>
        <v>0</v>
      </c>
      <c r="H288" s="35">
        <f t="shared" si="33"/>
        <v>1</v>
      </c>
      <c r="I288" s="42"/>
      <c r="J288" s="42"/>
      <c r="K288" s="42"/>
      <c r="L288" s="42"/>
      <c r="M288" s="42"/>
      <c r="N288" s="42"/>
      <c r="O288" s="42"/>
      <c r="P288" s="42"/>
      <c r="Q288" s="45"/>
      <c r="R288" s="45"/>
      <c r="S288" s="45"/>
      <c r="T288" s="45"/>
      <c r="U288" s="45"/>
      <c r="V288" s="45"/>
      <c r="W288" s="45"/>
      <c r="X288" s="45"/>
      <c r="Y288" s="38">
        <f t="shared" si="36"/>
        <v>1</v>
      </c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36"/>
      <c r="AQ288" s="36"/>
      <c r="AR288" s="36"/>
      <c r="AS288" s="36"/>
      <c r="AT288" s="36"/>
      <c r="AU288" s="36"/>
      <c r="AV288" s="36"/>
      <c r="AW288" s="36"/>
      <c r="AX288" s="35">
        <f t="shared" si="32"/>
        <v>0</v>
      </c>
      <c r="AY288" s="39">
        <f t="shared" si="37"/>
        <v>0</v>
      </c>
      <c r="AZ288" s="34">
        <f t="shared" si="34"/>
        <v>1</v>
      </c>
      <c r="BA288" s="34">
        <f t="shared" si="34"/>
        <v>0</v>
      </c>
      <c r="BB288" s="34">
        <f t="shared" si="34"/>
        <v>0</v>
      </c>
      <c r="BC288" s="34">
        <f t="shared" si="34"/>
        <v>0</v>
      </c>
      <c r="BD288" s="201">
        <f t="shared" si="35"/>
        <v>1</v>
      </c>
      <c r="BE288" s="55"/>
      <c r="BF288" s="1" t="s">
        <v>346</v>
      </c>
    </row>
    <row r="289" spans="1:58" s="2" customFormat="1" ht="12.75">
      <c r="A289" s="2" t="s">
        <v>525</v>
      </c>
      <c r="B289" s="73">
        <v>9</v>
      </c>
      <c r="C289" s="33" t="s">
        <v>347</v>
      </c>
      <c r="D289" s="34">
        <f>'[2]21'!D289+'[2]21'!I289-'[2]21'!M289+'[2]21'!Q289-'[2]21'!U289</f>
        <v>0</v>
      </c>
      <c r="E289" s="34">
        <f>'[2]21'!E289+'[2]21'!J289-'[2]21'!N289+'[2]21'!R289-'[2]21'!V289</f>
        <v>33</v>
      </c>
      <c r="F289" s="34">
        <f>'[2]21'!F289+'[2]21'!K289-'[2]21'!O289+'[2]21'!S289-'[2]21'!W289</f>
        <v>6</v>
      </c>
      <c r="G289" s="34">
        <f>'[2]21'!G289+'[2]21'!L289-'[2]21'!P289+'[2]21'!T289-'[2]21'!X289</f>
        <v>0</v>
      </c>
      <c r="H289" s="35">
        <f>D289+E289+F289+G289</f>
        <v>39</v>
      </c>
      <c r="I289" s="42"/>
      <c r="J289" s="42"/>
      <c r="K289" s="42"/>
      <c r="L289" s="42"/>
      <c r="M289" s="42"/>
      <c r="N289" s="42"/>
      <c r="O289" s="42"/>
      <c r="P289" s="42"/>
      <c r="Q289" s="45"/>
      <c r="R289" s="45"/>
      <c r="S289" s="45"/>
      <c r="T289" s="45"/>
      <c r="U289" s="45"/>
      <c r="V289" s="45"/>
      <c r="W289" s="45"/>
      <c r="X289" s="45"/>
      <c r="Y289" s="38">
        <f t="shared" si="36"/>
        <v>39</v>
      </c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36"/>
      <c r="AM289" s="36"/>
      <c r="AN289" s="36"/>
      <c r="AO289" s="42"/>
      <c r="AP289" s="36"/>
      <c r="AQ289" s="36"/>
      <c r="AR289" s="36"/>
      <c r="AS289" s="36"/>
      <c r="AT289" s="36"/>
      <c r="AU289" s="36"/>
      <c r="AV289" s="36"/>
      <c r="AW289" s="36"/>
      <c r="AX289" s="35">
        <f t="shared" si="32"/>
        <v>0</v>
      </c>
      <c r="AY289" s="39">
        <f t="shared" si="37"/>
        <v>0</v>
      </c>
      <c r="AZ289" s="34">
        <f t="shared" si="34"/>
        <v>0</v>
      </c>
      <c r="BA289" s="34">
        <f t="shared" si="34"/>
        <v>33</v>
      </c>
      <c r="BB289" s="34">
        <f t="shared" si="34"/>
        <v>6</v>
      </c>
      <c r="BC289" s="34">
        <f t="shared" si="34"/>
        <v>0</v>
      </c>
      <c r="BD289" s="201">
        <f>Y289-AX289-AY289</f>
        <v>39</v>
      </c>
      <c r="BE289" s="75"/>
      <c r="BF289" s="1" t="s">
        <v>347</v>
      </c>
    </row>
    <row r="290" spans="1:58" s="2" customFormat="1" ht="12.75">
      <c r="A290" s="2" t="s">
        <v>525</v>
      </c>
      <c r="B290" s="73">
        <v>10</v>
      </c>
      <c r="C290" s="33" t="s">
        <v>348</v>
      </c>
      <c r="D290" s="34">
        <f>'[2]21'!D290+'[2]21'!I290-'[2]21'!M290+'[2]21'!Q290-'[2]21'!U290</f>
        <v>0</v>
      </c>
      <c r="E290" s="34">
        <f>'[2]21'!E290+'[2]21'!J290-'[2]21'!N290+'[2]21'!R290-'[2]21'!V290</f>
        <v>0</v>
      </c>
      <c r="F290" s="34">
        <f>'[2]21'!F290+'[2]21'!K290-'[2]21'!O290+'[2]21'!S290-'[2]21'!W290</f>
        <v>0</v>
      </c>
      <c r="G290" s="34">
        <f>'[2]21'!G290+'[2]21'!L290-'[2]21'!P290+'[2]21'!T290-'[2]21'!X290</f>
        <v>0</v>
      </c>
      <c r="H290" s="35">
        <f>D290+E290+F290+G290</f>
        <v>0</v>
      </c>
      <c r="I290" s="42"/>
      <c r="J290" s="42"/>
      <c r="K290" s="42"/>
      <c r="L290" s="42"/>
      <c r="M290" s="42"/>
      <c r="N290" s="42"/>
      <c r="O290" s="42"/>
      <c r="P290" s="42"/>
      <c r="Q290" s="45"/>
      <c r="R290" s="45"/>
      <c r="S290" s="45"/>
      <c r="T290" s="45"/>
      <c r="U290" s="45"/>
      <c r="V290" s="45"/>
      <c r="W290" s="45"/>
      <c r="X290" s="45"/>
      <c r="Y290" s="38">
        <f t="shared" si="36"/>
        <v>0</v>
      </c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36"/>
      <c r="AM290" s="36"/>
      <c r="AN290" s="36"/>
      <c r="AO290" s="42"/>
      <c r="AP290" s="36"/>
      <c r="AQ290" s="36"/>
      <c r="AR290" s="36"/>
      <c r="AS290" s="36"/>
      <c r="AT290" s="36"/>
      <c r="AU290" s="36"/>
      <c r="AV290" s="36"/>
      <c r="AW290" s="36"/>
      <c r="AX290" s="35">
        <f t="shared" si="32"/>
        <v>0</v>
      </c>
      <c r="AY290" s="39">
        <f t="shared" si="37"/>
        <v>0</v>
      </c>
      <c r="AZ290" s="34">
        <f t="shared" si="34"/>
        <v>0</v>
      </c>
      <c r="BA290" s="34">
        <f t="shared" si="34"/>
        <v>0</v>
      </c>
      <c r="BB290" s="34">
        <f t="shared" si="34"/>
        <v>0</v>
      </c>
      <c r="BC290" s="34">
        <f t="shared" si="34"/>
        <v>0</v>
      </c>
      <c r="BD290" s="201">
        <f>Y290-AX290-AY290</f>
        <v>0</v>
      </c>
      <c r="BE290" s="75"/>
      <c r="BF290" s="1"/>
    </row>
    <row r="291" spans="1:58" s="2" customFormat="1" ht="12.75">
      <c r="A291" s="2" t="s">
        <v>525</v>
      </c>
      <c r="B291" s="73">
        <v>11</v>
      </c>
      <c r="C291" s="33" t="s">
        <v>349</v>
      </c>
      <c r="D291" s="34">
        <f>'[2]21'!D291+'[2]21'!I291-'[2]21'!M291+'[2]21'!Q291-'[2]21'!U291</f>
        <v>0</v>
      </c>
      <c r="E291" s="34">
        <f>'[2]21'!E291+'[2]21'!J291-'[2]21'!N291+'[2]21'!R291-'[2]21'!V291</f>
        <v>14</v>
      </c>
      <c r="F291" s="34">
        <f>'[2]21'!F291+'[2]21'!K291-'[2]21'!O291+'[2]21'!S291-'[2]21'!W291</f>
        <v>29</v>
      </c>
      <c r="G291" s="34">
        <f>'[2]21'!G291+'[2]21'!L291-'[2]21'!P291+'[2]21'!T291-'[2]21'!X291</f>
        <v>0</v>
      </c>
      <c r="H291" s="35">
        <f>D291+E291+F291+G291</f>
        <v>43</v>
      </c>
      <c r="I291" s="42"/>
      <c r="J291" s="42"/>
      <c r="K291" s="42"/>
      <c r="L291" s="42"/>
      <c r="M291" s="42"/>
      <c r="N291" s="42"/>
      <c r="O291" s="42"/>
      <c r="P291" s="42"/>
      <c r="Q291" s="45"/>
      <c r="R291" s="45"/>
      <c r="S291" s="45"/>
      <c r="T291" s="45"/>
      <c r="U291" s="45"/>
      <c r="V291" s="45"/>
      <c r="W291" s="45"/>
      <c r="X291" s="45"/>
      <c r="Y291" s="38">
        <f t="shared" si="36"/>
        <v>43</v>
      </c>
      <c r="Z291" s="42"/>
      <c r="AA291" s="42"/>
      <c r="AB291" s="42"/>
      <c r="AC291" s="42">
        <v>1</v>
      </c>
      <c r="AD291" s="42"/>
      <c r="AE291" s="42"/>
      <c r="AF291" s="42"/>
      <c r="AG291" s="42">
        <v>1</v>
      </c>
      <c r="AH291" s="42"/>
      <c r="AI291" s="42"/>
      <c r="AJ291" s="42"/>
      <c r="AK291" s="42"/>
      <c r="AL291" s="42"/>
      <c r="AM291" s="42"/>
      <c r="AN291" s="42"/>
      <c r="AO291" s="42"/>
      <c r="AP291" s="36"/>
      <c r="AQ291" s="36"/>
      <c r="AR291" s="36"/>
      <c r="AS291" s="36"/>
      <c r="AT291" s="36"/>
      <c r="AU291" s="36"/>
      <c r="AV291" s="36"/>
      <c r="AW291" s="36"/>
      <c r="AX291" s="35">
        <f t="shared" si="32"/>
        <v>0</v>
      </c>
      <c r="AY291" s="39">
        <f t="shared" si="37"/>
        <v>2</v>
      </c>
      <c r="AZ291" s="34">
        <f t="shared" si="34"/>
        <v>0</v>
      </c>
      <c r="BA291" s="34">
        <f t="shared" si="34"/>
        <v>14</v>
      </c>
      <c r="BB291" s="34">
        <f t="shared" si="34"/>
        <v>29</v>
      </c>
      <c r="BC291" s="34">
        <f t="shared" si="34"/>
        <v>-2</v>
      </c>
      <c r="BD291" s="201">
        <f>Y291-AX291-AY291</f>
        <v>41</v>
      </c>
      <c r="BE291" s="75"/>
      <c r="BF291" s="1" t="s">
        <v>349</v>
      </c>
    </row>
    <row r="292" spans="1:58" s="2" customFormat="1" ht="12.75">
      <c r="A292" s="2" t="s">
        <v>526</v>
      </c>
      <c r="B292" s="73">
        <v>12</v>
      </c>
      <c r="C292" s="80" t="s">
        <v>350</v>
      </c>
      <c r="D292" s="34">
        <f>'[2]21'!D292+'[2]21'!I292-'[2]21'!M292+'[2]21'!Q292-'[2]21'!U292</f>
        <v>1</v>
      </c>
      <c r="E292" s="34">
        <f>'[2]21'!E292+'[2]21'!J292-'[2]21'!N292+'[2]21'!R292-'[2]21'!V292</f>
        <v>0</v>
      </c>
      <c r="F292" s="34">
        <f>'[2]21'!F292+'[2]21'!K292-'[2]21'!O292+'[2]21'!S292-'[2]21'!W292</f>
        <v>0</v>
      </c>
      <c r="G292" s="34">
        <f>'[2]21'!G292+'[2]21'!L292-'[2]21'!P292+'[2]21'!T292-'[2]21'!X292</f>
        <v>0</v>
      </c>
      <c r="H292" s="35">
        <f t="shared" si="33"/>
        <v>1</v>
      </c>
      <c r="I292" s="42"/>
      <c r="J292" s="42"/>
      <c r="K292" s="42"/>
      <c r="L292" s="42"/>
      <c r="M292" s="42"/>
      <c r="N292" s="42"/>
      <c r="O292" s="42"/>
      <c r="P292" s="42"/>
      <c r="Q292" s="45"/>
      <c r="R292" s="45"/>
      <c r="S292" s="45"/>
      <c r="T292" s="45"/>
      <c r="U292" s="45"/>
      <c r="V292" s="45"/>
      <c r="W292" s="45"/>
      <c r="X292" s="45"/>
      <c r="Y292" s="38">
        <f t="shared" si="36"/>
        <v>1</v>
      </c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36"/>
      <c r="AM292" s="36"/>
      <c r="AN292" s="36"/>
      <c r="AO292" s="42"/>
      <c r="AP292" s="36"/>
      <c r="AQ292" s="36"/>
      <c r="AR292" s="36"/>
      <c r="AS292" s="36"/>
      <c r="AT292" s="36"/>
      <c r="AU292" s="36"/>
      <c r="AV292" s="36"/>
      <c r="AW292" s="36"/>
      <c r="AX292" s="35">
        <f t="shared" si="32"/>
        <v>0</v>
      </c>
      <c r="AY292" s="39">
        <f t="shared" si="37"/>
        <v>0</v>
      </c>
      <c r="AZ292" s="34">
        <f t="shared" si="34"/>
        <v>1</v>
      </c>
      <c r="BA292" s="34">
        <f t="shared" si="34"/>
        <v>0</v>
      </c>
      <c r="BB292" s="34">
        <f t="shared" si="34"/>
        <v>0</v>
      </c>
      <c r="BC292" s="34">
        <f t="shared" si="34"/>
        <v>0</v>
      </c>
      <c r="BD292" s="201">
        <f>Y292-AX292-AY292</f>
        <v>1</v>
      </c>
      <c r="BE292" s="75"/>
      <c r="BF292" s="76"/>
    </row>
    <row r="293" spans="1:58" s="2" customFormat="1" ht="12.75">
      <c r="A293" s="2" t="s">
        <v>526</v>
      </c>
      <c r="B293" s="73">
        <v>13</v>
      </c>
      <c r="C293" s="80" t="s">
        <v>351</v>
      </c>
      <c r="D293" s="34">
        <f>'[2]21'!D293+'[2]21'!I293-'[2]21'!M293+'[2]21'!Q293-'[2]21'!U293</f>
        <v>0</v>
      </c>
      <c r="E293" s="34">
        <f>'[2]21'!E293+'[2]21'!J293-'[2]21'!N293+'[2]21'!R293-'[2]21'!V293</f>
        <v>6</v>
      </c>
      <c r="F293" s="34">
        <f>'[2]21'!F293+'[2]21'!K293-'[2]21'!O293+'[2]21'!S293-'[2]21'!W293</f>
        <v>1</v>
      </c>
      <c r="G293" s="34">
        <f>'[2]21'!G293+'[2]21'!L293-'[2]21'!P293+'[2]21'!T293-'[2]21'!X293</f>
        <v>0</v>
      </c>
      <c r="H293" s="35">
        <f t="shared" si="33"/>
        <v>7</v>
      </c>
      <c r="I293" s="42"/>
      <c r="J293" s="42"/>
      <c r="K293" s="42"/>
      <c r="L293" s="42"/>
      <c r="M293" s="42"/>
      <c r="N293" s="42"/>
      <c r="O293" s="42"/>
      <c r="P293" s="42"/>
      <c r="Q293" s="45"/>
      <c r="R293" s="45"/>
      <c r="S293" s="45"/>
      <c r="T293" s="45"/>
      <c r="U293" s="45"/>
      <c r="V293" s="45"/>
      <c r="W293" s="45"/>
      <c r="X293" s="45"/>
      <c r="Y293" s="38">
        <f t="shared" si="36"/>
        <v>7</v>
      </c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36"/>
      <c r="AM293" s="36"/>
      <c r="AN293" s="36"/>
      <c r="AO293" s="42"/>
      <c r="AP293" s="36"/>
      <c r="AQ293" s="36"/>
      <c r="AR293" s="36"/>
      <c r="AS293" s="36"/>
      <c r="AT293" s="36"/>
      <c r="AU293" s="36"/>
      <c r="AV293" s="36"/>
      <c r="AW293" s="36"/>
      <c r="AX293" s="35">
        <f t="shared" si="32"/>
        <v>0</v>
      </c>
      <c r="AY293" s="39">
        <f t="shared" si="37"/>
        <v>0</v>
      </c>
      <c r="AZ293" s="34">
        <f t="shared" si="34"/>
        <v>0</v>
      </c>
      <c r="BA293" s="34">
        <f t="shared" si="34"/>
        <v>6</v>
      </c>
      <c r="BB293" s="34">
        <f t="shared" si="34"/>
        <v>1</v>
      </c>
      <c r="BC293" s="34">
        <f t="shared" si="34"/>
        <v>0</v>
      </c>
      <c r="BD293" s="201">
        <f t="shared" si="35"/>
        <v>7</v>
      </c>
      <c r="BE293" s="75"/>
      <c r="BF293" s="76"/>
    </row>
    <row r="294" spans="1:58" s="2" customFormat="1" ht="12.75">
      <c r="A294" s="2" t="s">
        <v>526</v>
      </c>
      <c r="B294" s="73">
        <v>14</v>
      </c>
      <c r="C294" s="80" t="s">
        <v>352</v>
      </c>
      <c r="D294" s="34">
        <f>'[2]21'!D294+'[2]21'!I294-'[2]21'!M294+'[2]21'!Q294-'[2]21'!U294</f>
        <v>1</v>
      </c>
      <c r="E294" s="34">
        <f>'[2]21'!E294+'[2]21'!J294-'[2]21'!N294+'[2]21'!R294-'[2]21'!V294</f>
        <v>2</v>
      </c>
      <c r="F294" s="34">
        <f>'[2]21'!F294+'[2]21'!K294-'[2]21'!O294+'[2]21'!S294-'[2]21'!W294</f>
        <v>5</v>
      </c>
      <c r="G294" s="34">
        <f>'[2]21'!G294+'[2]21'!L294-'[2]21'!P294+'[2]21'!T294-'[2]21'!X294</f>
        <v>0</v>
      </c>
      <c r="H294" s="35">
        <f t="shared" si="33"/>
        <v>8</v>
      </c>
      <c r="I294" s="42"/>
      <c r="J294" s="42"/>
      <c r="K294" s="42"/>
      <c r="L294" s="42"/>
      <c r="M294" s="42"/>
      <c r="N294" s="42"/>
      <c r="O294" s="42"/>
      <c r="P294" s="42"/>
      <c r="Q294" s="45"/>
      <c r="R294" s="45"/>
      <c r="S294" s="45"/>
      <c r="T294" s="45"/>
      <c r="U294" s="45"/>
      <c r="V294" s="45"/>
      <c r="W294" s="45"/>
      <c r="X294" s="45"/>
      <c r="Y294" s="38">
        <f t="shared" si="36"/>
        <v>8</v>
      </c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36"/>
      <c r="AQ294" s="36"/>
      <c r="AR294" s="36"/>
      <c r="AS294" s="36"/>
      <c r="AT294" s="36"/>
      <c r="AU294" s="36"/>
      <c r="AV294" s="36"/>
      <c r="AW294" s="36"/>
      <c r="AX294" s="35">
        <f t="shared" si="32"/>
        <v>0</v>
      </c>
      <c r="AY294" s="39">
        <f t="shared" si="37"/>
        <v>0</v>
      </c>
      <c r="AZ294" s="34">
        <f t="shared" si="34"/>
        <v>1</v>
      </c>
      <c r="BA294" s="34">
        <f t="shared" si="34"/>
        <v>2</v>
      </c>
      <c r="BB294" s="34">
        <f t="shared" si="34"/>
        <v>5</v>
      </c>
      <c r="BC294" s="34">
        <f t="shared" si="34"/>
        <v>0</v>
      </c>
      <c r="BD294" s="201">
        <f>Y294-AX294-AY294</f>
        <v>8</v>
      </c>
      <c r="BE294" s="75"/>
      <c r="BF294" s="76"/>
    </row>
    <row r="295" spans="1:58" s="2" customFormat="1" ht="12.75">
      <c r="A295" s="2" t="s">
        <v>526</v>
      </c>
      <c r="B295" s="73">
        <v>15</v>
      </c>
      <c r="C295" s="80" t="s">
        <v>353</v>
      </c>
      <c r="D295" s="34">
        <f>'[2]21'!D295+'[2]21'!I295-'[2]21'!M295+'[2]21'!Q295-'[2]21'!U295</f>
        <v>0</v>
      </c>
      <c r="E295" s="34">
        <f>'[2]21'!E295+'[2]21'!J295-'[2]21'!N295+'[2]21'!R295-'[2]21'!V295</f>
        <v>0</v>
      </c>
      <c r="F295" s="34">
        <f>'[2]21'!F295+'[2]21'!K295-'[2]21'!O295+'[2]21'!S295-'[2]21'!W295</f>
        <v>1</v>
      </c>
      <c r="G295" s="34">
        <f>'[2]21'!G295+'[2]21'!L295-'[2]21'!P295+'[2]21'!T295-'[2]21'!X295</f>
        <v>0</v>
      </c>
      <c r="H295" s="35">
        <f t="shared" si="33"/>
        <v>1</v>
      </c>
      <c r="I295" s="42"/>
      <c r="J295" s="42"/>
      <c r="K295" s="42"/>
      <c r="L295" s="42"/>
      <c r="M295" s="42"/>
      <c r="N295" s="42"/>
      <c r="O295" s="42"/>
      <c r="P295" s="42"/>
      <c r="Q295" s="45"/>
      <c r="R295" s="45"/>
      <c r="S295" s="45"/>
      <c r="T295" s="45"/>
      <c r="U295" s="45"/>
      <c r="V295" s="45"/>
      <c r="W295" s="45"/>
      <c r="X295" s="45"/>
      <c r="Y295" s="38">
        <f t="shared" si="36"/>
        <v>1</v>
      </c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36"/>
      <c r="AQ295" s="36"/>
      <c r="AR295" s="36"/>
      <c r="AS295" s="36"/>
      <c r="AT295" s="36"/>
      <c r="AU295" s="36"/>
      <c r="AV295" s="36"/>
      <c r="AW295" s="36"/>
      <c r="AX295" s="35">
        <f t="shared" si="32"/>
        <v>0</v>
      </c>
      <c r="AY295" s="39">
        <f t="shared" si="37"/>
        <v>0</v>
      </c>
      <c r="AZ295" s="34">
        <f t="shared" si="34"/>
        <v>0</v>
      </c>
      <c r="BA295" s="34">
        <f t="shared" si="34"/>
        <v>0</v>
      </c>
      <c r="BB295" s="34">
        <f t="shared" si="34"/>
        <v>1</v>
      </c>
      <c r="BC295" s="34">
        <f t="shared" si="34"/>
        <v>0</v>
      </c>
      <c r="BD295" s="201">
        <f>Y295-AX295-AY295</f>
        <v>1</v>
      </c>
      <c r="BE295" s="75"/>
      <c r="BF295" s="76"/>
    </row>
    <row r="296" spans="1:58" s="2" customFormat="1" ht="12.75">
      <c r="A296" s="2" t="s">
        <v>528</v>
      </c>
      <c r="B296" s="73">
        <v>16</v>
      </c>
      <c r="C296" s="81" t="s">
        <v>354</v>
      </c>
      <c r="D296" s="34">
        <f>'[2]21'!D296+'[2]21'!I296-'[2]21'!M296+'[2]21'!Q296-'[2]21'!U296</f>
        <v>0</v>
      </c>
      <c r="E296" s="34">
        <f>'[2]21'!E296+'[2]21'!J296-'[2]21'!N296+'[2]21'!R296-'[2]21'!V296</f>
        <v>1</v>
      </c>
      <c r="F296" s="34">
        <f>'[2]21'!F296+'[2]21'!K296-'[2]21'!O296+'[2]21'!S296-'[2]21'!W296</f>
        <v>0</v>
      </c>
      <c r="G296" s="34">
        <f>'[2]21'!G296+'[2]21'!L296-'[2]21'!P296+'[2]21'!T296-'[2]21'!X296</f>
        <v>0</v>
      </c>
      <c r="H296" s="35">
        <f>D296+E296+F296+G296</f>
        <v>1</v>
      </c>
      <c r="I296" s="42"/>
      <c r="J296" s="42"/>
      <c r="K296" s="42"/>
      <c r="L296" s="42"/>
      <c r="M296" s="42"/>
      <c r="N296" s="42"/>
      <c r="O296" s="42"/>
      <c r="P296" s="42"/>
      <c r="Q296" s="45"/>
      <c r="R296" s="45"/>
      <c r="S296" s="45"/>
      <c r="T296" s="45"/>
      <c r="U296" s="45"/>
      <c r="V296" s="45"/>
      <c r="W296" s="45"/>
      <c r="X296" s="45"/>
      <c r="Y296" s="38">
        <f t="shared" si="36"/>
        <v>1</v>
      </c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36"/>
      <c r="AQ296" s="36"/>
      <c r="AR296" s="36"/>
      <c r="AS296" s="36"/>
      <c r="AT296" s="36"/>
      <c r="AU296" s="36"/>
      <c r="AV296" s="36"/>
      <c r="AW296" s="36"/>
      <c r="AX296" s="35">
        <f t="shared" si="32"/>
        <v>0</v>
      </c>
      <c r="AY296" s="39">
        <f t="shared" si="37"/>
        <v>0</v>
      </c>
      <c r="AZ296" s="34">
        <f t="shared" si="34"/>
        <v>0</v>
      </c>
      <c r="BA296" s="34">
        <f t="shared" si="34"/>
        <v>1</v>
      </c>
      <c r="BB296" s="34">
        <f t="shared" si="34"/>
        <v>0</v>
      </c>
      <c r="BC296" s="34">
        <f t="shared" si="34"/>
        <v>0</v>
      </c>
      <c r="BD296" s="201">
        <f>Y296-AX296-AY296</f>
        <v>1</v>
      </c>
      <c r="BE296" s="75"/>
      <c r="BF296" s="76"/>
    </row>
    <row r="297" spans="1:58" s="2" customFormat="1" ht="12.75">
      <c r="A297" s="2" t="s">
        <v>528</v>
      </c>
      <c r="B297" s="73">
        <v>17</v>
      </c>
      <c r="C297" s="81" t="s">
        <v>355</v>
      </c>
      <c r="D297" s="34">
        <f>'[2]21'!D297+'[2]21'!I297-'[2]21'!M297+'[2]21'!Q297-'[2]21'!U297</f>
        <v>0</v>
      </c>
      <c r="E297" s="34">
        <f>'[2]21'!E297+'[2]21'!J297-'[2]21'!N297+'[2]21'!R297-'[2]21'!V297</f>
        <v>7</v>
      </c>
      <c r="F297" s="34">
        <f>'[2]21'!F297+'[2]21'!K297-'[2]21'!O297+'[2]21'!S297-'[2]21'!W297</f>
        <v>1</v>
      </c>
      <c r="G297" s="34">
        <f>'[2]21'!G297+'[2]21'!L297-'[2]21'!P297+'[2]21'!T297-'[2]21'!X297</f>
        <v>0</v>
      </c>
      <c r="H297" s="35">
        <f>D297+E297+F297+G297</f>
        <v>8</v>
      </c>
      <c r="I297" s="42"/>
      <c r="J297" s="42"/>
      <c r="K297" s="42"/>
      <c r="L297" s="42"/>
      <c r="M297" s="42"/>
      <c r="N297" s="42"/>
      <c r="O297" s="42"/>
      <c r="P297" s="42"/>
      <c r="Q297" s="45"/>
      <c r="R297" s="45"/>
      <c r="S297" s="45"/>
      <c r="T297" s="45"/>
      <c r="U297" s="45"/>
      <c r="V297" s="45"/>
      <c r="W297" s="45"/>
      <c r="X297" s="45"/>
      <c r="Y297" s="38">
        <f t="shared" si="36"/>
        <v>8</v>
      </c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36"/>
      <c r="AM297" s="36"/>
      <c r="AN297" s="36"/>
      <c r="AO297" s="42"/>
      <c r="AP297" s="36"/>
      <c r="AQ297" s="36"/>
      <c r="AR297" s="36"/>
      <c r="AS297" s="36"/>
      <c r="AT297" s="36"/>
      <c r="AU297" s="36"/>
      <c r="AV297" s="36"/>
      <c r="AW297" s="36"/>
      <c r="AX297" s="35">
        <f t="shared" si="32"/>
        <v>0</v>
      </c>
      <c r="AY297" s="39">
        <f t="shared" si="37"/>
        <v>0</v>
      </c>
      <c r="AZ297" s="34">
        <f t="shared" si="34"/>
        <v>0</v>
      </c>
      <c r="BA297" s="34">
        <f t="shared" si="34"/>
        <v>7</v>
      </c>
      <c r="BB297" s="34">
        <f t="shared" si="34"/>
        <v>1</v>
      </c>
      <c r="BC297" s="34">
        <f t="shared" si="34"/>
        <v>0</v>
      </c>
      <c r="BD297" s="20">
        <f>Y297-AX297-AY297</f>
        <v>8</v>
      </c>
      <c r="BE297" s="105"/>
      <c r="BF297" s="76"/>
    </row>
    <row r="298" spans="1:58" s="2" customFormat="1" ht="12.75">
      <c r="A298" s="2" t="s">
        <v>527</v>
      </c>
      <c r="B298" s="73">
        <v>18</v>
      </c>
      <c r="C298" s="81" t="s">
        <v>356</v>
      </c>
      <c r="D298" s="34">
        <f>'[2]21'!D298+'[2]21'!I298-'[2]21'!M298+'[2]21'!Q298-'[2]21'!U298</f>
        <v>0</v>
      </c>
      <c r="E298" s="34">
        <f>'[2]21'!E298+'[2]21'!J298-'[2]21'!N298+'[2]21'!R298-'[2]21'!V298</f>
        <v>0</v>
      </c>
      <c r="F298" s="34">
        <f>'[2]21'!F298+'[2]21'!K298-'[2]21'!O298+'[2]21'!S298-'[2]21'!W298</f>
        <v>1</v>
      </c>
      <c r="G298" s="34">
        <f>'[2]21'!G298+'[2]21'!L298-'[2]21'!P298+'[2]21'!T298-'[2]21'!X298</f>
        <v>0</v>
      </c>
      <c r="H298" s="35">
        <f>D298+E298+F298+G298</f>
        <v>1</v>
      </c>
      <c r="I298" s="42"/>
      <c r="J298" s="42"/>
      <c r="K298" s="42"/>
      <c r="L298" s="42"/>
      <c r="M298" s="42"/>
      <c r="N298" s="42"/>
      <c r="O298" s="42"/>
      <c r="P298" s="42"/>
      <c r="Q298" s="45"/>
      <c r="R298" s="45"/>
      <c r="S298" s="45"/>
      <c r="T298" s="45"/>
      <c r="U298" s="45"/>
      <c r="V298" s="45"/>
      <c r="W298" s="45"/>
      <c r="X298" s="45"/>
      <c r="Y298" s="38">
        <f t="shared" si="36"/>
        <v>1</v>
      </c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36"/>
      <c r="AM298" s="36"/>
      <c r="AN298" s="36"/>
      <c r="AO298" s="42"/>
      <c r="AP298" s="36"/>
      <c r="AQ298" s="36"/>
      <c r="AR298" s="36"/>
      <c r="AS298" s="36"/>
      <c r="AT298" s="36"/>
      <c r="AU298" s="36"/>
      <c r="AV298" s="36"/>
      <c r="AW298" s="36"/>
      <c r="AX298" s="35">
        <f t="shared" si="32"/>
        <v>0</v>
      </c>
      <c r="AY298" s="39">
        <f t="shared" si="37"/>
        <v>0</v>
      </c>
      <c r="AZ298" s="34">
        <f t="shared" si="34"/>
        <v>0</v>
      </c>
      <c r="BA298" s="34">
        <f t="shared" si="34"/>
        <v>0</v>
      </c>
      <c r="BB298" s="34">
        <f t="shared" si="34"/>
        <v>1</v>
      </c>
      <c r="BC298" s="34">
        <f t="shared" si="34"/>
        <v>0</v>
      </c>
      <c r="BD298" s="20">
        <f>Y298-AX298-AY298</f>
        <v>1</v>
      </c>
      <c r="BE298" s="105"/>
      <c r="BF298" s="76"/>
    </row>
    <row r="299" spans="1:58" s="2" customFormat="1" ht="12.75">
      <c r="A299" s="2" t="s">
        <v>527</v>
      </c>
      <c r="B299" s="73">
        <v>19</v>
      </c>
      <c r="C299" s="81" t="s">
        <v>357</v>
      </c>
      <c r="D299" s="34">
        <f>'[2]21'!D299+'[2]21'!I299-'[2]21'!M299+'[2]21'!Q299-'[2]21'!U299</f>
        <v>0</v>
      </c>
      <c r="E299" s="34">
        <f>'[2]21'!E299+'[2]21'!J299-'[2]21'!N299+'[2]21'!R299-'[2]21'!V299</f>
        <v>3</v>
      </c>
      <c r="F299" s="34">
        <f>'[2]21'!F299+'[2]21'!K299-'[2]21'!O299+'[2]21'!S299-'[2]21'!W299</f>
        <v>7</v>
      </c>
      <c r="G299" s="34">
        <f>'[2]21'!G299+'[2]21'!L299-'[2]21'!P299+'[2]21'!T299-'[2]21'!X299</f>
        <v>0</v>
      </c>
      <c r="H299" s="35">
        <f t="shared" si="33"/>
        <v>10</v>
      </c>
      <c r="I299" s="42"/>
      <c r="J299" s="42"/>
      <c r="K299" s="42"/>
      <c r="L299" s="42"/>
      <c r="M299" s="42"/>
      <c r="N299" s="42"/>
      <c r="O299" s="42"/>
      <c r="P299" s="42"/>
      <c r="Q299" s="45"/>
      <c r="R299" s="45"/>
      <c r="S299" s="45"/>
      <c r="T299" s="45"/>
      <c r="U299" s="45"/>
      <c r="V299" s="45"/>
      <c r="W299" s="45"/>
      <c r="X299" s="45"/>
      <c r="Y299" s="38">
        <f t="shared" si="36"/>
        <v>10</v>
      </c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>
        <v>1</v>
      </c>
      <c r="AL299" s="42"/>
      <c r="AM299" s="42"/>
      <c r="AN299" s="42"/>
      <c r="AO299" s="42"/>
      <c r="AP299" s="36"/>
      <c r="AQ299" s="36"/>
      <c r="AR299" s="36"/>
      <c r="AS299" s="36"/>
      <c r="AT299" s="36"/>
      <c r="AU299" s="36"/>
      <c r="AV299" s="36"/>
      <c r="AW299" s="36"/>
      <c r="AX299" s="35">
        <f t="shared" si="32"/>
        <v>0</v>
      </c>
      <c r="AY299" s="39">
        <f t="shared" si="37"/>
        <v>1</v>
      </c>
      <c r="AZ299" s="34">
        <f t="shared" si="34"/>
        <v>0</v>
      </c>
      <c r="BA299" s="34">
        <f t="shared" si="34"/>
        <v>3</v>
      </c>
      <c r="BB299" s="34">
        <f t="shared" si="34"/>
        <v>7</v>
      </c>
      <c r="BC299" s="34">
        <f t="shared" si="34"/>
        <v>-1</v>
      </c>
      <c r="BD299" s="201">
        <f t="shared" si="35"/>
        <v>9</v>
      </c>
      <c r="BE299" s="75" t="s">
        <v>676</v>
      </c>
      <c r="BF299" s="76"/>
    </row>
    <row r="300" spans="1:58" s="2" customFormat="1" ht="12.75">
      <c r="A300" s="2" t="s">
        <v>529</v>
      </c>
      <c r="B300" s="73">
        <v>20</v>
      </c>
      <c r="C300" s="82" t="s">
        <v>358</v>
      </c>
      <c r="D300" s="34">
        <f>'[2]21'!D300+'[2]21'!I300-'[2]21'!M300+'[2]21'!Q300-'[2]21'!U300</f>
        <v>1</v>
      </c>
      <c r="E300" s="34">
        <f>'[2]21'!E300+'[2]21'!J300-'[2]21'!N300+'[2]21'!R300-'[2]21'!V300</f>
        <v>1</v>
      </c>
      <c r="F300" s="34">
        <f>'[2]21'!F300+'[2]21'!K300-'[2]21'!O300+'[2]21'!S300-'[2]21'!W300</f>
        <v>0</v>
      </c>
      <c r="G300" s="34">
        <f>'[2]21'!G300+'[2]21'!L300-'[2]21'!P300+'[2]21'!T300-'[2]21'!X300</f>
        <v>0</v>
      </c>
      <c r="H300" s="35">
        <f t="shared" si="33"/>
        <v>2</v>
      </c>
      <c r="I300" s="42"/>
      <c r="J300" s="42"/>
      <c r="K300" s="42"/>
      <c r="L300" s="42"/>
      <c r="M300" s="42"/>
      <c r="N300" s="42"/>
      <c r="O300" s="42"/>
      <c r="P300" s="42"/>
      <c r="Q300" s="45"/>
      <c r="R300" s="45"/>
      <c r="S300" s="45"/>
      <c r="T300" s="45"/>
      <c r="U300" s="45"/>
      <c r="V300" s="45"/>
      <c r="W300" s="45"/>
      <c r="X300" s="45"/>
      <c r="Y300" s="38">
        <f t="shared" si="36"/>
        <v>2</v>
      </c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36"/>
      <c r="AQ300" s="36"/>
      <c r="AR300" s="36"/>
      <c r="AS300" s="36"/>
      <c r="AT300" s="36"/>
      <c r="AU300" s="36"/>
      <c r="AV300" s="36"/>
      <c r="AW300" s="36"/>
      <c r="AX300" s="35">
        <f t="shared" si="32"/>
        <v>0</v>
      </c>
      <c r="AY300" s="39">
        <f t="shared" si="37"/>
        <v>0</v>
      </c>
      <c r="AZ300" s="34">
        <f t="shared" si="34"/>
        <v>1</v>
      </c>
      <c r="BA300" s="34">
        <f t="shared" si="34"/>
        <v>1</v>
      </c>
      <c r="BB300" s="34">
        <f t="shared" si="34"/>
        <v>0</v>
      </c>
      <c r="BC300" s="34">
        <f t="shared" si="34"/>
        <v>0</v>
      </c>
      <c r="BD300" s="201">
        <f t="shared" si="35"/>
        <v>2</v>
      </c>
      <c r="BE300" s="75"/>
      <c r="BF300" s="76"/>
    </row>
    <row r="301" spans="1:58" s="2" customFormat="1" ht="12.75">
      <c r="A301" s="2" t="s">
        <v>529</v>
      </c>
      <c r="B301" s="73">
        <v>21</v>
      </c>
      <c r="C301" s="82" t="s">
        <v>359</v>
      </c>
      <c r="D301" s="34">
        <f>'[2]21'!D301+'[2]21'!I301-'[2]21'!M301+'[2]21'!Q301-'[2]21'!U301</f>
        <v>0</v>
      </c>
      <c r="E301" s="34">
        <f>'[2]21'!E301+'[2]21'!J301-'[2]21'!N301+'[2]21'!R301-'[2]21'!V301</f>
        <v>9</v>
      </c>
      <c r="F301" s="34">
        <f>'[2]21'!F301+'[2]21'!K301-'[2]21'!O301+'[2]21'!S301-'[2]21'!W301</f>
        <v>1</v>
      </c>
      <c r="G301" s="34">
        <f>'[2]21'!G301+'[2]21'!L301-'[2]21'!P301+'[2]21'!T301-'[2]21'!X301</f>
        <v>0</v>
      </c>
      <c r="H301" s="35">
        <f t="shared" si="33"/>
        <v>10</v>
      </c>
      <c r="I301" s="42"/>
      <c r="J301" s="42"/>
      <c r="K301" s="42"/>
      <c r="L301" s="42"/>
      <c r="M301" s="42"/>
      <c r="N301" s="42"/>
      <c r="O301" s="42"/>
      <c r="P301" s="42"/>
      <c r="Q301" s="45"/>
      <c r="R301" s="45"/>
      <c r="S301" s="45"/>
      <c r="T301" s="45"/>
      <c r="U301" s="45"/>
      <c r="V301" s="45"/>
      <c r="W301" s="45"/>
      <c r="X301" s="45"/>
      <c r="Y301" s="38">
        <f t="shared" si="36"/>
        <v>10</v>
      </c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36"/>
      <c r="AQ301" s="36"/>
      <c r="AR301" s="36"/>
      <c r="AS301" s="36"/>
      <c r="AT301" s="36"/>
      <c r="AU301" s="36"/>
      <c r="AV301" s="36"/>
      <c r="AW301" s="36"/>
      <c r="AX301" s="35">
        <f t="shared" si="32"/>
        <v>0</v>
      </c>
      <c r="AY301" s="39">
        <f t="shared" si="37"/>
        <v>0</v>
      </c>
      <c r="AZ301" s="34">
        <f t="shared" si="34"/>
        <v>0</v>
      </c>
      <c r="BA301" s="34">
        <f t="shared" si="34"/>
        <v>9</v>
      </c>
      <c r="BB301" s="34">
        <f t="shared" si="34"/>
        <v>1</v>
      </c>
      <c r="BC301" s="34">
        <f t="shared" si="34"/>
        <v>0</v>
      </c>
      <c r="BD301" s="201">
        <f t="shared" si="35"/>
        <v>10</v>
      </c>
      <c r="BE301" s="75"/>
      <c r="BF301" s="76"/>
    </row>
    <row r="302" spans="1:58" s="2" customFormat="1" ht="12.75">
      <c r="A302" s="2" t="s">
        <v>529</v>
      </c>
      <c r="B302" s="73">
        <v>22</v>
      </c>
      <c r="C302" s="82" t="s">
        <v>360</v>
      </c>
      <c r="D302" s="34">
        <f>'[2]21'!D302+'[2]21'!I302-'[2]21'!M302+'[2]21'!Q302-'[2]21'!U302</f>
        <v>0</v>
      </c>
      <c r="E302" s="34">
        <f>'[2]21'!E302+'[2]21'!J302-'[2]21'!N302+'[2]21'!R302-'[2]21'!V302</f>
        <v>2</v>
      </c>
      <c r="F302" s="34">
        <f>'[2]21'!F302+'[2]21'!K302-'[2]21'!O302+'[2]21'!S302-'[2]21'!W302</f>
        <v>7</v>
      </c>
      <c r="G302" s="34">
        <f>'[2]21'!G302+'[2]21'!L302-'[2]21'!P302+'[2]21'!T302-'[2]21'!X302</f>
        <v>0</v>
      </c>
      <c r="H302" s="35">
        <f t="shared" si="33"/>
        <v>9</v>
      </c>
      <c r="I302" s="42"/>
      <c r="J302" s="42"/>
      <c r="K302" s="42"/>
      <c r="L302" s="42"/>
      <c r="M302" s="42"/>
      <c r="N302" s="42"/>
      <c r="O302" s="42"/>
      <c r="P302" s="42"/>
      <c r="Q302" s="45"/>
      <c r="R302" s="45"/>
      <c r="S302" s="45"/>
      <c r="T302" s="45"/>
      <c r="U302" s="45"/>
      <c r="V302" s="45"/>
      <c r="W302" s="45"/>
      <c r="X302" s="45"/>
      <c r="Y302" s="38">
        <f t="shared" si="36"/>
        <v>9</v>
      </c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36"/>
      <c r="AQ302" s="36"/>
      <c r="AR302" s="36"/>
      <c r="AS302" s="36"/>
      <c r="AT302" s="36"/>
      <c r="AU302" s="36"/>
      <c r="AV302" s="36"/>
      <c r="AW302" s="36"/>
      <c r="AX302" s="35">
        <f t="shared" si="32"/>
        <v>0</v>
      </c>
      <c r="AY302" s="39">
        <f t="shared" si="37"/>
        <v>0</v>
      </c>
      <c r="AZ302" s="34">
        <f t="shared" si="34"/>
        <v>0</v>
      </c>
      <c r="BA302" s="34">
        <f t="shared" si="34"/>
        <v>2</v>
      </c>
      <c r="BB302" s="34">
        <f t="shared" si="34"/>
        <v>7</v>
      </c>
      <c r="BC302" s="34">
        <f t="shared" si="34"/>
        <v>0</v>
      </c>
      <c r="BD302" s="201">
        <f t="shared" si="35"/>
        <v>9</v>
      </c>
      <c r="BE302" s="75"/>
      <c r="BF302" s="76"/>
    </row>
    <row r="303" spans="1:58" s="2" customFormat="1" ht="12.75">
      <c r="A303" s="2" t="s">
        <v>520</v>
      </c>
      <c r="B303" s="73">
        <v>23</v>
      </c>
      <c r="C303" s="78" t="s">
        <v>361</v>
      </c>
      <c r="D303" s="34">
        <f>'[2]21'!D303+'[2]21'!I303-'[2]21'!M303+'[2]21'!Q303-'[2]21'!U303</f>
        <v>0</v>
      </c>
      <c r="E303" s="34">
        <f>'[2]21'!E303+'[2]21'!J303-'[2]21'!N303+'[2]21'!R303-'[2]21'!V303</f>
        <v>1</v>
      </c>
      <c r="F303" s="34">
        <f>'[2]21'!F303+'[2]21'!K303-'[2]21'!O303+'[2]21'!S303-'[2]21'!W303</f>
        <v>5</v>
      </c>
      <c r="G303" s="34">
        <f>'[2]21'!G303+'[2]21'!L303-'[2]21'!P303+'[2]21'!T303-'[2]21'!X303</f>
        <v>0</v>
      </c>
      <c r="H303" s="35">
        <f t="shared" si="33"/>
        <v>6</v>
      </c>
      <c r="I303" s="42"/>
      <c r="J303" s="42"/>
      <c r="K303" s="42"/>
      <c r="L303" s="42"/>
      <c r="M303" s="42"/>
      <c r="N303" s="42"/>
      <c r="O303" s="42"/>
      <c r="P303" s="42"/>
      <c r="Q303" s="45"/>
      <c r="R303" s="45"/>
      <c r="S303" s="45"/>
      <c r="T303" s="45"/>
      <c r="U303" s="45"/>
      <c r="V303" s="45"/>
      <c r="W303" s="45"/>
      <c r="X303" s="45"/>
      <c r="Y303" s="38">
        <f t="shared" si="36"/>
        <v>6</v>
      </c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36"/>
      <c r="AQ303" s="36"/>
      <c r="AR303" s="36"/>
      <c r="AS303" s="36"/>
      <c r="AT303" s="36"/>
      <c r="AU303" s="36"/>
      <c r="AV303" s="36"/>
      <c r="AW303" s="36"/>
      <c r="AX303" s="35">
        <f t="shared" si="32"/>
        <v>0</v>
      </c>
      <c r="AY303" s="39">
        <f t="shared" si="37"/>
        <v>0</v>
      </c>
      <c r="AZ303" s="34">
        <f t="shared" ref="AZ303:BC318" si="38">D303+I303-M303+Q303-U303-Z303-AD303-AH303-AL303-AP303-AT303</f>
        <v>0</v>
      </c>
      <c r="BA303" s="34">
        <f t="shared" si="38"/>
        <v>1</v>
      </c>
      <c r="BB303" s="34">
        <f t="shared" si="38"/>
        <v>5</v>
      </c>
      <c r="BC303" s="34">
        <f t="shared" si="38"/>
        <v>0</v>
      </c>
      <c r="BD303" s="201">
        <f t="shared" si="35"/>
        <v>6</v>
      </c>
      <c r="BE303" s="75"/>
      <c r="BF303" s="76"/>
    </row>
    <row r="304" spans="1:58" s="2" customFormat="1" ht="12.75">
      <c r="A304" s="2" t="s">
        <v>477</v>
      </c>
      <c r="B304" s="73">
        <v>24</v>
      </c>
      <c r="C304" s="32" t="s">
        <v>362</v>
      </c>
      <c r="D304" s="34">
        <f>'[2]21'!D304+'[2]21'!I304-'[2]21'!M304+'[2]21'!Q304-'[2]21'!U304</f>
        <v>0</v>
      </c>
      <c r="E304" s="34">
        <f>'[2]21'!E304+'[2]21'!J304-'[2]21'!N304+'[2]21'!R304-'[2]21'!V304</f>
        <v>0</v>
      </c>
      <c r="F304" s="34">
        <f>'[2]21'!F304+'[2]21'!K304-'[2]21'!O304+'[2]21'!S304-'[2]21'!W304</f>
        <v>4</v>
      </c>
      <c r="G304" s="34">
        <f>'[2]21'!G304+'[2]21'!L304-'[2]21'!P304+'[2]21'!T304-'[2]21'!X304</f>
        <v>0</v>
      </c>
      <c r="H304" s="35">
        <f t="shared" si="33"/>
        <v>4</v>
      </c>
      <c r="I304" s="42"/>
      <c r="J304" s="42"/>
      <c r="K304" s="42"/>
      <c r="L304" s="42"/>
      <c r="M304" s="42"/>
      <c r="N304" s="42"/>
      <c r="O304" s="42"/>
      <c r="P304" s="42"/>
      <c r="Q304" s="45"/>
      <c r="R304" s="45"/>
      <c r="S304" s="45"/>
      <c r="T304" s="45"/>
      <c r="U304" s="45"/>
      <c r="V304" s="45"/>
      <c r="W304" s="45"/>
      <c r="X304" s="45"/>
      <c r="Y304" s="38">
        <f t="shared" si="36"/>
        <v>4</v>
      </c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36"/>
      <c r="AQ304" s="36"/>
      <c r="AR304" s="36"/>
      <c r="AS304" s="36"/>
      <c r="AT304" s="36"/>
      <c r="AU304" s="36"/>
      <c r="AV304" s="36"/>
      <c r="AW304" s="36"/>
      <c r="AX304" s="35">
        <f t="shared" si="32"/>
        <v>0</v>
      </c>
      <c r="AY304" s="39">
        <f t="shared" si="37"/>
        <v>0</v>
      </c>
      <c r="AZ304" s="34">
        <f t="shared" si="38"/>
        <v>0</v>
      </c>
      <c r="BA304" s="34">
        <f t="shared" si="38"/>
        <v>0</v>
      </c>
      <c r="BB304" s="34">
        <f t="shared" si="38"/>
        <v>4</v>
      </c>
      <c r="BC304" s="34">
        <f t="shared" si="38"/>
        <v>0</v>
      </c>
      <c r="BD304" s="201">
        <f t="shared" si="35"/>
        <v>4</v>
      </c>
      <c r="BE304" s="106"/>
      <c r="BF304" s="76"/>
    </row>
    <row r="305" spans="1:58" s="2" customFormat="1" ht="12.75">
      <c r="A305" s="2" t="s">
        <v>477</v>
      </c>
      <c r="B305" s="73">
        <v>25</v>
      </c>
      <c r="C305" s="32" t="s">
        <v>363</v>
      </c>
      <c r="D305" s="34">
        <f>'[2]21'!D305+'[2]21'!I305-'[2]21'!M305+'[2]21'!Q305-'[2]21'!U305</f>
        <v>0</v>
      </c>
      <c r="E305" s="34">
        <f>'[2]21'!E305+'[2]21'!J305-'[2]21'!N305+'[2]21'!R305-'[2]21'!V305</f>
        <v>0</v>
      </c>
      <c r="F305" s="34">
        <f>'[2]21'!F305+'[2]21'!K305-'[2]21'!O305+'[2]21'!S305-'[2]21'!W305</f>
        <v>2</v>
      </c>
      <c r="G305" s="34">
        <f>'[2]21'!G305+'[2]21'!L305-'[2]21'!P305+'[2]21'!T305-'[2]21'!X305</f>
        <v>0</v>
      </c>
      <c r="H305" s="35">
        <f t="shared" si="33"/>
        <v>2</v>
      </c>
      <c r="I305" s="42"/>
      <c r="J305" s="42"/>
      <c r="K305" s="42"/>
      <c r="L305" s="42"/>
      <c r="M305" s="42"/>
      <c r="N305" s="42"/>
      <c r="O305" s="42"/>
      <c r="P305" s="42"/>
      <c r="Q305" s="45"/>
      <c r="R305" s="45"/>
      <c r="S305" s="45"/>
      <c r="T305" s="45"/>
      <c r="U305" s="45"/>
      <c r="V305" s="45"/>
      <c r="W305" s="45"/>
      <c r="X305" s="45"/>
      <c r="Y305" s="38">
        <f t="shared" si="36"/>
        <v>2</v>
      </c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36"/>
      <c r="AQ305" s="36"/>
      <c r="AR305" s="36"/>
      <c r="AS305" s="36"/>
      <c r="AT305" s="36"/>
      <c r="AU305" s="36"/>
      <c r="AV305" s="36"/>
      <c r="AW305" s="36"/>
      <c r="AX305" s="35">
        <f t="shared" si="32"/>
        <v>0</v>
      </c>
      <c r="AY305" s="39">
        <f t="shared" si="37"/>
        <v>0</v>
      </c>
      <c r="AZ305" s="34">
        <f t="shared" si="38"/>
        <v>0</v>
      </c>
      <c r="BA305" s="34">
        <f t="shared" si="38"/>
        <v>0</v>
      </c>
      <c r="BB305" s="34">
        <f t="shared" si="38"/>
        <v>2</v>
      </c>
      <c r="BC305" s="34">
        <f t="shared" si="38"/>
        <v>0</v>
      </c>
      <c r="BD305" s="201">
        <f t="shared" si="35"/>
        <v>2</v>
      </c>
      <c r="BE305" s="75"/>
      <c r="BF305" s="76"/>
    </row>
    <row r="306" spans="1:58" s="2" customFormat="1" ht="12.75">
      <c r="A306" s="2" t="s">
        <v>477</v>
      </c>
      <c r="B306" s="73">
        <v>26</v>
      </c>
      <c r="C306" s="32" t="s">
        <v>364</v>
      </c>
      <c r="D306" s="34">
        <f>'[2]21'!D306+'[2]21'!I306-'[2]21'!M306+'[2]21'!Q306-'[2]21'!U306</f>
        <v>0</v>
      </c>
      <c r="E306" s="34">
        <f>'[2]21'!E306+'[2]21'!J306-'[2]21'!N306+'[2]21'!R306-'[2]21'!V306</f>
        <v>0</v>
      </c>
      <c r="F306" s="34">
        <f>'[2]21'!F306+'[2]21'!K306-'[2]21'!O306+'[2]21'!S306-'[2]21'!W306</f>
        <v>2</v>
      </c>
      <c r="G306" s="34">
        <f>'[2]21'!G306+'[2]21'!L306-'[2]21'!P306+'[2]21'!T306-'[2]21'!X306</f>
        <v>0</v>
      </c>
      <c r="H306" s="35">
        <f t="shared" si="33"/>
        <v>2</v>
      </c>
      <c r="I306" s="42"/>
      <c r="J306" s="42"/>
      <c r="K306" s="42"/>
      <c r="L306" s="42"/>
      <c r="M306" s="42"/>
      <c r="N306" s="42"/>
      <c r="O306" s="42"/>
      <c r="P306" s="42"/>
      <c r="Q306" s="45"/>
      <c r="R306" s="45"/>
      <c r="S306" s="45"/>
      <c r="T306" s="45"/>
      <c r="U306" s="45"/>
      <c r="V306" s="45"/>
      <c r="W306" s="45"/>
      <c r="X306" s="45"/>
      <c r="Y306" s="38">
        <f t="shared" si="36"/>
        <v>2</v>
      </c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36"/>
      <c r="AQ306" s="36"/>
      <c r="AR306" s="36"/>
      <c r="AS306" s="36"/>
      <c r="AT306" s="36"/>
      <c r="AU306" s="36"/>
      <c r="AV306" s="36"/>
      <c r="AW306" s="36"/>
      <c r="AX306" s="35">
        <f t="shared" si="32"/>
        <v>0</v>
      </c>
      <c r="AY306" s="39">
        <f t="shared" si="37"/>
        <v>0</v>
      </c>
      <c r="AZ306" s="34">
        <f t="shared" si="38"/>
        <v>0</v>
      </c>
      <c r="BA306" s="34">
        <f t="shared" si="38"/>
        <v>0</v>
      </c>
      <c r="BB306" s="34">
        <f t="shared" si="38"/>
        <v>2</v>
      </c>
      <c r="BC306" s="34">
        <f t="shared" si="38"/>
        <v>0</v>
      </c>
      <c r="BD306" s="201">
        <f t="shared" si="35"/>
        <v>2</v>
      </c>
      <c r="BE306" s="75"/>
      <c r="BF306" s="76"/>
    </row>
    <row r="307" spans="1:58" s="2" customFormat="1" ht="12.75">
      <c r="A307" s="2" t="s">
        <v>520</v>
      </c>
      <c r="B307" s="73">
        <v>27</v>
      </c>
      <c r="C307" s="78" t="s">
        <v>365</v>
      </c>
      <c r="D307" s="34">
        <f>'[2]21'!D307+'[2]21'!I307-'[2]21'!M307+'[2]21'!Q307-'[2]21'!U307</f>
        <v>1</v>
      </c>
      <c r="E307" s="34">
        <f>'[2]21'!E307+'[2]21'!J307-'[2]21'!N307+'[2]21'!R307-'[2]21'!V307</f>
        <v>0</v>
      </c>
      <c r="F307" s="34">
        <f>'[2]21'!F307+'[2]21'!K307-'[2]21'!O307+'[2]21'!S307-'[2]21'!W307</f>
        <v>0</v>
      </c>
      <c r="G307" s="34">
        <f>'[2]21'!G307+'[2]21'!L307-'[2]21'!P307+'[2]21'!T307-'[2]21'!X307</f>
        <v>0</v>
      </c>
      <c r="H307" s="35">
        <f>D307+E307+F307+G307</f>
        <v>1</v>
      </c>
      <c r="I307" s="42"/>
      <c r="J307" s="42"/>
      <c r="K307" s="42"/>
      <c r="L307" s="42"/>
      <c r="M307" s="42"/>
      <c r="N307" s="42"/>
      <c r="O307" s="42"/>
      <c r="P307" s="42"/>
      <c r="Q307" s="45"/>
      <c r="R307" s="45"/>
      <c r="S307" s="45"/>
      <c r="T307" s="45"/>
      <c r="U307" s="45"/>
      <c r="V307" s="45"/>
      <c r="W307" s="45"/>
      <c r="X307" s="45"/>
      <c r="Y307" s="38">
        <f t="shared" si="36"/>
        <v>1</v>
      </c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36"/>
      <c r="AQ307" s="36">
        <v>1</v>
      </c>
      <c r="AR307" s="36"/>
      <c r="AS307" s="36"/>
      <c r="AT307" s="36"/>
      <c r="AU307" s="36"/>
      <c r="AV307" s="36"/>
      <c r="AW307" s="36"/>
      <c r="AX307" s="35">
        <f t="shared" si="32"/>
        <v>1</v>
      </c>
      <c r="AY307" s="39">
        <f t="shared" si="37"/>
        <v>0</v>
      </c>
      <c r="AZ307" s="34">
        <f t="shared" si="38"/>
        <v>1</v>
      </c>
      <c r="BA307" s="34">
        <f t="shared" si="38"/>
        <v>-1</v>
      </c>
      <c r="BB307" s="34">
        <f t="shared" si="38"/>
        <v>0</v>
      </c>
      <c r="BC307" s="34">
        <f t="shared" si="38"/>
        <v>0</v>
      </c>
      <c r="BD307" s="201">
        <f>Y307-AX307-AY307</f>
        <v>0</v>
      </c>
      <c r="BE307" s="55"/>
      <c r="BF307" s="32" t="s">
        <v>345</v>
      </c>
    </row>
    <row r="308" spans="1:58" s="2" customFormat="1" ht="12.75">
      <c r="A308" s="2" t="s">
        <v>520</v>
      </c>
      <c r="B308" s="73">
        <v>28</v>
      </c>
      <c r="C308" s="78" t="s">
        <v>366</v>
      </c>
      <c r="D308" s="34">
        <f>'[2]21'!D308+'[2]21'!I308-'[2]21'!M308+'[2]21'!Q308-'[2]21'!U308</f>
        <v>0</v>
      </c>
      <c r="E308" s="34">
        <f>'[2]21'!E308+'[2]21'!J308-'[2]21'!N308+'[2]21'!R308-'[2]21'!V308</f>
        <v>2</v>
      </c>
      <c r="F308" s="34">
        <f>'[2]21'!F308+'[2]21'!K308-'[2]21'!O308+'[2]21'!S308-'[2]21'!W308</f>
        <v>0</v>
      </c>
      <c r="G308" s="34">
        <f>'[2]21'!G308+'[2]21'!L308-'[2]21'!P308+'[2]21'!T308-'[2]21'!X308</f>
        <v>0</v>
      </c>
      <c r="H308" s="35">
        <f>D308+E308+F308+G308</f>
        <v>2</v>
      </c>
      <c r="I308" s="42"/>
      <c r="J308" s="42"/>
      <c r="K308" s="42"/>
      <c r="L308" s="42"/>
      <c r="M308" s="42"/>
      <c r="N308" s="42"/>
      <c r="O308" s="42"/>
      <c r="P308" s="42"/>
      <c r="Q308" s="45"/>
      <c r="R308" s="45"/>
      <c r="S308" s="45"/>
      <c r="T308" s="45"/>
      <c r="U308" s="45"/>
      <c r="V308" s="45"/>
      <c r="W308" s="45"/>
      <c r="X308" s="45"/>
      <c r="Y308" s="38">
        <f t="shared" si="36"/>
        <v>2</v>
      </c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36"/>
      <c r="AQ308" s="36"/>
      <c r="AR308" s="36"/>
      <c r="AS308" s="36"/>
      <c r="AT308" s="36"/>
      <c r="AU308" s="36"/>
      <c r="AV308" s="36"/>
      <c r="AW308" s="36"/>
      <c r="AX308" s="35">
        <f t="shared" si="32"/>
        <v>0</v>
      </c>
      <c r="AY308" s="39">
        <f t="shared" si="37"/>
        <v>0</v>
      </c>
      <c r="AZ308" s="34">
        <f t="shared" si="38"/>
        <v>0</v>
      </c>
      <c r="BA308" s="34">
        <f t="shared" si="38"/>
        <v>2</v>
      </c>
      <c r="BB308" s="34">
        <f t="shared" si="38"/>
        <v>0</v>
      </c>
      <c r="BC308" s="34">
        <f t="shared" si="38"/>
        <v>0</v>
      </c>
      <c r="BD308" s="201">
        <f>Y308-AX308-AY308</f>
        <v>2</v>
      </c>
      <c r="BE308" s="55"/>
      <c r="BF308" s="76"/>
    </row>
    <row r="309" spans="1:58" s="2" customFormat="1" ht="12.75">
      <c r="A309" s="2" t="s">
        <v>519</v>
      </c>
      <c r="B309" s="73">
        <v>29</v>
      </c>
      <c r="C309" s="78" t="s">
        <v>367</v>
      </c>
      <c r="D309" s="34">
        <f>'[2]21'!D309+'[2]21'!I309-'[2]21'!M309+'[2]21'!Q309-'[2]21'!U309</f>
        <v>0</v>
      </c>
      <c r="E309" s="34">
        <f>'[2]21'!E309+'[2]21'!J309-'[2]21'!N309+'[2]21'!R309-'[2]21'!V309</f>
        <v>0</v>
      </c>
      <c r="F309" s="34">
        <f>'[2]21'!F309+'[2]21'!K309-'[2]21'!O309+'[2]21'!S309-'[2]21'!W309</f>
        <v>1</v>
      </c>
      <c r="G309" s="34">
        <f>'[2]21'!G309+'[2]21'!L309-'[2]21'!P309+'[2]21'!T309-'[2]21'!X309</f>
        <v>0</v>
      </c>
      <c r="H309" s="35">
        <f>D309+E309+F309+G309</f>
        <v>1</v>
      </c>
      <c r="I309" s="42"/>
      <c r="J309" s="42"/>
      <c r="K309" s="42"/>
      <c r="L309" s="42"/>
      <c r="M309" s="42"/>
      <c r="N309" s="42"/>
      <c r="O309" s="42"/>
      <c r="P309" s="42"/>
      <c r="Q309" s="45"/>
      <c r="R309" s="45"/>
      <c r="S309" s="45"/>
      <c r="T309" s="45"/>
      <c r="U309" s="45"/>
      <c r="V309" s="45"/>
      <c r="W309" s="45"/>
      <c r="X309" s="45"/>
      <c r="Y309" s="38">
        <f t="shared" si="36"/>
        <v>1</v>
      </c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36"/>
      <c r="AQ309" s="36"/>
      <c r="AR309" s="36"/>
      <c r="AS309" s="36"/>
      <c r="AT309" s="36"/>
      <c r="AU309" s="36"/>
      <c r="AV309" s="36"/>
      <c r="AW309" s="36"/>
      <c r="AX309" s="35">
        <f t="shared" si="32"/>
        <v>0</v>
      </c>
      <c r="AY309" s="39">
        <f t="shared" si="37"/>
        <v>0</v>
      </c>
      <c r="AZ309" s="34">
        <f t="shared" si="38"/>
        <v>0</v>
      </c>
      <c r="BA309" s="34">
        <f t="shared" si="38"/>
        <v>0</v>
      </c>
      <c r="BB309" s="34">
        <f t="shared" si="38"/>
        <v>1</v>
      </c>
      <c r="BC309" s="34">
        <f t="shared" si="38"/>
        <v>0</v>
      </c>
      <c r="BD309" s="201">
        <f>Y309-AX309-AY309</f>
        <v>1</v>
      </c>
      <c r="BE309" s="77"/>
      <c r="BF309" s="76"/>
    </row>
    <row r="310" spans="1:58" s="2" customFormat="1" ht="12.75">
      <c r="A310" s="2" t="s">
        <v>519</v>
      </c>
      <c r="B310" s="73">
        <v>30</v>
      </c>
      <c r="C310" s="78" t="s">
        <v>368</v>
      </c>
      <c r="D310" s="34">
        <f>'[2]21'!D310+'[2]21'!I310-'[2]21'!M310+'[2]21'!Q310-'[2]21'!U310</f>
        <v>0</v>
      </c>
      <c r="E310" s="34">
        <f>'[2]21'!E310+'[2]21'!J310-'[2]21'!N310+'[2]21'!R310-'[2]21'!V310</f>
        <v>25</v>
      </c>
      <c r="F310" s="34">
        <f>'[2]21'!F310+'[2]21'!K310-'[2]21'!O310+'[2]21'!S310-'[2]21'!W310</f>
        <v>121</v>
      </c>
      <c r="G310" s="34">
        <f>'[2]21'!G310+'[2]21'!L310-'[2]21'!P310+'[2]21'!T310-'[2]21'!X310</f>
        <v>0</v>
      </c>
      <c r="H310" s="35">
        <f t="shared" si="33"/>
        <v>146</v>
      </c>
      <c r="I310" s="42"/>
      <c r="J310" s="42"/>
      <c r="K310" s="42"/>
      <c r="L310" s="42"/>
      <c r="M310" s="42"/>
      <c r="N310" s="42"/>
      <c r="O310" s="42"/>
      <c r="P310" s="42"/>
      <c r="Q310" s="45"/>
      <c r="R310" s="45"/>
      <c r="S310" s="45"/>
      <c r="T310" s="45"/>
      <c r="U310" s="45"/>
      <c r="V310" s="45"/>
      <c r="W310" s="45"/>
      <c r="X310" s="45"/>
      <c r="Y310" s="38">
        <f t="shared" si="36"/>
        <v>146</v>
      </c>
      <c r="Z310" s="42"/>
      <c r="AA310" s="42"/>
      <c r="AB310" s="42"/>
      <c r="AC310" s="42">
        <v>6</v>
      </c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36"/>
      <c r="AQ310" s="36"/>
      <c r="AR310" s="36"/>
      <c r="AS310" s="36"/>
      <c r="AT310" s="36"/>
      <c r="AU310" s="36"/>
      <c r="AV310" s="36"/>
      <c r="AW310" s="36"/>
      <c r="AX310" s="35">
        <f t="shared" si="32"/>
        <v>0</v>
      </c>
      <c r="AY310" s="39">
        <f t="shared" si="37"/>
        <v>6</v>
      </c>
      <c r="AZ310" s="34">
        <f t="shared" si="38"/>
        <v>0</v>
      </c>
      <c r="BA310" s="34">
        <f t="shared" si="38"/>
        <v>25</v>
      </c>
      <c r="BB310" s="34">
        <f t="shared" si="38"/>
        <v>121</v>
      </c>
      <c r="BC310" s="34">
        <f t="shared" si="38"/>
        <v>-6</v>
      </c>
      <c r="BD310" s="201">
        <f t="shared" si="35"/>
        <v>140</v>
      </c>
      <c r="BE310" s="106"/>
      <c r="BF310" s="76"/>
    </row>
    <row r="311" spans="1:58" s="2" customFormat="1" ht="12.75">
      <c r="A311" s="2" t="s">
        <v>519</v>
      </c>
      <c r="B311" s="73">
        <v>31</v>
      </c>
      <c r="C311" s="78" t="s">
        <v>369</v>
      </c>
      <c r="D311" s="34">
        <f>'[2]21'!D311+'[2]21'!I311-'[2]21'!M311+'[2]21'!Q311-'[2]21'!U311</f>
        <v>1</v>
      </c>
      <c r="E311" s="34">
        <f>'[2]21'!E311+'[2]21'!J311-'[2]21'!N311+'[2]21'!R311-'[2]21'!V311</f>
        <v>9</v>
      </c>
      <c r="F311" s="34">
        <f>'[2]21'!F311+'[2]21'!K311-'[2]21'!O311+'[2]21'!S311-'[2]21'!W311</f>
        <v>87</v>
      </c>
      <c r="G311" s="34">
        <f>'[2]21'!G311+'[2]21'!L311-'[2]21'!P311+'[2]21'!T311-'[2]21'!X311</f>
        <v>0</v>
      </c>
      <c r="H311" s="35">
        <f t="shared" si="33"/>
        <v>97</v>
      </c>
      <c r="I311" s="42"/>
      <c r="J311" s="42"/>
      <c r="K311" s="42"/>
      <c r="L311" s="42"/>
      <c r="M311" s="42"/>
      <c r="N311" s="42"/>
      <c r="O311" s="42"/>
      <c r="P311" s="42"/>
      <c r="Q311" s="45"/>
      <c r="R311" s="45"/>
      <c r="S311" s="45"/>
      <c r="T311" s="45"/>
      <c r="U311" s="45"/>
      <c r="V311" s="45"/>
      <c r="W311" s="45"/>
      <c r="X311" s="45"/>
      <c r="Y311" s="38">
        <f t="shared" si="36"/>
        <v>97</v>
      </c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36"/>
      <c r="AQ311" s="36"/>
      <c r="AR311" s="36"/>
      <c r="AS311" s="36"/>
      <c r="AT311" s="36"/>
      <c r="AU311" s="36"/>
      <c r="AV311" s="36"/>
      <c r="AW311" s="36">
        <v>2</v>
      </c>
      <c r="AX311" s="35">
        <f t="shared" si="32"/>
        <v>0</v>
      </c>
      <c r="AY311" s="39">
        <f t="shared" si="37"/>
        <v>2</v>
      </c>
      <c r="AZ311" s="34">
        <f t="shared" si="38"/>
        <v>1</v>
      </c>
      <c r="BA311" s="34">
        <f t="shared" si="38"/>
        <v>9</v>
      </c>
      <c r="BB311" s="34">
        <f t="shared" si="38"/>
        <v>87</v>
      </c>
      <c r="BC311" s="34">
        <f t="shared" si="38"/>
        <v>-2</v>
      </c>
      <c r="BD311" s="201">
        <f t="shared" si="35"/>
        <v>95</v>
      </c>
      <c r="BE311" s="106" t="s">
        <v>677</v>
      </c>
      <c r="BF311" s="76"/>
    </row>
    <row r="312" spans="1:58" s="2" customFormat="1" ht="12.75">
      <c r="A312" s="2" t="s">
        <v>519</v>
      </c>
      <c r="B312" s="73">
        <v>32</v>
      </c>
      <c r="C312" s="78" t="s">
        <v>370</v>
      </c>
      <c r="D312" s="34">
        <f>'[2]21'!D312+'[2]21'!I312-'[2]21'!M312+'[2]21'!Q312-'[2]21'!U312</f>
        <v>0</v>
      </c>
      <c r="E312" s="34">
        <f>'[2]21'!E312+'[2]21'!J312-'[2]21'!N312+'[2]21'!R312-'[2]21'!V312</f>
        <v>0</v>
      </c>
      <c r="F312" s="34">
        <f>'[2]21'!F312+'[2]21'!K312-'[2]21'!O312+'[2]21'!S312-'[2]21'!W312</f>
        <v>38</v>
      </c>
      <c r="G312" s="34">
        <f>'[2]21'!G312+'[2]21'!L312-'[2]21'!P312+'[2]21'!T312-'[2]21'!X312</f>
        <v>0</v>
      </c>
      <c r="H312" s="35">
        <f t="shared" si="33"/>
        <v>38</v>
      </c>
      <c r="I312" s="42"/>
      <c r="J312" s="42"/>
      <c r="K312" s="42"/>
      <c r="L312" s="42"/>
      <c r="M312" s="42"/>
      <c r="N312" s="42"/>
      <c r="O312" s="42"/>
      <c r="P312" s="42"/>
      <c r="Q312" s="45"/>
      <c r="R312" s="45"/>
      <c r="S312" s="45"/>
      <c r="T312" s="45"/>
      <c r="U312" s="45"/>
      <c r="V312" s="45"/>
      <c r="W312" s="45"/>
      <c r="X312" s="45"/>
      <c r="Y312" s="38">
        <f t="shared" si="36"/>
        <v>38</v>
      </c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36"/>
      <c r="AQ312" s="36"/>
      <c r="AR312" s="36"/>
      <c r="AS312" s="36"/>
      <c r="AT312" s="36"/>
      <c r="AU312" s="36"/>
      <c r="AV312" s="36"/>
      <c r="AW312" s="36"/>
      <c r="AX312" s="35">
        <f t="shared" si="32"/>
        <v>0</v>
      </c>
      <c r="AY312" s="39">
        <f t="shared" si="37"/>
        <v>0</v>
      </c>
      <c r="AZ312" s="34">
        <f t="shared" si="38"/>
        <v>0</v>
      </c>
      <c r="BA312" s="34">
        <f t="shared" si="38"/>
        <v>0</v>
      </c>
      <c r="BB312" s="34">
        <f t="shared" si="38"/>
        <v>38</v>
      </c>
      <c r="BC312" s="34">
        <f t="shared" si="38"/>
        <v>0</v>
      </c>
      <c r="BD312" s="201">
        <f t="shared" si="35"/>
        <v>38</v>
      </c>
      <c r="BE312" s="106"/>
      <c r="BF312" s="76"/>
    </row>
    <row r="313" spans="1:58" s="2" customFormat="1" ht="12.75">
      <c r="A313" s="2" t="s">
        <v>519</v>
      </c>
      <c r="B313" s="73">
        <v>33</v>
      </c>
      <c r="C313" s="78" t="s">
        <v>371</v>
      </c>
      <c r="D313" s="34">
        <f>'[2]21'!D313+'[2]21'!I313-'[2]21'!M313+'[2]21'!Q313-'[2]21'!U313</f>
        <v>3</v>
      </c>
      <c r="E313" s="34">
        <f>'[2]21'!E313+'[2]21'!J313-'[2]21'!N313+'[2]21'!R313-'[2]21'!V313</f>
        <v>0</v>
      </c>
      <c r="F313" s="34">
        <f>'[2]21'!F313+'[2]21'!K313-'[2]21'!O313+'[2]21'!S313-'[2]21'!W313</f>
        <v>29</v>
      </c>
      <c r="G313" s="34">
        <f>'[2]21'!G313+'[2]21'!L313-'[2]21'!P313+'[2]21'!T313-'[2]21'!X313</f>
        <v>0</v>
      </c>
      <c r="H313" s="35">
        <f t="shared" si="33"/>
        <v>32</v>
      </c>
      <c r="I313" s="42"/>
      <c r="J313" s="42"/>
      <c r="K313" s="42"/>
      <c r="L313" s="42"/>
      <c r="M313" s="42"/>
      <c r="N313" s="42"/>
      <c r="O313" s="42"/>
      <c r="P313" s="42"/>
      <c r="Q313" s="45"/>
      <c r="R313" s="45"/>
      <c r="S313" s="45"/>
      <c r="T313" s="45"/>
      <c r="U313" s="45"/>
      <c r="V313" s="45"/>
      <c r="W313" s="45"/>
      <c r="X313" s="45"/>
      <c r="Y313" s="38">
        <f t="shared" si="36"/>
        <v>32</v>
      </c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36"/>
      <c r="AQ313" s="36"/>
      <c r="AR313" s="36"/>
      <c r="AS313" s="36"/>
      <c r="AT313" s="36"/>
      <c r="AU313" s="36"/>
      <c r="AV313" s="36"/>
      <c r="AW313" s="36">
        <v>1</v>
      </c>
      <c r="AX313" s="35">
        <f t="shared" si="32"/>
        <v>0</v>
      </c>
      <c r="AY313" s="39">
        <f t="shared" si="37"/>
        <v>1</v>
      </c>
      <c r="AZ313" s="34">
        <f t="shared" si="38"/>
        <v>3</v>
      </c>
      <c r="BA313" s="34">
        <f t="shared" si="38"/>
        <v>0</v>
      </c>
      <c r="BB313" s="34">
        <f t="shared" si="38"/>
        <v>29</v>
      </c>
      <c r="BC313" s="34">
        <f t="shared" si="38"/>
        <v>-1</v>
      </c>
      <c r="BD313" s="201">
        <f t="shared" si="35"/>
        <v>31</v>
      </c>
      <c r="BE313" s="106" t="s">
        <v>678</v>
      </c>
      <c r="BF313" s="76"/>
    </row>
    <row r="314" spans="1:58" s="2" customFormat="1" ht="12.75">
      <c r="A314" s="2" t="s">
        <v>519</v>
      </c>
      <c r="B314" s="73">
        <v>34</v>
      </c>
      <c r="C314" s="78" t="s">
        <v>372</v>
      </c>
      <c r="D314" s="34">
        <f>'[2]21'!D314+'[2]21'!I314-'[2]21'!M314+'[2]21'!Q314-'[2]21'!U314</f>
        <v>0</v>
      </c>
      <c r="E314" s="34">
        <f>'[2]21'!E314+'[2]21'!J314-'[2]21'!N314+'[2]21'!R314-'[2]21'!V314</f>
        <v>4</v>
      </c>
      <c r="F314" s="34">
        <f>'[2]21'!F314+'[2]21'!K314-'[2]21'!O314+'[2]21'!S314-'[2]21'!W314</f>
        <v>5</v>
      </c>
      <c r="G314" s="34">
        <f>'[2]21'!G314+'[2]21'!L314-'[2]21'!P314+'[2]21'!T314-'[2]21'!X314</f>
        <v>0</v>
      </c>
      <c r="H314" s="35">
        <f t="shared" si="33"/>
        <v>9</v>
      </c>
      <c r="I314" s="42"/>
      <c r="J314" s="42"/>
      <c r="K314" s="42"/>
      <c r="L314" s="42"/>
      <c r="M314" s="42"/>
      <c r="N314" s="42"/>
      <c r="O314" s="42"/>
      <c r="P314" s="42"/>
      <c r="Q314" s="45"/>
      <c r="R314" s="45"/>
      <c r="S314" s="45"/>
      <c r="T314" s="45"/>
      <c r="U314" s="45"/>
      <c r="V314" s="45"/>
      <c r="W314" s="45"/>
      <c r="X314" s="45"/>
      <c r="Y314" s="38">
        <f t="shared" si="36"/>
        <v>9</v>
      </c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36"/>
      <c r="AQ314" s="36"/>
      <c r="AR314" s="36"/>
      <c r="AS314" s="36"/>
      <c r="AT314" s="36"/>
      <c r="AU314" s="36"/>
      <c r="AV314" s="36"/>
      <c r="AW314" s="36"/>
      <c r="AX314" s="35">
        <f t="shared" si="32"/>
        <v>0</v>
      </c>
      <c r="AY314" s="39">
        <f t="shared" si="37"/>
        <v>0</v>
      </c>
      <c r="AZ314" s="34">
        <f t="shared" si="38"/>
        <v>0</v>
      </c>
      <c r="BA314" s="34">
        <f t="shared" si="38"/>
        <v>4</v>
      </c>
      <c r="BB314" s="34">
        <f t="shared" si="38"/>
        <v>5</v>
      </c>
      <c r="BC314" s="34">
        <f t="shared" si="38"/>
        <v>0</v>
      </c>
      <c r="BD314" s="201">
        <f>Y314-AX314-AY314</f>
        <v>9</v>
      </c>
      <c r="BE314" s="55"/>
      <c r="BF314" s="1"/>
    </row>
    <row r="315" spans="1:58" s="2" customFormat="1" ht="12.75">
      <c r="A315" s="2" t="s">
        <v>519</v>
      </c>
      <c r="B315" s="73">
        <v>35</v>
      </c>
      <c r="C315" s="78" t="s">
        <v>373</v>
      </c>
      <c r="D315" s="34">
        <f>'[2]21'!D315+'[2]21'!I315-'[2]21'!M315+'[2]21'!Q315-'[2]21'!U315</f>
        <v>0</v>
      </c>
      <c r="E315" s="34">
        <f>'[2]21'!E315+'[2]21'!J315-'[2]21'!N315+'[2]21'!R315-'[2]21'!V315</f>
        <v>5</v>
      </c>
      <c r="F315" s="34">
        <f>'[2]21'!F315+'[2]21'!K315-'[2]21'!O315+'[2]21'!S315-'[2]21'!W315</f>
        <v>3</v>
      </c>
      <c r="G315" s="34">
        <f>'[2]21'!G315+'[2]21'!L315-'[2]21'!P315+'[2]21'!T315-'[2]21'!X315</f>
        <v>0</v>
      </c>
      <c r="H315" s="35">
        <f t="shared" si="33"/>
        <v>8</v>
      </c>
      <c r="I315" s="42"/>
      <c r="J315" s="42"/>
      <c r="K315" s="42"/>
      <c r="L315" s="42"/>
      <c r="M315" s="42"/>
      <c r="N315" s="42"/>
      <c r="O315" s="42"/>
      <c r="P315" s="42"/>
      <c r="Q315" s="45"/>
      <c r="R315" s="45"/>
      <c r="S315" s="45"/>
      <c r="T315" s="45"/>
      <c r="U315" s="45"/>
      <c r="V315" s="45"/>
      <c r="W315" s="45"/>
      <c r="X315" s="45"/>
      <c r="Y315" s="38">
        <f t="shared" si="36"/>
        <v>8</v>
      </c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36"/>
      <c r="AQ315" s="36"/>
      <c r="AR315" s="36"/>
      <c r="AS315" s="36"/>
      <c r="AT315" s="36"/>
      <c r="AU315" s="36"/>
      <c r="AV315" s="36"/>
      <c r="AW315" s="36"/>
      <c r="AX315" s="35">
        <f t="shared" si="32"/>
        <v>0</v>
      </c>
      <c r="AY315" s="39">
        <f t="shared" si="37"/>
        <v>0</v>
      </c>
      <c r="AZ315" s="34">
        <f t="shared" si="38"/>
        <v>0</v>
      </c>
      <c r="BA315" s="34">
        <f t="shared" si="38"/>
        <v>5</v>
      </c>
      <c r="BB315" s="34">
        <f t="shared" si="38"/>
        <v>3</v>
      </c>
      <c r="BC315" s="34">
        <f t="shared" si="38"/>
        <v>0</v>
      </c>
      <c r="BD315" s="201">
        <f>Y315-AX315-AY315</f>
        <v>8</v>
      </c>
      <c r="BE315" s="75"/>
      <c r="BF315" s="76" t="s">
        <v>372</v>
      </c>
    </row>
    <row r="316" spans="1:58" s="2" customFormat="1" ht="12.75">
      <c r="A316" s="2" t="s">
        <v>519</v>
      </c>
      <c r="B316" s="73">
        <v>36</v>
      </c>
      <c r="C316" s="78" t="s">
        <v>374</v>
      </c>
      <c r="D316" s="34">
        <f>'[2]21'!D316+'[2]21'!I316-'[2]21'!M316+'[2]21'!Q316-'[2]21'!U316</f>
        <v>0</v>
      </c>
      <c r="E316" s="34">
        <f>'[2]21'!E316+'[2]21'!J316-'[2]21'!N316+'[2]21'!R316-'[2]21'!V316</f>
        <v>0</v>
      </c>
      <c r="F316" s="34">
        <f>'[2]21'!F316+'[2]21'!K316-'[2]21'!O316+'[2]21'!S316-'[2]21'!W316</f>
        <v>1</v>
      </c>
      <c r="G316" s="34">
        <f>'[2]21'!G316+'[2]21'!L316-'[2]21'!P316+'[2]21'!T316-'[2]21'!X316</f>
        <v>0</v>
      </c>
      <c r="H316" s="35">
        <f t="shared" si="33"/>
        <v>1</v>
      </c>
      <c r="I316" s="42"/>
      <c r="J316" s="42"/>
      <c r="K316" s="42"/>
      <c r="L316" s="42"/>
      <c r="M316" s="42"/>
      <c r="N316" s="42"/>
      <c r="O316" s="42"/>
      <c r="P316" s="42"/>
      <c r="Q316" s="45"/>
      <c r="R316" s="45"/>
      <c r="S316" s="45"/>
      <c r="T316" s="45"/>
      <c r="U316" s="45"/>
      <c r="V316" s="45"/>
      <c r="W316" s="45"/>
      <c r="X316" s="45"/>
      <c r="Y316" s="38">
        <f t="shared" si="36"/>
        <v>1</v>
      </c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36"/>
      <c r="AQ316" s="36"/>
      <c r="AR316" s="36"/>
      <c r="AS316" s="36"/>
      <c r="AT316" s="36"/>
      <c r="AU316" s="36"/>
      <c r="AV316" s="36"/>
      <c r="AW316" s="36"/>
      <c r="AX316" s="35">
        <f t="shared" si="32"/>
        <v>0</v>
      </c>
      <c r="AY316" s="39">
        <f t="shared" si="37"/>
        <v>0</v>
      </c>
      <c r="AZ316" s="34">
        <f t="shared" si="38"/>
        <v>0</v>
      </c>
      <c r="BA316" s="34">
        <f t="shared" si="38"/>
        <v>0</v>
      </c>
      <c r="BB316" s="34">
        <f t="shared" si="38"/>
        <v>1</v>
      </c>
      <c r="BC316" s="34">
        <f t="shared" si="38"/>
        <v>0</v>
      </c>
      <c r="BD316" s="201">
        <f>Y316-AX316-AY316</f>
        <v>1</v>
      </c>
      <c r="BE316" s="75"/>
      <c r="BF316" s="76"/>
    </row>
    <row r="317" spans="1:58" s="2" customFormat="1" ht="12.75">
      <c r="A317" s="2" t="s">
        <v>519</v>
      </c>
      <c r="B317" s="73">
        <v>37</v>
      </c>
      <c r="C317" s="78" t="s">
        <v>375</v>
      </c>
      <c r="D317" s="34">
        <f>'[2]21'!D317+'[2]21'!I317-'[2]21'!M317+'[2]21'!Q317-'[2]21'!U317</f>
        <v>5</v>
      </c>
      <c r="E317" s="34">
        <f>'[2]21'!E317+'[2]21'!J317-'[2]21'!N317+'[2]21'!R317-'[2]21'!V317</f>
        <v>0</v>
      </c>
      <c r="F317" s="34">
        <f>'[2]21'!F317+'[2]21'!K317-'[2]21'!O317+'[2]21'!S317-'[2]21'!W317</f>
        <v>0</v>
      </c>
      <c r="G317" s="34">
        <f>'[2]21'!G317+'[2]21'!L317-'[2]21'!P317+'[2]21'!T317-'[2]21'!X317</f>
        <v>0</v>
      </c>
      <c r="H317" s="35">
        <f t="shared" si="33"/>
        <v>5</v>
      </c>
      <c r="I317" s="42"/>
      <c r="J317" s="42"/>
      <c r="K317" s="42"/>
      <c r="L317" s="42"/>
      <c r="M317" s="42"/>
      <c r="N317" s="42"/>
      <c r="O317" s="42"/>
      <c r="P317" s="42"/>
      <c r="Q317" s="45"/>
      <c r="R317" s="45"/>
      <c r="S317" s="45"/>
      <c r="T317" s="45"/>
      <c r="U317" s="45"/>
      <c r="V317" s="45"/>
      <c r="W317" s="45"/>
      <c r="X317" s="45"/>
      <c r="Y317" s="38">
        <f t="shared" si="36"/>
        <v>5</v>
      </c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36"/>
      <c r="AQ317" s="36"/>
      <c r="AR317" s="36"/>
      <c r="AS317" s="36"/>
      <c r="AT317" s="36"/>
      <c r="AU317" s="36"/>
      <c r="AV317" s="36"/>
      <c r="AW317" s="36"/>
      <c r="AX317" s="35">
        <f t="shared" si="32"/>
        <v>0</v>
      </c>
      <c r="AY317" s="39">
        <f t="shared" si="37"/>
        <v>0</v>
      </c>
      <c r="AZ317" s="34">
        <f t="shared" si="38"/>
        <v>5</v>
      </c>
      <c r="BA317" s="34">
        <f t="shared" si="38"/>
        <v>0</v>
      </c>
      <c r="BB317" s="34">
        <f t="shared" si="38"/>
        <v>0</v>
      </c>
      <c r="BC317" s="34">
        <f t="shared" si="38"/>
        <v>0</v>
      </c>
      <c r="BD317" s="201">
        <f>Y317-AX317-AY317</f>
        <v>5</v>
      </c>
      <c r="BE317" s="106"/>
      <c r="BF317" s="76"/>
    </row>
    <row r="318" spans="1:58" s="2" customFormat="1" ht="12.75">
      <c r="A318" s="2" t="s">
        <v>530</v>
      </c>
      <c r="B318" s="73">
        <v>38</v>
      </c>
      <c r="C318" s="79" t="s">
        <v>376</v>
      </c>
      <c r="D318" s="34">
        <f>'[2]21'!D318+'[2]21'!I318-'[2]21'!M318+'[2]21'!Q318-'[2]21'!U318</f>
        <v>0</v>
      </c>
      <c r="E318" s="34">
        <f>'[2]21'!E318+'[2]21'!J318-'[2]21'!N318+'[2]21'!R318-'[2]21'!V318</f>
        <v>0</v>
      </c>
      <c r="F318" s="34">
        <f>'[2]21'!F318+'[2]21'!K318-'[2]21'!O318+'[2]21'!S318-'[2]21'!W318</f>
        <v>2</v>
      </c>
      <c r="G318" s="34">
        <f>'[2]21'!G318+'[2]21'!L318-'[2]21'!P318+'[2]21'!T318-'[2]21'!X318</f>
        <v>0</v>
      </c>
      <c r="H318" s="35">
        <f t="shared" si="33"/>
        <v>2</v>
      </c>
      <c r="I318" s="42"/>
      <c r="J318" s="42"/>
      <c r="K318" s="42"/>
      <c r="L318" s="42"/>
      <c r="M318" s="42"/>
      <c r="N318" s="42"/>
      <c r="O318" s="42"/>
      <c r="P318" s="42"/>
      <c r="Q318" s="45"/>
      <c r="R318" s="45"/>
      <c r="S318" s="45"/>
      <c r="T318" s="45"/>
      <c r="U318" s="45"/>
      <c r="V318" s="45"/>
      <c r="W318" s="45"/>
      <c r="X318" s="45"/>
      <c r="Y318" s="38">
        <f t="shared" si="36"/>
        <v>2</v>
      </c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36"/>
      <c r="AQ318" s="36"/>
      <c r="AR318" s="36"/>
      <c r="AS318" s="36"/>
      <c r="AT318" s="36"/>
      <c r="AU318" s="36"/>
      <c r="AV318" s="36"/>
      <c r="AW318" s="36"/>
      <c r="AX318" s="35">
        <f t="shared" si="32"/>
        <v>0</v>
      </c>
      <c r="AY318" s="39">
        <f t="shared" si="37"/>
        <v>0</v>
      </c>
      <c r="AZ318" s="34">
        <f t="shared" si="38"/>
        <v>0</v>
      </c>
      <c r="BA318" s="34">
        <f t="shared" si="38"/>
        <v>0</v>
      </c>
      <c r="BB318" s="34">
        <f t="shared" si="38"/>
        <v>2</v>
      </c>
      <c r="BC318" s="34">
        <f t="shared" si="38"/>
        <v>0</v>
      </c>
      <c r="BD318" s="201">
        <f t="shared" si="35"/>
        <v>2</v>
      </c>
      <c r="BE318" s="55"/>
      <c r="BF318" s="76"/>
    </row>
    <row r="319" spans="1:58" s="2" customFormat="1" ht="12.75">
      <c r="A319" s="2" t="s">
        <v>530</v>
      </c>
      <c r="B319" s="73">
        <v>39</v>
      </c>
      <c r="C319" s="107" t="s">
        <v>377</v>
      </c>
      <c r="D319" s="34">
        <f>'[2]21'!D319+'[2]21'!I319-'[2]21'!M319+'[2]21'!Q319-'[2]21'!U319</f>
        <v>0</v>
      </c>
      <c r="E319" s="34">
        <f>'[2]21'!E319+'[2]21'!J319-'[2]21'!N319+'[2]21'!R319-'[2]21'!V319</f>
        <v>0</v>
      </c>
      <c r="F319" s="34">
        <f>'[2]21'!F319+'[2]21'!K319-'[2]21'!O319+'[2]21'!S319-'[2]21'!W319</f>
        <v>10</v>
      </c>
      <c r="G319" s="34">
        <f>'[2]21'!G319+'[2]21'!L319-'[2]21'!P319+'[2]21'!T319-'[2]21'!X319</f>
        <v>0</v>
      </c>
      <c r="H319" s="35">
        <f t="shared" si="33"/>
        <v>10</v>
      </c>
      <c r="I319" s="42"/>
      <c r="J319" s="42"/>
      <c r="K319" s="42"/>
      <c r="L319" s="42"/>
      <c r="M319" s="42"/>
      <c r="N319" s="42"/>
      <c r="O319" s="42"/>
      <c r="P319" s="42"/>
      <c r="Q319" s="45"/>
      <c r="R319" s="45"/>
      <c r="S319" s="45"/>
      <c r="T319" s="45"/>
      <c r="U319" s="45"/>
      <c r="V319" s="45"/>
      <c r="W319" s="45"/>
      <c r="X319" s="45"/>
      <c r="Y319" s="38">
        <f t="shared" si="36"/>
        <v>10</v>
      </c>
      <c r="Z319" s="42"/>
      <c r="AA319" s="42"/>
      <c r="AB319" s="42"/>
      <c r="AC319" s="42">
        <v>1</v>
      </c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36"/>
      <c r="AQ319" s="36"/>
      <c r="AR319" s="36"/>
      <c r="AS319" s="36"/>
      <c r="AT319" s="36"/>
      <c r="AU319" s="36"/>
      <c r="AV319" s="36"/>
      <c r="AW319" s="36"/>
      <c r="AX319" s="35">
        <f t="shared" si="32"/>
        <v>0</v>
      </c>
      <c r="AY319" s="39">
        <f t="shared" si="37"/>
        <v>1</v>
      </c>
      <c r="AZ319" s="34">
        <f t="shared" ref="AZ319:BC375" si="39">D319+I319-M319+Q319-U319-Z319-AD319-AH319-AL319-AP319-AT319</f>
        <v>0</v>
      </c>
      <c r="BA319" s="34">
        <f t="shared" si="39"/>
        <v>0</v>
      </c>
      <c r="BB319" s="34">
        <f t="shared" si="39"/>
        <v>10</v>
      </c>
      <c r="BC319" s="34">
        <f t="shared" si="39"/>
        <v>-1</v>
      </c>
      <c r="BD319" s="201">
        <f t="shared" si="35"/>
        <v>9</v>
      </c>
      <c r="BE319" s="55"/>
      <c r="BF319" s="76"/>
    </row>
    <row r="320" spans="1:58" s="2" customFormat="1" ht="12.75">
      <c r="A320" s="2" t="s">
        <v>521</v>
      </c>
      <c r="B320" s="73">
        <v>40</v>
      </c>
      <c r="C320" s="79" t="s">
        <v>378</v>
      </c>
      <c r="D320" s="34">
        <f>'[2]21'!D320+'[2]21'!I320-'[2]21'!M320+'[2]21'!Q320-'[2]21'!U320</f>
        <v>1</v>
      </c>
      <c r="E320" s="34">
        <f>'[2]21'!E320+'[2]21'!J320-'[2]21'!N320+'[2]21'!R320-'[2]21'!V320</f>
        <v>0</v>
      </c>
      <c r="F320" s="34">
        <f>'[2]21'!F320+'[2]21'!K320-'[2]21'!O320+'[2]21'!S320-'[2]21'!W320</f>
        <v>0</v>
      </c>
      <c r="G320" s="34">
        <f>'[2]21'!G320+'[2]21'!L320-'[2]21'!P320+'[2]21'!T320-'[2]21'!X320</f>
        <v>0</v>
      </c>
      <c r="H320" s="35">
        <f t="shared" si="33"/>
        <v>1</v>
      </c>
      <c r="I320" s="42"/>
      <c r="J320" s="42"/>
      <c r="K320" s="42"/>
      <c r="L320" s="42"/>
      <c r="M320" s="42"/>
      <c r="N320" s="42"/>
      <c r="O320" s="42"/>
      <c r="P320" s="42"/>
      <c r="Q320" s="45"/>
      <c r="R320" s="45"/>
      <c r="S320" s="45"/>
      <c r="T320" s="45"/>
      <c r="U320" s="45"/>
      <c r="V320" s="45"/>
      <c r="W320" s="45"/>
      <c r="X320" s="45"/>
      <c r="Y320" s="38">
        <f t="shared" si="36"/>
        <v>1</v>
      </c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36"/>
      <c r="AQ320" s="36"/>
      <c r="AR320" s="36"/>
      <c r="AS320" s="36"/>
      <c r="AT320" s="36"/>
      <c r="AU320" s="36">
        <v>1</v>
      </c>
      <c r="AV320" s="36"/>
      <c r="AW320" s="36"/>
      <c r="AX320" s="35">
        <f t="shared" si="32"/>
        <v>1</v>
      </c>
      <c r="AY320" s="39">
        <f t="shared" si="37"/>
        <v>0</v>
      </c>
      <c r="AZ320" s="34">
        <f t="shared" si="39"/>
        <v>1</v>
      </c>
      <c r="BA320" s="34">
        <f t="shared" si="39"/>
        <v>-1</v>
      </c>
      <c r="BB320" s="34">
        <f t="shared" si="39"/>
        <v>0</v>
      </c>
      <c r="BC320" s="34">
        <f t="shared" si="39"/>
        <v>0</v>
      </c>
      <c r="BD320" s="201">
        <f t="shared" si="35"/>
        <v>0</v>
      </c>
      <c r="BE320" s="55" t="s">
        <v>379</v>
      </c>
      <c r="BF320" s="76"/>
    </row>
    <row r="321" spans="1:58" s="2" customFormat="1" ht="12.75">
      <c r="A321" s="2" t="s">
        <v>521</v>
      </c>
      <c r="B321" s="73">
        <v>41</v>
      </c>
      <c r="C321" s="79" t="s">
        <v>380</v>
      </c>
      <c r="D321" s="34">
        <f>'[2]21'!D321+'[2]21'!I321-'[2]21'!M321+'[2]21'!Q321-'[2]21'!U321</f>
        <v>0</v>
      </c>
      <c r="E321" s="34">
        <f>'[2]21'!E321+'[2]21'!J321-'[2]21'!N321+'[2]21'!R321-'[2]21'!V321</f>
        <v>0</v>
      </c>
      <c r="F321" s="34">
        <f>'[2]21'!F321+'[2]21'!K321-'[2]21'!O321+'[2]21'!S321-'[2]21'!W321</f>
        <v>2</v>
      </c>
      <c r="G321" s="34">
        <f>'[2]21'!G321+'[2]21'!L321-'[2]21'!P321+'[2]21'!T321-'[2]21'!X321</f>
        <v>0</v>
      </c>
      <c r="H321" s="35">
        <f t="shared" si="33"/>
        <v>2</v>
      </c>
      <c r="I321" s="42"/>
      <c r="J321" s="42"/>
      <c r="K321" s="42"/>
      <c r="L321" s="42"/>
      <c r="M321" s="42"/>
      <c r="N321" s="42"/>
      <c r="O321" s="42"/>
      <c r="P321" s="42"/>
      <c r="Q321" s="45"/>
      <c r="R321" s="45"/>
      <c r="S321" s="45"/>
      <c r="T321" s="45"/>
      <c r="U321" s="45"/>
      <c r="V321" s="45"/>
      <c r="W321" s="45"/>
      <c r="X321" s="45"/>
      <c r="Y321" s="38">
        <f t="shared" si="36"/>
        <v>2</v>
      </c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36"/>
      <c r="AQ321" s="36"/>
      <c r="AR321" s="36"/>
      <c r="AS321" s="36"/>
      <c r="AT321" s="36"/>
      <c r="AU321" s="36"/>
      <c r="AV321" s="36"/>
      <c r="AW321" s="36"/>
      <c r="AX321" s="35">
        <f t="shared" si="32"/>
        <v>0</v>
      </c>
      <c r="AY321" s="39">
        <f t="shared" si="37"/>
        <v>0</v>
      </c>
      <c r="AZ321" s="34">
        <f t="shared" si="39"/>
        <v>0</v>
      </c>
      <c r="BA321" s="34">
        <f t="shared" si="39"/>
        <v>0</v>
      </c>
      <c r="BB321" s="34">
        <f t="shared" si="39"/>
        <v>2</v>
      </c>
      <c r="BC321" s="34">
        <f t="shared" si="39"/>
        <v>0</v>
      </c>
      <c r="BD321" s="201">
        <f t="shared" si="35"/>
        <v>2</v>
      </c>
      <c r="BE321" s="55"/>
      <c r="BF321" s="76"/>
    </row>
    <row r="322" spans="1:58" s="2" customFormat="1" ht="12.75">
      <c r="A322" s="2" t="s">
        <v>521</v>
      </c>
      <c r="B322" s="73">
        <v>42</v>
      </c>
      <c r="C322" s="79" t="s">
        <v>381</v>
      </c>
      <c r="D322" s="34">
        <f>'[2]21'!D322+'[2]21'!I322-'[2]21'!M322+'[2]21'!Q322-'[2]21'!U322</f>
        <v>0</v>
      </c>
      <c r="E322" s="34">
        <f>'[2]21'!E322+'[2]21'!J322-'[2]21'!N322+'[2]21'!R322-'[2]21'!V322</f>
        <v>0</v>
      </c>
      <c r="F322" s="34">
        <f>'[2]21'!F322+'[2]21'!K322-'[2]21'!O322+'[2]21'!S322-'[2]21'!W322</f>
        <v>32</v>
      </c>
      <c r="G322" s="34">
        <f>'[2]21'!G322+'[2]21'!L322-'[2]21'!P322+'[2]21'!T322-'[2]21'!X322</f>
        <v>0</v>
      </c>
      <c r="H322" s="35">
        <f t="shared" si="33"/>
        <v>32</v>
      </c>
      <c r="I322" s="42"/>
      <c r="J322" s="42"/>
      <c r="K322" s="42"/>
      <c r="L322" s="42"/>
      <c r="M322" s="42"/>
      <c r="N322" s="42"/>
      <c r="O322" s="42"/>
      <c r="P322" s="42"/>
      <c r="Q322" s="45"/>
      <c r="R322" s="45"/>
      <c r="S322" s="45"/>
      <c r="T322" s="45"/>
      <c r="U322" s="45"/>
      <c r="V322" s="45"/>
      <c r="W322" s="45"/>
      <c r="X322" s="45"/>
      <c r="Y322" s="38">
        <f t="shared" si="36"/>
        <v>32</v>
      </c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36"/>
      <c r="AQ322" s="36"/>
      <c r="AR322" s="36"/>
      <c r="AS322" s="36"/>
      <c r="AT322" s="36"/>
      <c r="AU322" s="36"/>
      <c r="AV322" s="36"/>
      <c r="AW322" s="36"/>
      <c r="AX322" s="35">
        <f t="shared" si="32"/>
        <v>0</v>
      </c>
      <c r="AY322" s="39">
        <f t="shared" si="37"/>
        <v>0</v>
      </c>
      <c r="AZ322" s="34">
        <f t="shared" si="39"/>
        <v>0</v>
      </c>
      <c r="BA322" s="34">
        <f t="shared" si="39"/>
        <v>0</v>
      </c>
      <c r="BB322" s="34">
        <f t="shared" si="39"/>
        <v>32</v>
      </c>
      <c r="BC322" s="34">
        <f t="shared" si="39"/>
        <v>0</v>
      </c>
      <c r="BD322" s="201">
        <f t="shared" si="35"/>
        <v>32</v>
      </c>
      <c r="BE322" s="55"/>
      <c r="BF322" s="76"/>
    </row>
    <row r="323" spans="1:58" s="2" customFormat="1" ht="12.75">
      <c r="A323" s="2" t="s">
        <v>521</v>
      </c>
      <c r="B323" s="73">
        <v>43</v>
      </c>
      <c r="C323" s="79" t="s">
        <v>382</v>
      </c>
      <c r="D323" s="34">
        <f>'[2]21'!D323+'[2]21'!I323-'[2]21'!M323+'[2]21'!Q323-'[2]21'!U323</f>
        <v>0</v>
      </c>
      <c r="E323" s="34">
        <f>'[2]21'!E323+'[2]21'!J323-'[2]21'!N323+'[2]21'!R323-'[2]21'!V323</f>
        <v>8</v>
      </c>
      <c r="F323" s="34">
        <f>'[2]21'!F323+'[2]21'!K323-'[2]21'!O323+'[2]21'!S323-'[2]21'!W323</f>
        <v>104</v>
      </c>
      <c r="G323" s="34">
        <f>'[2]21'!G323+'[2]21'!L323-'[2]21'!P323+'[2]21'!T323-'[2]21'!X323</f>
        <v>0</v>
      </c>
      <c r="H323" s="35">
        <f t="shared" si="33"/>
        <v>112</v>
      </c>
      <c r="I323" s="42"/>
      <c r="J323" s="42"/>
      <c r="K323" s="42"/>
      <c r="L323" s="42"/>
      <c r="M323" s="42"/>
      <c r="N323" s="42"/>
      <c r="O323" s="42"/>
      <c r="P323" s="42"/>
      <c r="Q323" s="45"/>
      <c r="R323" s="45"/>
      <c r="S323" s="45"/>
      <c r="T323" s="45"/>
      <c r="U323" s="45"/>
      <c r="V323" s="45"/>
      <c r="W323" s="45"/>
      <c r="X323" s="45"/>
      <c r="Y323" s="38">
        <f t="shared" si="36"/>
        <v>112</v>
      </c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36"/>
      <c r="AQ323" s="36"/>
      <c r="AR323" s="36"/>
      <c r="AS323" s="36"/>
      <c r="AT323" s="36"/>
      <c r="AU323" s="36"/>
      <c r="AV323" s="36"/>
      <c r="AW323" s="36">
        <v>1</v>
      </c>
      <c r="AX323" s="35">
        <f t="shared" si="32"/>
        <v>0</v>
      </c>
      <c r="AY323" s="39">
        <f t="shared" si="37"/>
        <v>1</v>
      </c>
      <c r="AZ323" s="34">
        <f t="shared" si="39"/>
        <v>0</v>
      </c>
      <c r="BA323" s="34">
        <f t="shared" si="39"/>
        <v>8</v>
      </c>
      <c r="BB323" s="34">
        <f t="shared" si="39"/>
        <v>104</v>
      </c>
      <c r="BC323" s="34">
        <f t="shared" si="39"/>
        <v>-1</v>
      </c>
      <c r="BD323" s="201">
        <f t="shared" si="35"/>
        <v>111</v>
      </c>
      <c r="BE323" s="106" t="s">
        <v>679</v>
      </c>
      <c r="BF323" s="76"/>
    </row>
    <row r="324" spans="1:58" s="2" customFormat="1" ht="12.75">
      <c r="A324" s="2" t="s">
        <v>521</v>
      </c>
      <c r="B324" s="73">
        <v>44</v>
      </c>
      <c r="C324" s="79" t="s">
        <v>383</v>
      </c>
      <c r="D324" s="34">
        <f>'[2]21'!D324+'[2]21'!I324-'[2]21'!M324+'[2]21'!Q324-'[2]21'!U324</f>
        <v>0</v>
      </c>
      <c r="E324" s="34">
        <f>'[2]21'!E324+'[2]21'!J324-'[2]21'!N324+'[2]21'!R324-'[2]21'!V324</f>
        <v>1</v>
      </c>
      <c r="F324" s="34">
        <f>'[2]21'!F324+'[2]21'!K324-'[2]21'!O324+'[2]21'!S324-'[2]21'!W324</f>
        <v>61</v>
      </c>
      <c r="G324" s="34">
        <f>'[2]21'!G324+'[2]21'!L324-'[2]21'!P324+'[2]21'!T324-'[2]21'!X324</f>
        <v>0</v>
      </c>
      <c r="H324" s="35">
        <f t="shared" si="33"/>
        <v>62</v>
      </c>
      <c r="I324" s="42"/>
      <c r="J324" s="42"/>
      <c r="K324" s="42"/>
      <c r="L324" s="42"/>
      <c r="M324" s="42"/>
      <c r="N324" s="42"/>
      <c r="O324" s="42"/>
      <c r="P324" s="42"/>
      <c r="Q324" s="45"/>
      <c r="R324" s="45"/>
      <c r="S324" s="45"/>
      <c r="T324" s="45"/>
      <c r="U324" s="45"/>
      <c r="V324" s="45"/>
      <c r="W324" s="45"/>
      <c r="X324" s="45"/>
      <c r="Y324" s="38">
        <f t="shared" si="36"/>
        <v>62</v>
      </c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36"/>
      <c r="AQ324" s="36"/>
      <c r="AR324" s="36"/>
      <c r="AS324" s="36"/>
      <c r="AT324" s="36"/>
      <c r="AU324" s="36"/>
      <c r="AV324" s="36"/>
      <c r="AW324" s="36"/>
      <c r="AX324" s="35">
        <f t="shared" si="32"/>
        <v>0</v>
      </c>
      <c r="AY324" s="39">
        <f t="shared" si="37"/>
        <v>0</v>
      </c>
      <c r="AZ324" s="34">
        <f t="shared" si="39"/>
        <v>0</v>
      </c>
      <c r="BA324" s="34">
        <f t="shared" si="39"/>
        <v>1</v>
      </c>
      <c r="BB324" s="34">
        <f t="shared" si="39"/>
        <v>61</v>
      </c>
      <c r="BC324" s="34">
        <f t="shared" si="39"/>
        <v>0</v>
      </c>
      <c r="BD324" s="201">
        <f t="shared" si="35"/>
        <v>62</v>
      </c>
      <c r="BE324" s="55"/>
      <c r="BF324" s="76"/>
    </row>
    <row r="325" spans="1:58" s="2" customFormat="1" ht="12.75">
      <c r="A325" s="2" t="s">
        <v>521</v>
      </c>
      <c r="B325" s="73">
        <v>45</v>
      </c>
      <c r="C325" s="79" t="s">
        <v>384</v>
      </c>
      <c r="D325" s="34">
        <f>'[2]21'!D325+'[2]21'!I325-'[2]21'!M325+'[2]21'!Q325-'[2]21'!U325</f>
        <v>1</v>
      </c>
      <c r="E325" s="34">
        <f>'[2]21'!E325+'[2]21'!J325-'[2]21'!N325+'[2]21'!R325-'[2]21'!V325</f>
        <v>0</v>
      </c>
      <c r="F325" s="34">
        <f>'[2]21'!F325+'[2]21'!K325-'[2]21'!O325+'[2]21'!S325-'[2]21'!W325</f>
        <v>33</v>
      </c>
      <c r="G325" s="34">
        <f>'[2]21'!G325+'[2]21'!L325-'[2]21'!P325+'[2]21'!T325-'[2]21'!X325</f>
        <v>0</v>
      </c>
      <c r="H325" s="35">
        <f t="shared" si="33"/>
        <v>34</v>
      </c>
      <c r="I325" s="42"/>
      <c r="J325" s="42"/>
      <c r="K325" s="42"/>
      <c r="L325" s="42"/>
      <c r="M325" s="42"/>
      <c r="N325" s="42"/>
      <c r="O325" s="42"/>
      <c r="P325" s="42"/>
      <c r="Q325" s="45"/>
      <c r="R325" s="45"/>
      <c r="S325" s="45"/>
      <c r="T325" s="45"/>
      <c r="U325" s="45"/>
      <c r="V325" s="45"/>
      <c r="W325" s="45"/>
      <c r="X325" s="45"/>
      <c r="Y325" s="38">
        <f t="shared" si="36"/>
        <v>34</v>
      </c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36"/>
      <c r="AQ325" s="36"/>
      <c r="AR325" s="36"/>
      <c r="AS325" s="36"/>
      <c r="AT325" s="36"/>
      <c r="AU325" s="36"/>
      <c r="AV325" s="36"/>
      <c r="AW325" s="36"/>
      <c r="AX325" s="35">
        <f t="shared" si="32"/>
        <v>0</v>
      </c>
      <c r="AY325" s="39">
        <f t="shared" si="37"/>
        <v>0</v>
      </c>
      <c r="AZ325" s="34">
        <f t="shared" si="39"/>
        <v>1</v>
      </c>
      <c r="BA325" s="34">
        <f t="shared" si="39"/>
        <v>0</v>
      </c>
      <c r="BB325" s="34">
        <f t="shared" si="39"/>
        <v>33</v>
      </c>
      <c r="BC325" s="34">
        <f t="shared" si="39"/>
        <v>0</v>
      </c>
      <c r="BD325" s="201">
        <f t="shared" si="35"/>
        <v>34</v>
      </c>
      <c r="BE325" s="55"/>
      <c r="BF325" s="76"/>
    </row>
    <row r="326" spans="1:58" s="2" customFormat="1" ht="12.75">
      <c r="A326" s="2" t="s">
        <v>521</v>
      </c>
      <c r="B326" s="73">
        <v>46</v>
      </c>
      <c r="C326" s="79" t="s">
        <v>385</v>
      </c>
      <c r="D326" s="34">
        <f>'[2]21'!D326+'[2]21'!I326-'[2]21'!M326+'[2]21'!Q326-'[2]21'!U326</f>
        <v>0</v>
      </c>
      <c r="E326" s="34">
        <f>'[2]21'!E326+'[2]21'!J326-'[2]21'!N326+'[2]21'!R326-'[2]21'!V326</f>
        <v>1</v>
      </c>
      <c r="F326" s="34">
        <f>'[2]21'!F326+'[2]21'!K326-'[2]21'!O326+'[2]21'!S326-'[2]21'!W326</f>
        <v>4</v>
      </c>
      <c r="G326" s="34">
        <f>'[2]21'!G326+'[2]21'!L326-'[2]21'!P326+'[2]21'!T326-'[2]21'!X326</f>
        <v>0</v>
      </c>
      <c r="H326" s="35">
        <f t="shared" si="33"/>
        <v>5</v>
      </c>
      <c r="I326" s="42"/>
      <c r="J326" s="42"/>
      <c r="K326" s="42"/>
      <c r="L326" s="42"/>
      <c r="M326" s="42"/>
      <c r="N326" s="42"/>
      <c r="O326" s="42"/>
      <c r="P326" s="42"/>
      <c r="Q326" s="45"/>
      <c r="R326" s="45"/>
      <c r="S326" s="45"/>
      <c r="T326" s="45"/>
      <c r="U326" s="45"/>
      <c r="V326" s="45"/>
      <c r="W326" s="45"/>
      <c r="X326" s="45"/>
      <c r="Y326" s="38">
        <f t="shared" si="36"/>
        <v>5</v>
      </c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36"/>
      <c r="AQ326" s="36"/>
      <c r="AR326" s="36"/>
      <c r="AS326" s="36"/>
      <c r="AT326" s="36"/>
      <c r="AU326" s="36"/>
      <c r="AV326" s="36"/>
      <c r="AW326" s="36"/>
      <c r="AX326" s="35">
        <f t="shared" si="32"/>
        <v>0</v>
      </c>
      <c r="AY326" s="39">
        <f t="shared" si="37"/>
        <v>0</v>
      </c>
      <c r="AZ326" s="34">
        <f t="shared" si="39"/>
        <v>0</v>
      </c>
      <c r="BA326" s="34">
        <f t="shared" si="39"/>
        <v>1</v>
      </c>
      <c r="BB326" s="34">
        <f t="shared" si="39"/>
        <v>4</v>
      </c>
      <c r="BC326" s="34">
        <f t="shared" si="39"/>
        <v>0</v>
      </c>
      <c r="BD326" s="201">
        <f t="shared" si="35"/>
        <v>5</v>
      </c>
      <c r="BE326" s="55"/>
      <c r="BF326" s="76"/>
    </row>
    <row r="327" spans="1:58" s="2" customFormat="1" ht="12.75">
      <c r="A327" s="2" t="s">
        <v>521</v>
      </c>
      <c r="B327" s="73">
        <v>47</v>
      </c>
      <c r="C327" s="79" t="s">
        <v>386</v>
      </c>
      <c r="D327" s="34">
        <f>'[2]21'!D327+'[2]21'!I327-'[2]21'!M327+'[2]21'!Q327-'[2]21'!U327</f>
        <v>0</v>
      </c>
      <c r="E327" s="34">
        <f>'[2]21'!E327+'[2]21'!J327-'[2]21'!N327+'[2]21'!R327-'[2]21'!V327</f>
        <v>5</v>
      </c>
      <c r="F327" s="34">
        <f>'[2]21'!F327+'[2]21'!K327-'[2]21'!O327+'[2]21'!S327-'[2]21'!W327</f>
        <v>1</v>
      </c>
      <c r="G327" s="34">
        <f>'[2]21'!G327+'[2]21'!L327-'[2]21'!P327+'[2]21'!T327-'[2]21'!X327</f>
        <v>0</v>
      </c>
      <c r="H327" s="35">
        <f t="shared" si="33"/>
        <v>6</v>
      </c>
      <c r="I327" s="42"/>
      <c r="J327" s="42"/>
      <c r="K327" s="42"/>
      <c r="L327" s="42"/>
      <c r="M327" s="42"/>
      <c r="N327" s="42"/>
      <c r="O327" s="42"/>
      <c r="P327" s="42"/>
      <c r="Q327" s="45"/>
      <c r="R327" s="45"/>
      <c r="S327" s="45"/>
      <c r="T327" s="45"/>
      <c r="U327" s="45"/>
      <c r="V327" s="45"/>
      <c r="W327" s="45"/>
      <c r="X327" s="45"/>
      <c r="Y327" s="38">
        <f t="shared" si="36"/>
        <v>6</v>
      </c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36"/>
      <c r="AQ327" s="36"/>
      <c r="AR327" s="36"/>
      <c r="AS327" s="36"/>
      <c r="AT327" s="36"/>
      <c r="AU327" s="36"/>
      <c r="AV327" s="36"/>
      <c r="AW327" s="36"/>
      <c r="AX327" s="35">
        <f t="shared" si="32"/>
        <v>0</v>
      </c>
      <c r="AY327" s="39">
        <f t="shared" si="37"/>
        <v>0</v>
      </c>
      <c r="AZ327" s="34">
        <f t="shared" si="39"/>
        <v>0</v>
      </c>
      <c r="BA327" s="34">
        <f t="shared" si="39"/>
        <v>5</v>
      </c>
      <c r="BB327" s="34">
        <f t="shared" si="39"/>
        <v>1</v>
      </c>
      <c r="BC327" s="34">
        <f t="shared" si="39"/>
        <v>0</v>
      </c>
      <c r="BD327" s="201">
        <f t="shared" si="35"/>
        <v>6</v>
      </c>
      <c r="BE327" s="55"/>
      <c r="BF327" s="76"/>
    </row>
    <row r="328" spans="1:58" s="2" customFormat="1" ht="12.75">
      <c r="A328" s="2" t="s">
        <v>521</v>
      </c>
      <c r="B328" s="73">
        <v>48</v>
      </c>
      <c r="C328" s="79" t="s">
        <v>387</v>
      </c>
      <c r="D328" s="34">
        <f>'[2]21'!D328+'[2]21'!I328-'[2]21'!M328+'[2]21'!Q328-'[2]21'!U328</f>
        <v>0</v>
      </c>
      <c r="E328" s="34">
        <f>'[2]21'!E328+'[2]21'!J328-'[2]21'!N328+'[2]21'!R328-'[2]21'!V328</f>
        <v>0</v>
      </c>
      <c r="F328" s="34">
        <f>'[2]21'!F328+'[2]21'!K328-'[2]21'!O328+'[2]21'!S328-'[2]21'!W328</f>
        <v>2</v>
      </c>
      <c r="G328" s="34">
        <f>'[2]21'!G328+'[2]21'!L328-'[2]21'!P328+'[2]21'!T328-'[2]21'!X328</f>
        <v>0</v>
      </c>
      <c r="H328" s="35">
        <f t="shared" si="33"/>
        <v>2</v>
      </c>
      <c r="I328" s="42"/>
      <c r="J328" s="42"/>
      <c r="K328" s="42"/>
      <c r="L328" s="42"/>
      <c r="M328" s="42"/>
      <c r="N328" s="42"/>
      <c r="O328" s="42"/>
      <c r="P328" s="42"/>
      <c r="Q328" s="45"/>
      <c r="R328" s="45"/>
      <c r="S328" s="45"/>
      <c r="T328" s="45"/>
      <c r="U328" s="45"/>
      <c r="V328" s="45"/>
      <c r="W328" s="45"/>
      <c r="X328" s="45"/>
      <c r="Y328" s="38">
        <f t="shared" si="36"/>
        <v>2</v>
      </c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36"/>
      <c r="AQ328" s="36"/>
      <c r="AR328" s="36"/>
      <c r="AS328" s="36"/>
      <c r="AT328" s="36"/>
      <c r="AU328" s="36"/>
      <c r="AV328" s="36"/>
      <c r="AW328" s="36"/>
      <c r="AX328" s="35">
        <f t="shared" si="32"/>
        <v>0</v>
      </c>
      <c r="AY328" s="39">
        <f t="shared" si="37"/>
        <v>0</v>
      </c>
      <c r="AZ328" s="34">
        <f t="shared" si="39"/>
        <v>0</v>
      </c>
      <c r="BA328" s="34">
        <f t="shared" si="39"/>
        <v>0</v>
      </c>
      <c r="BB328" s="34">
        <f t="shared" si="39"/>
        <v>2</v>
      </c>
      <c r="BC328" s="34">
        <f t="shared" si="39"/>
        <v>0</v>
      </c>
      <c r="BD328" s="201">
        <f t="shared" si="35"/>
        <v>2</v>
      </c>
      <c r="BE328" s="55"/>
      <c r="BF328" s="76"/>
    </row>
    <row r="329" spans="1:58" s="2" customFormat="1" ht="12.75">
      <c r="A329" s="2" t="s">
        <v>521</v>
      </c>
      <c r="B329" s="73">
        <v>49</v>
      </c>
      <c r="C329" s="79" t="s">
        <v>388</v>
      </c>
      <c r="D329" s="34">
        <f>'[2]21'!D329+'[2]21'!I329-'[2]21'!M329+'[2]21'!Q329-'[2]21'!U329</f>
        <v>0</v>
      </c>
      <c r="E329" s="34">
        <f>'[2]21'!E329+'[2]21'!J329-'[2]21'!N329+'[2]21'!R329-'[2]21'!V329</f>
        <v>0</v>
      </c>
      <c r="F329" s="34">
        <f>'[2]21'!F329+'[2]21'!K329-'[2]21'!O329+'[2]21'!S329-'[2]21'!W329</f>
        <v>1</v>
      </c>
      <c r="G329" s="34">
        <f>'[2]21'!G329+'[2]21'!L329-'[2]21'!P329+'[2]21'!T329-'[2]21'!X329</f>
        <v>0</v>
      </c>
      <c r="H329" s="35">
        <f t="shared" si="33"/>
        <v>1</v>
      </c>
      <c r="I329" s="42"/>
      <c r="J329" s="42"/>
      <c r="K329" s="42"/>
      <c r="L329" s="42"/>
      <c r="M329" s="42"/>
      <c r="N329" s="42"/>
      <c r="O329" s="42"/>
      <c r="P329" s="42"/>
      <c r="Q329" s="45"/>
      <c r="R329" s="45"/>
      <c r="S329" s="45"/>
      <c r="T329" s="45"/>
      <c r="U329" s="45"/>
      <c r="V329" s="45"/>
      <c r="W329" s="45"/>
      <c r="X329" s="45"/>
      <c r="Y329" s="38">
        <f t="shared" si="36"/>
        <v>1</v>
      </c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36"/>
      <c r="AQ329" s="36"/>
      <c r="AR329" s="36"/>
      <c r="AS329" s="36"/>
      <c r="AT329" s="36"/>
      <c r="AU329" s="36"/>
      <c r="AV329" s="36"/>
      <c r="AW329" s="36"/>
      <c r="AX329" s="35">
        <f t="shared" si="32"/>
        <v>0</v>
      </c>
      <c r="AY329" s="39">
        <f t="shared" si="37"/>
        <v>0</v>
      </c>
      <c r="AZ329" s="34">
        <f t="shared" si="39"/>
        <v>0</v>
      </c>
      <c r="BA329" s="34">
        <f t="shared" si="39"/>
        <v>0</v>
      </c>
      <c r="BB329" s="34">
        <f t="shared" si="39"/>
        <v>1</v>
      </c>
      <c r="BC329" s="34">
        <f t="shared" si="39"/>
        <v>0</v>
      </c>
      <c r="BD329" s="201">
        <f t="shared" si="35"/>
        <v>1</v>
      </c>
      <c r="BE329" s="55"/>
      <c r="BF329" s="76"/>
    </row>
    <row r="330" spans="1:58" s="2" customFormat="1" ht="12.75">
      <c r="A330" s="2" t="s">
        <v>521</v>
      </c>
      <c r="B330" s="73">
        <v>50</v>
      </c>
      <c r="C330" s="79" t="s">
        <v>389</v>
      </c>
      <c r="D330" s="34">
        <f>'[2]21'!D330+'[2]21'!I330-'[2]21'!M330+'[2]21'!Q330-'[2]21'!U330</f>
        <v>0</v>
      </c>
      <c r="E330" s="34">
        <f>'[2]21'!E330+'[2]21'!J330-'[2]21'!N330+'[2]21'!R330-'[2]21'!V330</f>
        <v>0</v>
      </c>
      <c r="F330" s="34">
        <f>'[2]21'!F330+'[2]21'!K330-'[2]21'!O330+'[2]21'!S330-'[2]21'!W330</f>
        <v>4</v>
      </c>
      <c r="G330" s="34">
        <f>'[2]21'!G330+'[2]21'!L330-'[2]21'!P330+'[2]21'!T330-'[2]21'!X330</f>
        <v>0</v>
      </c>
      <c r="H330" s="35">
        <f t="shared" si="33"/>
        <v>4</v>
      </c>
      <c r="I330" s="42"/>
      <c r="J330" s="42"/>
      <c r="K330" s="42"/>
      <c r="L330" s="42"/>
      <c r="M330" s="42"/>
      <c r="N330" s="42"/>
      <c r="O330" s="42"/>
      <c r="P330" s="42"/>
      <c r="Q330" s="45"/>
      <c r="R330" s="45"/>
      <c r="S330" s="45"/>
      <c r="T330" s="45"/>
      <c r="U330" s="45"/>
      <c r="V330" s="45"/>
      <c r="W330" s="45"/>
      <c r="X330" s="45"/>
      <c r="Y330" s="38">
        <f t="shared" si="36"/>
        <v>4</v>
      </c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36"/>
      <c r="AQ330" s="36"/>
      <c r="AR330" s="36"/>
      <c r="AS330" s="36"/>
      <c r="AT330" s="36"/>
      <c r="AU330" s="36"/>
      <c r="AV330" s="36"/>
      <c r="AW330" s="36"/>
      <c r="AX330" s="35">
        <f t="shared" si="32"/>
        <v>0</v>
      </c>
      <c r="AY330" s="39">
        <f t="shared" si="37"/>
        <v>0</v>
      </c>
      <c r="AZ330" s="34">
        <f t="shared" si="39"/>
        <v>0</v>
      </c>
      <c r="BA330" s="34">
        <f t="shared" si="39"/>
        <v>0</v>
      </c>
      <c r="BB330" s="34">
        <f t="shared" si="39"/>
        <v>4</v>
      </c>
      <c r="BC330" s="34">
        <f t="shared" si="39"/>
        <v>0</v>
      </c>
      <c r="BD330" s="201">
        <f t="shared" si="35"/>
        <v>4</v>
      </c>
      <c r="BE330" s="55"/>
      <c r="BF330" s="76"/>
    </row>
    <row r="331" spans="1:58" s="2" customFormat="1" ht="12.75">
      <c r="A331" s="2" t="s">
        <v>521</v>
      </c>
      <c r="B331" s="73">
        <v>51</v>
      </c>
      <c r="C331" s="79" t="s">
        <v>390</v>
      </c>
      <c r="D331" s="34">
        <f>'[2]21'!D331+'[2]21'!I331-'[2]21'!M331+'[2]21'!Q331-'[2]21'!U331</f>
        <v>0</v>
      </c>
      <c r="E331" s="34">
        <f>'[2]21'!E331+'[2]21'!J331-'[2]21'!N331+'[2]21'!R331-'[2]21'!V331</f>
        <v>0</v>
      </c>
      <c r="F331" s="34">
        <f>'[2]21'!F331+'[2]21'!K331-'[2]21'!O331+'[2]21'!S331-'[2]21'!W331</f>
        <v>1</v>
      </c>
      <c r="G331" s="34">
        <f>'[2]21'!G331+'[2]21'!L331-'[2]21'!P331+'[2]21'!T331-'[2]21'!X331</f>
        <v>0</v>
      </c>
      <c r="H331" s="35">
        <f t="shared" si="33"/>
        <v>1</v>
      </c>
      <c r="I331" s="42"/>
      <c r="J331" s="42"/>
      <c r="K331" s="42"/>
      <c r="L331" s="42"/>
      <c r="M331" s="42"/>
      <c r="N331" s="42"/>
      <c r="O331" s="42"/>
      <c r="P331" s="42"/>
      <c r="Q331" s="45"/>
      <c r="R331" s="45"/>
      <c r="S331" s="45"/>
      <c r="T331" s="45"/>
      <c r="U331" s="45"/>
      <c r="V331" s="45"/>
      <c r="W331" s="45"/>
      <c r="X331" s="45"/>
      <c r="Y331" s="38">
        <f t="shared" si="36"/>
        <v>1</v>
      </c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36"/>
      <c r="AQ331" s="36"/>
      <c r="AR331" s="36"/>
      <c r="AS331" s="36"/>
      <c r="AT331" s="36"/>
      <c r="AU331" s="36"/>
      <c r="AV331" s="36"/>
      <c r="AW331" s="36"/>
      <c r="AX331" s="35">
        <f t="shared" si="32"/>
        <v>0</v>
      </c>
      <c r="AY331" s="39">
        <f t="shared" si="37"/>
        <v>0</v>
      </c>
      <c r="AZ331" s="34">
        <f t="shared" si="39"/>
        <v>0</v>
      </c>
      <c r="BA331" s="34">
        <f t="shared" si="39"/>
        <v>0</v>
      </c>
      <c r="BB331" s="34">
        <f t="shared" si="39"/>
        <v>1</v>
      </c>
      <c r="BC331" s="34">
        <f t="shared" si="39"/>
        <v>0</v>
      </c>
      <c r="BD331" s="201">
        <f t="shared" si="35"/>
        <v>1</v>
      </c>
      <c r="BE331" s="55"/>
      <c r="BF331" s="76"/>
    </row>
    <row r="332" spans="1:58" s="2" customFormat="1" ht="12.75">
      <c r="A332" s="2" t="s">
        <v>521</v>
      </c>
      <c r="B332" s="73">
        <v>52</v>
      </c>
      <c r="C332" s="79" t="s">
        <v>391</v>
      </c>
      <c r="D332" s="34">
        <f>'[2]21'!D332+'[2]21'!I332-'[2]21'!M332+'[2]21'!Q332-'[2]21'!U332</f>
        <v>0</v>
      </c>
      <c r="E332" s="34">
        <f>'[2]21'!E332+'[2]21'!J332-'[2]21'!N332+'[2]21'!R332-'[2]21'!V332</f>
        <v>0</v>
      </c>
      <c r="F332" s="34">
        <f>'[2]21'!F332+'[2]21'!K332-'[2]21'!O332+'[2]21'!S332-'[2]21'!W332</f>
        <v>1</v>
      </c>
      <c r="G332" s="34">
        <f>'[2]21'!G332+'[2]21'!L332-'[2]21'!P332+'[2]21'!T332-'[2]21'!X332</f>
        <v>0</v>
      </c>
      <c r="H332" s="35">
        <f t="shared" si="33"/>
        <v>1</v>
      </c>
      <c r="I332" s="42"/>
      <c r="J332" s="42"/>
      <c r="K332" s="42"/>
      <c r="L332" s="42"/>
      <c r="M332" s="42"/>
      <c r="N332" s="42"/>
      <c r="O332" s="42"/>
      <c r="P332" s="42"/>
      <c r="Q332" s="45"/>
      <c r="R332" s="45"/>
      <c r="S332" s="45"/>
      <c r="T332" s="45"/>
      <c r="U332" s="45"/>
      <c r="V332" s="45"/>
      <c r="W332" s="45"/>
      <c r="X332" s="45"/>
      <c r="Y332" s="38">
        <f t="shared" si="36"/>
        <v>1</v>
      </c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36"/>
      <c r="AQ332" s="36"/>
      <c r="AR332" s="36"/>
      <c r="AS332" s="36"/>
      <c r="AT332" s="36"/>
      <c r="AU332" s="36"/>
      <c r="AV332" s="36"/>
      <c r="AW332" s="36"/>
      <c r="AX332" s="35">
        <f t="shared" si="32"/>
        <v>0</v>
      </c>
      <c r="AY332" s="39">
        <f t="shared" si="37"/>
        <v>0</v>
      </c>
      <c r="AZ332" s="34">
        <f t="shared" si="39"/>
        <v>0</v>
      </c>
      <c r="BA332" s="34">
        <f t="shared" si="39"/>
        <v>0</v>
      </c>
      <c r="BB332" s="34">
        <f t="shared" si="39"/>
        <v>1</v>
      </c>
      <c r="BC332" s="34">
        <f t="shared" si="39"/>
        <v>0</v>
      </c>
      <c r="BD332" s="201">
        <f t="shared" si="35"/>
        <v>1</v>
      </c>
      <c r="BE332" s="55"/>
      <c r="BF332" s="76"/>
    </row>
    <row r="333" spans="1:58" s="2" customFormat="1" ht="12.75">
      <c r="A333" s="2" t="s">
        <v>521</v>
      </c>
      <c r="B333" s="73">
        <v>53</v>
      </c>
      <c r="C333" s="79" t="s">
        <v>392</v>
      </c>
      <c r="D333" s="34">
        <f>'[2]21'!D333+'[2]21'!I333-'[2]21'!M333+'[2]21'!Q333-'[2]21'!U333</f>
        <v>0</v>
      </c>
      <c r="E333" s="34">
        <f>'[2]21'!E333+'[2]21'!J333-'[2]21'!N333+'[2]21'!R333-'[2]21'!V333</f>
        <v>0</v>
      </c>
      <c r="F333" s="34">
        <f>'[2]21'!F333+'[2]21'!K333-'[2]21'!O333+'[2]21'!S333-'[2]21'!W333</f>
        <v>1</v>
      </c>
      <c r="G333" s="34">
        <f>'[2]21'!G333+'[2]21'!L333-'[2]21'!P333+'[2]21'!T333-'[2]21'!X333</f>
        <v>0</v>
      </c>
      <c r="H333" s="35">
        <f t="shared" si="33"/>
        <v>1</v>
      </c>
      <c r="I333" s="42"/>
      <c r="J333" s="42"/>
      <c r="K333" s="42"/>
      <c r="L333" s="42"/>
      <c r="M333" s="42"/>
      <c r="N333" s="42"/>
      <c r="O333" s="42"/>
      <c r="P333" s="42"/>
      <c r="Q333" s="45"/>
      <c r="R333" s="45"/>
      <c r="S333" s="45"/>
      <c r="T333" s="45"/>
      <c r="U333" s="45"/>
      <c r="V333" s="45"/>
      <c r="W333" s="45"/>
      <c r="X333" s="45"/>
      <c r="Y333" s="38">
        <f t="shared" si="36"/>
        <v>1</v>
      </c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36"/>
      <c r="AQ333" s="36"/>
      <c r="AR333" s="36"/>
      <c r="AS333" s="36"/>
      <c r="AT333" s="36"/>
      <c r="AU333" s="36"/>
      <c r="AV333" s="36"/>
      <c r="AW333" s="36"/>
      <c r="AX333" s="35">
        <f t="shared" si="32"/>
        <v>0</v>
      </c>
      <c r="AY333" s="39">
        <f t="shared" si="37"/>
        <v>0</v>
      </c>
      <c r="AZ333" s="34">
        <f t="shared" si="39"/>
        <v>0</v>
      </c>
      <c r="BA333" s="34">
        <f t="shared" si="39"/>
        <v>0</v>
      </c>
      <c r="BB333" s="34">
        <f t="shared" si="39"/>
        <v>1</v>
      </c>
      <c r="BC333" s="34">
        <f t="shared" si="39"/>
        <v>0</v>
      </c>
      <c r="BD333" s="201">
        <f t="shared" si="35"/>
        <v>1</v>
      </c>
      <c r="BE333" s="55"/>
      <c r="BF333" s="76"/>
    </row>
    <row r="334" spans="1:58" s="2" customFormat="1" ht="12.75">
      <c r="A334" s="2" t="s">
        <v>521</v>
      </c>
      <c r="B334" s="73">
        <v>54</v>
      </c>
      <c r="C334" s="79" t="s">
        <v>393</v>
      </c>
      <c r="D334" s="34">
        <f>'[2]21'!D334+'[2]21'!I334-'[2]21'!M334+'[2]21'!Q334-'[2]21'!U334</f>
        <v>0</v>
      </c>
      <c r="E334" s="34">
        <f>'[2]21'!E334+'[2]21'!J334-'[2]21'!N334+'[2]21'!R334-'[2]21'!V334</f>
        <v>1</v>
      </c>
      <c r="F334" s="34">
        <f>'[2]21'!F334+'[2]21'!K334-'[2]21'!O334+'[2]21'!S334-'[2]21'!W334</f>
        <v>6</v>
      </c>
      <c r="G334" s="34">
        <f>'[2]21'!G334+'[2]21'!L334-'[2]21'!P334+'[2]21'!T334-'[2]21'!X334</f>
        <v>0</v>
      </c>
      <c r="H334" s="35">
        <f t="shared" si="33"/>
        <v>7</v>
      </c>
      <c r="I334" s="42"/>
      <c r="J334" s="42"/>
      <c r="K334" s="42"/>
      <c r="L334" s="42"/>
      <c r="M334" s="42"/>
      <c r="N334" s="42"/>
      <c r="O334" s="42"/>
      <c r="P334" s="42"/>
      <c r="Q334" s="45"/>
      <c r="R334" s="45"/>
      <c r="S334" s="45"/>
      <c r="T334" s="45"/>
      <c r="U334" s="45"/>
      <c r="V334" s="45"/>
      <c r="W334" s="45"/>
      <c r="X334" s="45"/>
      <c r="Y334" s="38">
        <f t="shared" si="36"/>
        <v>7</v>
      </c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36"/>
      <c r="AQ334" s="36"/>
      <c r="AR334" s="36"/>
      <c r="AS334" s="36"/>
      <c r="AT334" s="36"/>
      <c r="AU334" s="36"/>
      <c r="AV334" s="36"/>
      <c r="AW334" s="36"/>
      <c r="AX334" s="35">
        <f t="shared" si="32"/>
        <v>0</v>
      </c>
      <c r="AY334" s="39">
        <f t="shared" si="37"/>
        <v>0</v>
      </c>
      <c r="AZ334" s="34">
        <f t="shared" si="39"/>
        <v>0</v>
      </c>
      <c r="BA334" s="34">
        <f t="shared" si="39"/>
        <v>1</v>
      </c>
      <c r="BB334" s="34">
        <f t="shared" si="39"/>
        <v>6</v>
      </c>
      <c r="BC334" s="34">
        <f t="shared" si="39"/>
        <v>0</v>
      </c>
      <c r="BD334" s="201">
        <f t="shared" si="35"/>
        <v>7</v>
      </c>
      <c r="BE334" s="55"/>
      <c r="BF334" s="76"/>
    </row>
    <row r="335" spans="1:58" s="2" customFormat="1" ht="12.75">
      <c r="A335" s="2" t="s">
        <v>521</v>
      </c>
      <c r="B335" s="73">
        <v>55</v>
      </c>
      <c r="C335" s="79" t="s">
        <v>394</v>
      </c>
      <c r="D335" s="34">
        <f>'[2]21'!D335+'[2]21'!I335-'[2]21'!M335+'[2]21'!Q335-'[2]21'!U335</f>
        <v>7</v>
      </c>
      <c r="E335" s="34">
        <f>'[2]21'!E335+'[2]21'!J335-'[2]21'!N335+'[2]21'!R335-'[2]21'!V335</f>
        <v>0</v>
      </c>
      <c r="F335" s="34">
        <f>'[2]21'!F335+'[2]21'!K335-'[2]21'!O335+'[2]21'!S335-'[2]21'!W335</f>
        <v>4</v>
      </c>
      <c r="G335" s="34">
        <f>'[2]21'!G335+'[2]21'!L335-'[2]21'!P335+'[2]21'!T335-'[2]21'!X335</f>
        <v>0</v>
      </c>
      <c r="H335" s="35">
        <f t="shared" si="33"/>
        <v>11</v>
      </c>
      <c r="I335" s="42"/>
      <c r="J335" s="42"/>
      <c r="K335" s="42"/>
      <c r="L335" s="42"/>
      <c r="M335" s="42"/>
      <c r="N335" s="42"/>
      <c r="O335" s="42"/>
      <c r="P335" s="42"/>
      <c r="Q335" s="45"/>
      <c r="R335" s="45"/>
      <c r="S335" s="45"/>
      <c r="T335" s="45"/>
      <c r="U335" s="45"/>
      <c r="V335" s="45"/>
      <c r="W335" s="45"/>
      <c r="X335" s="45"/>
      <c r="Y335" s="38">
        <f t="shared" si="36"/>
        <v>11</v>
      </c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36"/>
      <c r="AQ335" s="36"/>
      <c r="AR335" s="36"/>
      <c r="AS335" s="36"/>
      <c r="AT335" s="36"/>
      <c r="AU335" s="36"/>
      <c r="AV335" s="36"/>
      <c r="AW335" s="36">
        <v>1</v>
      </c>
      <c r="AX335" s="35">
        <f t="shared" si="32"/>
        <v>0</v>
      </c>
      <c r="AY335" s="39">
        <f t="shared" si="37"/>
        <v>1</v>
      </c>
      <c r="AZ335" s="34">
        <f t="shared" si="39"/>
        <v>7</v>
      </c>
      <c r="BA335" s="34">
        <f t="shared" si="39"/>
        <v>0</v>
      </c>
      <c r="BB335" s="34">
        <f t="shared" si="39"/>
        <v>4</v>
      </c>
      <c r="BC335" s="34">
        <f t="shared" si="39"/>
        <v>-1</v>
      </c>
      <c r="BD335" s="201">
        <f t="shared" si="35"/>
        <v>10</v>
      </c>
      <c r="BE335" s="55" t="s">
        <v>395</v>
      </c>
      <c r="BF335" s="76"/>
    </row>
    <row r="336" spans="1:58" s="2" customFormat="1" ht="12.75">
      <c r="A336" s="2" t="s">
        <v>521</v>
      </c>
      <c r="B336" s="73">
        <v>56</v>
      </c>
      <c r="C336" s="79" t="s">
        <v>396</v>
      </c>
      <c r="D336" s="34">
        <f>'[2]21'!D336+'[2]21'!I336-'[2]21'!M336+'[2]21'!Q336-'[2]21'!U336</f>
        <v>3</v>
      </c>
      <c r="E336" s="34">
        <f>'[2]21'!E336+'[2]21'!J336-'[2]21'!N336+'[2]21'!R336-'[2]21'!V336</f>
        <v>0</v>
      </c>
      <c r="F336" s="34">
        <f>'[2]21'!F336+'[2]21'!K336-'[2]21'!O336+'[2]21'!S336-'[2]21'!W336</f>
        <v>1</v>
      </c>
      <c r="G336" s="34">
        <f>'[2]21'!G336+'[2]21'!L336-'[2]21'!P336+'[2]21'!T336-'[2]21'!X336</f>
        <v>0</v>
      </c>
      <c r="H336" s="35">
        <f>D336+E336+F336+G336</f>
        <v>4</v>
      </c>
      <c r="I336" s="42"/>
      <c r="J336" s="42"/>
      <c r="K336" s="42"/>
      <c r="L336" s="42"/>
      <c r="M336" s="42"/>
      <c r="N336" s="42"/>
      <c r="O336" s="42"/>
      <c r="P336" s="42"/>
      <c r="Q336" s="45"/>
      <c r="R336" s="45"/>
      <c r="S336" s="45"/>
      <c r="T336" s="45"/>
      <c r="U336" s="45"/>
      <c r="V336" s="45"/>
      <c r="W336" s="45"/>
      <c r="X336" s="45"/>
      <c r="Y336" s="38">
        <f t="shared" si="36"/>
        <v>4</v>
      </c>
      <c r="Z336" s="42">
        <v>1</v>
      </c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36"/>
      <c r="AQ336" s="36"/>
      <c r="AR336" s="36"/>
      <c r="AS336" s="36"/>
      <c r="AT336" s="36"/>
      <c r="AU336" s="36"/>
      <c r="AV336" s="36"/>
      <c r="AW336" s="36"/>
      <c r="AX336" s="35">
        <f t="shared" si="32"/>
        <v>1</v>
      </c>
      <c r="AY336" s="39">
        <f t="shared" si="37"/>
        <v>0</v>
      </c>
      <c r="AZ336" s="34">
        <f t="shared" si="39"/>
        <v>2</v>
      </c>
      <c r="BA336" s="34">
        <f t="shared" si="39"/>
        <v>0</v>
      </c>
      <c r="BB336" s="34">
        <f t="shared" si="39"/>
        <v>1</v>
      </c>
      <c r="BC336" s="34">
        <f t="shared" si="39"/>
        <v>0</v>
      </c>
      <c r="BD336" s="201">
        <f>Y336-AX336-AY336</f>
        <v>3</v>
      </c>
      <c r="BE336" s="55" t="s">
        <v>680</v>
      </c>
      <c r="BF336" s="76"/>
    </row>
    <row r="337" spans="1:58" s="2" customFormat="1" ht="12" customHeight="1">
      <c r="A337" s="2" t="s">
        <v>522</v>
      </c>
      <c r="B337" s="73">
        <v>57</v>
      </c>
      <c r="C337" s="80" t="s">
        <v>397</v>
      </c>
      <c r="D337" s="34">
        <f>'[2]21'!D337+'[2]21'!I337-'[2]21'!M337+'[2]21'!Q337-'[2]21'!U337</f>
        <v>0</v>
      </c>
      <c r="E337" s="34">
        <f>'[2]21'!E337+'[2]21'!J337-'[2]21'!N337+'[2]21'!R337-'[2]21'!V337</f>
        <v>0</v>
      </c>
      <c r="F337" s="34">
        <f>'[2]21'!F337+'[2]21'!K337-'[2]21'!O337+'[2]21'!S337-'[2]21'!W337</f>
        <v>1</v>
      </c>
      <c r="G337" s="34">
        <f>'[2]21'!G337+'[2]21'!L337-'[2]21'!P337+'[2]21'!T337-'[2]21'!X337</f>
        <v>0</v>
      </c>
      <c r="H337" s="35">
        <f t="shared" si="33"/>
        <v>1</v>
      </c>
      <c r="I337" s="42"/>
      <c r="J337" s="42"/>
      <c r="K337" s="42"/>
      <c r="L337" s="42"/>
      <c r="M337" s="42"/>
      <c r="N337" s="42"/>
      <c r="O337" s="42"/>
      <c r="P337" s="42"/>
      <c r="Q337" s="45"/>
      <c r="R337" s="45"/>
      <c r="S337" s="45"/>
      <c r="T337" s="45"/>
      <c r="U337" s="45"/>
      <c r="V337" s="45"/>
      <c r="W337" s="45"/>
      <c r="X337" s="45"/>
      <c r="Y337" s="38">
        <f t="shared" si="36"/>
        <v>1</v>
      </c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36"/>
      <c r="AQ337" s="36"/>
      <c r="AR337" s="36"/>
      <c r="AS337" s="36"/>
      <c r="AT337" s="36"/>
      <c r="AU337" s="36"/>
      <c r="AV337" s="36"/>
      <c r="AW337" s="36"/>
      <c r="AX337" s="35">
        <f t="shared" si="32"/>
        <v>0</v>
      </c>
      <c r="AY337" s="39">
        <f t="shared" si="37"/>
        <v>0</v>
      </c>
      <c r="AZ337" s="34">
        <f t="shared" si="39"/>
        <v>0</v>
      </c>
      <c r="BA337" s="34">
        <f t="shared" si="39"/>
        <v>0</v>
      </c>
      <c r="BB337" s="34">
        <f t="shared" si="39"/>
        <v>1</v>
      </c>
      <c r="BC337" s="34">
        <f t="shared" si="39"/>
        <v>0</v>
      </c>
      <c r="BD337" s="201">
        <f t="shared" si="35"/>
        <v>1</v>
      </c>
      <c r="BE337" s="75"/>
      <c r="BF337" s="76"/>
    </row>
    <row r="338" spans="1:58" s="2" customFormat="1" ht="12" customHeight="1">
      <c r="A338" s="2" t="s">
        <v>522</v>
      </c>
      <c r="B338" s="73">
        <v>58</v>
      </c>
      <c r="C338" s="80" t="s">
        <v>398</v>
      </c>
      <c r="D338" s="34">
        <f>'[2]21'!D338+'[2]21'!I338-'[2]21'!M338+'[2]21'!Q338-'[2]21'!U338</f>
        <v>0</v>
      </c>
      <c r="E338" s="34">
        <f>'[2]21'!E338+'[2]21'!J338-'[2]21'!N338+'[2]21'!R338-'[2]21'!V338</f>
        <v>1</v>
      </c>
      <c r="F338" s="34">
        <f>'[2]21'!F338+'[2]21'!K338-'[2]21'!O338+'[2]21'!S338-'[2]21'!W338</f>
        <v>0</v>
      </c>
      <c r="G338" s="34">
        <f>'[2]21'!G338+'[2]21'!L338-'[2]21'!P338+'[2]21'!T338-'[2]21'!X338</f>
        <v>0</v>
      </c>
      <c r="H338" s="35">
        <f t="shared" si="33"/>
        <v>1</v>
      </c>
      <c r="I338" s="42"/>
      <c r="J338" s="42"/>
      <c r="K338" s="42"/>
      <c r="L338" s="42"/>
      <c r="M338" s="42"/>
      <c r="N338" s="42"/>
      <c r="O338" s="42"/>
      <c r="P338" s="42"/>
      <c r="Q338" s="45"/>
      <c r="R338" s="45"/>
      <c r="S338" s="45"/>
      <c r="T338" s="45"/>
      <c r="U338" s="45"/>
      <c r="V338" s="45"/>
      <c r="W338" s="45"/>
      <c r="X338" s="45"/>
      <c r="Y338" s="38">
        <f t="shared" si="36"/>
        <v>1</v>
      </c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36"/>
      <c r="AQ338" s="36"/>
      <c r="AR338" s="36"/>
      <c r="AS338" s="36"/>
      <c r="AT338" s="36"/>
      <c r="AU338" s="36"/>
      <c r="AV338" s="36"/>
      <c r="AW338" s="36"/>
      <c r="AX338" s="35">
        <f t="shared" si="32"/>
        <v>0</v>
      </c>
      <c r="AY338" s="39">
        <f t="shared" si="37"/>
        <v>0</v>
      </c>
      <c r="AZ338" s="34">
        <f t="shared" si="39"/>
        <v>0</v>
      </c>
      <c r="BA338" s="34">
        <f t="shared" si="39"/>
        <v>1</v>
      </c>
      <c r="BB338" s="34">
        <f t="shared" si="39"/>
        <v>0</v>
      </c>
      <c r="BC338" s="34">
        <f t="shared" si="39"/>
        <v>0</v>
      </c>
      <c r="BD338" s="201">
        <f t="shared" si="35"/>
        <v>1</v>
      </c>
      <c r="BE338" s="75"/>
      <c r="BF338" s="76"/>
    </row>
    <row r="339" spans="1:58" s="2" customFormat="1" ht="12" customHeight="1">
      <c r="A339" s="2" t="s">
        <v>522</v>
      </c>
      <c r="B339" s="73">
        <v>59</v>
      </c>
      <c r="C339" s="80" t="s">
        <v>399</v>
      </c>
      <c r="D339" s="34">
        <f>'[2]21'!D339+'[2]21'!I339-'[2]21'!M339+'[2]21'!Q339-'[2]21'!U339</f>
        <v>0</v>
      </c>
      <c r="E339" s="34">
        <f>'[2]21'!E339+'[2]21'!J339-'[2]21'!N339+'[2]21'!R339-'[2]21'!V339</f>
        <v>4</v>
      </c>
      <c r="F339" s="34">
        <f>'[2]21'!F339+'[2]21'!K339-'[2]21'!O339+'[2]21'!S339-'[2]21'!W339</f>
        <v>39</v>
      </c>
      <c r="G339" s="34">
        <f>'[2]21'!G339+'[2]21'!L339-'[2]21'!P339+'[2]21'!T339-'[2]21'!X339</f>
        <v>0</v>
      </c>
      <c r="H339" s="35">
        <f t="shared" si="33"/>
        <v>43</v>
      </c>
      <c r="I339" s="42"/>
      <c r="J339" s="42"/>
      <c r="K339" s="42"/>
      <c r="L339" s="42"/>
      <c r="M339" s="42"/>
      <c r="N339" s="42"/>
      <c r="O339" s="42"/>
      <c r="P339" s="42"/>
      <c r="Q339" s="45"/>
      <c r="R339" s="45"/>
      <c r="S339" s="45"/>
      <c r="T339" s="45"/>
      <c r="U339" s="45"/>
      <c r="V339" s="45"/>
      <c r="W339" s="45"/>
      <c r="X339" s="45"/>
      <c r="Y339" s="38">
        <f t="shared" si="36"/>
        <v>43</v>
      </c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36"/>
      <c r="AQ339" s="36"/>
      <c r="AR339" s="36"/>
      <c r="AS339" s="36"/>
      <c r="AT339" s="36"/>
      <c r="AU339" s="36"/>
      <c r="AV339" s="36"/>
      <c r="AW339" s="36"/>
      <c r="AX339" s="35">
        <f t="shared" si="32"/>
        <v>0</v>
      </c>
      <c r="AY339" s="39">
        <f t="shared" si="37"/>
        <v>0</v>
      </c>
      <c r="AZ339" s="34">
        <f t="shared" si="39"/>
        <v>0</v>
      </c>
      <c r="BA339" s="34">
        <f t="shared" si="39"/>
        <v>4</v>
      </c>
      <c r="BB339" s="34">
        <f t="shared" si="39"/>
        <v>39</v>
      </c>
      <c r="BC339" s="34">
        <f t="shared" si="39"/>
        <v>0</v>
      </c>
      <c r="BD339" s="201">
        <f t="shared" si="35"/>
        <v>43</v>
      </c>
      <c r="BE339" s="75"/>
      <c r="BF339" s="76"/>
    </row>
    <row r="340" spans="1:58" s="2" customFormat="1" ht="12.75">
      <c r="A340" s="2" t="s">
        <v>522</v>
      </c>
      <c r="B340" s="73">
        <v>60</v>
      </c>
      <c r="C340" s="80" t="s">
        <v>400</v>
      </c>
      <c r="D340" s="34">
        <f>'[2]21'!D340+'[2]21'!I340-'[2]21'!M340+'[2]21'!Q340-'[2]21'!U340</f>
        <v>0</v>
      </c>
      <c r="E340" s="34">
        <f>'[2]21'!E340+'[2]21'!J340-'[2]21'!N340+'[2]21'!R340-'[2]21'!V340</f>
        <v>1</v>
      </c>
      <c r="F340" s="34">
        <f>'[2]21'!F340+'[2]21'!K340-'[2]21'!O340+'[2]21'!S340-'[2]21'!W340</f>
        <v>19</v>
      </c>
      <c r="G340" s="34">
        <f>'[2]21'!G340+'[2]21'!L340-'[2]21'!P340+'[2]21'!T340-'[2]21'!X340</f>
        <v>0</v>
      </c>
      <c r="H340" s="35">
        <f t="shared" si="33"/>
        <v>20</v>
      </c>
      <c r="I340" s="42"/>
      <c r="J340" s="42"/>
      <c r="K340" s="42"/>
      <c r="L340" s="42"/>
      <c r="M340" s="42"/>
      <c r="N340" s="42"/>
      <c r="O340" s="42"/>
      <c r="P340" s="42"/>
      <c r="Q340" s="45"/>
      <c r="R340" s="45"/>
      <c r="S340" s="45"/>
      <c r="T340" s="45"/>
      <c r="U340" s="45"/>
      <c r="V340" s="45"/>
      <c r="W340" s="45"/>
      <c r="X340" s="45"/>
      <c r="Y340" s="38">
        <f t="shared" si="36"/>
        <v>20</v>
      </c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36"/>
      <c r="AQ340" s="36"/>
      <c r="AR340" s="36"/>
      <c r="AS340" s="36"/>
      <c r="AT340" s="36"/>
      <c r="AU340" s="36"/>
      <c r="AV340" s="36"/>
      <c r="AW340" s="36">
        <v>1</v>
      </c>
      <c r="AX340" s="35">
        <f t="shared" si="32"/>
        <v>0</v>
      </c>
      <c r="AY340" s="39">
        <f t="shared" si="37"/>
        <v>1</v>
      </c>
      <c r="AZ340" s="34">
        <f t="shared" si="39"/>
        <v>0</v>
      </c>
      <c r="BA340" s="34">
        <f t="shared" si="39"/>
        <v>1</v>
      </c>
      <c r="BB340" s="34">
        <f t="shared" si="39"/>
        <v>19</v>
      </c>
      <c r="BC340" s="34">
        <f t="shared" si="39"/>
        <v>-1</v>
      </c>
      <c r="BD340" s="201">
        <f t="shared" si="35"/>
        <v>19</v>
      </c>
      <c r="BE340" s="75" t="s">
        <v>401</v>
      </c>
      <c r="BF340" s="76"/>
    </row>
    <row r="341" spans="1:58" s="2" customFormat="1" ht="12.75">
      <c r="A341" s="2" t="s">
        <v>522</v>
      </c>
      <c r="B341" s="73">
        <v>61</v>
      </c>
      <c r="C341" s="80" t="s">
        <v>402</v>
      </c>
      <c r="D341" s="34">
        <f>'[2]21'!D341+'[2]21'!I341-'[2]21'!M341+'[2]21'!Q341-'[2]21'!U341</f>
        <v>0</v>
      </c>
      <c r="E341" s="34">
        <f>'[2]21'!E341+'[2]21'!J341-'[2]21'!N341+'[2]21'!R341-'[2]21'!V341</f>
        <v>1</v>
      </c>
      <c r="F341" s="34">
        <f>'[2]21'!F341+'[2]21'!K341-'[2]21'!O341+'[2]21'!S341-'[2]21'!W341</f>
        <v>16</v>
      </c>
      <c r="G341" s="34">
        <f>'[2]21'!G341+'[2]21'!L341-'[2]21'!P341+'[2]21'!T341-'[2]21'!X341</f>
        <v>0</v>
      </c>
      <c r="H341" s="35">
        <f t="shared" si="33"/>
        <v>17</v>
      </c>
      <c r="I341" s="42"/>
      <c r="J341" s="42"/>
      <c r="K341" s="42"/>
      <c r="L341" s="42"/>
      <c r="M341" s="42"/>
      <c r="N341" s="42"/>
      <c r="O341" s="42"/>
      <c r="P341" s="42"/>
      <c r="Q341" s="45"/>
      <c r="R341" s="45"/>
      <c r="S341" s="45"/>
      <c r="T341" s="45"/>
      <c r="U341" s="45"/>
      <c r="V341" s="45"/>
      <c r="W341" s="45"/>
      <c r="X341" s="45"/>
      <c r="Y341" s="38">
        <f t="shared" si="36"/>
        <v>17</v>
      </c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36"/>
      <c r="AQ341" s="36"/>
      <c r="AR341" s="36"/>
      <c r="AS341" s="36"/>
      <c r="AT341" s="36"/>
      <c r="AU341" s="36"/>
      <c r="AV341" s="36"/>
      <c r="AW341" s="36"/>
      <c r="AX341" s="35">
        <f t="shared" si="32"/>
        <v>0</v>
      </c>
      <c r="AY341" s="39">
        <f t="shared" si="37"/>
        <v>0</v>
      </c>
      <c r="AZ341" s="34">
        <f t="shared" si="39"/>
        <v>0</v>
      </c>
      <c r="BA341" s="34">
        <f t="shared" si="39"/>
        <v>1</v>
      </c>
      <c r="BB341" s="34">
        <f t="shared" si="39"/>
        <v>16</v>
      </c>
      <c r="BC341" s="34">
        <f t="shared" si="39"/>
        <v>0</v>
      </c>
      <c r="BD341" s="201">
        <f t="shared" si="35"/>
        <v>17</v>
      </c>
      <c r="BE341" s="75"/>
      <c r="BF341" s="76"/>
    </row>
    <row r="342" spans="1:58" s="2" customFormat="1" ht="12.75">
      <c r="A342" s="2" t="s">
        <v>522</v>
      </c>
      <c r="B342" s="73">
        <v>62</v>
      </c>
      <c r="C342" s="80" t="s">
        <v>403</v>
      </c>
      <c r="D342" s="34">
        <f>'[2]21'!D342+'[2]21'!I342-'[2]21'!M342+'[2]21'!Q342-'[2]21'!U342</f>
        <v>0</v>
      </c>
      <c r="E342" s="34">
        <f>'[2]21'!E342+'[2]21'!J342-'[2]21'!N342+'[2]21'!R342-'[2]21'!V342</f>
        <v>2</v>
      </c>
      <c r="F342" s="34">
        <f>'[2]21'!F342+'[2]21'!K342-'[2]21'!O342+'[2]21'!S342-'[2]21'!W342</f>
        <v>4</v>
      </c>
      <c r="G342" s="34">
        <f>'[2]21'!G342+'[2]21'!L342-'[2]21'!P342+'[2]21'!T342-'[2]21'!X342</f>
        <v>0</v>
      </c>
      <c r="H342" s="35">
        <f t="shared" si="33"/>
        <v>6</v>
      </c>
      <c r="I342" s="42"/>
      <c r="J342" s="42"/>
      <c r="K342" s="42"/>
      <c r="L342" s="42"/>
      <c r="M342" s="42"/>
      <c r="N342" s="42"/>
      <c r="O342" s="42"/>
      <c r="P342" s="42"/>
      <c r="Q342" s="45"/>
      <c r="R342" s="45"/>
      <c r="S342" s="45"/>
      <c r="T342" s="45"/>
      <c r="U342" s="45"/>
      <c r="V342" s="45"/>
      <c r="W342" s="45"/>
      <c r="X342" s="45"/>
      <c r="Y342" s="38">
        <f t="shared" si="36"/>
        <v>6</v>
      </c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36"/>
      <c r="AQ342" s="36"/>
      <c r="AR342" s="36"/>
      <c r="AS342" s="36"/>
      <c r="AT342" s="36"/>
      <c r="AU342" s="36"/>
      <c r="AV342" s="36"/>
      <c r="AW342" s="36"/>
      <c r="AX342" s="35">
        <f t="shared" si="32"/>
        <v>0</v>
      </c>
      <c r="AY342" s="39">
        <f t="shared" si="37"/>
        <v>0</v>
      </c>
      <c r="AZ342" s="34">
        <f t="shared" si="39"/>
        <v>0</v>
      </c>
      <c r="BA342" s="34">
        <f t="shared" si="39"/>
        <v>2</v>
      </c>
      <c r="BB342" s="34">
        <f t="shared" si="39"/>
        <v>4</v>
      </c>
      <c r="BC342" s="34">
        <f t="shared" si="39"/>
        <v>0</v>
      </c>
      <c r="BD342" s="201">
        <f t="shared" si="35"/>
        <v>6</v>
      </c>
      <c r="BE342" s="75"/>
      <c r="BF342" s="76"/>
    </row>
    <row r="343" spans="1:58" s="2" customFormat="1" ht="12.75">
      <c r="A343" s="2" t="s">
        <v>522</v>
      </c>
      <c r="B343" s="73">
        <v>63</v>
      </c>
      <c r="C343" s="80" t="s">
        <v>404</v>
      </c>
      <c r="D343" s="34">
        <f>'[2]21'!D343+'[2]21'!I343-'[2]21'!M343+'[2]21'!Q343-'[2]21'!U343</f>
        <v>0</v>
      </c>
      <c r="E343" s="34">
        <f>'[2]21'!E343+'[2]21'!J343-'[2]21'!N343+'[2]21'!R343-'[2]21'!V343</f>
        <v>0</v>
      </c>
      <c r="F343" s="34">
        <f>'[2]21'!F343+'[2]21'!K343-'[2]21'!O343+'[2]21'!S343-'[2]21'!W343</f>
        <v>1</v>
      </c>
      <c r="G343" s="34">
        <f>'[2]21'!G343+'[2]21'!L343-'[2]21'!P343+'[2]21'!T343-'[2]21'!X343</f>
        <v>0</v>
      </c>
      <c r="H343" s="35">
        <f t="shared" si="33"/>
        <v>1</v>
      </c>
      <c r="I343" s="42"/>
      <c r="J343" s="42"/>
      <c r="K343" s="42"/>
      <c r="L343" s="42"/>
      <c r="M343" s="42"/>
      <c r="N343" s="42"/>
      <c r="O343" s="42"/>
      <c r="P343" s="42"/>
      <c r="Q343" s="45"/>
      <c r="R343" s="45"/>
      <c r="S343" s="45"/>
      <c r="T343" s="45"/>
      <c r="U343" s="45"/>
      <c r="V343" s="45"/>
      <c r="W343" s="45"/>
      <c r="X343" s="45"/>
      <c r="Y343" s="38">
        <f t="shared" si="36"/>
        <v>1</v>
      </c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36"/>
      <c r="AQ343" s="36"/>
      <c r="AR343" s="36"/>
      <c r="AS343" s="36"/>
      <c r="AT343" s="36"/>
      <c r="AU343" s="36"/>
      <c r="AV343" s="36"/>
      <c r="AW343" s="36"/>
      <c r="AX343" s="35">
        <f t="shared" si="32"/>
        <v>0</v>
      </c>
      <c r="AY343" s="39">
        <f t="shared" si="37"/>
        <v>0</v>
      </c>
      <c r="AZ343" s="34">
        <f t="shared" si="39"/>
        <v>0</v>
      </c>
      <c r="BA343" s="34">
        <f t="shared" si="39"/>
        <v>0</v>
      </c>
      <c r="BB343" s="34">
        <f t="shared" si="39"/>
        <v>1</v>
      </c>
      <c r="BC343" s="34">
        <f t="shared" si="39"/>
        <v>0</v>
      </c>
      <c r="BD343" s="201">
        <f t="shared" si="35"/>
        <v>1</v>
      </c>
      <c r="BE343" s="75"/>
      <c r="BF343" s="76"/>
    </row>
    <row r="344" spans="1:58" s="2" customFormat="1" ht="12.75">
      <c r="A344" s="2" t="s">
        <v>522</v>
      </c>
      <c r="B344" s="73">
        <v>64</v>
      </c>
      <c r="C344" s="80" t="s">
        <v>405</v>
      </c>
      <c r="D344" s="34">
        <f>'[2]21'!D344+'[2]21'!I344-'[2]21'!M344+'[2]21'!Q344-'[2]21'!U344</f>
        <v>0</v>
      </c>
      <c r="E344" s="34">
        <f>'[2]21'!E344+'[2]21'!J344-'[2]21'!N344+'[2]21'!R344-'[2]21'!V344</f>
        <v>2</v>
      </c>
      <c r="F344" s="34">
        <f>'[2]21'!F344+'[2]21'!K344-'[2]21'!O344+'[2]21'!S344-'[2]21'!W344</f>
        <v>1</v>
      </c>
      <c r="G344" s="34">
        <f>'[2]21'!G344+'[2]21'!L344-'[2]21'!P344+'[2]21'!T344-'[2]21'!X344</f>
        <v>0</v>
      </c>
      <c r="H344" s="35">
        <f t="shared" si="33"/>
        <v>3</v>
      </c>
      <c r="I344" s="42"/>
      <c r="J344" s="42"/>
      <c r="K344" s="42"/>
      <c r="L344" s="42"/>
      <c r="M344" s="42"/>
      <c r="N344" s="42"/>
      <c r="O344" s="42"/>
      <c r="P344" s="42"/>
      <c r="Q344" s="45"/>
      <c r="R344" s="45"/>
      <c r="S344" s="45"/>
      <c r="T344" s="45"/>
      <c r="U344" s="45"/>
      <c r="V344" s="45"/>
      <c r="W344" s="45"/>
      <c r="X344" s="45"/>
      <c r="Y344" s="38">
        <f t="shared" si="36"/>
        <v>3</v>
      </c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36"/>
      <c r="AQ344" s="36"/>
      <c r="AR344" s="36"/>
      <c r="AS344" s="36"/>
      <c r="AT344" s="36"/>
      <c r="AU344" s="36"/>
      <c r="AV344" s="36"/>
      <c r="AW344" s="36"/>
      <c r="AX344" s="35">
        <f t="shared" si="32"/>
        <v>0</v>
      </c>
      <c r="AY344" s="39">
        <f t="shared" si="37"/>
        <v>0</v>
      </c>
      <c r="AZ344" s="34">
        <f t="shared" si="39"/>
        <v>0</v>
      </c>
      <c r="BA344" s="34">
        <f t="shared" si="39"/>
        <v>2</v>
      </c>
      <c r="BB344" s="34">
        <f t="shared" si="39"/>
        <v>1</v>
      </c>
      <c r="BC344" s="34">
        <f t="shared" si="39"/>
        <v>0</v>
      </c>
      <c r="BD344" s="201">
        <f t="shared" si="35"/>
        <v>3</v>
      </c>
      <c r="BE344" s="75"/>
      <c r="BF344" s="76"/>
    </row>
    <row r="345" spans="1:58" s="2" customFormat="1" ht="12.75">
      <c r="A345" s="2" t="s">
        <v>522</v>
      </c>
      <c r="B345" s="73">
        <v>65</v>
      </c>
      <c r="C345" s="80" t="s">
        <v>406</v>
      </c>
      <c r="D345" s="34">
        <f>'[2]21'!D345+'[2]21'!I345-'[2]21'!M345+'[2]21'!Q345-'[2]21'!U345</f>
        <v>0</v>
      </c>
      <c r="E345" s="34">
        <f>'[2]21'!E345+'[2]21'!J345-'[2]21'!N345+'[2]21'!R345-'[2]21'!V345</f>
        <v>0</v>
      </c>
      <c r="F345" s="34">
        <f>'[2]21'!F345+'[2]21'!K345-'[2]21'!O345+'[2]21'!S345-'[2]21'!W345</f>
        <v>1</v>
      </c>
      <c r="G345" s="34">
        <f>'[2]21'!G345+'[2]21'!L345-'[2]21'!P345+'[2]21'!T345-'[2]21'!X345</f>
        <v>0</v>
      </c>
      <c r="H345" s="35">
        <f t="shared" si="33"/>
        <v>1</v>
      </c>
      <c r="I345" s="42"/>
      <c r="J345" s="42"/>
      <c r="K345" s="42"/>
      <c r="L345" s="42"/>
      <c r="M345" s="42"/>
      <c r="N345" s="42"/>
      <c r="O345" s="42"/>
      <c r="P345" s="42"/>
      <c r="Q345" s="45"/>
      <c r="R345" s="45"/>
      <c r="S345" s="45"/>
      <c r="T345" s="45"/>
      <c r="U345" s="45"/>
      <c r="V345" s="45"/>
      <c r="W345" s="45"/>
      <c r="X345" s="45"/>
      <c r="Y345" s="38">
        <f t="shared" si="36"/>
        <v>1</v>
      </c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36"/>
      <c r="AQ345" s="36"/>
      <c r="AR345" s="36"/>
      <c r="AS345" s="36"/>
      <c r="AT345" s="36"/>
      <c r="AU345" s="36"/>
      <c r="AV345" s="36"/>
      <c r="AW345" s="36"/>
      <c r="AX345" s="35">
        <f t="shared" si="32"/>
        <v>0</v>
      </c>
      <c r="AY345" s="39">
        <f t="shared" si="37"/>
        <v>0</v>
      </c>
      <c r="AZ345" s="34">
        <f t="shared" si="39"/>
        <v>0</v>
      </c>
      <c r="BA345" s="34">
        <f t="shared" si="39"/>
        <v>0</v>
      </c>
      <c r="BB345" s="34">
        <f t="shared" si="39"/>
        <v>1</v>
      </c>
      <c r="BC345" s="34">
        <f t="shared" si="39"/>
        <v>0</v>
      </c>
      <c r="BD345" s="201">
        <f t="shared" si="35"/>
        <v>1</v>
      </c>
      <c r="BE345" s="75"/>
      <c r="BF345" s="76"/>
    </row>
    <row r="346" spans="1:58" s="2" customFormat="1" ht="12.75">
      <c r="A346" s="2" t="s">
        <v>522</v>
      </c>
      <c r="B346" s="73">
        <v>66</v>
      </c>
      <c r="C346" s="80" t="s">
        <v>407</v>
      </c>
      <c r="D346" s="34">
        <f>'[2]21'!D346+'[2]21'!I346-'[2]21'!M346+'[2]21'!Q346-'[2]21'!U346</f>
        <v>0</v>
      </c>
      <c r="E346" s="34">
        <f>'[2]21'!E346+'[2]21'!J346-'[2]21'!N346+'[2]21'!R346-'[2]21'!V346</f>
        <v>0</v>
      </c>
      <c r="F346" s="34">
        <f>'[2]21'!F346+'[2]21'!K346-'[2]21'!O346+'[2]21'!S346-'[2]21'!W346</f>
        <v>3</v>
      </c>
      <c r="G346" s="34">
        <f>'[2]21'!G346+'[2]21'!L346-'[2]21'!P346+'[2]21'!T346-'[2]21'!X346</f>
        <v>0</v>
      </c>
      <c r="H346" s="35">
        <f t="shared" si="33"/>
        <v>3</v>
      </c>
      <c r="I346" s="42"/>
      <c r="J346" s="42"/>
      <c r="K346" s="42"/>
      <c r="L346" s="42"/>
      <c r="M346" s="42"/>
      <c r="N346" s="42"/>
      <c r="O346" s="42"/>
      <c r="P346" s="42"/>
      <c r="Q346" s="45"/>
      <c r="R346" s="45"/>
      <c r="S346" s="45"/>
      <c r="T346" s="45"/>
      <c r="U346" s="45"/>
      <c r="V346" s="45"/>
      <c r="W346" s="45"/>
      <c r="X346" s="45"/>
      <c r="Y346" s="38">
        <f t="shared" si="36"/>
        <v>3</v>
      </c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36"/>
      <c r="AQ346" s="36"/>
      <c r="AR346" s="36"/>
      <c r="AS346" s="36"/>
      <c r="AT346" s="36"/>
      <c r="AU346" s="36"/>
      <c r="AV346" s="36"/>
      <c r="AW346" s="36"/>
      <c r="AX346" s="35">
        <f t="shared" si="32"/>
        <v>0</v>
      </c>
      <c r="AY346" s="39">
        <f t="shared" si="37"/>
        <v>0</v>
      </c>
      <c r="AZ346" s="34">
        <f t="shared" si="39"/>
        <v>0</v>
      </c>
      <c r="BA346" s="34">
        <f t="shared" si="39"/>
        <v>0</v>
      </c>
      <c r="BB346" s="34">
        <f t="shared" si="39"/>
        <v>3</v>
      </c>
      <c r="BC346" s="34">
        <f t="shared" si="39"/>
        <v>0</v>
      </c>
      <c r="BD346" s="201">
        <f t="shared" si="35"/>
        <v>3</v>
      </c>
      <c r="BE346" s="75"/>
      <c r="BF346" s="76"/>
    </row>
    <row r="347" spans="1:58" s="2" customFormat="1" ht="12.75">
      <c r="A347" s="2" t="s">
        <v>522</v>
      </c>
      <c r="B347" s="73">
        <v>67</v>
      </c>
      <c r="C347" s="80" t="s">
        <v>408</v>
      </c>
      <c r="D347" s="34">
        <f>'[2]21'!D347+'[2]21'!I347-'[2]21'!M347+'[2]21'!Q347-'[2]21'!U347</f>
        <v>0</v>
      </c>
      <c r="E347" s="34">
        <f>'[2]21'!E347+'[2]21'!J347-'[2]21'!N347+'[2]21'!R347-'[2]21'!V347</f>
        <v>0</v>
      </c>
      <c r="F347" s="34">
        <f>'[2]21'!F347+'[2]21'!K347-'[2]21'!O347+'[2]21'!S347-'[2]21'!W347</f>
        <v>1</v>
      </c>
      <c r="G347" s="34">
        <f>'[2]21'!G347+'[2]21'!L347-'[2]21'!P347+'[2]21'!T347-'[2]21'!X347</f>
        <v>0</v>
      </c>
      <c r="H347" s="35">
        <f t="shared" si="33"/>
        <v>1</v>
      </c>
      <c r="I347" s="42"/>
      <c r="J347" s="42"/>
      <c r="K347" s="42"/>
      <c r="L347" s="42"/>
      <c r="M347" s="42"/>
      <c r="N347" s="42"/>
      <c r="O347" s="42"/>
      <c r="P347" s="42"/>
      <c r="Q347" s="45"/>
      <c r="R347" s="45"/>
      <c r="S347" s="45"/>
      <c r="T347" s="45"/>
      <c r="U347" s="45"/>
      <c r="V347" s="45"/>
      <c r="W347" s="45"/>
      <c r="X347" s="45"/>
      <c r="Y347" s="38">
        <f t="shared" si="36"/>
        <v>1</v>
      </c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36"/>
      <c r="AQ347" s="36"/>
      <c r="AR347" s="36"/>
      <c r="AS347" s="36"/>
      <c r="AT347" s="36"/>
      <c r="AU347" s="36"/>
      <c r="AV347" s="36"/>
      <c r="AW347" s="36"/>
      <c r="AX347" s="35">
        <f t="shared" si="32"/>
        <v>0</v>
      </c>
      <c r="AY347" s="39">
        <f t="shared" si="37"/>
        <v>0</v>
      </c>
      <c r="AZ347" s="34">
        <f t="shared" si="39"/>
        <v>0</v>
      </c>
      <c r="BA347" s="34">
        <f t="shared" si="39"/>
        <v>0</v>
      </c>
      <c r="BB347" s="34">
        <f t="shared" si="39"/>
        <v>1</v>
      </c>
      <c r="BC347" s="34">
        <f t="shared" si="39"/>
        <v>0</v>
      </c>
      <c r="BD347" s="201">
        <f t="shared" si="35"/>
        <v>1</v>
      </c>
      <c r="BE347" s="75"/>
      <c r="BF347" s="76"/>
    </row>
    <row r="348" spans="1:58" s="2" customFormat="1" ht="12.75">
      <c r="A348" s="2" t="s">
        <v>522</v>
      </c>
      <c r="B348" s="73">
        <v>68</v>
      </c>
      <c r="C348" s="80" t="s">
        <v>409</v>
      </c>
      <c r="D348" s="34">
        <f>'[2]21'!D348+'[2]21'!I348-'[2]21'!M348+'[2]21'!Q348-'[2]21'!U348</f>
        <v>0</v>
      </c>
      <c r="E348" s="34">
        <f>'[2]21'!E348+'[2]21'!J348-'[2]21'!N348+'[2]21'!R348-'[2]21'!V348</f>
        <v>0</v>
      </c>
      <c r="F348" s="34">
        <f>'[2]21'!F348+'[2]21'!K348-'[2]21'!O348+'[2]21'!S348-'[2]21'!W348</f>
        <v>30</v>
      </c>
      <c r="G348" s="34">
        <f>'[2]21'!G348+'[2]21'!L348-'[2]21'!P348+'[2]21'!T348-'[2]21'!X348</f>
        <v>0</v>
      </c>
      <c r="H348" s="35">
        <f t="shared" si="33"/>
        <v>30</v>
      </c>
      <c r="I348" s="42"/>
      <c r="J348" s="42"/>
      <c r="K348" s="42"/>
      <c r="L348" s="42"/>
      <c r="M348" s="42"/>
      <c r="N348" s="42"/>
      <c r="O348" s="42"/>
      <c r="P348" s="42"/>
      <c r="Q348" s="45"/>
      <c r="R348" s="45"/>
      <c r="S348" s="45"/>
      <c r="T348" s="45"/>
      <c r="U348" s="45"/>
      <c r="V348" s="45"/>
      <c r="W348" s="45"/>
      <c r="X348" s="45"/>
      <c r="Y348" s="38">
        <f t="shared" si="36"/>
        <v>30</v>
      </c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36"/>
      <c r="AQ348" s="36"/>
      <c r="AR348" s="36"/>
      <c r="AS348" s="36"/>
      <c r="AT348" s="36"/>
      <c r="AU348" s="36"/>
      <c r="AV348" s="36"/>
      <c r="AW348" s="36"/>
      <c r="AX348" s="35">
        <f t="shared" si="32"/>
        <v>0</v>
      </c>
      <c r="AY348" s="39">
        <f t="shared" si="37"/>
        <v>0</v>
      </c>
      <c r="AZ348" s="34">
        <f t="shared" si="39"/>
        <v>0</v>
      </c>
      <c r="BA348" s="34">
        <f t="shared" si="39"/>
        <v>0</v>
      </c>
      <c r="BB348" s="34">
        <f t="shared" si="39"/>
        <v>30</v>
      </c>
      <c r="BC348" s="34">
        <f t="shared" si="39"/>
        <v>0</v>
      </c>
      <c r="BD348" s="201">
        <f t="shared" si="35"/>
        <v>30</v>
      </c>
      <c r="BE348" s="75"/>
      <c r="BF348" s="76"/>
    </row>
    <row r="349" spans="1:58" s="2" customFormat="1" ht="12.75">
      <c r="A349" s="2" t="s">
        <v>522</v>
      </c>
      <c r="B349" s="73">
        <v>69</v>
      </c>
      <c r="C349" s="80" t="s">
        <v>410</v>
      </c>
      <c r="D349" s="34">
        <f>'[2]21'!D349+'[2]21'!I349-'[2]21'!M349+'[2]21'!Q349-'[2]21'!U349</f>
        <v>0</v>
      </c>
      <c r="E349" s="34">
        <f>'[2]21'!E349+'[2]21'!J349-'[2]21'!N349+'[2]21'!R349-'[2]21'!V349</f>
        <v>0</v>
      </c>
      <c r="F349" s="34">
        <f>'[2]21'!F349+'[2]21'!K349-'[2]21'!O349+'[2]21'!S349-'[2]21'!W349</f>
        <v>1</v>
      </c>
      <c r="G349" s="34">
        <f>'[2]21'!G349+'[2]21'!L349-'[2]21'!P349+'[2]21'!T349-'[2]21'!X349</f>
        <v>0</v>
      </c>
      <c r="H349" s="35">
        <f t="shared" si="33"/>
        <v>1</v>
      </c>
      <c r="I349" s="42"/>
      <c r="J349" s="42"/>
      <c r="K349" s="42"/>
      <c r="L349" s="42"/>
      <c r="M349" s="42"/>
      <c r="N349" s="42"/>
      <c r="O349" s="42"/>
      <c r="P349" s="42"/>
      <c r="Q349" s="45"/>
      <c r="R349" s="45"/>
      <c r="S349" s="45"/>
      <c r="T349" s="45"/>
      <c r="U349" s="45"/>
      <c r="V349" s="45"/>
      <c r="W349" s="45"/>
      <c r="X349" s="45"/>
      <c r="Y349" s="38">
        <f t="shared" si="36"/>
        <v>1</v>
      </c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36"/>
      <c r="AQ349" s="36"/>
      <c r="AR349" s="36"/>
      <c r="AS349" s="36"/>
      <c r="AT349" s="36"/>
      <c r="AU349" s="36"/>
      <c r="AV349" s="36"/>
      <c r="AW349" s="36"/>
      <c r="AX349" s="35">
        <f t="shared" si="32"/>
        <v>0</v>
      </c>
      <c r="AY349" s="39">
        <f t="shared" si="37"/>
        <v>0</v>
      </c>
      <c r="AZ349" s="34">
        <f t="shared" si="39"/>
        <v>0</v>
      </c>
      <c r="BA349" s="34">
        <f t="shared" si="39"/>
        <v>0</v>
      </c>
      <c r="BB349" s="34">
        <f t="shared" si="39"/>
        <v>1</v>
      </c>
      <c r="BC349" s="34">
        <f t="shared" si="39"/>
        <v>0</v>
      </c>
      <c r="BD349" s="201">
        <f t="shared" si="35"/>
        <v>1</v>
      </c>
      <c r="BE349" s="75"/>
      <c r="BF349" s="76"/>
    </row>
    <row r="350" spans="1:58" s="2" customFormat="1" ht="12.75">
      <c r="A350" s="2" t="s">
        <v>522</v>
      </c>
      <c r="B350" s="73">
        <v>70</v>
      </c>
      <c r="C350" s="80" t="s">
        <v>411</v>
      </c>
      <c r="D350" s="34">
        <f>'[2]21'!D350+'[2]21'!I350-'[2]21'!M350+'[2]21'!Q350-'[2]21'!U350</f>
        <v>1</v>
      </c>
      <c r="E350" s="34">
        <f>'[2]21'!E350+'[2]21'!J350-'[2]21'!N350+'[2]21'!R350-'[2]21'!V350</f>
        <v>0</v>
      </c>
      <c r="F350" s="34">
        <f>'[2]21'!F350+'[2]21'!K350-'[2]21'!O350+'[2]21'!S350-'[2]21'!W350</f>
        <v>3</v>
      </c>
      <c r="G350" s="34">
        <f>'[2]21'!G350+'[2]21'!L350-'[2]21'!P350+'[2]21'!T350-'[2]21'!X350</f>
        <v>0</v>
      </c>
      <c r="H350" s="35">
        <f>D350+E350+F350+G350</f>
        <v>4</v>
      </c>
      <c r="I350" s="42"/>
      <c r="J350" s="42"/>
      <c r="K350" s="42"/>
      <c r="L350" s="42"/>
      <c r="M350" s="42"/>
      <c r="N350" s="42"/>
      <c r="O350" s="42"/>
      <c r="P350" s="42"/>
      <c r="Q350" s="45"/>
      <c r="R350" s="45"/>
      <c r="S350" s="45"/>
      <c r="T350" s="45"/>
      <c r="U350" s="45"/>
      <c r="V350" s="45"/>
      <c r="W350" s="45"/>
      <c r="X350" s="45"/>
      <c r="Y350" s="38">
        <f t="shared" si="36"/>
        <v>4</v>
      </c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36"/>
      <c r="AQ350" s="36"/>
      <c r="AR350" s="36"/>
      <c r="AS350" s="36"/>
      <c r="AT350" s="36"/>
      <c r="AU350" s="36"/>
      <c r="AV350" s="36"/>
      <c r="AW350" s="36"/>
      <c r="AX350" s="35">
        <f t="shared" si="32"/>
        <v>0</v>
      </c>
      <c r="AY350" s="39">
        <f t="shared" si="37"/>
        <v>0</v>
      </c>
      <c r="AZ350" s="34">
        <f t="shared" si="39"/>
        <v>1</v>
      </c>
      <c r="BA350" s="34">
        <f t="shared" si="39"/>
        <v>0</v>
      </c>
      <c r="BB350" s="34">
        <f t="shared" si="39"/>
        <v>3</v>
      </c>
      <c r="BC350" s="34">
        <f t="shared" si="39"/>
        <v>0</v>
      </c>
      <c r="BD350" s="201">
        <f>Y350-AX350-AY350</f>
        <v>4</v>
      </c>
      <c r="BE350" s="75"/>
      <c r="BF350" s="76"/>
    </row>
    <row r="351" spans="1:58" s="2" customFormat="1" ht="12.75">
      <c r="A351" s="2" t="s">
        <v>523</v>
      </c>
      <c r="B351" s="73">
        <v>71</v>
      </c>
      <c r="C351" s="81" t="s">
        <v>412</v>
      </c>
      <c r="D351" s="34">
        <f>'[2]21'!D351+'[2]21'!I351-'[2]21'!M351+'[2]21'!Q351-'[2]21'!U351</f>
        <v>0</v>
      </c>
      <c r="E351" s="34">
        <f>'[2]21'!E351+'[2]21'!J351-'[2]21'!N351+'[2]21'!R351-'[2]21'!V351</f>
        <v>0</v>
      </c>
      <c r="F351" s="34">
        <f>'[2]21'!F351+'[2]21'!K351-'[2]21'!O351+'[2]21'!S351-'[2]21'!W351</f>
        <v>1</v>
      </c>
      <c r="G351" s="34">
        <f>'[2]21'!G351+'[2]21'!L351-'[2]21'!P351+'[2]21'!T351-'[2]21'!X351</f>
        <v>0</v>
      </c>
      <c r="H351" s="35">
        <f t="shared" si="33"/>
        <v>1</v>
      </c>
      <c r="I351" s="42"/>
      <c r="J351" s="42"/>
      <c r="K351" s="42"/>
      <c r="L351" s="42"/>
      <c r="M351" s="42"/>
      <c r="N351" s="42"/>
      <c r="O351" s="42"/>
      <c r="P351" s="42"/>
      <c r="Q351" s="45"/>
      <c r="R351" s="45"/>
      <c r="S351" s="45"/>
      <c r="T351" s="45"/>
      <c r="U351" s="45"/>
      <c r="V351" s="45"/>
      <c r="W351" s="45"/>
      <c r="X351" s="45"/>
      <c r="Y351" s="38">
        <f t="shared" si="36"/>
        <v>1</v>
      </c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36"/>
      <c r="AQ351" s="36"/>
      <c r="AR351" s="36"/>
      <c r="AS351" s="36"/>
      <c r="AT351" s="36"/>
      <c r="AU351" s="36"/>
      <c r="AV351" s="36"/>
      <c r="AW351" s="36"/>
      <c r="AX351" s="35">
        <f t="shared" ref="AX351:AX375" si="40">Z351+AA351+AD351+AE351+AH351+AI351+AL351+AM351+AP351+AQ351+AT351+AU351</f>
        <v>0</v>
      </c>
      <c r="AY351" s="39">
        <f t="shared" si="37"/>
        <v>0</v>
      </c>
      <c r="AZ351" s="34">
        <f t="shared" si="39"/>
        <v>0</v>
      </c>
      <c r="BA351" s="34">
        <f t="shared" si="39"/>
        <v>0</v>
      </c>
      <c r="BB351" s="34">
        <f t="shared" si="39"/>
        <v>1</v>
      </c>
      <c r="BC351" s="34">
        <f t="shared" si="39"/>
        <v>0</v>
      </c>
      <c r="BD351" s="201">
        <f t="shared" si="35"/>
        <v>1</v>
      </c>
      <c r="BE351" s="75"/>
      <c r="BF351" s="76"/>
    </row>
    <row r="352" spans="1:58" s="2" customFormat="1" ht="12.75">
      <c r="A352" s="2" t="s">
        <v>523</v>
      </c>
      <c r="B352" s="73">
        <v>72</v>
      </c>
      <c r="C352" s="81" t="s">
        <v>413</v>
      </c>
      <c r="D352" s="34">
        <f>'[2]21'!D352+'[2]21'!I352-'[2]21'!M352+'[2]21'!Q352-'[2]21'!U352</f>
        <v>0</v>
      </c>
      <c r="E352" s="34">
        <f>'[2]21'!E352+'[2]21'!J352-'[2]21'!N352+'[2]21'!R352-'[2]21'!V352</f>
        <v>8</v>
      </c>
      <c r="F352" s="34">
        <f>'[2]21'!F352+'[2]21'!K352-'[2]21'!O352+'[2]21'!S352-'[2]21'!W352</f>
        <v>40</v>
      </c>
      <c r="G352" s="34">
        <f>'[2]21'!G352+'[2]21'!L352-'[2]21'!P352+'[2]21'!T352-'[2]21'!X352</f>
        <v>1</v>
      </c>
      <c r="H352" s="35">
        <f t="shared" si="33"/>
        <v>49</v>
      </c>
      <c r="I352" s="42"/>
      <c r="J352" s="42"/>
      <c r="K352" s="42"/>
      <c r="L352" s="42"/>
      <c r="M352" s="42"/>
      <c r="N352" s="42"/>
      <c r="O352" s="218"/>
      <c r="P352" s="42"/>
      <c r="Q352" s="45"/>
      <c r="R352" s="45"/>
      <c r="S352" s="45"/>
      <c r="T352" s="45"/>
      <c r="U352" s="45"/>
      <c r="V352" s="45"/>
      <c r="W352" s="45"/>
      <c r="X352" s="45"/>
      <c r="Y352" s="38">
        <f t="shared" si="36"/>
        <v>49</v>
      </c>
      <c r="Z352" s="42"/>
      <c r="AA352" s="42"/>
      <c r="AB352" s="42"/>
      <c r="AC352" s="42">
        <v>2</v>
      </c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36"/>
      <c r="AQ352" s="36"/>
      <c r="AR352" s="36"/>
      <c r="AS352" s="36"/>
      <c r="AT352" s="36"/>
      <c r="AU352" s="36"/>
      <c r="AV352" s="36"/>
      <c r="AW352" s="36"/>
      <c r="AX352" s="35">
        <f t="shared" si="40"/>
        <v>0</v>
      </c>
      <c r="AY352" s="39">
        <f t="shared" si="37"/>
        <v>2</v>
      </c>
      <c r="AZ352" s="34">
        <f t="shared" si="39"/>
        <v>0</v>
      </c>
      <c r="BA352" s="34">
        <f t="shared" si="39"/>
        <v>8</v>
      </c>
      <c r="BB352" s="34">
        <f t="shared" si="39"/>
        <v>40</v>
      </c>
      <c r="BC352" s="34">
        <f t="shared" si="39"/>
        <v>-1</v>
      </c>
      <c r="BD352" s="201">
        <f t="shared" si="35"/>
        <v>47</v>
      </c>
      <c r="BE352" s="75"/>
      <c r="BF352" s="76"/>
    </row>
    <row r="353" spans="1:58" s="2" customFormat="1" ht="12.75">
      <c r="A353" s="2" t="s">
        <v>523</v>
      </c>
      <c r="B353" s="73">
        <v>73</v>
      </c>
      <c r="C353" s="81" t="s">
        <v>414</v>
      </c>
      <c r="D353" s="34">
        <f>'[2]21'!D353+'[2]21'!I353-'[2]21'!M353+'[2]21'!Q353-'[2]21'!U353</f>
        <v>0</v>
      </c>
      <c r="E353" s="34">
        <f>'[2]21'!E353+'[2]21'!J353-'[2]21'!N353+'[2]21'!R353-'[2]21'!V353</f>
        <v>9</v>
      </c>
      <c r="F353" s="34">
        <f>'[2]21'!F353+'[2]21'!K353-'[2]21'!O353+'[2]21'!S353-'[2]21'!W353</f>
        <v>25</v>
      </c>
      <c r="G353" s="34">
        <f>'[2]21'!G353+'[2]21'!L353-'[2]21'!P353+'[2]21'!T353-'[2]21'!X353</f>
        <v>0</v>
      </c>
      <c r="H353" s="35">
        <f t="shared" si="33"/>
        <v>34</v>
      </c>
      <c r="I353" s="42"/>
      <c r="J353" s="42"/>
      <c r="K353" s="42"/>
      <c r="L353" s="42"/>
      <c r="M353" s="42"/>
      <c r="N353" s="42"/>
      <c r="O353" s="42"/>
      <c r="P353" s="42"/>
      <c r="Q353" s="45"/>
      <c r="R353" s="45"/>
      <c r="S353" s="45"/>
      <c r="T353" s="45"/>
      <c r="U353" s="45"/>
      <c r="V353" s="45"/>
      <c r="W353" s="45"/>
      <c r="X353" s="45"/>
      <c r="Y353" s="38">
        <f t="shared" ref="Y353:Y375" si="41">H353+I353+J353+K353+L353-M353-N353-O353-P353+Q353+R353+S353+T353-U353-V353-W353-X353</f>
        <v>34</v>
      </c>
      <c r="Z353" s="42"/>
      <c r="AA353" s="42"/>
      <c r="AB353" s="42"/>
      <c r="AC353" s="42">
        <v>1</v>
      </c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36"/>
      <c r="AQ353" s="36"/>
      <c r="AR353" s="36"/>
      <c r="AS353" s="36"/>
      <c r="AT353" s="36"/>
      <c r="AU353" s="36"/>
      <c r="AV353" s="36"/>
      <c r="AW353" s="36"/>
      <c r="AX353" s="35">
        <f t="shared" si="40"/>
        <v>0</v>
      </c>
      <c r="AY353" s="39">
        <f t="shared" ref="AY353:AY375" si="42">AB353+AC353+AF353+AG353+AJ353+AK353+AN353+AO353+AR353+AS353+AV353+AW353</f>
        <v>1</v>
      </c>
      <c r="AZ353" s="34">
        <f t="shared" si="39"/>
        <v>0</v>
      </c>
      <c r="BA353" s="34">
        <f t="shared" si="39"/>
        <v>9</v>
      </c>
      <c r="BB353" s="34">
        <f t="shared" si="39"/>
        <v>25</v>
      </c>
      <c r="BC353" s="34">
        <f t="shared" si="39"/>
        <v>-1</v>
      </c>
      <c r="BD353" s="201">
        <f t="shared" si="35"/>
        <v>33</v>
      </c>
      <c r="BE353" s="75"/>
      <c r="BF353" s="76"/>
    </row>
    <row r="354" spans="1:58" s="2" customFormat="1" ht="12.75">
      <c r="A354" s="2" t="s">
        <v>523</v>
      </c>
      <c r="B354" s="73">
        <v>74</v>
      </c>
      <c r="C354" s="81" t="s">
        <v>415</v>
      </c>
      <c r="D354" s="34">
        <f>'[2]21'!D354+'[2]21'!I354-'[2]21'!M354+'[2]21'!Q354-'[2]21'!U354</f>
        <v>0</v>
      </c>
      <c r="E354" s="34">
        <f>'[2]21'!E354+'[2]21'!J354-'[2]21'!N354+'[2]21'!R354-'[2]21'!V354</f>
        <v>3</v>
      </c>
      <c r="F354" s="34">
        <f>'[2]21'!F354+'[2]21'!K354-'[2]21'!O354+'[2]21'!S354-'[2]21'!W354</f>
        <v>15</v>
      </c>
      <c r="G354" s="34">
        <f>'[2]21'!G354+'[2]21'!L354-'[2]21'!P354+'[2]21'!T354-'[2]21'!X354</f>
        <v>0</v>
      </c>
      <c r="H354" s="35">
        <f t="shared" si="33"/>
        <v>18</v>
      </c>
      <c r="I354" s="42"/>
      <c r="J354" s="42"/>
      <c r="K354" s="42"/>
      <c r="L354" s="42"/>
      <c r="M354" s="42"/>
      <c r="N354" s="42"/>
      <c r="O354" s="42"/>
      <c r="P354" s="42"/>
      <c r="Q354" s="45"/>
      <c r="R354" s="45"/>
      <c r="S354" s="45"/>
      <c r="T354" s="45"/>
      <c r="U354" s="45"/>
      <c r="V354" s="45"/>
      <c r="W354" s="45"/>
      <c r="X354" s="45"/>
      <c r="Y354" s="38">
        <f t="shared" si="41"/>
        <v>18</v>
      </c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36"/>
      <c r="AQ354" s="36"/>
      <c r="AR354" s="36"/>
      <c r="AS354" s="36"/>
      <c r="AT354" s="36"/>
      <c r="AU354" s="36"/>
      <c r="AV354" s="36"/>
      <c r="AW354" s="36"/>
      <c r="AX354" s="35">
        <f t="shared" si="40"/>
        <v>0</v>
      </c>
      <c r="AY354" s="39">
        <f t="shared" si="42"/>
        <v>0</v>
      </c>
      <c r="AZ354" s="34">
        <f t="shared" si="39"/>
        <v>0</v>
      </c>
      <c r="BA354" s="34">
        <f t="shared" si="39"/>
        <v>3</v>
      </c>
      <c r="BB354" s="34">
        <f t="shared" si="39"/>
        <v>15</v>
      </c>
      <c r="BC354" s="34">
        <f t="shared" si="39"/>
        <v>0</v>
      </c>
      <c r="BD354" s="201">
        <f t="shared" si="35"/>
        <v>18</v>
      </c>
      <c r="BE354" s="75"/>
      <c r="BF354" s="76"/>
    </row>
    <row r="355" spans="1:58" s="2" customFormat="1" ht="12.75">
      <c r="A355" s="2" t="s">
        <v>523</v>
      </c>
      <c r="B355" s="73">
        <v>75</v>
      </c>
      <c r="C355" s="81" t="s">
        <v>416</v>
      </c>
      <c r="D355" s="34">
        <f>'[2]21'!D355+'[2]21'!I355-'[2]21'!M355+'[2]21'!Q355-'[2]21'!U355</f>
        <v>0</v>
      </c>
      <c r="E355" s="34">
        <f>'[2]21'!E355+'[2]21'!J355-'[2]21'!N355+'[2]21'!R355-'[2]21'!V355</f>
        <v>1</v>
      </c>
      <c r="F355" s="34">
        <f>'[2]21'!F355+'[2]21'!K355-'[2]21'!O355+'[2]21'!S355-'[2]21'!W355</f>
        <v>0</v>
      </c>
      <c r="G355" s="34">
        <f>'[2]21'!G355+'[2]21'!L355-'[2]21'!P355+'[2]21'!T355-'[2]21'!X355</f>
        <v>0</v>
      </c>
      <c r="H355" s="35">
        <f t="shared" si="33"/>
        <v>1</v>
      </c>
      <c r="I355" s="42"/>
      <c r="J355" s="42"/>
      <c r="K355" s="42"/>
      <c r="L355" s="42"/>
      <c r="M355" s="42"/>
      <c r="N355" s="42"/>
      <c r="O355" s="42"/>
      <c r="P355" s="42"/>
      <c r="Q355" s="45"/>
      <c r="R355" s="45"/>
      <c r="S355" s="45"/>
      <c r="T355" s="45"/>
      <c r="U355" s="45"/>
      <c r="V355" s="45"/>
      <c r="W355" s="45"/>
      <c r="X355" s="45"/>
      <c r="Y355" s="38">
        <f t="shared" si="41"/>
        <v>1</v>
      </c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36"/>
      <c r="AQ355" s="36"/>
      <c r="AR355" s="36"/>
      <c r="AS355" s="36"/>
      <c r="AT355" s="36"/>
      <c r="AU355" s="36"/>
      <c r="AV355" s="36"/>
      <c r="AW355" s="36"/>
      <c r="AX355" s="35">
        <f t="shared" si="40"/>
        <v>0</v>
      </c>
      <c r="AY355" s="39">
        <f t="shared" si="42"/>
        <v>0</v>
      </c>
      <c r="AZ355" s="34">
        <f t="shared" si="39"/>
        <v>0</v>
      </c>
      <c r="BA355" s="34">
        <f t="shared" si="39"/>
        <v>1</v>
      </c>
      <c r="BB355" s="34">
        <f t="shared" si="39"/>
        <v>0</v>
      </c>
      <c r="BC355" s="34">
        <f t="shared" si="39"/>
        <v>0</v>
      </c>
      <c r="BD355" s="201">
        <f t="shared" si="35"/>
        <v>1</v>
      </c>
      <c r="BE355" s="75"/>
      <c r="BF355" s="76"/>
    </row>
    <row r="356" spans="1:58" s="2" customFormat="1" ht="12.75">
      <c r="A356" s="2" t="s">
        <v>523</v>
      </c>
      <c r="B356" s="73">
        <v>76</v>
      </c>
      <c r="C356" s="81" t="s">
        <v>417</v>
      </c>
      <c r="D356" s="34">
        <f>'[2]21'!D356+'[2]21'!I356-'[2]21'!M356+'[2]21'!Q356-'[2]21'!U356</f>
        <v>0</v>
      </c>
      <c r="E356" s="34">
        <f>'[2]21'!E356+'[2]21'!J356-'[2]21'!N356+'[2]21'!R356-'[2]21'!V356</f>
        <v>1</v>
      </c>
      <c r="F356" s="34">
        <f>'[2]21'!F356+'[2]21'!K356-'[2]21'!O356+'[2]21'!S356-'[2]21'!W356</f>
        <v>0</v>
      </c>
      <c r="G356" s="34">
        <f>'[2]21'!G356+'[2]21'!L356-'[2]21'!P356+'[2]21'!T356-'[2]21'!X356</f>
        <v>0</v>
      </c>
      <c r="H356" s="35">
        <f t="shared" si="33"/>
        <v>1</v>
      </c>
      <c r="I356" s="42"/>
      <c r="J356" s="42"/>
      <c r="K356" s="42"/>
      <c r="L356" s="42"/>
      <c r="M356" s="42"/>
      <c r="N356" s="42"/>
      <c r="O356" s="42"/>
      <c r="P356" s="42"/>
      <c r="Q356" s="45"/>
      <c r="R356" s="45"/>
      <c r="S356" s="45"/>
      <c r="T356" s="45"/>
      <c r="U356" s="45"/>
      <c r="V356" s="45"/>
      <c r="W356" s="45"/>
      <c r="X356" s="45"/>
      <c r="Y356" s="38">
        <f t="shared" si="41"/>
        <v>1</v>
      </c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36"/>
      <c r="AQ356" s="36"/>
      <c r="AR356" s="36"/>
      <c r="AS356" s="36"/>
      <c r="AT356" s="36"/>
      <c r="AU356" s="36"/>
      <c r="AV356" s="36"/>
      <c r="AW356" s="36"/>
      <c r="AX356" s="35">
        <f t="shared" si="40"/>
        <v>0</v>
      </c>
      <c r="AY356" s="39">
        <f t="shared" si="42"/>
        <v>0</v>
      </c>
      <c r="AZ356" s="34">
        <f t="shared" si="39"/>
        <v>0</v>
      </c>
      <c r="BA356" s="34">
        <f t="shared" si="39"/>
        <v>1</v>
      </c>
      <c r="BB356" s="34">
        <f t="shared" si="39"/>
        <v>0</v>
      </c>
      <c r="BC356" s="34">
        <f t="shared" si="39"/>
        <v>0</v>
      </c>
      <c r="BD356" s="201">
        <f t="shared" si="35"/>
        <v>1</v>
      </c>
      <c r="BE356" s="75"/>
      <c r="BF356" s="76"/>
    </row>
    <row r="357" spans="1:58" s="2" customFormat="1" ht="12.75">
      <c r="A357" s="2" t="s">
        <v>523</v>
      </c>
      <c r="B357" s="73">
        <v>77</v>
      </c>
      <c r="C357" s="81" t="s">
        <v>418</v>
      </c>
      <c r="D357" s="34">
        <f>'[2]21'!D357+'[2]21'!I357-'[2]21'!M357+'[2]21'!Q357-'[2]21'!U357</f>
        <v>0</v>
      </c>
      <c r="E357" s="34">
        <f>'[2]21'!E357+'[2]21'!J357-'[2]21'!N357+'[2]21'!R357-'[2]21'!V357</f>
        <v>2</v>
      </c>
      <c r="F357" s="34">
        <f>'[2]21'!F357+'[2]21'!K357-'[2]21'!O357+'[2]21'!S357-'[2]21'!W357</f>
        <v>4</v>
      </c>
      <c r="G357" s="34">
        <f>'[2]21'!G357+'[2]21'!L357-'[2]21'!P357+'[2]21'!T357-'[2]21'!X357</f>
        <v>0</v>
      </c>
      <c r="H357" s="35">
        <f t="shared" si="33"/>
        <v>6</v>
      </c>
      <c r="I357" s="42"/>
      <c r="J357" s="42"/>
      <c r="K357" s="42"/>
      <c r="L357" s="42"/>
      <c r="M357" s="42"/>
      <c r="N357" s="42"/>
      <c r="O357" s="42"/>
      <c r="P357" s="42"/>
      <c r="Q357" s="45"/>
      <c r="R357" s="45"/>
      <c r="S357" s="45"/>
      <c r="T357" s="45"/>
      <c r="U357" s="45"/>
      <c r="V357" s="45"/>
      <c r="W357" s="45"/>
      <c r="X357" s="45"/>
      <c r="Y357" s="38">
        <f t="shared" si="41"/>
        <v>6</v>
      </c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36"/>
      <c r="AQ357" s="36"/>
      <c r="AR357" s="36"/>
      <c r="AS357" s="36"/>
      <c r="AT357" s="36"/>
      <c r="AU357" s="36"/>
      <c r="AV357" s="36"/>
      <c r="AW357" s="36"/>
      <c r="AX357" s="35">
        <f t="shared" si="40"/>
        <v>0</v>
      </c>
      <c r="AY357" s="39">
        <f t="shared" si="42"/>
        <v>0</v>
      </c>
      <c r="AZ357" s="34">
        <f t="shared" si="39"/>
        <v>0</v>
      </c>
      <c r="BA357" s="34">
        <f t="shared" si="39"/>
        <v>2</v>
      </c>
      <c r="BB357" s="34">
        <f t="shared" si="39"/>
        <v>4</v>
      </c>
      <c r="BC357" s="34">
        <f t="shared" si="39"/>
        <v>0</v>
      </c>
      <c r="BD357" s="201">
        <f t="shared" si="35"/>
        <v>6</v>
      </c>
      <c r="BE357" s="75"/>
      <c r="BF357" s="76"/>
    </row>
    <row r="358" spans="1:58" s="2" customFormat="1" ht="12.75">
      <c r="A358" s="2" t="s">
        <v>523</v>
      </c>
      <c r="B358" s="73">
        <v>78</v>
      </c>
      <c r="C358" s="81" t="s">
        <v>419</v>
      </c>
      <c r="D358" s="34">
        <f>'[2]21'!D358+'[2]21'!I358-'[2]21'!M358+'[2]21'!Q358-'[2]21'!U358</f>
        <v>0</v>
      </c>
      <c r="E358" s="34">
        <f>'[2]21'!E358+'[2]21'!J358-'[2]21'!N358+'[2]21'!R358-'[2]21'!V358</f>
        <v>0</v>
      </c>
      <c r="F358" s="34">
        <f>'[2]21'!F358+'[2]21'!K358-'[2]21'!O358+'[2]21'!S358-'[2]21'!W358</f>
        <v>1</v>
      </c>
      <c r="G358" s="34">
        <f>'[2]21'!G358+'[2]21'!L358-'[2]21'!P358+'[2]21'!T358-'[2]21'!X358</f>
        <v>0</v>
      </c>
      <c r="H358" s="35">
        <f t="shared" si="33"/>
        <v>1</v>
      </c>
      <c r="I358" s="42"/>
      <c r="J358" s="42"/>
      <c r="K358" s="42"/>
      <c r="L358" s="42"/>
      <c r="M358" s="42"/>
      <c r="N358" s="42"/>
      <c r="O358" s="42"/>
      <c r="P358" s="42"/>
      <c r="Q358" s="45"/>
      <c r="R358" s="45"/>
      <c r="S358" s="45"/>
      <c r="T358" s="45"/>
      <c r="U358" s="45"/>
      <c r="V358" s="45"/>
      <c r="W358" s="45"/>
      <c r="X358" s="45"/>
      <c r="Y358" s="38">
        <f t="shared" si="41"/>
        <v>1</v>
      </c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36"/>
      <c r="AQ358" s="36"/>
      <c r="AR358" s="36"/>
      <c r="AS358" s="36"/>
      <c r="AT358" s="36"/>
      <c r="AU358" s="36"/>
      <c r="AV358" s="36"/>
      <c r="AW358" s="36"/>
      <c r="AX358" s="35">
        <f t="shared" si="40"/>
        <v>0</v>
      </c>
      <c r="AY358" s="39">
        <f t="shared" si="42"/>
        <v>0</v>
      </c>
      <c r="AZ358" s="34">
        <f t="shared" si="39"/>
        <v>0</v>
      </c>
      <c r="BA358" s="34">
        <f t="shared" si="39"/>
        <v>0</v>
      </c>
      <c r="BB358" s="34">
        <f t="shared" si="39"/>
        <v>1</v>
      </c>
      <c r="BC358" s="34">
        <f t="shared" si="39"/>
        <v>0</v>
      </c>
      <c r="BD358" s="201">
        <f t="shared" si="35"/>
        <v>1</v>
      </c>
      <c r="BE358" s="75"/>
      <c r="BF358" s="76"/>
    </row>
    <row r="359" spans="1:58" s="2" customFormat="1" ht="12.75">
      <c r="A359" s="2" t="s">
        <v>523</v>
      </c>
      <c r="B359" s="73">
        <v>79</v>
      </c>
      <c r="C359" s="81" t="s">
        <v>420</v>
      </c>
      <c r="D359" s="34">
        <f>'[2]21'!D359+'[2]21'!I359-'[2]21'!M359+'[2]21'!Q359-'[2]21'!U359</f>
        <v>0</v>
      </c>
      <c r="E359" s="34">
        <f>'[2]21'!E359+'[2]21'!J359-'[2]21'!N359+'[2]21'!R359-'[2]21'!V359</f>
        <v>4</v>
      </c>
      <c r="F359" s="34">
        <f>'[2]21'!F359+'[2]21'!K359-'[2]21'!O359+'[2]21'!S359-'[2]21'!W359</f>
        <v>1</v>
      </c>
      <c r="G359" s="34">
        <f>'[2]21'!G359+'[2]21'!L359-'[2]21'!P359+'[2]21'!T359-'[2]21'!X359</f>
        <v>0</v>
      </c>
      <c r="H359" s="35">
        <f t="shared" si="33"/>
        <v>5</v>
      </c>
      <c r="I359" s="42"/>
      <c r="J359" s="42"/>
      <c r="K359" s="42"/>
      <c r="L359" s="42"/>
      <c r="M359" s="42"/>
      <c r="N359" s="42"/>
      <c r="O359" s="42"/>
      <c r="P359" s="42"/>
      <c r="Q359" s="45"/>
      <c r="R359" s="45"/>
      <c r="S359" s="45"/>
      <c r="T359" s="45"/>
      <c r="U359" s="45"/>
      <c r="V359" s="45"/>
      <c r="W359" s="45"/>
      <c r="X359" s="45"/>
      <c r="Y359" s="38">
        <f t="shared" si="41"/>
        <v>5</v>
      </c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36"/>
      <c r="AQ359" s="36"/>
      <c r="AR359" s="36"/>
      <c r="AS359" s="36"/>
      <c r="AT359" s="36"/>
      <c r="AU359" s="36"/>
      <c r="AV359" s="36"/>
      <c r="AW359" s="36"/>
      <c r="AX359" s="35">
        <f t="shared" si="40"/>
        <v>0</v>
      </c>
      <c r="AY359" s="39">
        <f t="shared" si="42"/>
        <v>0</v>
      </c>
      <c r="AZ359" s="34">
        <f t="shared" si="39"/>
        <v>0</v>
      </c>
      <c r="BA359" s="34">
        <f t="shared" si="39"/>
        <v>4</v>
      </c>
      <c r="BB359" s="34">
        <f t="shared" si="39"/>
        <v>1</v>
      </c>
      <c r="BC359" s="34">
        <f t="shared" si="39"/>
        <v>0</v>
      </c>
      <c r="BD359" s="201">
        <f t="shared" si="35"/>
        <v>5</v>
      </c>
      <c r="BE359" s="75"/>
      <c r="BF359" s="76"/>
    </row>
    <row r="360" spans="1:58" s="2" customFormat="1" ht="12.75">
      <c r="A360" s="2" t="s">
        <v>523</v>
      </c>
      <c r="B360" s="73">
        <v>80</v>
      </c>
      <c r="C360" s="81" t="s">
        <v>421</v>
      </c>
      <c r="D360" s="34">
        <f>'[2]21'!D360+'[2]21'!I360-'[2]21'!M360+'[2]21'!Q360-'[2]21'!U360</f>
        <v>0</v>
      </c>
      <c r="E360" s="34">
        <f>'[2]21'!E360+'[2]21'!J360-'[2]21'!N360+'[2]21'!R360-'[2]21'!V360</f>
        <v>0</v>
      </c>
      <c r="F360" s="34">
        <f>'[2]21'!F360+'[2]21'!K360-'[2]21'!O360+'[2]21'!S360-'[2]21'!W360</f>
        <v>1</v>
      </c>
      <c r="G360" s="34">
        <f>'[2]21'!G360+'[2]21'!L360-'[2]21'!P360+'[2]21'!T360-'[2]21'!X360</f>
        <v>0</v>
      </c>
      <c r="H360" s="35">
        <f t="shared" si="33"/>
        <v>1</v>
      </c>
      <c r="I360" s="42"/>
      <c r="J360" s="42"/>
      <c r="K360" s="42"/>
      <c r="L360" s="42"/>
      <c r="M360" s="42"/>
      <c r="N360" s="42"/>
      <c r="O360" s="42"/>
      <c r="P360" s="42"/>
      <c r="Q360" s="45"/>
      <c r="R360" s="45"/>
      <c r="S360" s="45"/>
      <c r="T360" s="45"/>
      <c r="U360" s="45"/>
      <c r="V360" s="45"/>
      <c r="W360" s="45"/>
      <c r="X360" s="45"/>
      <c r="Y360" s="38">
        <f t="shared" si="41"/>
        <v>1</v>
      </c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36"/>
      <c r="AQ360" s="36"/>
      <c r="AR360" s="36"/>
      <c r="AS360" s="36"/>
      <c r="AT360" s="36"/>
      <c r="AU360" s="36"/>
      <c r="AV360" s="36"/>
      <c r="AW360" s="36"/>
      <c r="AX360" s="35">
        <f t="shared" si="40"/>
        <v>0</v>
      </c>
      <c r="AY360" s="39">
        <f t="shared" si="42"/>
        <v>0</v>
      </c>
      <c r="AZ360" s="34">
        <f t="shared" si="39"/>
        <v>0</v>
      </c>
      <c r="BA360" s="34">
        <f t="shared" si="39"/>
        <v>0</v>
      </c>
      <c r="BB360" s="34">
        <f t="shared" si="39"/>
        <v>1</v>
      </c>
      <c r="BC360" s="34">
        <f t="shared" si="39"/>
        <v>0</v>
      </c>
      <c r="BD360" s="201">
        <f t="shared" ref="BD360:BD375" si="43">Y360-AX360-AY360</f>
        <v>1</v>
      </c>
      <c r="BE360" s="75"/>
      <c r="BF360" s="76"/>
    </row>
    <row r="361" spans="1:58" s="2" customFormat="1" ht="12.75">
      <c r="A361" s="2" t="s">
        <v>523</v>
      </c>
      <c r="B361" s="73">
        <v>81</v>
      </c>
      <c r="C361" s="81" t="s">
        <v>422</v>
      </c>
      <c r="D361" s="34">
        <f>'[2]21'!D361+'[2]21'!I361-'[2]21'!M361+'[2]21'!Q361-'[2]21'!U361</f>
        <v>0</v>
      </c>
      <c r="E361" s="34">
        <f>'[2]21'!E361+'[2]21'!J361-'[2]21'!N361+'[2]21'!R361-'[2]21'!V361</f>
        <v>0</v>
      </c>
      <c r="F361" s="34">
        <f>'[2]21'!F361+'[2]21'!K361-'[2]21'!O361+'[2]21'!S361-'[2]21'!W361</f>
        <v>26</v>
      </c>
      <c r="G361" s="34">
        <f>'[2]21'!G361+'[2]21'!L361-'[2]21'!P361+'[2]21'!T361-'[2]21'!X361</f>
        <v>0</v>
      </c>
      <c r="H361" s="35">
        <f t="shared" si="33"/>
        <v>26</v>
      </c>
      <c r="I361" s="42"/>
      <c r="J361" s="42"/>
      <c r="K361" s="42"/>
      <c r="L361" s="42"/>
      <c r="M361" s="42"/>
      <c r="N361" s="42"/>
      <c r="O361" s="42"/>
      <c r="P361" s="42"/>
      <c r="Q361" s="45"/>
      <c r="R361" s="45"/>
      <c r="S361" s="45"/>
      <c r="T361" s="45"/>
      <c r="U361" s="45"/>
      <c r="V361" s="45"/>
      <c r="W361" s="45"/>
      <c r="X361" s="45"/>
      <c r="Y361" s="38">
        <f t="shared" si="41"/>
        <v>26</v>
      </c>
      <c r="Z361" s="42"/>
      <c r="AA361" s="42"/>
      <c r="AB361" s="42"/>
      <c r="AC361" s="42">
        <v>1</v>
      </c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36"/>
      <c r="AQ361" s="36"/>
      <c r="AR361" s="36"/>
      <c r="AS361" s="36"/>
      <c r="AT361" s="36"/>
      <c r="AU361" s="36"/>
      <c r="AV361" s="36"/>
      <c r="AW361" s="36"/>
      <c r="AX361" s="35">
        <f t="shared" si="40"/>
        <v>0</v>
      </c>
      <c r="AY361" s="39">
        <f t="shared" si="42"/>
        <v>1</v>
      </c>
      <c r="AZ361" s="34">
        <f t="shared" si="39"/>
        <v>0</v>
      </c>
      <c r="BA361" s="34">
        <f t="shared" si="39"/>
        <v>0</v>
      </c>
      <c r="BB361" s="34">
        <f t="shared" si="39"/>
        <v>26</v>
      </c>
      <c r="BC361" s="34">
        <f t="shared" si="39"/>
        <v>-1</v>
      </c>
      <c r="BD361" s="201">
        <f t="shared" si="43"/>
        <v>25</v>
      </c>
      <c r="BE361" s="75"/>
      <c r="BF361" s="76"/>
    </row>
    <row r="362" spans="1:58" s="2" customFormat="1" ht="12.75">
      <c r="A362" s="2" t="s">
        <v>523</v>
      </c>
      <c r="B362" s="73">
        <v>82</v>
      </c>
      <c r="C362" s="81" t="s">
        <v>423</v>
      </c>
      <c r="D362" s="34">
        <f>'[2]21'!D362+'[2]21'!I362-'[2]21'!M362+'[2]21'!Q362-'[2]21'!U362</f>
        <v>0</v>
      </c>
      <c r="E362" s="34">
        <f>'[2]21'!E362+'[2]21'!J362-'[2]21'!N362+'[2]21'!R362-'[2]21'!V362</f>
        <v>0</v>
      </c>
      <c r="F362" s="34">
        <f>'[2]21'!F362+'[2]21'!K362-'[2]21'!O362+'[2]21'!S362-'[2]21'!W362</f>
        <v>1</v>
      </c>
      <c r="G362" s="34">
        <f>'[2]21'!G362+'[2]21'!L362-'[2]21'!P362+'[2]21'!T362-'[2]21'!X362</f>
        <v>0</v>
      </c>
      <c r="H362" s="35">
        <f t="shared" si="33"/>
        <v>1</v>
      </c>
      <c r="I362" s="42"/>
      <c r="J362" s="42"/>
      <c r="K362" s="42"/>
      <c r="L362" s="42"/>
      <c r="M362" s="42"/>
      <c r="N362" s="42"/>
      <c r="O362" s="42"/>
      <c r="P362" s="42"/>
      <c r="Q362" s="45"/>
      <c r="R362" s="45"/>
      <c r="S362" s="45"/>
      <c r="T362" s="45"/>
      <c r="U362" s="45"/>
      <c r="V362" s="45"/>
      <c r="W362" s="45"/>
      <c r="X362" s="45"/>
      <c r="Y362" s="38">
        <f t="shared" si="41"/>
        <v>1</v>
      </c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36"/>
      <c r="AQ362" s="36"/>
      <c r="AR362" s="36"/>
      <c r="AS362" s="36"/>
      <c r="AT362" s="36"/>
      <c r="AU362" s="36"/>
      <c r="AV362" s="36"/>
      <c r="AW362" s="36"/>
      <c r="AX362" s="35">
        <f t="shared" si="40"/>
        <v>0</v>
      </c>
      <c r="AY362" s="39">
        <f t="shared" si="42"/>
        <v>0</v>
      </c>
      <c r="AZ362" s="34">
        <f t="shared" si="39"/>
        <v>0</v>
      </c>
      <c r="BA362" s="34">
        <f t="shared" si="39"/>
        <v>0</v>
      </c>
      <c r="BB362" s="34">
        <f t="shared" si="39"/>
        <v>1</v>
      </c>
      <c r="BC362" s="34">
        <f t="shared" si="39"/>
        <v>0</v>
      </c>
      <c r="BD362" s="201">
        <f t="shared" si="43"/>
        <v>1</v>
      </c>
      <c r="BE362" s="75"/>
      <c r="BF362" s="76"/>
    </row>
    <row r="363" spans="1:58" s="2" customFormat="1" ht="12.75">
      <c r="A363" s="2" t="s">
        <v>523</v>
      </c>
      <c r="B363" s="73">
        <v>83</v>
      </c>
      <c r="C363" s="81" t="s">
        <v>424</v>
      </c>
      <c r="D363" s="34">
        <f>'[2]21'!D363+'[2]21'!I363-'[2]21'!M363+'[2]21'!Q363-'[2]21'!U363</f>
        <v>0</v>
      </c>
      <c r="E363" s="34">
        <f>'[2]21'!E363+'[2]21'!J363-'[2]21'!N363+'[2]21'!R363-'[2]21'!V363</f>
        <v>0</v>
      </c>
      <c r="F363" s="34">
        <f>'[2]21'!F363+'[2]21'!K363-'[2]21'!O363+'[2]21'!S363-'[2]21'!W363</f>
        <v>1</v>
      </c>
      <c r="G363" s="34">
        <f>'[2]21'!G363+'[2]21'!L363-'[2]21'!P363+'[2]21'!T363-'[2]21'!X363</f>
        <v>0</v>
      </c>
      <c r="H363" s="35">
        <f t="shared" si="33"/>
        <v>1</v>
      </c>
      <c r="I363" s="42"/>
      <c r="J363" s="42"/>
      <c r="K363" s="42"/>
      <c r="L363" s="42"/>
      <c r="M363" s="42"/>
      <c r="N363" s="42"/>
      <c r="O363" s="42"/>
      <c r="P363" s="42"/>
      <c r="Q363" s="45"/>
      <c r="R363" s="45"/>
      <c r="S363" s="45"/>
      <c r="T363" s="45"/>
      <c r="U363" s="45"/>
      <c r="V363" s="45"/>
      <c r="W363" s="45"/>
      <c r="X363" s="45"/>
      <c r="Y363" s="38">
        <f t="shared" si="41"/>
        <v>1</v>
      </c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36"/>
      <c r="AQ363" s="36"/>
      <c r="AR363" s="36"/>
      <c r="AS363" s="36"/>
      <c r="AT363" s="36"/>
      <c r="AU363" s="36"/>
      <c r="AV363" s="36"/>
      <c r="AW363" s="36"/>
      <c r="AX363" s="35">
        <f t="shared" si="40"/>
        <v>0</v>
      </c>
      <c r="AY363" s="39">
        <f t="shared" si="42"/>
        <v>0</v>
      </c>
      <c r="AZ363" s="34">
        <f t="shared" si="39"/>
        <v>0</v>
      </c>
      <c r="BA363" s="34">
        <f t="shared" si="39"/>
        <v>0</v>
      </c>
      <c r="BB363" s="34">
        <f t="shared" si="39"/>
        <v>1</v>
      </c>
      <c r="BC363" s="34">
        <f t="shared" si="39"/>
        <v>0</v>
      </c>
      <c r="BD363" s="201">
        <f t="shared" si="43"/>
        <v>1</v>
      </c>
      <c r="BE363" s="75"/>
      <c r="BF363" s="76"/>
    </row>
    <row r="364" spans="1:58" s="2" customFormat="1" ht="12.75">
      <c r="A364" s="2" t="s">
        <v>523</v>
      </c>
      <c r="B364" s="73">
        <v>84</v>
      </c>
      <c r="C364" s="81" t="s">
        <v>425</v>
      </c>
      <c r="D364" s="34">
        <f>'[2]21'!D364+'[2]21'!I364-'[2]21'!M364+'[2]21'!Q364-'[2]21'!U364</f>
        <v>0</v>
      </c>
      <c r="E364" s="34">
        <f>'[2]21'!E364+'[2]21'!J364-'[2]21'!N364+'[2]21'!R364-'[2]21'!V364</f>
        <v>0</v>
      </c>
      <c r="F364" s="34">
        <f>'[2]21'!F364+'[2]21'!K364-'[2]21'!O364+'[2]21'!S364-'[2]21'!W364</f>
        <v>2</v>
      </c>
      <c r="G364" s="34">
        <f>'[2]21'!G364+'[2]21'!L364-'[2]21'!P364+'[2]21'!T364-'[2]21'!X364</f>
        <v>0</v>
      </c>
      <c r="H364" s="20">
        <f t="shared" ref="H364:H375" si="44">D364+E364+F364+G364</f>
        <v>2</v>
      </c>
      <c r="I364" s="42"/>
      <c r="J364" s="42"/>
      <c r="K364" s="42"/>
      <c r="L364" s="42"/>
      <c r="M364" s="42"/>
      <c r="N364" s="42"/>
      <c r="O364" s="42"/>
      <c r="P364" s="42"/>
      <c r="Q364" s="45"/>
      <c r="R364" s="45"/>
      <c r="S364" s="45"/>
      <c r="T364" s="45"/>
      <c r="U364" s="45"/>
      <c r="V364" s="45"/>
      <c r="W364" s="45"/>
      <c r="X364" s="45"/>
      <c r="Y364" s="108">
        <f t="shared" si="41"/>
        <v>2</v>
      </c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20">
        <f t="shared" si="40"/>
        <v>0</v>
      </c>
      <c r="AY364" s="21">
        <f t="shared" si="42"/>
        <v>0</v>
      </c>
      <c r="AZ364" s="34">
        <f t="shared" si="39"/>
        <v>0</v>
      </c>
      <c r="BA364" s="34">
        <f t="shared" si="39"/>
        <v>0</v>
      </c>
      <c r="BB364" s="34">
        <f t="shared" si="39"/>
        <v>2</v>
      </c>
      <c r="BC364" s="34">
        <f t="shared" si="39"/>
        <v>0</v>
      </c>
      <c r="BD364" s="20">
        <f t="shared" si="43"/>
        <v>2</v>
      </c>
      <c r="BE364" s="75"/>
      <c r="BF364" s="76"/>
    </row>
    <row r="365" spans="1:58" s="2" customFormat="1" ht="12.75">
      <c r="A365" s="2" t="s">
        <v>524</v>
      </c>
      <c r="B365" s="73">
        <v>85</v>
      </c>
      <c r="C365" s="82" t="s">
        <v>426</v>
      </c>
      <c r="D365" s="34">
        <f>'[2]21'!D365+'[2]21'!I365-'[2]21'!M365+'[2]21'!Q365-'[2]21'!U365</f>
        <v>0</v>
      </c>
      <c r="E365" s="34">
        <f>'[2]21'!E365+'[2]21'!J365-'[2]21'!N365+'[2]21'!R365-'[2]21'!V365</f>
        <v>0</v>
      </c>
      <c r="F365" s="34">
        <f>'[2]21'!F365+'[2]21'!K365-'[2]21'!O365+'[2]21'!S365-'[2]21'!W365</f>
        <v>2</v>
      </c>
      <c r="G365" s="34">
        <f>'[2]21'!G365+'[2]21'!L365-'[2]21'!P365+'[2]21'!T365-'[2]21'!X365</f>
        <v>0</v>
      </c>
      <c r="H365" s="20">
        <f t="shared" si="44"/>
        <v>2</v>
      </c>
      <c r="I365" s="42"/>
      <c r="J365" s="42"/>
      <c r="K365" s="42"/>
      <c r="L365" s="42"/>
      <c r="M365" s="42"/>
      <c r="N365" s="42"/>
      <c r="O365" s="42"/>
      <c r="P365" s="42"/>
      <c r="Q365" s="45"/>
      <c r="R365" s="45"/>
      <c r="S365" s="45"/>
      <c r="T365" s="45"/>
      <c r="U365" s="45"/>
      <c r="V365" s="45"/>
      <c r="W365" s="45"/>
      <c r="X365" s="45"/>
      <c r="Y365" s="108">
        <f t="shared" si="41"/>
        <v>2</v>
      </c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20">
        <f t="shared" si="40"/>
        <v>0</v>
      </c>
      <c r="AY365" s="21">
        <f t="shared" si="42"/>
        <v>0</v>
      </c>
      <c r="AZ365" s="34">
        <f t="shared" si="39"/>
        <v>0</v>
      </c>
      <c r="BA365" s="34">
        <f t="shared" si="39"/>
        <v>0</v>
      </c>
      <c r="BB365" s="34">
        <f t="shared" si="39"/>
        <v>2</v>
      </c>
      <c r="BC365" s="34">
        <f t="shared" si="39"/>
        <v>0</v>
      </c>
      <c r="BD365" s="20">
        <f t="shared" si="43"/>
        <v>2</v>
      </c>
      <c r="BE365" s="75"/>
      <c r="BF365" s="76"/>
    </row>
    <row r="366" spans="1:58" s="2" customFormat="1" ht="12.75">
      <c r="A366" s="2" t="s">
        <v>524</v>
      </c>
      <c r="B366" s="73">
        <v>86</v>
      </c>
      <c r="C366" s="82" t="s">
        <v>427</v>
      </c>
      <c r="D366" s="34">
        <f>'[2]21'!D366+'[2]21'!I366-'[2]21'!M366+'[2]21'!Q366-'[2]21'!U366</f>
        <v>0</v>
      </c>
      <c r="E366" s="34">
        <f>'[2]21'!E366+'[2]21'!J366-'[2]21'!N366+'[2]21'!R366-'[2]21'!V366</f>
        <v>1</v>
      </c>
      <c r="F366" s="34">
        <f>'[2]21'!F366+'[2]21'!K366-'[2]21'!O366+'[2]21'!S366-'[2]21'!W366</f>
        <v>52</v>
      </c>
      <c r="G366" s="34">
        <f>'[2]21'!G366+'[2]21'!L366-'[2]21'!P366+'[2]21'!T366-'[2]21'!X366</f>
        <v>5</v>
      </c>
      <c r="H366" s="20">
        <f t="shared" si="44"/>
        <v>58</v>
      </c>
      <c r="I366" s="42"/>
      <c r="J366" s="42"/>
      <c r="K366" s="42"/>
      <c r="L366" s="42"/>
      <c r="M366" s="42"/>
      <c r="N366" s="42"/>
      <c r="O366" s="42"/>
      <c r="P366" s="42">
        <v>2</v>
      </c>
      <c r="Q366" s="45"/>
      <c r="R366" s="45"/>
      <c r="S366" s="45"/>
      <c r="T366" s="45"/>
      <c r="U366" s="45"/>
      <c r="V366" s="45"/>
      <c r="W366" s="45"/>
      <c r="X366" s="45"/>
      <c r="Y366" s="108">
        <f t="shared" si="41"/>
        <v>56</v>
      </c>
      <c r="Z366" s="42"/>
      <c r="AA366" s="42"/>
      <c r="AB366" s="42"/>
      <c r="AC366" s="42">
        <v>1</v>
      </c>
      <c r="AD366" s="42"/>
      <c r="AE366" s="42"/>
      <c r="AF366" s="42"/>
      <c r="AG366" s="42">
        <v>1</v>
      </c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20">
        <f t="shared" si="40"/>
        <v>0</v>
      </c>
      <c r="AY366" s="21">
        <f t="shared" si="42"/>
        <v>2</v>
      </c>
      <c r="AZ366" s="34">
        <f t="shared" si="39"/>
        <v>0</v>
      </c>
      <c r="BA366" s="34">
        <f t="shared" si="39"/>
        <v>1</v>
      </c>
      <c r="BB366" s="34">
        <f t="shared" si="39"/>
        <v>52</v>
      </c>
      <c r="BC366" s="34">
        <f t="shared" si="39"/>
        <v>1</v>
      </c>
      <c r="BD366" s="20">
        <f t="shared" si="43"/>
        <v>54</v>
      </c>
      <c r="BE366" s="75" t="s">
        <v>681</v>
      </c>
      <c r="BF366" s="76"/>
    </row>
    <row r="367" spans="1:58" s="2" customFormat="1" ht="12.75">
      <c r="A367" s="2" t="s">
        <v>524</v>
      </c>
      <c r="B367" s="73">
        <v>87</v>
      </c>
      <c r="C367" s="82" t="s">
        <v>428</v>
      </c>
      <c r="D367" s="34">
        <f>'[2]21'!D367+'[2]21'!I367-'[2]21'!M367+'[2]21'!Q367-'[2]21'!U367</f>
        <v>0</v>
      </c>
      <c r="E367" s="34">
        <f>'[2]21'!E367+'[2]21'!J367-'[2]21'!N367+'[2]21'!R367-'[2]21'!V367</f>
        <v>7</v>
      </c>
      <c r="F367" s="34">
        <f>'[2]21'!F367+'[2]21'!K367-'[2]21'!O367+'[2]21'!S367-'[2]21'!W367</f>
        <v>31</v>
      </c>
      <c r="G367" s="34">
        <f>'[2]21'!G367+'[2]21'!L367-'[2]21'!P367+'[2]21'!T367-'[2]21'!X367</f>
        <v>-2</v>
      </c>
      <c r="H367" s="20">
        <f t="shared" si="44"/>
        <v>36</v>
      </c>
      <c r="I367" s="42"/>
      <c r="J367" s="42"/>
      <c r="K367" s="42"/>
      <c r="L367" s="42"/>
      <c r="M367" s="42"/>
      <c r="N367" s="42"/>
      <c r="O367" s="42"/>
      <c r="P367" s="42"/>
      <c r="Q367" s="45"/>
      <c r="R367" s="45"/>
      <c r="S367" s="45"/>
      <c r="T367" s="45"/>
      <c r="U367" s="45"/>
      <c r="V367" s="45"/>
      <c r="W367" s="45"/>
      <c r="X367" s="45"/>
      <c r="Y367" s="108">
        <f t="shared" si="41"/>
        <v>36</v>
      </c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20">
        <f t="shared" si="40"/>
        <v>0</v>
      </c>
      <c r="AY367" s="21">
        <f t="shared" si="42"/>
        <v>0</v>
      </c>
      <c r="AZ367" s="34">
        <f t="shared" si="39"/>
        <v>0</v>
      </c>
      <c r="BA367" s="34">
        <f t="shared" si="39"/>
        <v>7</v>
      </c>
      <c r="BB367" s="34">
        <f t="shared" si="39"/>
        <v>31</v>
      </c>
      <c r="BC367" s="34">
        <f t="shared" si="39"/>
        <v>-2</v>
      </c>
      <c r="BD367" s="20">
        <f t="shared" si="43"/>
        <v>36</v>
      </c>
      <c r="BE367" s="75"/>
      <c r="BF367" s="76"/>
    </row>
    <row r="368" spans="1:58" s="2" customFormat="1" ht="12.75">
      <c r="A368" s="2" t="s">
        <v>524</v>
      </c>
      <c r="B368" s="73">
        <v>88</v>
      </c>
      <c r="C368" s="82" t="s">
        <v>429</v>
      </c>
      <c r="D368" s="34">
        <f>'[2]21'!D368+'[2]21'!I368-'[2]21'!M368+'[2]21'!Q368-'[2]21'!U368</f>
        <v>0</v>
      </c>
      <c r="E368" s="34">
        <f>'[2]21'!E368+'[2]21'!J368-'[2]21'!N368+'[2]21'!R368-'[2]21'!V368</f>
        <v>4</v>
      </c>
      <c r="F368" s="34">
        <f>'[2]21'!F368+'[2]21'!K368-'[2]21'!O368+'[2]21'!S368-'[2]21'!W368</f>
        <v>26</v>
      </c>
      <c r="G368" s="34">
        <f>'[2]21'!G368+'[2]21'!L368-'[2]21'!P368+'[2]21'!T368-'[2]21'!X368</f>
        <v>-1</v>
      </c>
      <c r="H368" s="20">
        <f t="shared" si="44"/>
        <v>29</v>
      </c>
      <c r="I368" s="42"/>
      <c r="J368" s="42"/>
      <c r="K368" s="42"/>
      <c r="L368" s="42">
        <v>1</v>
      </c>
      <c r="M368" s="42"/>
      <c r="N368" s="42"/>
      <c r="O368" s="42"/>
      <c r="P368" s="42"/>
      <c r="Q368" s="45"/>
      <c r="R368" s="45"/>
      <c r="S368" s="45"/>
      <c r="T368" s="45"/>
      <c r="U368" s="45"/>
      <c r="V368" s="45"/>
      <c r="W368" s="45"/>
      <c r="X368" s="45"/>
      <c r="Y368" s="108">
        <f t="shared" si="41"/>
        <v>30</v>
      </c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20">
        <f t="shared" si="40"/>
        <v>0</v>
      </c>
      <c r="AY368" s="21">
        <f t="shared" si="42"/>
        <v>0</v>
      </c>
      <c r="AZ368" s="34">
        <f t="shared" si="39"/>
        <v>0</v>
      </c>
      <c r="BA368" s="34">
        <f t="shared" si="39"/>
        <v>4</v>
      </c>
      <c r="BB368" s="34">
        <f t="shared" si="39"/>
        <v>26</v>
      </c>
      <c r="BC368" s="34">
        <f t="shared" si="39"/>
        <v>0</v>
      </c>
      <c r="BD368" s="20">
        <f t="shared" si="43"/>
        <v>30</v>
      </c>
      <c r="BE368" s="75"/>
      <c r="BF368" s="76"/>
    </row>
    <row r="369" spans="1:58" s="2" customFormat="1" ht="12.75">
      <c r="A369" s="2" t="s">
        <v>524</v>
      </c>
      <c r="B369" s="73">
        <v>89</v>
      </c>
      <c r="C369" s="82" t="s">
        <v>430</v>
      </c>
      <c r="D369" s="34">
        <f>'[2]21'!D369+'[2]21'!I369-'[2]21'!M369+'[2]21'!Q369-'[2]21'!U369</f>
        <v>0</v>
      </c>
      <c r="E369" s="34">
        <f>'[2]21'!E369+'[2]21'!J369-'[2]21'!N369+'[2]21'!R369-'[2]21'!V369</f>
        <v>5</v>
      </c>
      <c r="F369" s="34">
        <f>'[2]21'!F369+'[2]21'!K369-'[2]21'!O369+'[2]21'!S369-'[2]21'!W369</f>
        <v>9</v>
      </c>
      <c r="G369" s="34">
        <f>'[2]21'!G369+'[2]21'!L369-'[2]21'!P369+'[2]21'!T369-'[2]21'!X369</f>
        <v>0</v>
      </c>
      <c r="H369" s="20">
        <f t="shared" si="44"/>
        <v>14</v>
      </c>
      <c r="I369" s="42"/>
      <c r="J369" s="42"/>
      <c r="K369" s="42"/>
      <c r="L369" s="42"/>
      <c r="M369" s="42"/>
      <c r="N369" s="42"/>
      <c r="O369" s="42"/>
      <c r="P369" s="42"/>
      <c r="Q369" s="45"/>
      <c r="R369" s="45"/>
      <c r="S369" s="45"/>
      <c r="T369" s="45"/>
      <c r="U369" s="45"/>
      <c r="V369" s="45"/>
      <c r="W369" s="45"/>
      <c r="X369" s="45"/>
      <c r="Y369" s="108">
        <f t="shared" si="41"/>
        <v>14</v>
      </c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20">
        <f t="shared" si="40"/>
        <v>0</v>
      </c>
      <c r="AY369" s="21">
        <f t="shared" si="42"/>
        <v>0</v>
      </c>
      <c r="AZ369" s="34">
        <f t="shared" si="39"/>
        <v>0</v>
      </c>
      <c r="BA369" s="34">
        <f t="shared" si="39"/>
        <v>5</v>
      </c>
      <c r="BB369" s="34">
        <f t="shared" si="39"/>
        <v>9</v>
      </c>
      <c r="BC369" s="34">
        <f t="shared" si="39"/>
        <v>0</v>
      </c>
      <c r="BD369" s="20">
        <f t="shared" si="43"/>
        <v>14</v>
      </c>
      <c r="BE369" s="75"/>
      <c r="BF369" s="76"/>
    </row>
    <row r="370" spans="1:58" s="2" customFormat="1" ht="12.75">
      <c r="A370" s="2" t="s">
        <v>524</v>
      </c>
      <c r="B370" s="73">
        <v>90</v>
      </c>
      <c r="C370" s="82" t="s">
        <v>431</v>
      </c>
      <c r="D370" s="34">
        <f>'[2]21'!D370+'[2]21'!I370-'[2]21'!M370+'[2]21'!Q370-'[2]21'!U370</f>
        <v>0</v>
      </c>
      <c r="E370" s="34">
        <f>'[2]21'!E370+'[2]21'!J370-'[2]21'!N370+'[2]21'!R370-'[2]21'!V370</f>
        <v>2</v>
      </c>
      <c r="F370" s="34">
        <f>'[2]21'!F370+'[2]21'!K370-'[2]21'!O370+'[2]21'!S370-'[2]21'!W370</f>
        <v>4</v>
      </c>
      <c r="G370" s="34">
        <f>'[2]21'!G370+'[2]21'!L370-'[2]21'!P370+'[2]21'!T370-'[2]21'!X370</f>
        <v>0</v>
      </c>
      <c r="H370" s="20">
        <f t="shared" si="44"/>
        <v>6</v>
      </c>
      <c r="I370" s="42"/>
      <c r="J370" s="42"/>
      <c r="K370" s="42"/>
      <c r="L370" s="42"/>
      <c r="M370" s="42"/>
      <c r="N370" s="42"/>
      <c r="O370" s="42"/>
      <c r="P370" s="42"/>
      <c r="Q370" s="45"/>
      <c r="R370" s="45"/>
      <c r="S370" s="45"/>
      <c r="T370" s="45"/>
      <c r="U370" s="45"/>
      <c r="V370" s="45"/>
      <c r="W370" s="45"/>
      <c r="X370" s="45"/>
      <c r="Y370" s="108">
        <f t="shared" si="41"/>
        <v>6</v>
      </c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20">
        <f t="shared" si="40"/>
        <v>0</v>
      </c>
      <c r="AY370" s="21">
        <f t="shared" si="42"/>
        <v>0</v>
      </c>
      <c r="AZ370" s="34">
        <f t="shared" si="39"/>
        <v>0</v>
      </c>
      <c r="BA370" s="34">
        <f t="shared" si="39"/>
        <v>2</v>
      </c>
      <c r="BB370" s="34">
        <f t="shared" si="39"/>
        <v>4</v>
      </c>
      <c r="BC370" s="34">
        <f t="shared" si="39"/>
        <v>0</v>
      </c>
      <c r="BD370" s="20">
        <f t="shared" si="43"/>
        <v>6</v>
      </c>
      <c r="BE370" s="75"/>
      <c r="BF370" s="76"/>
    </row>
    <row r="371" spans="1:58" s="2" customFormat="1" ht="12.75">
      <c r="A371" s="2" t="s">
        <v>524</v>
      </c>
      <c r="B371" s="73">
        <v>91</v>
      </c>
      <c r="C371" s="82" t="s">
        <v>432</v>
      </c>
      <c r="D371" s="34">
        <f>'[2]21'!D371+'[2]21'!I371-'[2]21'!M371+'[2]21'!Q371-'[2]21'!U371</f>
        <v>0</v>
      </c>
      <c r="E371" s="34">
        <f>'[2]21'!E371+'[2]21'!J371-'[2]21'!N371+'[2]21'!R371-'[2]21'!V371</f>
        <v>1</v>
      </c>
      <c r="F371" s="34">
        <f>'[2]21'!F371+'[2]21'!K371-'[2]21'!O371+'[2]21'!S371-'[2]21'!W371</f>
        <v>1</v>
      </c>
      <c r="G371" s="34">
        <f>'[2]21'!G371+'[2]21'!L371-'[2]21'!P371+'[2]21'!T371-'[2]21'!X371</f>
        <v>0</v>
      </c>
      <c r="H371" s="20">
        <f t="shared" si="44"/>
        <v>2</v>
      </c>
      <c r="I371" s="42"/>
      <c r="J371" s="42"/>
      <c r="K371" s="42"/>
      <c r="L371" s="42"/>
      <c r="M371" s="42"/>
      <c r="N371" s="42"/>
      <c r="O371" s="42"/>
      <c r="P371" s="42"/>
      <c r="Q371" s="45"/>
      <c r="R371" s="45"/>
      <c r="S371" s="45"/>
      <c r="T371" s="45"/>
      <c r="U371" s="45"/>
      <c r="V371" s="45"/>
      <c r="W371" s="45"/>
      <c r="X371" s="45"/>
      <c r="Y371" s="108">
        <f t="shared" si="41"/>
        <v>2</v>
      </c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20">
        <f t="shared" si="40"/>
        <v>0</v>
      </c>
      <c r="AY371" s="21">
        <f t="shared" si="42"/>
        <v>0</v>
      </c>
      <c r="AZ371" s="34">
        <f t="shared" si="39"/>
        <v>0</v>
      </c>
      <c r="BA371" s="34">
        <f t="shared" si="39"/>
        <v>1</v>
      </c>
      <c r="BB371" s="34">
        <f t="shared" si="39"/>
        <v>1</v>
      </c>
      <c r="BC371" s="34">
        <f t="shared" si="39"/>
        <v>0</v>
      </c>
      <c r="BD371" s="20">
        <f t="shared" si="43"/>
        <v>2</v>
      </c>
      <c r="BE371" s="75"/>
      <c r="BF371" s="76"/>
    </row>
    <row r="372" spans="1:58" s="2" customFormat="1" ht="12.75">
      <c r="A372" s="2" t="s">
        <v>524</v>
      </c>
      <c r="B372" s="73">
        <v>92</v>
      </c>
      <c r="C372" s="82" t="s">
        <v>433</v>
      </c>
      <c r="D372" s="34">
        <f>'[2]21'!D372+'[2]21'!I372-'[2]21'!M372+'[2]21'!Q372-'[2]21'!U372</f>
        <v>0</v>
      </c>
      <c r="E372" s="34">
        <f>'[2]21'!E372+'[2]21'!J372-'[2]21'!N372+'[2]21'!R372-'[2]21'!V372</f>
        <v>0</v>
      </c>
      <c r="F372" s="34">
        <f>'[2]21'!F372+'[2]21'!K372-'[2]21'!O372+'[2]21'!S372-'[2]21'!W372</f>
        <v>12</v>
      </c>
      <c r="G372" s="34">
        <f>'[2]21'!G372+'[2]21'!L372-'[2]21'!P372+'[2]21'!T372-'[2]21'!X372</f>
        <v>-1</v>
      </c>
      <c r="H372" s="20">
        <f t="shared" si="44"/>
        <v>11</v>
      </c>
      <c r="I372" s="42"/>
      <c r="J372" s="42"/>
      <c r="K372" s="42"/>
      <c r="L372" s="42"/>
      <c r="M372" s="42"/>
      <c r="N372" s="42"/>
      <c r="O372" s="42"/>
      <c r="P372" s="42"/>
      <c r="Q372" s="45"/>
      <c r="R372" s="45"/>
      <c r="S372" s="45"/>
      <c r="T372" s="45"/>
      <c r="U372" s="45"/>
      <c r="V372" s="45"/>
      <c r="W372" s="45"/>
      <c r="X372" s="45"/>
      <c r="Y372" s="108">
        <f t="shared" si="41"/>
        <v>11</v>
      </c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20">
        <f t="shared" si="40"/>
        <v>0</v>
      </c>
      <c r="AY372" s="21">
        <f t="shared" si="42"/>
        <v>0</v>
      </c>
      <c r="AZ372" s="34">
        <f t="shared" si="39"/>
        <v>0</v>
      </c>
      <c r="BA372" s="34">
        <f t="shared" si="39"/>
        <v>0</v>
      </c>
      <c r="BB372" s="34">
        <f t="shared" si="39"/>
        <v>12</v>
      </c>
      <c r="BC372" s="34">
        <f>G372+L372-P372+T372-X372-AC372-AG372-AK372-AO372-AS372-AW372</f>
        <v>-1</v>
      </c>
      <c r="BD372" s="20">
        <f t="shared" si="43"/>
        <v>11</v>
      </c>
      <c r="BE372" s="75"/>
      <c r="BF372" s="76"/>
    </row>
    <row r="373" spans="1:58" s="2" customFormat="1" ht="12.75">
      <c r="A373" s="2" t="s">
        <v>524</v>
      </c>
      <c r="B373" s="73">
        <v>93</v>
      </c>
      <c r="C373" s="82" t="s">
        <v>434</v>
      </c>
      <c r="D373" s="34">
        <f>'[2]21'!D373+'[2]21'!I373-'[2]21'!M373+'[2]21'!Q373-'[2]21'!U373</f>
        <v>0</v>
      </c>
      <c r="E373" s="34">
        <f>'[2]21'!E373+'[2]21'!J373-'[2]21'!N373+'[2]21'!R373-'[2]21'!V373</f>
        <v>4</v>
      </c>
      <c r="F373" s="34">
        <f>'[2]21'!F373+'[2]21'!K373-'[2]21'!O373+'[2]21'!S373-'[2]21'!W373</f>
        <v>1</v>
      </c>
      <c r="G373" s="34">
        <f>'[2]21'!G373+'[2]21'!L373-'[2]21'!P373+'[2]21'!T373-'[2]21'!X373</f>
        <v>0</v>
      </c>
      <c r="H373" s="20">
        <f t="shared" si="44"/>
        <v>5</v>
      </c>
      <c r="I373" s="42"/>
      <c r="J373" s="42"/>
      <c r="K373" s="42"/>
      <c r="L373" s="42"/>
      <c r="M373" s="42"/>
      <c r="N373" s="42"/>
      <c r="O373" s="42"/>
      <c r="P373" s="42"/>
      <c r="Q373" s="45"/>
      <c r="R373" s="45"/>
      <c r="S373" s="45"/>
      <c r="T373" s="45"/>
      <c r="U373" s="45"/>
      <c r="V373" s="45"/>
      <c r="W373" s="45"/>
      <c r="X373" s="45"/>
      <c r="Y373" s="108">
        <f t="shared" si="41"/>
        <v>5</v>
      </c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20">
        <f t="shared" si="40"/>
        <v>0</v>
      </c>
      <c r="AY373" s="21">
        <f t="shared" si="42"/>
        <v>0</v>
      </c>
      <c r="AZ373" s="34">
        <f t="shared" si="39"/>
        <v>0</v>
      </c>
      <c r="BA373" s="34">
        <f t="shared" si="39"/>
        <v>4</v>
      </c>
      <c r="BB373" s="34">
        <f t="shared" si="39"/>
        <v>1</v>
      </c>
      <c r="BC373" s="34">
        <f t="shared" si="39"/>
        <v>0</v>
      </c>
      <c r="BD373" s="20">
        <f t="shared" si="43"/>
        <v>5</v>
      </c>
      <c r="BE373" s="75"/>
      <c r="BF373" s="76"/>
    </row>
    <row r="374" spans="1:58" s="2" customFormat="1" ht="12.75">
      <c r="A374" s="2" t="s">
        <v>524</v>
      </c>
      <c r="B374" s="73">
        <v>94</v>
      </c>
      <c r="C374" s="82" t="s">
        <v>435</v>
      </c>
      <c r="D374" s="34">
        <f>'[2]21'!D374+'[2]21'!I374-'[2]21'!M374+'[2]21'!Q374-'[2]21'!U374</f>
        <v>0</v>
      </c>
      <c r="E374" s="34">
        <f>'[2]21'!E374+'[2]21'!J374-'[2]21'!N374+'[2]21'!R374-'[2]21'!V374</f>
        <v>1</v>
      </c>
      <c r="F374" s="34">
        <f>'[2]21'!F374+'[2]21'!K374-'[2]21'!O374+'[2]21'!S374-'[2]21'!W374</f>
        <v>0</v>
      </c>
      <c r="G374" s="34">
        <f>'[2]21'!G374+'[2]21'!L374-'[2]21'!P374+'[2]21'!T374-'[2]21'!X374</f>
        <v>0</v>
      </c>
      <c r="H374" s="20">
        <f t="shared" si="44"/>
        <v>1</v>
      </c>
      <c r="I374" s="42"/>
      <c r="J374" s="42"/>
      <c r="K374" s="42"/>
      <c r="L374" s="42"/>
      <c r="M374" s="42"/>
      <c r="N374" s="42"/>
      <c r="O374" s="42"/>
      <c r="P374" s="42"/>
      <c r="Q374" s="45"/>
      <c r="R374" s="45"/>
      <c r="S374" s="45"/>
      <c r="T374" s="45"/>
      <c r="U374" s="45"/>
      <c r="V374" s="45"/>
      <c r="W374" s="45"/>
      <c r="X374" s="45"/>
      <c r="Y374" s="108">
        <f t="shared" si="41"/>
        <v>1</v>
      </c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20">
        <f t="shared" si="40"/>
        <v>0</v>
      </c>
      <c r="AY374" s="21">
        <f t="shared" si="42"/>
        <v>0</v>
      </c>
      <c r="AZ374" s="34">
        <f t="shared" si="39"/>
        <v>0</v>
      </c>
      <c r="BA374" s="34">
        <f t="shared" si="39"/>
        <v>1</v>
      </c>
      <c r="BB374" s="34">
        <f t="shared" si="39"/>
        <v>0</v>
      </c>
      <c r="BC374" s="34">
        <f t="shared" si="39"/>
        <v>0</v>
      </c>
      <c r="BD374" s="20">
        <f t="shared" si="43"/>
        <v>1</v>
      </c>
      <c r="BE374" s="75"/>
      <c r="BF374" s="76"/>
    </row>
    <row r="375" spans="1:58" s="2" customFormat="1" ht="12.75">
      <c r="A375" s="2" t="s">
        <v>524</v>
      </c>
      <c r="B375" s="73">
        <v>95</v>
      </c>
      <c r="C375" s="82" t="s">
        <v>436</v>
      </c>
      <c r="D375" s="34">
        <f>'[2]21'!D375+'[2]21'!I375-'[2]21'!M375+'[2]21'!Q375-'[2]21'!U375</f>
        <v>0</v>
      </c>
      <c r="E375" s="34">
        <f>'[2]21'!E375+'[2]21'!J375-'[2]21'!N375+'[2]21'!R375-'[2]21'!V375</f>
        <v>1</v>
      </c>
      <c r="F375" s="34">
        <f>'[2]21'!F375+'[2]21'!K375-'[2]21'!O375+'[2]21'!S375-'[2]21'!W375</f>
        <v>1</v>
      </c>
      <c r="G375" s="34">
        <f>'[2]21'!G375+'[2]21'!L375-'[2]21'!P375+'[2]21'!T375-'[2]21'!X375</f>
        <v>0</v>
      </c>
      <c r="H375" s="20">
        <f t="shared" si="44"/>
        <v>2</v>
      </c>
      <c r="I375" s="42"/>
      <c r="J375" s="42"/>
      <c r="K375" s="42"/>
      <c r="L375" s="42"/>
      <c r="M375" s="42"/>
      <c r="N375" s="42"/>
      <c r="O375" s="42"/>
      <c r="P375" s="42"/>
      <c r="Q375" s="45"/>
      <c r="R375" s="45"/>
      <c r="S375" s="45"/>
      <c r="T375" s="45"/>
      <c r="U375" s="45"/>
      <c r="V375" s="45"/>
      <c r="W375" s="45"/>
      <c r="X375" s="45"/>
      <c r="Y375" s="108">
        <f t="shared" si="41"/>
        <v>2</v>
      </c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20">
        <f t="shared" si="40"/>
        <v>0</v>
      </c>
      <c r="AY375" s="21">
        <f t="shared" si="42"/>
        <v>0</v>
      </c>
      <c r="AZ375" s="34">
        <f t="shared" si="39"/>
        <v>0</v>
      </c>
      <c r="BA375" s="34">
        <f t="shared" si="39"/>
        <v>1</v>
      </c>
      <c r="BB375" s="34">
        <f t="shared" si="39"/>
        <v>1</v>
      </c>
      <c r="BC375" s="34">
        <f t="shared" si="39"/>
        <v>0</v>
      </c>
      <c r="BD375" s="20">
        <f t="shared" si="43"/>
        <v>2</v>
      </c>
      <c r="BE375" s="75"/>
      <c r="BF375" s="76"/>
    </row>
    <row r="376" spans="1:58" s="2" customFormat="1" ht="13.5" thickBot="1">
      <c r="B376" s="109"/>
      <c r="C376" s="110"/>
      <c r="D376" s="111"/>
      <c r="E376" s="111"/>
      <c r="F376" s="111"/>
      <c r="G376" s="111"/>
      <c r="H376" s="58"/>
      <c r="I376" s="112"/>
      <c r="J376" s="112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38"/>
      <c r="Z376" s="112"/>
      <c r="AA376" s="112"/>
      <c r="AB376" s="112"/>
      <c r="AC376" s="112"/>
      <c r="AD376" s="112"/>
      <c r="AE376" s="112"/>
      <c r="AF376" s="112"/>
      <c r="AG376" s="112"/>
      <c r="AH376" s="112"/>
      <c r="AI376" s="112"/>
      <c r="AJ376" s="112"/>
      <c r="AK376" s="112"/>
      <c r="AL376" s="112"/>
      <c r="AM376" s="112"/>
      <c r="AN376" s="112"/>
      <c r="AO376" s="112"/>
      <c r="AP376" s="112"/>
      <c r="AQ376" s="112"/>
      <c r="AR376" s="112"/>
      <c r="AS376" s="112"/>
      <c r="AT376" s="112"/>
      <c r="AU376" s="112"/>
      <c r="AV376" s="112"/>
      <c r="AW376" s="112"/>
      <c r="AX376" s="58"/>
      <c r="AY376" s="98"/>
      <c r="AZ376" s="112"/>
      <c r="BA376" s="112"/>
      <c r="BB376" s="112"/>
      <c r="BC376" s="112"/>
      <c r="BD376" s="113"/>
      <c r="BE376" s="114"/>
      <c r="BF376" s="1"/>
    </row>
    <row r="377" spans="1:58" s="2" customFormat="1" ht="13.5" thickBot="1">
      <c r="B377" s="99"/>
      <c r="C377" s="100" t="s">
        <v>437</v>
      </c>
      <c r="D377" s="34">
        <f t="shared" ref="D377:BD377" si="45">SUM(D281:D376)</f>
        <v>48</v>
      </c>
      <c r="E377" s="34">
        <f t="shared" si="45"/>
        <v>215</v>
      </c>
      <c r="F377" s="34">
        <f t="shared" si="45"/>
        <v>1027</v>
      </c>
      <c r="G377" s="34">
        <f t="shared" si="45"/>
        <v>2</v>
      </c>
      <c r="H377" s="34">
        <f t="shared" si="45"/>
        <v>1292</v>
      </c>
      <c r="I377" s="102">
        <f t="shared" si="45"/>
        <v>0</v>
      </c>
      <c r="J377" s="102">
        <f t="shared" si="45"/>
        <v>0</v>
      </c>
      <c r="K377" s="102">
        <f t="shared" si="45"/>
        <v>0</v>
      </c>
      <c r="L377" s="102">
        <f t="shared" si="45"/>
        <v>1</v>
      </c>
      <c r="M377" s="102">
        <f t="shared" si="45"/>
        <v>0</v>
      </c>
      <c r="N377" s="102">
        <f t="shared" si="45"/>
        <v>0</v>
      </c>
      <c r="O377" s="102">
        <f t="shared" si="45"/>
        <v>0</v>
      </c>
      <c r="P377" s="102">
        <f t="shared" si="45"/>
        <v>2</v>
      </c>
      <c r="Q377" s="102">
        <f t="shared" si="45"/>
        <v>0</v>
      </c>
      <c r="R377" s="102">
        <f t="shared" si="45"/>
        <v>0</v>
      </c>
      <c r="S377" s="102">
        <f t="shared" si="45"/>
        <v>0</v>
      </c>
      <c r="T377" s="102">
        <f t="shared" si="45"/>
        <v>0</v>
      </c>
      <c r="U377" s="102">
        <f t="shared" si="45"/>
        <v>0</v>
      </c>
      <c r="V377" s="102">
        <f t="shared" si="45"/>
        <v>0</v>
      </c>
      <c r="W377" s="102">
        <f t="shared" si="45"/>
        <v>0</v>
      </c>
      <c r="X377" s="102">
        <f t="shared" si="45"/>
        <v>0</v>
      </c>
      <c r="Y377" s="115">
        <f>SUM(Y281:Y376)</f>
        <v>1291</v>
      </c>
      <c r="Z377" s="104">
        <f t="shared" si="45"/>
        <v>1</v>
      </c>
      <c r="AA377" s="104">
        <f t="shared" si="45"/>
        <v>0</v>
      </c>
      <c r="AB377" s="104">
        <f t="shared" si="45"/>
        <v>0</v>
      </c>
      <c r="AC377" s="104">
        <f t="shared" si="45"/>
        <v>13</v>
      </c>
      <c r="AD377" s="104">
        <f t="shared" si="45"/>
        <v>0</v>
      </c>
      <c r="AE377" s="104">
        <f t="shared" si="45"/>
        <v>0</v>
      </c>
      <c r="AF377" s="104">
        <f t="shared" si="45"/>
        <v>0</v>
      </c>
      <c r="AG377" s="104">
        <f t="shared" si="45"/>
        <v>2</v>
      </c>
      <c r="AH377" s="104">
        <f t="shared" si="45"/>
        <v>0</v>
      </c>
      <c r="AI377" s="104">
        <f t="shared" si="45"/>
        <v>0</v>
      </c>
      <c r="AJ377" s="104">
        <f t="shared" si="45"/>
        <v>0</v>
      </c>
      <c r="AK377" s="104">
        <f t="shared" si="45"/>
        <v>1</v>
      </c>
      <c r="AL377" s="104">
        <f t="shared" si="45"/>
        <v>0</v>
      </c>
      <c r="AM377" s="104">
        <f t="shared" si="45"/>
        <v>0</v>
      </c>
      <c r="AN377" s="104">
        <f t="shared" si="45"/>
        <v>0</v>
      </c>
      <c r="AO377" s="104">
        <f t="shared" si="45"/>
        <v>0</v>
      </c>
      <c r="AP377" s="104">
        <f t="shared" si="45"/>
        <v>0</v>
      </c>
      <c r="AQ377" s="104">
        <f t="shared" si="45"/>
        <v>1</v>
      </c>
      <c r="AR377" s="104">
        <f t="shared" si="45"/>
        <v>0</v>
      </c>
      <c r="AS377" s="104">
        <f t="shared" si="45"/>
        <v>0</v>
      </c>
      <c r="AT377" s="104">
        <f t="shared" si="45"/>
        <v>0</v>
      </c>
      <c r="AU377" s="104">
        <f t="shared" si="45"/>
        <v>1</v>
      </c>
      <c r="AV377" s="104">
        <f t="shared" si="45"/>
        <v>0</v>
      </c>
      <c r="AW377" s="104">
        <f t="shared" si="45"/>
        <v>6</v>
      </c>
      <c r="AX377" s="102">
        <f t="shared" si="45"/>
        <v>3</v>
      </c>
      <c r="AY377" s="103">
        <f t="shared" si="45"/>
        <v>22</v>
      </c>
      <c r="AZ377" s="104">
        <f t="shared" si="45"/>
        <v>47</v>
      </c>
      <c r="BA377" s="104">
        <f t="shared" si="45"/>
        <v>213</v>
      </c>
      <c r="BB377" s="104">
        <f t="shared" si="45"/>
        <v>1027</v>
      </c>
      <c r="BC377" s="104">
        <f>SUM(BC281:BC376)</f>
        <v>-21</v>
      </c>
      <c r="BD377" s="102">
        <f t="shared" si="45"/>
        <v>1266</v>
      </c>
      <c r="BE377" s="70" t="str">
        <f>"Total Absence = "&amp;AX377+AY377&amp;" Persons"</f>
        <v>Total Absence = 25 Persons</v>
      </c>
      <c r="BF377" s="1"/>
    </row>
    <row r="378" spans="1:58" s="2" customFormat="1" ht="12.75">
      <c r="B378" s="116"/>
      <c r="C378" s="117"/>
      <c r="D378" s="118"/>
      <c r="E378" s="119"/>
      <c r="F378" s="119"/>
      <c r="G378" s="119"/>
      <c r="H378" s="120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21"/>
      <c r="Z378" s="118"/>
      <c r="AA378" s="119"/>
      <c r="AB378" s="119"/>
      <c r="AC378" s="119"/>
      <c r="AD378" s="119"/>
      <c r="AE378" s="119"/>
      <c r="AF378" s="119"/>
      <c r="AG378" s="122" t="s">
        <v>438</v>
      </c>
      <c r="AH378" s="120"/>
      <c r="AI378" s="120"/>
      <c r="AJ378" s="120"/>
      <c r="AK378" s="120">
        <f>SUM(Z381:AC381)</f>
        <v>95</v>
      </c>
      <c r="AL378" s="122" t="str">
        <f>IF(AK378&gt;1,"Persons","Person")</f>
        <v>Persons</v>
      </c>
      <c r="AM378" s="123"/>
      <c r="AN378" s="120"/>
      <c r="AO378" s="124" t="s">
        <v>439</v>
      </c>
      <c r="AP378" s="124"/>
      <c r="AQ378" s="124"/>
      <c r="AR378" s="124"/>
      <c r="AS378" s="123">
        <f>SUM(AP381:AS381)</f>
        <v>2</v>
      </c>
      <c r="AT378" s="122" t="str">
        <f>IF(AS378&gt;1,"Persons","Person")</f>
        <v>Persons</v>
      </c>
      <c r="AU378" s="122"/>
      <c r="AV378" s="124"/>
      <c r="AW378" s="123"/>
      <c r="AX378" s="123"/>
      <c r="AY378" s="125"/>
      <c r="AZ378" s="123"/>
      <c r="BA378" s="122"/>
      <c r="BB378" s="126"/>
      <c r="BC378" s="126"/>
      <c r="BD378" s="127"/>
      <c r="BE378" s="128" t="str">
        <f>"Total Out = "&amp;SUM(M381:P381)&amp;IF(SUM(M381:P381)&gt;1," Persons")</f>
        <v>Total Out = 80 Persons</v>
      </c>
      <c r="BF378" s="1"/>
    </row>
    <row r="379" spans="1:58" s="2" customFormat="1" ht="12.75">
      <c r="B379" s="129"/>
      <c r="C379" s="130"/>
      <c r="D379" s="46"/>
      <c r="E379" s="131"/>
      <c r="F379" s="131"/>
      <c r="G379" s="131"/>
      <c r="H379" s="200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2"/>
      <c r="Z379" s="46"/>
      <c r="AA379" s="131"/>
      <c r="AB379" s="131"/>
      <c r="AC379" s="131"/>
      <c r="AD379" s="131"/>
      <c r="AE379" s="131"/>
      <c r="AF379" s="131"/>
      <c r="AG379" s="133" t="s">
        <v>440</v>
      </c>
      <c r="AH379" s="200"/>
      <c r="AI379" s="200"/>
      <c r="AJ379" s="200"/>
      <c r="AK379" s="200">
        <f>SUM(AD381:AG381)</f>
        <v>12</v>
      </c>
      <c r="AL379" s="133" t="str">
        <f>IF(AK379&gt;1,"Persons","Person")</f>
        <v>Persons</v>
      </c>
      <c r="AM379" s="134"/>
      <c r="AN379" s="200"/>
      <c r="AO379" s="135" t="s">
        <v>441</v>
      </c>
      <c r="AP379" s="135"/>
      <c r="AQ379" s="135"/>
      <c r="AR379" s="135"/>
      <c r="AS379" s="134">
        <f>SUM(AT381:AW381)</f>
        <v>56</v>
      </c>
      <c r="AT379" s="133" t="str">
        <f>IF(AS379&gt;1,"Persons","Person")</f>
        <v>Persons</v>
      </c>
      <c r="AU379" s="133"/>
      <c r="AV379" s="135"/>
      <c r="AW379" s="134"/>
      <c r="AX379" s="134"/>
      <c r="AY379" s="136"/>
      <c r="AZ379" s="134"/>
      <c r="BA379" s="133"/>
      <c r="BB379" s="137"/>
      <c r="BC379" s="137" t="s">
        <v>442</v>
      </c>
      <c r="BD379" s="138"/>
      <c r="BE379" s="55" t="str">
        <f>"Total In =  "&amp;  SUM(I381:L381)  &amp;  IF(SUM(I381:L381)&gt;1," Persons"," Person")</f>
        <v>Total In =  69 Persons</v>
      </c>
      <c r="BF379" s="1"/>
    </row>
    <row r="380" spans="1:58" s="2" customFormat="1" ht="13.5" thickBot="1">
      <c r="B380" s="73"/>
      <c r="C380" s="33"/>
      <c r="D380" s="139"/>
      <c r="E380" s="140"/>
      <c r="F380" s="140"/>
      <c r="G380" s="140"/>
      <c r="H380" s="141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2"/>
      <c r="Z380" s="139"/>
      <c r="AA380" s="140"/>
      <c r="AB380" s="140"/>
      <c r="AC380" s="140"/>
      <c r="AD380" s="140"/>
      <c r="AE380" s="140"/>
      <c r="AF380" s="140"/>
      <c r="AG380" s="143" t="s">
        <v>443</v>
      </c>
      <c r="AH380" s="141"/>
      <c r="AI380" s="141"/>
      <c r="AJ380" s="141"/>
      <c r="AK380" s="141">
        <f>SUM(AH381:AK381)</f>
        <v>54</v>
      </c>
      <c r="AL380" s="143" t="str">
        <f>IF(AK380&gt;1,"Persons","Person")</f>
        <v>Persons</v>
      </c>
      <c r="AM380" s="144"/>
      <c r="AN380" s="141"/>
      <c r="AO380" s="145" t="s">
        <v>444</v>
      </c>
      <c r="AP380" s="145"/>
      <c r="AQ380" s="145"/>
      <c r="AR380" s="145"/>
      <c r="AS380" s="144">
        <f>SUM(AL381:AO381)</f>
        <v>1</v>
      </c>
      <c r="AT380" s="143" t="str">
        <f>IF(AS380&gt;1,"Persons","Person")</f>
        <v>Person</v>
      </c>
      <c r="AU380" s="143"/>
      <c r="AV380" s="145"/>
      <c r="AW380" s="144"/>
      <c r="AX380" s="144"/>
      <c r="AY380" s="146"/>
      <c r="AZ380" s="144"/>
      <c r="BA380" s="143"/>
      <c r="BB380" s="147"/>
      <c r="BC380" s="147"/>
      <c r="BD380" s="148"/>
      <c r="BE380" s="149" t="str">
        <f>"Total Persen Absence = "&amp;ROUND(((AY381+AX381)/Y381)*100,0)&amp;" %"</f>
        <v>Total Persen Absence = 3 %</v>
      </c>
      <c r="BF380" s="1"/>
    </row>
    <row r="381" spans="1:58" s="2" customFormat="1" ht="14.25" thickTop="1" thickBot="1">
      <c r="A381" s="151" t="s">
        <v>445</v>
      </c>
      <c r="B381" s="150"/>
      <c r="C381" s="151" t="s">
        <v>445</v>
      </c>
      <c r="D381" s="152">
        <f>D32+D279+D377</f>
        <v>272</v>
      </c>
      <c r="E381" s="152">
        <f>E32+E279+E377</f>
        <v>1312</v>
      </c>
      <c r="F381" s="152">
        <f>F32+F279+F377</f>
        <v>5883</v>
      </c>
      <c r="G381" s="152" t="e">
        <f>G32+G279+G377</f>
        <v>#REF!</v>
      </c>
      <c r="H381" s="152" t="e">
        <f>H377+H279+H32</f>
        <v>#REF!</v>
      </c>
      <c r="I381" s="153">
        <f t="shared" ref="I381:BD381" si="46">I32+I279+I377</f>
        <v>0</v>
      </c>
      <c r="J381" s="153">
        <f t="shared" si="46"/>
        <v>0</v>
      </c>
      <c r="K381" s="153">
        <f t="shared" si="46"/>
        <v>22</v>
      </c>
      <c r="L381" s="153">
        <f t="shared" si="46"/>
        <v>47</v>
      </c>
      <c r="M381" s="153">
        <f t="shared" si="46"/>
        <v>0</v>
      </c>
      <c r="N381" s="153">
        <f t="shared" si="46"/>
        <v>0</v>
      </c>
      <c r="O381" s="153">
        <f t="shared" si="46"/>
        <v>23</v>
      </c>
      <c r="P381" s="153">
        <f t="shared" si="46"/>
        <v>57</v>
      </c>
      <c r="Q381" s="153">
        <f t="shared" si="46"/>
        <v>0</v>
      </c>
      <c r="R381" s="153">
        <f t="shared" si="46"/>
        <v>0</v>
      </c>
      <c r="S381" s="153">
        <f t="shared" si="46"/>
        <v>0</v>
      </c>
      <c r="T381" s="153">
        <f t="shared" si="46"/>
        <v>0</v>
      </c>
      <c r="U381" s="153">
        <f t="shared" si="46"/>
        <v>0</v>
      </c>
      <c r="V381" s="153">
        <f t="shared" si="46"/>
        <v>0</v>
      </c>
      <c r="W381" s="153">
        <f t="shared" si="46"/>
        <v>0</v>
      </c>
      <c r="X381" s="153">
        <f t="shared" si="46"/>
        <v>0</v>
      </c>
      <c r="Y381" s="154">
        <f t="shared" si="46"/>
        <v>7458</v>
      </c>
      <c r="Z381" s="153">
        <f t="shared" si="46"/>
        <v>3</v>
      </c>
      <c r="AA381" s="153">
        <f t="shared" si="46"/>
        <v>4</v>
      </c>
      <c r="AB381" s="153">
        <f t="shared" si="46"/>
        <v>9</v>
      </c>
      <c r="AC381" s="153">
        <f t="shared" si="46"/>
        <v>79</v>
      </c>
      <c r="AD381" s="153">
        <f t="shared" si="46"/>
        <v>0</v>
      </c>
      <c r="AE381" s="153">
        <f t="shared" si="46"/>
        <v>1</v>
      </c>
      <c r="AF381" s="153">
        <f t="shared" si="46"/>
        <v>1</v>
      </c>
      <c r="AG381" s="153">
        <f t="shared" si="46"/>
        <v>10</v>
      </c>
      <c r="AH381" s="153">
        <f t="shared" si="46"/>
        <v>0</v>
      </c>
      <c r="AI381" s="153">
        <f t="shared" si="46"/>
        <v>0</v>
      </c>
      <c r="AJ381" s="153">
        <f t="shared" si="46"/>
        <v>13</v>
      </c>
      <c r="AK381" s="153">
        <f t="shared" si="46"/>
        <v>41</v>
      </c>
      <c r="AL381" s="153">
        <f t="shared" si="46"/>
        <v>0</v>
      </c>
      <c r="AM381" s="153">
        <f t="shared" si="46"/>
        <v>0</v>
      </c>
      <c r="AN381" s="153">
        <f t="shared" si="46"/>
        <v>1</v>
      </c>
      <c r="AO381" s="153">
        <f t="shared" si="46"/>
        <v>0</v>
      </c>
      <c r="AP381" s="153">
        <f t="shared" si="46"/>
        <v>0</v>
      </c>
      <c r="AQ381" s="153">
        <f t="shared" si="46"/>
        <v>1</v>
      </c>
      <c r="AR381" s="153">
        <f t="shared" si="46"/>
        <v>0</v>
      </c>
      <c r="AS381" s="153">
        <f t="shared" si="46"/>
        <v>1</v>
      </c>
      <c r="AT381" s="153">
        <f t="shared" si="46"/>
        <v>0</v>
      </c>
      <c r="AU381" s="153">
        <f t="shared" si="46"/>
        <v>4</v>
      </c>
      <c r="AV381" s="153">
        <f t="shared" si="46"/>
        <v>0</v>
      </c>
      <c r="AW381" s="153">
        <f t="shared" si="46"/>
        <v>52</v>
      </c>
      <c r="AX381" s="153">
        <f t="shared" si="46"/>
        <v>13</v>
      </c>
      <c r="AY381" s="153">
        <f t="shared" si="46"/>
        <v>207</v>
      </c>
      <c r="AZ381" s="153">
        <f t="shared" si="46"/>
        <v>269</v>
      </c>
      <c r="BA381" s="153">
        <f t="shared" si="46"/>
        <v>1304</v>
      </c>
      <c r="BB381" s="153">
        <f t="shared" si="46"/>
        <v>5858</v>
      </c>
      <c r="BC381" s="153" t="e">
        <f>BC32+BC279+BC377</f>
        <v>#REF!</v>
      </c>
      <c r="BD381" s="153">
        <f t="shared" si="46"/>
        <v>7238</v>
      </c>
      <c r="BE381" s="155" t="str">
        <f>"Total Absence = "&amp;AX381+AY381 &amp; IF(SUM(AX381+AY381)&gt;1," Persons"," Person")</f>
        <v>Total Absence = 220 Persons</v>
      </c>
      <c r="BF381" s="1"/>
    </row>
    <row r="382" spans="1:58" s="2" customFormat="1" ht="13.5" thickTop="1">
      <c r="B382" s="156"/>
      <c r="C382" s="157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158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  <c r="AK382" s="62"/>
      <c r="AL382" s="62"/>
      <c r="AM382" s="62"/>
      <c r="AN382" s="62"/>
      <c r="AO382" s="62"/>
      <c r="AP382" s="113"/>
      <c r="AQ382" s="113"/>
      <c r="AR382" s="113"/>
      <c r="AS382" s="113"/>
      <c r="AT382" s="113"/>
      <c r="AU382" s="113"/>
      <c r="AV382" s="113"/>
      <c r="AW382" s="113"/>
      <c r="AX382" s="113"/>
      <c r="AY382" s="159"/>
      <c r="AZ382" s="160" t="str">
        <f>"Total Persen Hadir = "&amp;ROUND(((BD381/Y381)*100),0)&amp;  " %"</f>
        <v>Total Persen Hadir = 97 %</v>
      </c>
      <c r="BA382" s="161"/>
      <c r="BB382" s="161"/>
      <c r="BC382" s="161"/>
      <c r="BD382" s="162"/>
      <c r="BE382" s="163" t="s">
        <v>446</v>
      </c>
      <c r="BF382" s="1"/>
    </row>
    <row r="383" spans="1:58" s="2" customFormat="1" thickBot="1">
      <c r="B383" s="164"/>
      <c r="C383" s="165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7"/>
      <c r="Z383" s="166"/>
      <c r="AA383" s="166"/>
      <c r="AB383" s="166"/>
      <c r="AC383" s="166"/>
      <c r="AD383" s="166"/>
      <c r="AE383" s="166"/>
      <c r="AF383" s="166"/>
      <c r="AG383" s="166"/>
      <c r="AH383" s="166"/>
      <c r="AI383" s="166"/>
      <c r="AJ383" s="166"/>
      <c r="AK383" s="166"/>
      <c r="AL383" s="166"/>
      <c r="AM383" s="166"/>
      <c r="AN383" s="166"/>
      <c r="AO383" s="166"/>
      <c r="AP383" s="168"/>
      <c r="AQ383" s="168"/>
      <c r="AR383" s="168"/>
      <c r="AS383" s="168"/>
      <c r="AT383" s="168"/>
      <c r="AU383" s="168"/>
      <c r="AV383" s="168"/>
      <c r="AW383" s="168"/>
      <c r="AX383" s="169"/>
      <c r="AY383" s="170"/>
      <c r="AZ383" s="169"/>
      <c r="BA383" s="169"/>
      <c r="BB383" s="169"/>
      <c r="BC383" s="169"/>
      <c r="BD383" s="169"/>
      <c r="BE383" s="171" t="s">
        <v>2</v>
      </c>
      <c r="BF383" s="1"/>
    </row>
    <row r="384" spans="1:58" s="2" customFormat="1" ht="13.5" thickTop="1">
      <c r="B384" s="5"/>
      <c r="C384" s="172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7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8"/>
      <c r="AX384" s="6"/>
      <c r="AY384" s="9"/>
      <c r="AZ384" s="5"/>
      <c r="BA384" s="5"/>
      <c r="BB384" s="5"/>
      <c r="BC384" s="5"/>
      <c r="BD384" s="6" t="s">
        <v>447</v>
      </c>
      <c r="BE384" s="5"/>
      <c r="BF384" s="1"/>
    </row>
    <row r="385" spans="2:58" s="2" customFormat="1" ht="12.75">
      <c r="B385" s="76"/>
      <c r="C385" s="173" t="s">
        <v>448</v>
      </c>
      <c r="D385" s="174"/>
      <c r="E385" s="174"/>
      <c r="F385" s="174"/>
      <c r="G385" s="174"/>
      <c r="H385" s="174"/>
      <c r="I385" s="174"/>
      <c r="J385" s="174"/>
      <c r="K385" s="174"/>
      <c r="L385" s="174"/>
      <c r="M385" s="175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176"/>
      <c r="Z385" s="76"/>
      <c r="AA385" s="76"/>
      <c r="AB385" s="76"/>
      <c r="AC385" s="76"/>
      <c r="AD385" s="76"/>
      <c r="AE385" s="76"/>
      <c r="AF385" s="76"/>
      <c r="AG385" s="76" t="s">
        <v>449</v>
      </c>
      <c r="AH385" s="76"/>
      <c r="AI385" s="76"/>
      <c r="AJ385" s="76"/>
      <c r="AK385" s="76"/>
      <c r="AO385" s="76"/>
      <c r="AP385" s="76"/>
      <c r="AQ385" s="76"/>
      <c r="AR385" s="76"/>
      <c r="AS385" s="76"/>
      <c r="AT385" s="76"/>
      <c r="AU385" s="76"/>
      <c r="AV385" s="76"/>
      <c r="AW385" s="174"/>
      <c r="AX385" s="56"/>
      <c r="AY385" s="177"/>
      <c r="AZ385" s="76"/>
      <c r="BA385" s="76"/>
      <c r="BB385" s="76"/>
      <c r="BC385" s="76"/>
      <c r="BD385" s="56"/>
      <c r="BE385" s="174" t="s">
        <v>450</v>
      </c>
      <c r="BF385" s="76"/>
    </row>
    <row r="386" spans="2:58" s="2" customFormat="1" ht="15">
      <c r="B386" s="76"/>
      <c r="C386" s="178"/>
      <c r="D386" s="76"/>
      <c r="E386" s="76"/>
      <c r="F386" s="76"/>
      <c r="G386" s="76"/>
      <c r="H386" s="5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1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  <c r="AP386" s="76"/>
      <c r="AQ386" s="76"/>
      <c r="AR386" s="76"/>
      <c r="AS386" s="76"/>
      <c r="AT386" s="76"/>
      <c r="AU386" s="76"/>
      <c r="AV386" s="76"/>
      <c r="AW386" s="174"/>
      <c r="AX386" s="56"/>
      <c r="AY386" s="177"/>
      <c r="AZ386" s="76"/>
      <c r="BA386" s="76"/>
      <c r="BB386" s="76"/>
      <c r="BC386" s="76"/>
      <c r="BD386" s="56"/>
      <c r="BE386" s="179"/>
      <c r="BF386" s="76"/>
    </row>
    <row r="387" spans="2:58" s="2" customFormat="1" ht="12.75">
      <c r="C387" s="180"/>
      <c r="H387" s="84"/>
      <c r="Y387" s="181"/>
      <c r="AW387" s="182"/>
      <c r="AX387" s="84"/>
      <c r="AY387" s="183"/>
      <c r="BD387" s="56"/>
      <c r="BF387" s="76"/>
    </row>
    <row r="388" spans="2:58" s="2" customFormat="1">
      <c r="C388" s="184" t="s">
        <v>451</v>
      </c>
      <c r="D388" s="185"/>
      <c r="E388" s="185"/>
      <c r="F388" s="185"/>
      <c r="G388" s="186"/>
      <c r="H388" s="186"/>
      <c r="I388" s="186"/>
      <c r="J388" s="187" t="s">
        <v>28</v>
      </c>
      <c r="K388" s="187"/>
      <c r="L388" s="187"/>
      <c r="M388" s="187"/>
      <c r="N388" s="174"/>
      <c r="O388" s="174"/>
      <c r="Y388" s="181"/>
      <c r="AC388" s="174"/>
      <c r="AD388" s="174"/>
      <c r="AE388" s="174" t="s">
        <v>452</v>
      </c>
      <c r="AF388" s="174"/>
      <c r="AG388" s="175"/>
      <c r="AH388" s="175"/>
      <c r="AI388" s="174" t="s">
        <v>453</v>
      </c>
      <c r="AJ388" s="174"/>
      <c r="AK388" s="174"/>
      <c r="AL388" s="174"/>
      <c r="AM388" s="175"/>
      <c r="AW388" s="182"/>
      <c r="AX388" s="84"/>
      <c r="AY388" s="183"/>
      <c r="BD388" s="56"/>
      <c r="BE388" s="174" t="s">
        <v>454</v>
      </c>
      <c r="BF388" s="76"/>
    </row>
    <row r="389" spans="2:58" s="2" customFormat="1" ht="12.75">
      <c r="C389" s="180"/>
      <c r="H389" s="84"/>
      <c r="Y389" s="181"/>
      <c r="AW389" s="182"/>
      <c r="AX389" s="84"/>
      <c r="AY389" s="183"/>
      <c r="BD389" s="56"/>
      <c r="BF389" s="76"/>
    </row>
    <row r="390" spans="2:58" s="2" customFormat="1" ht="12.75">
      <c r="C390" s="180"/>
      <c r="H390" s="84"/>
      <c r="Y390" s="181"/>
      <c r="AW390" s="182"/>
      <c r="AX390" s="84"/>
      <c r="AY390" s="183"/>
      <c r="BD390" s="56"/>
      <c r="BF390" s="76"/>
    </row>
    <row r="391" spans="2:58" s="188" customFormat="1">
      <c r="C391" s="189"/>
      <c r="Y391" s="190"/>
      <c r="AW391" s="191"/>
      <c r="AY391" s="192"/>
      <c r="BF391" s="76"/>
    </row>
    <row r="392" spans="2:58" s="188" customFormat="1">
      <c r="C392" s="189"/>
      <c r="Y392" s="190"/>
      <c r="AW392" s="191"/>
      <c r="AY392" s="192"/>
      <c r="BF392" s="76"/>
    </row>
    <row r="393" spans="2:58" s="188" customFormat="1">
      <c r="C393" s="189"/>
      <c r="Y393" s="190"/>
      <c r="AW393" s="191"/>
      <c r="AY393" s="192"/>
      <c r="BF393" s="76"/>
    </row>
    <row r="394" spans="2:58" s="188" customFormat="1">
      <c r="C394" s="189"/>
      <c r="Y394" s="190"/>
      <c r="AW394" s="191"/>
      <c r="AY394" s="192"/>
      <c r="BF394" s="76"/>
    </row>
    <row r="395" spans="2:58" s="188" customFormat="1">
      <c r="C395" s="189"/>
      <c r="Y395" s="190"/>
      <c r="AW395" s="191"/>
      <c r="AY395" s="192"/>
      <c r="BF395" s="76"/>
    </row>
    <row r="396" spans="2:58" s="188" customFormat="1">
      <c r="C396" s="189"/>
      <c r="Y396" s="190"/>
      <c r="AW396" s="191"/>
      <c r="AY396" s="192"/>
      <c r="BF396" s="76"/>
    </row>
    <row r="397" spans="2:58" s="188" customFormat="1">
      <c r="C397" s="189"/>
      <c r="Y397" s="190"/>
      <c r="AW397" s="191"/>
      <c r="AY397" s="192"/>
      <c r="BF397" s="76"/>
    </row>
    <row r="398" spans="2:58" s="188" customFormat="1">
      <c r="C398" s="189"/>
      <c r="Y398" s="190"/>
      <c r="AW398" s="191"/>
      <c r="AY398" s="192"/>
      <c r="BF398" s="76"/>
    </row>
    <row r="399" spans="2:58" s="188" customFormat="1">
      <c r="C399" s="189"/>
      <c r="Y399" s="190"/>
      <c r="AW399" s="191"/>
      <c r="AY399" s="192"/>
      <c r="BF399" s="76"/>
    </row>
    <row r="400" spans="2:58" s="188" customFormat="1">
      <c r="C400" s="189"/>
      <c r="Y400" s="190"/>
      <c r="AW400" s="191"/>
      <c r="AY400" s="192"/>
      <c r="BF400" s="76"/>
    </row>
    <row r="401" spans="3:58" s="188" customFormat="1">
      <c r="C401" s="189"/>
      <c r="Y401" s="190"/>
      <c r="AW401" s="191"/>
      <c r="AY401" s="192"/>
      <c r="BF401" s="76"/>
    </row>
    <row r="402" spans="3:58" s="188" customFormat="1">
      <c r="C402" s="189"/>
      <c r="Y402" s="190"/>
      <c r="AW402" s="191"/>
      <c r="AY402" s="192"/>
      <c r="BF402" s="76"/>
    </row>
    <row r="403" spans="3:58" s="188" customFormat="1">
      <c r="C403" s="189"/>
      <c r="Y403" s="190"/>
      <c r="AW403" s="191"/>
      <c r="AY403" s="192"/>
      <c r="BF403" s="76"/>
    </row>
    <row r="404" spans="3:58" s="188" customFormat="1">
      <c r="C404" s="189"/>
      <c r="Y404" s="190"/>
      <c r="AW404" s="191"/>
      <c r="AY404" s="192"/>
      <c r="BF404" s="76"/>
    </row>
    <row r="405" spans="3:58" s="188" customFormat="1">
      <c r="C405" s="189"/>
      <c r="Y405" s="190"/>
      <c r="AW405" s="191"/>
      <c r="AY405" s="192"/>
      <c r="BF405" s="76"/>
    </row>
    <row r="406" spans="3:58" s="188" customFormat="1">
      <c r="C406" s="189"/>
      <c r="L406" s="193"/>
      <c r="Y406" s="190"/>
      <c r="AW406" s="191"/>
      <c r="AY406" s="192"/>
      <c r="BF406" s="76"/>
    </row>
    <row r="407" spans="3:58" s="188" customFormat="1">
      <c r="C407" s="189"/>
      <c r="Y407" s="190"/>
      <c r="AW407" s="191"/>
      <c r="AY407" s="192"/>
      <c r="BF407" s="76"/>
    </row>
  </sheetData>
  <autoFilter ref="A5:BF383">
    <filterColumn colId="3" showButton="0"/>
    <filterColumn colId="4" showButton="0"/>
    <filterColumn colId="5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9" showButton="0"/>
    <filterColumn colId="51" showButton="0"/>
    <filterColumn colId="52" showButton="0"/>
    <filterColumn colId="53" showButton="0"/>
  </autoFilter>
  <mergeCells count="44">
    <mergeCell ref="B1:AH1"/>
    <mergeCell ref="B2:AH2"/>
    <mergeCell ref="B5:B8"/>
    <mergeCell ref="C5:C8"/>
    <mergeCell ref="D5:G6"/>
    <mergeCell ref="I5:P5"/>
    <mergeCell ref="Q5:X5"/>
    <mergeCell ref="Z5:AW5"/>
    <mergeCell ref="AP6:AS6"/>
    <mergeCell ref="AT6:AW6"/>
    <mergeCell ref="AB7:AC7"/>
    <mergeCell ref="D7:E7"/>
    <mergeCell ref="F7:G7"/>
    <mergeCell ref="I7:J7"/>
    <mergeCell ref="K7:L7"/>
    <mergeCell ref="M7:N7"/>
    <mergeCell ref="AX5:AY6"/>
    <mergeCell ref="AZ5:BC6"/>
    <mergeCell ref="I6:L6"/>
    <mergeCell ref="M6:P6"/>
    <mergeCell ref="Q6:T6"/>
    <mergeCell ref="U6:X6"/>
    <mergeCell ref="Z6:AC6"/>
    <mergeCell ref="AD6:AG6"/>
    <mergeCell ref="AH6:AK6"/>
    <mergeCell ref="AL6:AO6"/>
    <mergeCell ref="O7:P7"/>
    <mergeCell ref="Q7:R7"/>
    <mergeCell ref="S7:T7"/>
    <mergeCell ref="U7:V7"/>
    <mergeCell ref="W7:X7"/>
    <mergeCell ref="Z7:AA7"/>
    <mergeCell ref="BB7:B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Z7:BA7"/>
  </mergeCells>
  <phoneticPr fontId="173" type="noConversion"/>
  <conditionalFormatting sqref="BE387:BE390 BE381 H231:K232 H227:BD230 H221:BD224 M231:BD232 H225:K226 M225:BD226 Q171:R220 S171:S185 T171:X220 Z72:AW97 BE10:BE20 K34:K99 I34:J97 I9:X33 L34:P97 Q34:X167 H233:BD381 Z9:BD71 Y9:Y220 AX72:BD220 H9:H220 D9:G381">
    <cfRule type="cellIs" dxfId="4" priority="1" stopIfTrue="1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D38"/>
  <sheetViews>
    <sheetView topLeftCell="A46" zoomScaleNormal="100" workbookViewId="0">
      <selection activeCell="B2" sqref="B2"/>
    </sheetView>
  </sheetViews>
  <sheetFormatPr defaultColWidth="8.875" defaultRowHeight="15.75"/>
  <cols>
    <col min="1" max="1" width="29.125" style="203" bestFit="1" customWidth="1"/>
    <col min="2" max="2" width="11.375" style="203" bestFit="1" customWidth="1"/>
    <col min="3" max="3" width="10.875" style="203" bestFit="1" customWidth="1"/>
    <col min="4" max="4" width="12.5" style="203" bestFit="1" customWidth="1"/>
    <col min="5" max="5" width="16" style="203" bestFit="1" customWidth="1"/>
    <col min="6" max="6" width="6.125" style="203" bestFit="1" customWidth="1"/>
    <col min="7" max="7" width="6.75" style="203" bestFit="1" customWidth="1"/>
    <col min="8" max="8" width="7.625" style="203" bestFit="1" customWidth="1"/>
    <col min="9" max="9" width="12.875" style="203" bestFit="1" customWidth="1"/>
    <col min="10" max="10" width="10.5" style="203" bestFit="1" customWidth="1"/>
    <col min="11" max="11" width="2.5" style="203" customWidth="1"/>
    <col min="12" max="12" width="10.875" style="203" bestFit="1" customWidth="1"/>
    <col min="13" max="13" width="12.5" style="203" bestFit="1" customWidth="1"/>
    <col min="14" max="14" width="16" style="203" bestFit="1" customWidth="1"/>
    <col min="15" max="15" width="6.875" style="203" bestFit="1" customWidth="1"/>
    <col min="16" max="16" width="8.25" style="203" bestFit="1" customWidth="1"/>
    <col min="17" max="17" width="9.5" style="203" bestFit="1" customWidth="1"/>
    <col min="18" max="18" width="12.875" style="203" bestFit="1" customWidth="1"/>
    <col min="19" max="16384" width="8.875" style="203"/>
  </cols>
  <sheetData>
    <row r="1" spans="1:4">
      <c r="A1" s="214" t="s">
        <v>568</v>
      </c>
      <c r="B1" s="214" t="s">
        <v>579</v>
      </c>
      <c r="C1" s="214" t="s">
        <v>578</v>
      </c>
      <c r="D1" s="203" t="s">
        <v>531</v>
      </c>
    </row>
    <row r="2" spans="1:4">
      <c r="A2" s="214" t="s">
        <v>532</v>
      </c>
      <c r="B2" s="215">
        <f ca="1">TODAY()</f>
        <v>46255</v>
      </c>
      <c r="C2" s="215">
        <v>44431</v>
      </c>
      <c r="D2" s="213">
        <v>44427</v>
      </c>
    </row>
    <row r="3" spans="1:4">
      <c r="A3" s="203" t="s">
        <v>533</v>
      </c>
      <c r="B3" s="203">
        <f>SUMIFS(Today!$Y$9:$Y$381,Today!$A$9:$A$381,在冊!A3)</f>
        <v>271</v>
      </c>
      <c r="C3" s="203">
        <v>271</v>
      </c>
      <c r="D3" s="203">
        <v>316</v>
      </c>
    </row>
    <row r="4" spans="1:4">
      <c r="A4" s="203" t="s">
        <v>534</v>
      </c>
      <c r="B4" s="203">
        <f>SUMIFS(Today!$Y$9:$Y$381,Today!$A$9:$A$381,在冊!A4)</f>
        <v>62</v>
      </c>
      <c r="C4" s="203">
        <v>70</v>
      </c>
      <c r="D4" s="203">
        <v>87</v>
      </c>
    </row>
    <row r="5" spans="1:4">
      <c r="A5" s="203" t="s">
        <v>502</v>
      </c>
      <c r="B5" s="203">
        <f>SUMIFS(Today!$Y$9:$Y$381,Today!$A$9:$A$381,在冊!A5)</f>
        <v>150</v>
      </c>
      <c r="C5" s="203">
        <v>150</v>
      </c>
      <c r="D5" s="203">
        <v>156</v>
      </c>
    </row>
    <row r="6" spans="1:4">
      <c r="A6" s="203" t="s">
        <v>535</v>
      </c>
      <c r="B6" s="203">
        <f>SUMIFS(Today!$Y$9:$Y$381,Today!$A$9:$A$381,在冊!A6)</f>
        <v>194</v>
      </c>
      <c r="C6" s="203">
        <v>194</v>
      </c>
      <c r="D6" s="203">
        <v>199</v>
      </c>
    </row>
    <row r="7" spans="1:4">
      <c r="A7" s="203" t="s">
        <v>536</v>
      </c>
      <c r="B7" s="203">
        <f>SUMIFS(Today!$Y$9:$Y$381,Today!$A$9:$A$381,在冊!A7)</f>
        <v>75</v>
      </c>
      <c r="C7" s="203">
        <v>75</v>
      </c>
      <c r="D7" s="203">
        <v>75</v>
      </c>
    </row>
    <row r="8" spans="1:4">
      <c r="A8" s="203" t="s">
        <v>537</v>
      </c>
      <c r="B8" s="203">
        <f>SUMIFS(Today!$Y$9:$Y$381,Today!$A$9:$A$381,在冊!A8)</f>
        <v>346</v>
      </c>
      <c r="C8" s="203">
        <v>346</v>
      </c>
      <c r="D8" s="203">
        <v>348</v>
      </c>
    </row>
    <row r="9" spans="1:4">
      <c r="A9" s="203" t="s">
        <v>538</v>
      </c>
      <c r="B9" s="203">
        <f>SUMIFS(Today!$Y$9:$Y$381,Today!$A$9:$A$381,在冊!A9)</f>
        <v>1133</v>
      </c>
      <c r="C9" s="203">
        <v>1125</v>
      </c>
      <c r="D9" s="203">
        <v>1128</v>
      </c>
    </row>
    <row r="10" spans="1:4">
      <c r="A10" s="203" t="s">
        <v>539</v>
      </c>
      <c r="B10" s="203">
        <f>SUMIFS(Today!$Y$9:$Y$381,Today!$A$9:$A$381,在冊!A10)</f>
        <v>83</v>
      </c>
      <c r="C10" s="203">
        <v>83</v>
      </c>
      <c r="D10" s="203">
        <v>84</v>
      </c>
    </row>
    <row r="11" spans="1:4">
      <c r="A11" s="203" t="s">
        <v>540</v>
      </c>
      <c r="B11" s="203">
        <f>SUMIFS(Today!$Y$9:$Y$381,Today!$A$9:$A$381,在冊!A11)</f>
        <v>68</v>
      </c>
      <c r="C11" s="203">
        <v>97</v>
      </c>
      <c r="D11" s="203">
        <v>94</v>
      </c>
    </row>
    <row r="12" spans="1:4">
      <c r="A12" s="203" t="s">
        <v>541</v>
      </c>
      <c r="B12" s="203">
        <f>SUMIFS(Today!$Y$9:$Y$381,Today!$A$9:$A$381,在冊!A12)</f>
        <v>168</v>
      </c>
      <c r="C12" s="203">
        <v>168</v>
      </c>
      <c r="D12" s="203">
        <v>172</v>
      </c>
    </row>
    <row r="13" spans="1:4">
      <c r="A13" s="203" t="s">
        <v>542</v>
      </c>
      <c r="B13" s="203">
        <f>SUMIFS(Today!$Y$9:$Y$381,Today!$A$9:$A$381,在冊!A13)</f>
        <v>238</v>
      </c>
      <c r="C13" s="203">
        <v>238</v>
      </c>
      <c r="D13" s="203">
        <v>241</v>
      </c>
    </row>
    <row r="14" spans="1:4">
      <c r="A14" s="203" t="s">
        <v>543</v>
      </c>
      <c r="B14" s="203">
        <f>SUMIFS(Today!$Y$9:$Y$381,Today!$A$9:$A$381,在冊!A14)</f>
        <v>82</v>
      </c>
      <c r="C14" s="203">
        <v>82</v>
      </c>
      <c r="D14" s="203">
        <v>83</v>
      </c>
    </row>
    <row r="15" spans="1:4">
      <c r="A15" s="203" t="s">
        <v>544</v>
      </c>
      <c r="B15" s="203">
        <f>SUMIFS(Today!$Y$9:$Y$381,Today!$A$9:$A$381,在冊!A15)</f>
        <v>298</v>
      </c>
      <c r="C15" s="203">
        <v>298</v>
      </c>
      <c r="D15" s="203">
        <v>299</v>
      </c>
    </row>
    <row r="16" spans="1:4">
      <c r="A16" s="203" t="s">
        <v>545</v>
      </c>
      <c r="B16" s="203">
        <f>SUMIFS(Today!$Y$9:$Y$381,Today!$A$9:$A$381,在冊!A16)</f>
        <v>1251</v>
      </c>
      <c r="C16" s="203">
        <v>1222</v>
      </c>
      <c r="D16" s="203">
        <v>1222</v>
      </c>
    </row>
    <row r="17" spans="1:4">
      <c r="A17" s="203" t="s">
        <v>546</v>
      </c>
      <c r="B17" s="203">
        <f>SUMIFS(Today!$Y$9:$Y$381,Today!$A$9:$A$381,在冊!A17)</f>
        <v>34</v>
      </c>
      <c r="C17" s="203">
        <v>35</v>
      </c>
      <c r="D17" s="203">
        <v>40</v>
      </c>
    </row>
    <row r="18" spans="1:4">
      <c r="A18" s="203" t="s">
        <v>547</v>
      </c>
      <c r="B18" s="203">
        <f>SUMIFS(Today!$Y$9:$Y$381,Today!$A$9:$A$381,在冊!A18)</f>
        <v>67</v>
      </c>
      <c r="C18" s="203">
        <v>67</v>
      </c>
      <c r="D18" s="203">
        <v>68</v>
      </c>
    </row>
    <row r="19" spans="1:4">
      <c r="A19" s="203" t="s">
        <v>548</v>
      </c>
      <c r="B19" s="203">
        <f>SUMIFS(Today!$Y$9:$Y$381,Today!$A$9:$A$381,在冊!A19)</f>
        <v>115</v>
      </c>
      <c r="C19" s="203">
        <v>115</v>
      </c>
      <c r="D19" s="203">
        <v>120</v>
      </c>
    </row>
    <row r="20" spans="1:4">
      <c r="A20" s="203" t="s">
        <v>549</v>
      </c>
      <c r="B20" s="203">
        <f>SUMIFS(Today!$Y$9:$Y$381,Today!$A$9:$A$381,在冊!A20)</f>
        <v>33</v>
      </c>
      <c r="C20" s="203">
        <v>33</v>
      </c>
      <c r="D20" s="203">
        <v>34</v>
      </c>
    </row>
    <row r="21" spans="1:4">
      <c r="A21" s="203" t="s">
        <v>550</v>
      </c>
      <c r="B21" s="203">
        <f>SUMIFS(Today!$Y$9:$Y$381,Today!$A$9:$A$381,在冊!A21)</f>
        <v>132</v>
      </c>
      <c r="C21" s="203">
        <v>132</v>
      </c>
      <c r="D21" s="203">
        <v>132</v>
      </c>
    </row>
    <row r="22" spans="1:4">
      <c r="A22" s="203" t="s">
        <v>551</v>
      </c>
      <c r="B22" s="203">
        <f>SUMIFS(Today!$Y$9:$Y$381,Today!$A$9:$A$381,在冊!A22)</f>
        <v>481</v>
      </c>
      <c r="C22" s="203">
        <v>480</v>
      </c>
      <c r="D22" s="203">
        <v>478</v>
      </c>
    </row>
    <row r="23" spans="1:4">
      <c r="A23" s="203" t="s">
        <v>552</v>
      </c>
      <c r="B23" s="203">
        <f>SUMIFS(Today!$Y$9:$Y$381,Today!$A$9:$A$381,在冊!A23)</f>
        <v>17</v>
      </c>
      <c r="C23" s="203">
        <v>17</v>
      </c>
      <c r="D23" s="203">
        <v>18</v>
      </c>
    </row>
    <row r="24" spans="1:4">
      <c r="A24" s="203" t="s">
        <v>553</v>
      </c>
      <c r="B24" s="203">
        <f>SUMIFS(Today!$Y$9:$Y$381,Today!$A$9:$A$381,在冊!A24)</f>
        <v>44</v>
      </c>
      <c r="C24" s="203">
        <v>50</v>
      </c>
      <c r="D24" s="203">
        <v>53</v>
      </c>
    </row>
    <row r="25" spans="1:4">
      <c r="A25" s="203" t="s">
        <v>554</v>
      </c>
      <c r="B25" s="203">
        <f>SUMIFS(Today!$Y$9:$Y$381,Today!$A$9:$A$381,在冊!A25)</f>
        <v>117</v>
      </c>
      <c r="C25" s="203">
        <v>117</v>
      </c>
      <c r="D25" s="203">
        <v>117</v>
      </c>
    </row>
    <row r="26" spans="1:4">
      <c r="A26" s="203" t="s">
        <v>555</v>
      </c>
      <c r="B26" s="203">
        <f>SUMIFS(Today!$Y$9:$Y$381,Today!$A$9:$A$381,在冊!A26)</f>
        <v>140</v>
      </c>
      <c r="C26" s="203">
        <v>140</v>
      </c>
      <c r="D26" s="203">
        <v>141</v>
      </c>
    </row>
    <row r="27" spans="1:4">
      <c r="A27" s="203" t="s">
        <v>556</v>
      </c>
      <c r="B27" s="203">
        <f>SUMIFS(Today!$Y$9:$Y$381,Today!$A$9:$A$381,在冊!A27)</f>
        <v>49</v>
      </c>
      <c r="C27" s="203">
        <v>49</v>
      </c>
      <c r="D27" s="203">
        <v>47</v>
      </c>
    </row>
    <row r="28" spans="1:4">
      <c r="A28" s="203" t="s">
        <v>557</v>
      </c>
      <c r="B28" s="203">
        <f>SUMIFS(Today!$Y$9:$Y$381,Today!$A$9:$A$381,在冊!A28)</f>
        <v>147</v>
      </c>
      <c r="C28" s="203">
        <v>147</v>
      </c>
      <c r="D28" s="203">
        <v>145</v>
      </c>
    </row>
    <row r="29" spans="1:4">
      <c r="A29" s="203" t="s">
        <v>558</v>
      </c>
      <c r="B29" s="203">
        <f>SUMIFS(Today!$Y$9:$Y$381,Today!$A$9:$A$381,在冊!A29)</f>
        <v>668</v>
      </c>
      <c r="C29" s="203">
        <v>662</v>
      </c>
      <c r="D29" s="203">
        <v>656</v>
      </c>
    </row>
    <row r="30" spans="1:4">
      <c r="A30" s="203" t="s">
        <v>559</v>
      </c>
      <c r="B30" s="203">
        <f>SUMIFS(Today!$Y$9:$Y$381,Today!$A$9:$A$381,在冊!A30)</f>
        <v>20</v>
      </c>
      <c r="C30" s="203">
        <v>20</v>
      </c>
      <c r="D30" s="203">
        <v>21</v>
      </c>
    </row>
    <row r="31" spans="1:4">
      <c r="A31" s="203" t="s">
        <v>560</v>
      </c>
      <c r="B31" s="203">
        <f>SUMIFS(Today!$Y$9:$Y$381,Today!$A$9:$A$381,在冊!A31)</f>
        <v>30</v>
      </c>
      <c r="C31" s="203">
        <v>30</v>
      </c>
      <c r="D31" s="203">
        <v>32</v>
      </c>
    </row>
    <row r="32" spans="1:4">
      <c r="A32" s="203" t="s">
        <v>561</v>
      </c>
      <c r="B32" s="203">
        <f>SUMIFS(Today!$Y$9:$Y$381,Today!$A$9:$A$381,在冊!A32)</f>
        <v>55</v>
      </c>
      <c r="C32" s="203">
        <v>55</v>
      </c>
      <c r="D32" s="203">
        <v>61</v>
      </c>
    </row>
    <row r="33" spans="1:4">
      <c r="A33" s="203" t="s">
        <v>562</v>
      </c>
      <c r="B33" s="203">
        <f>SUMIFS(Today!$Y$9:$Y$381,Today!$A$9:$A$381,在冊!A33)</f>
        <v>62</v>
      </c>
      <c r="C33" s="203">
        <v>62</v>
      </c>
      <c r="D33" s="203">
        <v>60</v>
      </c>
    </row>
    <row r="34" spans="1:4">
      <c r="A34" s="203" t="s">
        <v>563</v>
      </c>
      <c r="B34" s="203">
        <f>SUMIFS(Today!$Y$9:$Y$381,Today!$A$9:$A$381,在冊!A34)</f>
        <v>2</v>
      </c>
      <c r="C34" s="203">
        <v>2</v>
      </c>
      <c r="D34" s="203">
        <v>2</v>
      </c>
    </row>
    <row r="35" spans="1:4">
      <c r="A35" s="203" t="s">
        <v>564</v>
      </c>
      <c r="B35" s="203">
        <f>SUMIFS(Today!$Y$9:$Y$381,Today!$A$9:$A$381,在冊!A35)</f>
        <v>165</v>
      </c>
      <c r="C35" s="203">
        <v>165</v>
      </c>
      <c r="D35" s="203">
        <v>169</v>
      </c>
    </row>
    <row r="36" spans="1:4">
      <c r="A36" s="203" t="s">
        <v>565</v>
      </c>
      <c r="B36" s="203">
        <f>SUMIFS(Today!$Y$9:$Y$381,Today!$A$9:$A$381,在冊!A36)</f>
        <v>640</v>
      </c>
      <c r="C36" s="203">
        <v>640</v>
      </c>
      <c r="D36" s="203">
        <v>667</v>
      </c>
    </row>
    <row r="37" spans="1:4">
      <c r="A37" s="203" t="s">
        <v>566</v>
      </c>
      <c r="B37" s="203">
        <f>SUMIFS(Today!$Y$9:$Y$381,Today!$A$9:$A$381,在冊!A37)</f>
        <v>21</v>
      </c>
      <c r="C37" s="203">
        <v>21</v>
      </c>
      <c r="D37" s="203">
        <v>21</v>
      </c>
    </row>
    <row r="38" spans="1:4">
      <c r="A38" s="203" t="s">
        <v>567</v>
      </c>
      <c r="B38" s="203">
        <f>SUMIFS(Today!$Y$9:$Y$381,Today!$A$9:$A$381,在冊!A38)</f>
        <v>7458</v>
      </c>
      <c r="C38" s="203">
        <v>7458</v>
      </c>
      <c r="D38" s="203">
        <v>7586</v>
      </c>
    </row>
  </sheetData>
  <autoFilter ref="A2:D2"/>
  <phoneticPr fontId="173" type="noConversion"/>
  <conditionalFormatting sqref="B2">
    <cfRule type="expression" dxfId="3" priority="2">
      <formula>SUM($B$3:$B$37)&lt;&gt;$B$38</formula>
    </cfRule>
  </conditionalFormatting>
  <conditionalFormatting sqref="C2">
    <cfRule type="expression" dxfId="2" priority="1">
      <formula>SUM($B$3:$B$37)&lt;&gt;$B$38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C38"/>
  <sheetViews>
    <sheetView workbookViewId="0">
      <selection activeCell="B3" sqref="B3"/>
    </sheetView>
  </sheetViews>
  <sheetFormatPr defaultRowHeight="15.75"/>
  <cols>
    <col min="1" max="1" width="29.125" style="203" bestFit="1" customWidth="1"/>
    <col min="2" max="2" width="10.875" style="203" bestFit="1" customWidth="1"/>
    <col min="3" max="3" width="12.5" style="203" bestFit="1" customWidth="1"/>
  </cols>
  <sheetData>
    <row r="1" spans="1:3">
      <c r="A1" s="214" t="s">
        <v>693</v>
      </c>
      <c r="B1" s="214" t="s">
        <v>579</v>
      </c>
      <c r="C1" s="203" t="s">
        <v>531</v>
      </c>
    </row>
    <row r="2" spans="1:3">
      <c r="A2" s="214" t="s">
        <v>532</v>
      </c>
      <c r="B2" s="215">
        <f ca="1">TODAY()</f>
        <v>46255</v>
      </c>
      <c r="C2" s="213"/>
    </row>
    <row r="3" spans="1:3">
      <c r="A3" s="203" t="s">
        <v>533</v>
      </c>
      <c r="B3" s="203">
        <f>SUMIFS(Today!$BD$9:$BD$381,Today!$A$9:$A$381,A3)</f>
        <v>260</v>
      </c>
    </row>
    <row r="4" spans="1:3">
      <c r="A4" s="203" t="s">
        <v>534</v>
      </c>
      <c r="B4" s="203">
        <f>SUMIFS(Today!$BD$9:$BD$381,Today!$A$9:$A$381,A4)</f>
        <v>58</v>
      </c>
    </row>
    <row r="5" spans="1:3">
      <c r="A5" s="203" t="s">
        <v>502</v>
      </c>
      <c r="B5" s="203">
        <f>SUMIFS(Today!$BD$9:$BD$381,Today!$A$9:$A$381,A5)</f>
        <v>142</v>
      </c>
    </row>
    <row r="6" spans="1:3">
      <c r="A6" s="203" t="s">
        <v>535</v>
      </c>
      <c r="B6" s="203">
        <f>SUMIFS(Today!$BD$9:$BD$381,Today!$A$9:$A$381,A6)</f>
        <v>190</v>
      </c>
    </row>
    <row r="7" spans="1:3">
      <c r="A7" s="203" t="s">
        <v>536</v>
      </c>
      <c r="B7" s="203">
        <f>SUMIFS(Today!$BD$9:$BD$381,Today!$A$9:$A$381,A7)</f>
        <v>75</v>
      </c>
    </row>
    <row r="8" spans="1:3">
      <c r="A8" s="203" t="s">
        <v>537</v>
      </c>
      <c r="B8" s="203">
        <f>SUMIFS(Today!$BD$9:$BD$381,Today!$A$9:$A$381,A8)</f>
        <v>336</v>
      </c>
    </row>
    <row r="9" spans="1:3">
      <c r="A9" s="203" t="s">
        <v>538</v>
      </c>
      <c r="B9" s="203">
        <f>SUMIFS(Today!$BD$9:$BD$381,Today!$A$9:$A$381,A9)</f>
        <v>1100</v>
      </c>
    </row>
    <row r="10" spans="1:3">
      <c r="A10" s="203" t="s">
        <v>539</v>
      </c>
      <c r="B10" s="203">
        <f>SUMIFS(Today!$BD$9:$BD$381,Today!$A$9:$A$381,A10)</f>
        <v>81</v>
      </c>
    </row>
    <row r="11" spans="1:3">
      <c r="A11" s="203" t="s">
        <v>540</v>
      </c>
      <c r="B11" s="203">
        <f>SUMIFS(Today!$BD$9:$BD$381,Today!$A$9:$A$381,A11)</f>
        <v>67</v>
      </c>
    </row>
    <row r="12" spans="1:3">
      <c r="A12" s="203" t="s">
        <v>541</v>
      </c>
      <c r="B12" s="203">
        <f>SUMIFS(Today!$BD$9:$BD$381,Today!$A$9:$A$381,A12)</f>
        <v>158</v>
      </c>
    </row>
    <row r="13" spans="1:3">
      <c r="A13" s="203" t="s">
        <v>542</v>
      </c>
      <c r="B13" s="203">
        <f>SUMIFS(Today!$BD$9:$BD$381,Today!$A$9:$A$381,A13)</f>
        <v>230</v>
      </c>
    </row>
    <row r="14" spans="1:3">
      <c r="A14" s="203" t="s">
        <v>543</v>
      </c>
      <c r="B14" s="203">
        <f>SUMIFS(Today!$BD$9:$BD$381,Today!$A$9:$A$381,A14)</f>
        <v>80</v>
      </c>
    </row>
    <row r="15" spans="1:3">
      <c r="A15" s="203" t="s">
        <v>544</v>
      </c>
      <c r="B15" s="203">
        <f>SUMIFS(Today!$BD$9:$BD$381,Today!$A$9:$A$381,A15)</f>
        <v>293</v>
      </c>
    </row>
    <row r="16" spans="1:3">
      <c r="A16" s="203" t="s">
        <v>545</v>
      </c>
      <c r="B16" s="203">
        <f>SUMIFS(Today!$BD$9:$BD$381,Today!$A$9:$A$381,A16)</f>
        <v>1227</v>
      </c>
    </row>
    <row r="17" spans="1:2">
      <c r="A17" s="203" t="s">
        <v>546</v>
      </c>
      <c r="B17" s="203">
        <f>SUMIFS(Today!$BD$9:$BD$381,Today!$A$9:$A$381,A17)</f>
        <v>33</v>
      </c>
    </row>
    <row r="18" spans="1:2">
      <c r="A18" s="203" t="s">
        <v>547</v>
      </c>
      <c r="B18" s="203">
        <f>SUMIFS(Today!$BD$9:$BD$381,Today!$A$9:$A$381,A18)</f>
        <v>67</v>
      </c>
    </row>
    <row r="19" spans="1:2">
      <c r="A19" s="203" t="s">
        <v>548</v>
      </c>
      <c r="B19" s="203">
        <f>SUMIFS(Today!$BD$9:$BD$381,Today!$A$9:$A$381,A19)</f>
        <v>113</v>
      </c>
    </row>
    <row r="20" spans="1:2">
      <c r="A20" s="203" t="s">
        <v>549</v>
      </c>
      <c r="B20" s="203">
        <f>SUMIFS(Today!$BD$9:$BD$381,Today!$A$9:$A$381,A20)</f>
        <v>31</v>
      </c>
    </row>
    <row r="21" spans="1:2">
      <c r="A21" s="203" t="s">
        <v>550</v>
      </c>
      <c r="B21" s="203">
        <f>SUMIFS(Today!$BD$9:$BD$381,Today!$A$9:$A$381,A21)</f>
        <v>131</v>
      </c>
    </row>
    <row r="22" spans="1:2">
      <c r="A22" s="203" t="s">
        <v>551</v>
      </c>
      <c r="B22" s="203">
        <f>SUMIFS(Today!$BD$9:$BD$381,Today!$A$9:$A$381,A22)</f>
        <v>471</v>
      </c>
    </row>
    <row r="23" spans="1:2">
      <c r="A23" s="203" t="s">
        <v>552</v>
      </c>
      <c r="B23" s="203">
        <f>SUMIFS(Today!$BD$9:$BD$381,Today!$A$9:$A$381,A23)</f>
        <v>17</v>
      </c>
    </row>
    <row r="24" spans="1:2">
      <c r="A24" s="203" t="s">
        <v>553</v>
      </c>
      <c r="B24" s="203">
        <f>SUMIFS(Today!$BD$9:$BD$381,Today!$A$9:$A$381,A24)</f>
        <v>43</v>
      </c>
    </row>
    <row r="25" spans="1:2">
      <c r="A25" s="203" t="s">
        <v>554</v>
      </c>
      <c r="B25" s="203">
        <f>SUMIFS(Today!$BD$9:$BD$381,Today!$A$9:$A$381,A25)</f>
        <v>112</v>
      </c>
    </row>
    <row r="26" spans="1:2">
      <c r="A26" s="203" t="s">
        <v>555</v>
      </c>
      <c r="B26" s="203">
        <f>SUMIFS(Today!$BD$9:$BD$381,Today!$A$9:$A$381,A26)</f>
        <v>135</v>
      </c>
    </row>
    <row r="27" spans="1:2">
      <c r="A27" s="203" t="s">
        <v>556</v>
      </c>
      <c r="B27" s="203">
        <f>SUMIFS(Today!$BD$9:$BD$381,Today!$A$9:$A$381,A27)</f>
        <v>49</v>
      </c>
    </row>
    <row r="28" spans="1:2">
      <c r="A28" s="203" t="s">
        <v>557</v>
      </c>
      <c r="B28" s="203">
        <f>SUMIFS(Today!$BD$9:$BD$381,Today!$A$9:$A$381,A28)</f>
        <v>143</v>
      </c>
    </row>
    <row r="29" spans="1:2">
      <c r="A29" s="203" t="s">
        <v>558</v>
      </c>
      <c r="B29" s="203">
        <f>SUMIFS(Today!$BD$9:$BD$381,Today!$A$9:$A$381,A29)</f>
        <v>661</v>
      </c>
    </row>
    <row r="30" spans="1:2">
      <c r="A30" s="203" t="s">
        <v>559</v>
      </c>
      <c r="B30" s="203">
        <f>SUMIFS(Today!$BD$9:$BD$381,Today!$A$9:$A$381,A30)</f>
        <v>19</v>
      </c>
    </row>
    <row r="31" spans="1:2">
      <c r="A31" s="203" t="s">
        <v>560</v>
      </c>
      <c r="B31" s="203">
        <f>SUMIFS(Today!$BD$9:$BD$381,Today!$A$9:$A$381,A31)</f>
        <v>30</v>
      </c>
    </row>
    <row r="32" spans="1:2">
      <c r="A32" s="203" t="s">
        <v>561</v>
      </c>
      <c r="B32" s="203">
        <f>SUMIFS(Today!$BD$9:$BD$381,Today!$A$9:$A$381,A32)</f>
        <v>54</v>
      </c>
    </row>
    <row r="33" spans="1:2">
      <c r="A33" s="203" t="s">
        <v>562</v>
      </c>
      <c r="B33" s="203">
        <f>SUMIFS(Today!$BD$9:$BD$381,Today!$A$9:$A$381,A33)</f>
        <v>61</v>
      </c>
    </row>
    <row r="34" spans="1:2">
      <c r="A34" s="203" t="s">
        <v>563</v>
      </c>
      <c r="B34" s="203">
        <f>SUMIFS(Today!$BD$9:$BD$381,Today!$A$9:$A$381,A34)</f>
        <v>2</v>
      </c>
    </row>
    <row r="35" spans="1:2">
      <c r="A35" s="203" t="s">
        <v>564</v>
      </c>
      <c r="B35" s="203">
        <f>SUMIFS(Today!$BD$9:$BD$381,Today!$A$9:$A$381,A35)</f>
        <v>163</v>
      </c>
    </row>
    <row r="36" spans="1:2">
      <c r="A36" s="203" t="s">
        <v>565</v>
      </c>
      <c r="B36" s="203">
        <f>SUMIFS(Today!$BD$9:$BD$381,Today!$A$9:$A$381,A36)</f>
        <v>585</v>
      </c>
    </row>
    <row r="37" spans="1:2">
      <c r="A37" s="203" t="s">
        <v>566</v>
      </c>
      <c r="B37" s="203">
        <f>SUMIFS(Today!$BD$9:$BD$381,Today!$A$9:$A$381,A37)</f>
        <v>21</v>
      </c>
    </row>
    <row r="38" spans="1:2">
      <c r="A38" s="203" t="s">
        <v>567</v>
      </c>
      <c r="B38" s="203">
        <f>SUMIFS(Today!$BD$9:$BD$381,Today!$A$9:$A$381,A38)</f>
        <v>7238</v>
      </c>
    </row>
  </sheetData>
  <phoneticPr fontId="173" type="noConversion"/>
  <conditionalFormatting sqref="B2">
    <cfRule type="expression" dxfId="1" priority="1">
      <formula>SUM($B$3:$B$37)&lt;&gt;$B$38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9" tint="0.39997558519241921"/>
  </sheetPr>
  <dimension ref="A1:Y14"/>
  <sheetViews>
    <sheetView view="pageBreakPreview" zoomScale="115" zoomScaleNormal="100" zoomScaleSheetLayoutView="115" workbookViewId="0">
      <selection activeCell="L3" sqref="L3"/>
    </sheetView>
  </sheetViews>
  <sheetFormatPr defaultRowHeight="15.75"/>
  <cols>
    <col min="1" max="1" width="10" bestFit="1" customWidth="1"/>
    <col min="2" max="2" width="5.5" bestFit="1" customWidth="1"/>
    <col min="3" max="3" width="6.875" bestFit="1" customWidth="1"/>
    <col min="4" max="4" width="5.375" bestFit="1" customWidth="1"/>
    <col min="5" max="5" width="6.25" bestFit="1" customWidth="1"/>
    <col min="6" max="6" width="5.5" bestFit="1" customWidth="1"/>
    <col min="7" max="8" width="6.25" bestFit="1" customWidth="1"/>
    <col min="9" max="9" width="8.5" bestFit="1" customWidth="1"/>
    <col min="10" max="10" width="13.75" bestFit="1" customWidth="1"/>
    <col min="11" max="11" width="10.5" bestFit="1" customWidth="1"/>
    <col min="12" max="12" width="15.375" bestFit="1" customWidth="1"/>
    <col min="14" max="14" width="10.5" bestFit="1" customWidth="1"/>
    <col min="15" max="15" width="5.75" bestFit="1" customWidth="1"/>
    <col min="16" max="17" width="6.875" bestFit="1" customWidth="1"/>
    <col min="18" max="19" width="5.5" bestFit="1" customWidth="1"/>
    <col min="20" max="20" width="5.75" bestFit="1" customWidth="1"/>
    <col min="21" max="21" width="5.5" bestFit="1" customWidth="1"/>
    <col min="22" max="22" width="8.5" bestFit="1" customWidth="1"/>
    <col min="23" max="23" width="13.75" bestFit="1" customWidth="1"/>
    <col min="24" max="24" width="10.5" bestFit="1" customWidth="1"/>
    <col min="25" max="25" width="15.375" bestFit="1" customWidth="1"/>
  </cols>
  <sheetData>
    <row r="1" spans="1:25" ht="16.5" thickBot="1">
      <c r="A1" s="203" t="s">
        <v>691</v>
      </c>
      <c r="N1" s="203" t="s">
        <v>692</v>
      </c>
    </row>
    <row r="2" spans="1:25" ht="16.5" thickBot="1">
      <c r="A2" s="231">
        <v>44429</v>
      </c>
      <c r="B2" s="232" t="s">
        <v>581</v>
      </c>
      <c r="C2" s="233" t="s">
        <v>583</v>
      </c>
      <c r="D2" s="233" t="s">
        <v>571</v>
      </c>
      <c r="E2" s="233" t="s">
        <v>585</v>
      </c>
      <c r="F2" s="233" t="s">
        <v>573</v>
      </c>
      <c r="G2" s="233" t="s">
        <v>587</v>
      </c>
      <c r="H2" s="233" t="s">
        <v>589</v>
      </c>
      <c r="I2" s="233" t="s">
        <v>591</v>
      </c>
      <c r="J2" s="233" t="s">
        <v>593</v>
      </c>
      <c r="K2" s="233" t="s">
        <v>595</v>
      </c>
      <c r="L2" s="234" t="s">
        <v>690</v>
      </c>
      <c r="N2" s="231">
        <f ca="1">在冊!B2</f>
        <v>46255</v>
      </c>
      <c r="O2" s="232" t="s">
        <v>581</v>
      </c>
      <c r="P2" s="233" t="s">
        <v>583</v>
      </c>
      <c r="Q2" s="233" t="s">
        <v>571</v>
      </c>
      <c r="R2" s="233" t="s">
        <v>585</v>
      </c>
      <c r="S2" s="233" t="s">
        <v>573</v>
      </c>
      <c r="T2" s="233" t="s">
        <v>587</v>
      </c>
      <c r="U2" s="233" t="s">
        <v>589</v>
      </c>
      <c r="V2" s="233" t="s">
        <v>591</v>
      </c>
      <c r="W2" s="233" t="s">
        <v>593</v>
      </c>
      <c r="X2" s="233" t="s">
        <v>595</v>
      </c>
      <c r="Y2" s="234" t="s">
        <v>690</v>
      </c>
    </row>
    <row r="3" spans="1:25" ht="16.5" thickTop="1">
      <c r="A3" s="226" t="s">
        <v>569</v>
      </c>
      <c r="B3" s="227">
        <v>36</v>
      </c>
      <c r="C3" s="227"/>
      <c r="D3" s="227"/>
      <c r="E3" s="227"/>
      <c r="F3" s="227"/>
      <c r="G3" s="227"/>
      <c r="H3" s="227"/>
      <c r="I3" s="227"/>
      <c r="J3" s="228"/>
      <c r="K3" s="229" t="e">
        <f>C3/SUM(C3:J3)</f>
        <v>#DIV/0!</v>
      </c>
      <c r="L3" s="230" t="e">
        <f>K3-K10</f>
        <v>#DIV/0!</v>
      </c>
      <c r="N3" s="226" t="s">
        <v>569</v>
      </c>
      <c r="O3" s="227">
        <v>36</v>
      </c>
      <c r="P3" s="227"/>
      <c r="Q3" s="227"/>
      <c r="R3" s="227"/>
      <c r="S3" s="227"/>
      <c r="T3" s="227"/>
      <c r="U3" s="227"/>
      <c r="V3" s="227"/>
      <c r="W3" s="228"/>
      <c r="X3" s="229" t="e">
        <f>P3/SUM(P3:W3)</f>
        <v>#DIV/0!</v>
      </c>
      <c r="Y3" s="237" t="e">
        <f>X3-X10</f>
        <v>#DIV/0!</v>
      </c>
    </row>
    <row r="4" spans="1:25">
      <c r="A4" s="219" t="s">
        <v>574</v>
      </c>
      <c r="B4" s="204">
        <v>40</v>
      </c>
      <c r="C4" s="204"/>
      <c r="D4" s="204"/>
      <c r="E4" s="204"/>
      <c r="F4" s="204"/>
      <c r="G4" s="204"/>
      <c r="H4" s="204"/>
      <c r="I4" s="204"/>
      <c r="J4" s="216"/>
      <c r="K4" s="217" t="e">
        <f>C4/SUM(C4:J4)</f>
        <v>#DIV/0!</v>
      </c>
      <c r="L4" s="220" t="e">
        <f>K4-K11</f>
        <v>#DIV/0!</v>
      </c>
      <c r="N4" s="219" t="s">
        <v>574</v>
      </c>
      <c r="O4" s="204">
        <v>40</v>
      </c>
      <c r="P4" s="227"/>
      <c r="Q4" s="227"/>
      <c r="R4" s="227"/>
      <c r="S4" s="227"/>
      <c r="T4" s="227"/>
      <c r="U4" s="227"/>
      <c r="V4" s="227"/>
      <c r="W4" s="228"/>
      <c r="X4" s="217" t="e">
        <f>P4/SUM(P4:W4)</f>
        <v>#DIV/0!</v>
      </c>
      <c r="Y4" s="238" t="e">
        <f>X4-X11</f>
        <v>#DIV/0!</v>
      </c>
    </row>
    <row r="5" spans="1:25">
      <c r="A5" s="219" t="s">
        <v>575</v>
      </c>
      <c r="B5" s="204">
        <v>16</v>
      </c>
      <c r="C5" s="204"/>
      <c r="D5" s="204"/>
      <c r="E5" s="204"/>
      <c r="F5" s="204"/>
      <c r="G5" s="204"/>
      <c r="H5" s="204"/>
      <c r="I5" s="204"/>
      <c r="J5" s="216"/>
      <c r="K5" s="217" t="e">
        <f>C5/SUM(C5:J5)</f>
        <v>#DIV/0!</v>
      </c>
      <c r="L5" s="220" t="e">
        <f>K5-K12</f>
        <v>#DIV/0!</v>
      </c>
      <c r="N5" s="219" t="s">
        <v>575</v>
      </c>
      <c r="O5" s="204">
        <v>16</v>
      </c>
      <c r="P5" s="227"/>
      <c r="Q5" s="227"/>
      <c r="R5" s="227"/>
      <c r="S5" s="227"/>
      <c r="T5" s="227"/>
      <c r="U5" s="227"/>
      <c r="V5" s="227"/>
      <c r="W5" s="228"/>
      <c r="X5" s="217" t="e">
        <f>P5/SUM(P5:W5)</f>
        <v>#DIV/0!</v>
      </c>
      <c r="Y5" s="238" t="e">
        <f>X5-X12</f>
        <v>#DIV/0!</v>
      </c>
    </row>
    <row r="6" spans="1:25">
      <c r="A6" s="219" t="s">
        <v>576</v>
      </c>
      <c r="B6" s="204">
        <v>20</v>
      </c>
      <c r="C6" s="204"/>
      <c r="D6" s="204"/>
      <c r="E6" s="204"/>
      <c r="F6" s="204"/>
      <c r="G6" s="204"/>
      <c r="H6" s="204"/>
      <c r="I6" s="204"/>
      <c r="J6" s="216"/>
      <c r="K6" s="217" t="e">
        <f>C6/SUM(C6:J6)</f>
        <v>#DIV/0!</v>
      </c>
      <c r="L6" s="220" t="e">
        <f>K6-K13</f>
        <v>#DIV/0!</v>
      </c>
      <c r="N6" s="219" t="s">
        <v>576</v>
      </c>
      <c r="O6" s="204">
        <v>20</v>
      </c>
      <c r="P6" s="227"/>
      <c r="Q6" s="227"/>
      <c r="R6" s="227"/>
      <c r="S6" s="227"/>
      <c r="T6" s="227"/>
      <c r="U6" s="227"/>
      <c r="V6" s="227"/>
      <c r="W6" s="228"/>
      <c r="X6" s="217" t="e">
        <f>P6/SUM(P6:W6)</f>
        <v>#DIV/0!</v>
      </c>
      <c r="Y6" s="238" t="e">
        <f>X6-X13</f>
        <v>#DIV/0!</v>
      </c>
    </row>
    <row r="7" spans="1:25" ht="16.5" thickBot="1">
      <c r="A7" s="221" t="s">
        <v>577</v>
      </c>
      <c r="B7" s="222">
        <v>20</v>
      </c>
      <c r="C7" s="222"/>
      <c r="D7" s="222"/>
      <c r="E7" s="222"/>
      <c r="F7" s="222"/>
      <c r="G7" s="222"/>
      <c r="H7" s="222"/>
      <c r="I7" s="222"/>
      <c r="J7" s="223"/>
      <c r="K7" s="224" t="e">
        <f>C7/SUM(C7:J7)</f>
        <v>#DIV/0!</v>
      </c>
      <c r="L7" s="225" t="e">
        <f>K7-K14</f>
        <v>#DIV/0!</v>
      </c>
      <c r="N7" s="221" t="s">
        <v>577</v>
      </c>
      <c r="O7" s="222">
        <v>20</v>
      </c>
      <c r="P7" s="235"/>
      <c r="Q7" s="235"/>
      <c r="R7" s="235"/>
      <c r="S7" s="235"/>
      <c r="T7" s="235"/>
      <c r="U7" s="235"/>
      <c r="V7" s="235"/>
      <c r="W7" s="236"/>
      <c r="X7" s="224" t="e">
        <f>P7/SUM(P7:W7)</f>
        <v>#DIV/0!</v>
      </c>
      <c r="Y7" s="239" t="e">
        <f>X7-X14</f>
        <v>#DIV/0!</v>
      </c>
    </row>
    <row r="8" spans="1:25" ht="16.5" thickBot="1"/>
    <row r="9" spans="1:25" ht="16.5" thickBot="1">
      <c r="A9" s="231">
        <v>44422</v>
      </c>
      <c r="B9" s="232" t="s">
        <v>580</v>
      </c>
      <c r="C9" s="233" t="s">
        <v>582</v>
      </c>
      <c r="D9" s="233" t="s">
        <v>570</v>
      </c>
      <c r="E9" s="233" t="s">
        <v>584</v>
      </c>
      <c r="F9" s="233" t="s">
        <v>572</v>
      </c>
      <c r="G9" s="233" t="s">
        <v>586</v>
      </c>
      <c r="H9" s="233" t="s">
        <v>588</v>
      </c>
      <c r="I9" s="233" t="s">
        <v>590</v>
      </c>
      <c r="J9" s="233" t="s">
        <v>592</v>
      </c>
      <c r="K9" s="233" t="s">
        <v>594</v>
      </c>
      <c r="L9" s="234" t="s">
        <v>689</v>
      </c>
      <c r="N9" s="231">
        <v>44431</v>
      </c>
      <c r="O9" s="232" t="s">
        <v>580</v>
      </c>
      <c r="P9" s="233" t="s">
        <v>582</v>
      </c>
      <c r="Q9" s="233" t="s">
        <v>570</v>
      </c>
      <c r="R9" s="233" t="s">
        <v>584</v>
      </c>
      <c r="S9" s="233" t="s">
        <v>572</v>
      </c>
      <c r="T9" s="233" t="s">
        <v>586</v>
      </c>
      <c r="U9" s="233" t="s">
        <v>588</v>
      </c>
      <c r="V9" s="233" t="s">
        <v>590</v>
      </c>
      <c r="W9" s="233" t="s">
        <v>592</v>
      </c>
      <c r="X9" s="233" t="s">
        <v>594</v>
      </c>
      <c r="Y9" s="234" t="s">
        <v>689</v>
      </c>
    </row>
    <row r="10" spans="1:25" ht="16.5" thickTop="1">
      <c r="A10" s="226" t="s">
        <v>478</v>
      </c>
      <c r="B10" s="227">
        <v>36</v>
      </c>
      <c r="C10" s="227"/>
      <c r="D10" s="227"/>
      <c r="E10" s="227"/>
      <c r="F10" s="227"/>
      <c r="G10" s="227"/>
      <c r="H10" s="227"/>
      <c r="I10" s="227"/>
      <c r="J10" s="228"/>
      <c r="K10" s="229">
        <v>0.54206180599662712</v>
      </c>
      <c r="L10" s="230">
        <v>0</v>
      </c>
      <c r="N10" s="226" t="s">
        <v>478</v>
      </c>
      <c r="O10" s="227">
        <v>36</v>
      </c>
      <c r="P10" s="227"/>
      <c r="Q10" s="227"/>
      <c r="R10" s="227"/>
      <c r="S10" s="227"/>
      <c r="T10" s="227"/>
      <c r="U10" s="227"/>
      <c r="V10" s="227"/>
      <c r="W10" s="228"/>
      <c r="X10" s="229">
        <v>0.54263320759831046</v>
      </c>
      <c r="Y10" s="237">
        <v>0</v>
      </c>
    </row>
    <row r="11" spans="1:25">
      <c r="A11" s="219" t="s">
        <v>480</v>
      </c>
      <c r="B11" s="204">
        <v>40</v>
      </c>
      <c r="C11" s="204"/>
      <c r="D11" s="204"/>
      <c r="E11" s="204"/>
      <c r="F11" s="204"/>
      <c r="G11" s="204"/>
      <c r="H11" s="204"/>
      <c r="I11" s="204"/>
      <c r="J11" s="216"/>
      <c r="K11" s="217">
        <v>0.54832108451345785</v>
      </c>
      <c r="L11" s="220">
        <v>0</v>
      </c>
      <c r="N11" s="219" t="s">
        <v>480</v>
      </c>
      <c r="O11" s="204">
        <v>40</v>
      </c>
      <c r="P11" s="227"/>
      <c r="Q11" s="227"/>
      <c r="R11" s="227"/>
      <c r="S11" s="227"/>
      <c r="T11" s="227"/>
      <c r="U11" s="227"/>
      <c r="V11" s="227"/>
      <c r="W11" s="228"/>
      <c r="X11" s="217">
        <v>0.55098499682933455</v>
      </c>
      <c r="Y11" s="238">
        <v>0</v>
      </c>
    </row>
    <row r="12" spans="1:25">
      <c r="A12" s="219" t="s">
        <v>481</v>
      </c>
      <c r="B12" s="204">
        <v>16</v>
      </c>
      <c r="C12" s="204"/>
      <c r="D12" s="204"/>
      <c r="E12" s="204"/>
      <c r="F12" s="204"/>
      <c r="G12" s="204"/>
      <c r="H12" s="204"/>
      <c r="I12" s="204"/>
      <c r="J12" s="216"/>
      <c r="K12" s="217">
        <v>0.52640324349473266</v>
      </c>
      <c r="L12" s="220">
        <v>0</v>
      </c>
      <c r="N12" s="219" t="s">
        <v>481</v>
      </c>
      <c r="O12" s="204">
        <v>16</v>
      </c>
      <c r="P12" s="227"/>
      <c r="Q12" s="227"/>
      <c r="R12" s="227"/>
      <c r="S12" s="227"/>
      <c r="T12" s="227"/>
      <c r="U12" s="227"/>
      <c r="V12" s="227"/>
      <c r="W12" s="228"/>
      <c r="X12" s="217">
        <v>0.52542430299129372</v>
      </c>
      <c r="Y12" s="238">
        <v>0</v>
      </c>
    </row>
    <row r="13" spans="1:25">
      <c r="A13" s="219" t="s">
        <v>485</v>
      </c>
      <c r="B13" s="204">
        <v>20</v>
      </c>
      <c r="C13" s="204"/>
      <c r="D13" s="204"/>
      <c r="E13" s="204"/>
      <c r="F13" s="204"/>
      <c r="G13" s="204"/>
      <c r="H13" s="204"/>
      <c r="I13" s="204"/>
      <c r="J13" s="216"/>
      <c r="K13" s="217">
        <v>0.53994068215521507</v>
      </c>
      <c r="L13" s="220">
        <v>0</v>
      </c>
      <c r="N13" s="219" t="s">
        <v>485</v>
      </c>
      <c r="O13" s="204">
        <v>20</v>
      </c>
      <c r="P13" s="227"/>
      <c r="Q13" s="227"/>
      <c r="R13" s="227"/>
      <c r="S13" s="227"/>
      <c r="T13" s="227"/>
      <c r="U13" s="227"/>
      <c r="V13" s="227"/>
      <c r="W13" s="228"/>
      <c r="X13" s="217">
        <v>0.54520002017858038</v>
      </c>
      <c r="Y13" s="238">
        <v>0</v>
      </c>
    </row>
    <row r="14" spans="1:25" ht="16.5" thickBot="1">
      <c r="A14" s="221" t="s">
        <v>482</v>
      </c>
      <c r="B14" s="222">
        <v>20</v>
      </c>
      <c r="C14" s="222"/>
      <c r="D14" s="222"/>
      <c r="E14" s="222"/>
      <c r="F14" s="222"/>
      <c r="G14" s="222"/>
      <c r="H14" s="222"/>
      <c r="I14" s="222"/>
      <c r="J14" s="223"/>
      <c r="K14" s="224">
        <v>0.62988368625111846</v>
      </c>
      <c r="L14" s="225">
        <v>0</v>
      </c>
      <c r="N14" s="221" t="s">
        <v>482</v>
      </c>
      <c r="O14" s="222">
        <v>20</v>
      </c>
      <c r="P14" s="235"/>
      <c r="Q14" s="235"/>
      <c r="R14" s="235"/>
      <c r="S14" s="235"/>
      <c r="T14" s="235"/>
      <c r="U14" s="235"/>
      <c r="V14" s="235"/>
      <c r="W14" s="236"/>
      <c r="X14" s="224">
        <v>0.61231286475513835</v>
      </c>
      <c r="Y14" s="239">
        <v>0</v>
      </c>
    </row>
  </sheetData>
  <phoneticPr fontId="173" type="noConversion"/>
  <pageMargins left="0.25" right="0.25" top="0.75" bottom="0.75" header="0.3" footer="0.3"/>
  <pageSetup paperSize="9" scale="70" orientation="landscape" r:id="rId1"/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Q14"/>
  <sheetViews>
    <sheetView workbookViewId="0">
      <selection activeCell="E2" sqref="E2"/>
    </sheetView>
  </sheetViews>
  <sheetFormatPr defaultRowHeight="15.75"/>
  <sheetData>
    <row r="1" spans="1:17" s="203" customFormat="1">
      <c r="K1" s="977" t="s">
        <v>476</v>
      </c>
      <c r="L1" s="977"/>
      <c r="M1" s="977"/>
      <c r="N1" s="977"/>
      <c r="O1" s="977"/>
      <c r="P1" s="977"/>
      <c r="Q1" s="977"/>
    </row>
    <row r="2" spans="1:17" s="203" customFormat="1">
      <c r="A2" s="205" t="s">
        <v>455</v>
      </c>
      <c r="B2" s="205" t="s">
        <v>456</v>
      </c>
      <c r="C2" s="205" t="s">
        <v>456</v>
      </c>
      <c r="D2" s="206" t="s">
        <v>465</v>
      </c>
      <c r="E2" s="206" t="s">
        <v>467</v>
      </c>
      <c r="F2" s="206" t="s">
        <v>469</v>
      </c>
      <c r="G2" s="206" t="s">
        <v>471</v>
      </c>
      <c r="H2" s="206" t="s">
        <v>473</v>
      </c>
      <c r="I2" s="208" t="s">
        <v>475</v>
      </c>
      <c r="K2" s="205" t="s">
        <v>456</v>
      </c>
      <c r="L2" s="205" t="s">
        <v>458</v>
      </c>
      <c r="M2" s="206" t="s">
        <v>465</v>
      </c>
      <c r="N2" s="206" t="s">
        <v>467</v>
      </c>
      <c r="O2" s="206" t="s">
        <v>469</v>
      </c>
      <c r="P2" s="206" t="s">
        <v>471</v>
      </c>
      <c r="Q2" s="206" t="s">
        <v>473</v>
      </c>
    </row>
    <row r="3" spans="1:17" s="203" customFormat="1">
      <c r="A3" s="205" t="s">
        <v>460</v>
      </c>
      <c r="B3" s="205">
        <v>66</v>
      </c>
      <c r="C3" s="205">
        <v>66</v>
      </c>
      <c r="D3" s="206">
        <v>481</v>
      </c>
      <c r="E3" s="206">
        <v>132</v>
      </c>
      <c r="F3" s="206">
        <v>18</v>
      </c>
      <c r="G3" s="206">
        <v>7</v>
      </c>
      <c r="H3" s="206">
        <v>47</v>
      </c>
      <c r="I3" s="207">
        <f>D3/(B3+C3+E3+F3+G3+H3+D3)</f>
        <v>0.58873929008567927</v>
      </c>
      <c r="K3" s="209">
        <f t="shared" ref="K3:Q7" si="0">B3/16</f>
        <v>4.125</v>
      </c>
      <c r="L3" s="209">
        <f t="shared" si="0"/>
        <v>4.125</v>
      </c>
      <c r="M3" s="209">
        <f t="shared" si="0"/>
        <v>30.0625</v>
      </c>
      <c r="N3" s="209">
        <f t="shared" si="0"/>
        <v>8.25</v>
      </c>
      <c r="O3" s="209">
        <f t="shared" si="0"/>
        <v>1.125</v>
      </c>
      <c r="P3" s="209">
        <f t="shared" si="0"/>
        <v>0.4375</v>
      </c>
      <c r="Q3" s="209">
        <f t="shared" si="0"/>
        <v>2.9375</v>
      </c>
    </row>
    <row r="4" spans="1:17" s="203" customFormat="1">
      <c r="A4" s="205" t="s">
        <v>461</v>
      </c>
      <c r="B4" s="205">
        <v>66</v>
      </c>
      <c r="C4" s="205">
        <v>66</v>
      </c>
      <c r="D4" s="206">
        <v>481</v>
      </c>
      <c r="E4" s="206">
        <v>132</v>
      </c>
      <c r="F4" s="206">
        <v>18</v>
      </c>
      <c r="G4" s="206">
        <v>7</v>
      </c>
      <c r="H4" s="206">
        <v>47</v>
      </c>
      <c r="I4" s="207">
        <f>D4/(B4+C4+E4+F4+G4+H4+D4)</f>
        <v>0.58873929008567927</v>
      </c>
      <c r="K4" s="209">
        <f t="shared" si="0"/>
        <v>4.125</v>
      </c>
      <c r="L4" s="209">
        <f t="shared" si="0"/>
        <v>4.125</v>
      </c>
      <c r="M4" s="209">
        <f t="shared" si="0"/>
        <v>30.0625</v>
      </c>
      <c r="N4" s="209">
        <f t="shared" si="0"/>
        <v>8.25</v>
      </c>
      <c r="O4" s="209">
        <f t="shared" si="0"/>
        <v>1.125</v>
      </c>
      <c r="P4" s="209">
        <f t="shared" si="0"/>
        <v>0.4375</v>
      </c>
      <c r="Q4" s="209">
        <f t="shared" si="0"/>
        <v>2.9375</v>
      </c>
    </row>
    <row r="5" spans="1:17" s="203" customFormat="1">
      <c r="A5" s="205" t="s">
        <v>462</v>
      </c>
      <c r="B5" s="205">
        <v>60</v>
      </c>
      <c r="C5" s="205">
        <v>60</v>
      </c>
      <c r="D5" s="206">
        <v>481</v>
      </c>
      <c r="E5" s="206">
        <v>132</v>
      </c>
      <c r="F5" s="206">
        <v>18</v>
      </c>
      <c r="G5" s="206">
        <v>7</v>
      </c>
      <c r="H5" s="206">
        <v>47</v>
      </c>
      <c r="I5" s="207">
        <f>D5/(B5+C5+E5+F5+G5+H5+D5)</f>
        <v>0.5975155279503106</v>
      </c>
      <c r="K5" s="209">
        <f t="shared" si="0"/>
        <v>3.75</v>
      </c>
      <c r="L5" s="209">
        <f t="shared" si="0"/>
        <v>3.75</v>
      </c>
      <c r="M5" s="209">
        <f t="shared" si="0"/>
        <v>30.0625</v>
      </c>
      <c r="N5" s="209">
        <f t="shared" si="0"/>
        <v>8.25</v>
      </c>
      <c r="O5" s="209">
        <f t="shared" si="0"/>
        <v>1.125</v>
      </c>
      <c r="P5" s="209">
        <f t="shared" si="0"/>
        <v>0.4375</v>
      </c>
      <c r="Q5" s="209">
        <f t="shared" si="0"/>
        <v>2.9375</v>
      </c>
    </row>
    <row r="6" spans="1:17" s="203" customFormat="1">
      <c r="A6" s="205" t="s">
        <v>463</v>
      </c>
      <c r="B6" s="205">
        <v>55</v>
      </c>
      <c r="C6" s="205">
        <v>55</v>
      </c>
      <c r="D6" s="206">
        <v>481</v>
      </c>
      <c r="E6" s="206">
        <v>132</v>
      </c>
      <c r="F6" s="206">
        <v>18</v>
      </c>
      <c r="G6" s="206">
        <v>7</v>
      </c>
      <c r="H6" s="206">
        <v>47</v>
      </c>
      <c r="I6" s="207">
        <f>D6/(B6+C6+E6+F6+G6+H6+D6)</f>
        <v>0.60503144654088048</v>
      </c>
      <c r="K6" s="209">
        <f t="shared" si="0"/>
        <v>3.4375</v>
      </c>
      <c r="L6" s="209">
        <f t="shared" si="0"/>
        <v>3.4375</v>
      </c>
      <c r="M6" s="209">
        <f t="shared" si="0"/>
        <v>30.0625</v>
      </c>
      <c r="N6" s="209">
        <f t="shared" si="0"/>
        <v>8.25</v>
      </c>
      <c r="O6" s="209">
        <f t="shared" si="0"/>
        <v>1.125</v>
      </c>
      <c r="P6" s="209">
        <f t="shared" si="0"/>
        <v>0.4375</v>
      </c>
      <c r="Q6" s="209">
        <f t="shared" si="0"/>
        <v>2.9375</v>
      </c>
    </row>
    <row r="7" spans="1:17" s="203" customFormat="1">
      <c r="A7" s="205" t="s">
        <v>464</v>
      </c>
      <c r="B7" s="205">
        <v>55</v>
      </c>
      <c r="C7" s="205">
        <v>55</v>
      </c>
      <c r="D7" s="206">
        <v>481</v>
      </c>
      <c r="E7" s="206">
        <v>132</v>
      </c>
      <c r="F7" s="206">
        <v>18</v>
      </c>
      <c r="G7" s="206">
        <v>7</v>
      </c>
      <c r="H7" s="206">
        <v>47</v>
      </c>
      <c r="I7" s="207">
        <f>D7/(B7+C7+E7+F7+G7+H7+D7)</f>
        <v>0.60503144654088048</v>
      </c>
      <c r="K7" s="209">
        <f t="shared" si="0"/>
        <v>3.4375</v>
      </c>
      <c r="L7" s="209">
        <f t="shared" si="0"/>
        <v>3.4375</v>
      </c>
      <c r="M7" s="209">
        <f t="shared" si="0"/>
        <v>30.0625</v>
      </c>
      <c r="N7" s="209">
        <f t="shared" si="0"/>
        <v>8.25</v>
      </c>
      <c r="O7" s="209">
        <f t="shared" si="0"/>
        <v>1.125</v>
      </c>
      <c r="P7" s="209">
        <f t="shared" si="0"/>
        <v>0.4375</v>
      </c>
      <c r="Q7" s="209">
        <f t="shared" si="0"/>
        <v>2.9375</v>
      </c>
    </row>
    <row r="8" spans="1:17" s="203" customFormat="1">
      <c r="K8" s="210"/>
      <c r="L8" s="210"/>
      <c r="M8" s="210"/>
      <c r="N8" s="210"/>
      <c r="O8" s="210"/>
      <c r="P8" s="210"/>
      <c r="Q8" s="210"/>
    </row>
    <row r="9" spans="1:17" s="203" customFormat="1">
      <c r="A9" s="205" t="s">
        <v>455</v>
      </c>
      <c r="B9" s="205" t="s">
        <v>457</v>
      </c>
      <c r="C9" s="205" t="s">
        <v>457</v>
      </c>
      <c r="D9" s="206" t="s">
        <v>466</v>
      </c>
      <c r="E9" s="206" t="s">
        <v>468</v>
      </c>
      <c r="F9" s="206" t="s">
        <v>470</v>
      </c>
      <c r="G9" s="206" t="s">
        <v>472</v>
      </c>
      <c r="H9" s="206" t="s">
        <v>474</v>
      </c>
      <c r="I9" s="208" t="s">
        <v>475</v>
      </c>
      <c r="K9" s="211" t="s">
        <v>457</v>
      </c>
      <c r="L9" s="211" t="s">
        <v>459</v>
      </c>
      <c r="M9" s="212" t="s">
        <v>466</v>
      </c>
      <c r="N9" s="212" t="s">
        <v>468</v>
      </c>
      <c r="O9" s="212" t="s">
        <v>470</v>
      </c>
      <c r="P9" s="212" t="s">
        <v>472</v>
      </c>
      <c r="Q9" s="212" t="s">
        <v>474</v>
      </c>
    </row>
    <row r="10" spans="1:17" s="203" customFormat="1">
      <c r="A10" s="205" t="s">
        <v>460</v>
      </c>
      <c r="B10" s="205">
        <v>115</v>
      </c>
      <c r="C10" s="205">
        <v>115</v>
      </c>
      <c r="D10" s="206">
        <v>657</v>
      </c>
      <c r="E10" s="206">
        <v>146</v>
      </c>
      <c r="F10" s="206">
        <v>21</v>
      </c>
      <c r="G10" s="206">
        <v>6</v>
      </c>
      <c r="H10" s="206">
        <v>32</v>
      </c>
      <c r="I10" s="207">
        <f>D10/(B10+C10+E10+F10+G10+H10+D10)</f>
        <v>0.60164835164835162</v>
      </c>
      <c r="K10" s="209">
        <f t="shared" ref="K10:Q14" si="1">B10/20</f>
        <v>5.75</v>
      </c>
      <c r="L10" s="209">
        <f t="shared" si="1"/>
        <v>5.75</v>
      </c>
      <c r="M10" s="209">
        <f t="shared" si="1"/>
        <v>32.85</v>
      </c>
      <c r="N10" s="209">
        <f t="shared" si="1"/>
        <v>7.3</v>
      </c>
      <c r="O10" s="209">
        <f t="shared" si="1"/>
        <v>1.05</v>
      </c>
      <c r="P10" s="209">
        <f t="shared" si="1"/>
        <v>0.3</v>
      </c>
      <c r="Q10" s="209">
        <f t="shared" si="1"/>
        <v>1.6</v>
      </c>
    </row>
    <row r="11" spans="1:17" s="203" customFormat="1">
      <c r="A11" s="205" t="s">
        <v>461</v>
      </c>
      <c r="B11" s="205">
        <v>115</v>
      </c>
      <c r="C11" s="205">
        <v>115</v>
      </c>
      <c r="D11" s="206">
        <v>657</v>
      </c>
      <c r="E11" s="206">
        <v>146</v>
      </c>
      <c r="F11" s="206">
        <v>21</v>
      </c>
      <c r="G11" s="206">
        <v>6</v>
      </c>
      <c r="H11" s="206">
        <v>32</v>
      </c>
      <c r="I11" s="207">
        <f>D11/(B11+C11+E11+F11+G11+H11+D11)</f>
        <v>0.60164835164835162</v>
      </c>
      <c r="K11" s="209">
        <f t="shared" si="1"/>
        <v>5.75</v>
      </c>
      <c r="L11" s="209">
        <f t="shared" si="1"/>
        <v>5.75</v>
      </c>
      <c r="M11" s="209">
        <f t="shared" si="1"/>
        <v>32.85</v>
      </c>
      <c r="N11" s="209">
        <f t="shared" si="1"/>
        <v>7.3</v>
      </c>
      <c r="O11" s="209">
        <f t="shared" si="1"/>
        <v>1.05</v>
      </c>
      <c r="P11" s="209">
        <f t="shared" si="1"/>
        <v>0.3</v>
      </c>
      <c r="Q11" s="209">
        <f t="shared" si="1"/>
        <v>1.6</v>
      </c>
    </row>
    <row r="12" spans="1:17" s="203" customFormat="1">
      <c r="A12" s="205" t="s">
        <v>462</v>
      </c>
      <c r="B12" s="205">
        <v>110</v>
      </c>
      <c r="C12" s="205">
        <v>110</v>
      </c>
      <c r="D12" s="206">
        <v>657</v>
      </c>
      <c r="E12" s="206">
        <v>146</v>
      </c>
      <c r="F12" s="206">
        <v>21</v>
      </c>
      <c r="G12" s="206">
        <v>6</v>
      </c>
      <c r="H12" s="206">
        <v>32</v>
      </c>
      <c r="I12" s="207">
        <f>D12/(B12+C12+E12+F12+G12+H12+D12)</f>
        <v>0.60720887245841038</v>
      </c>
      <c r="K12" s="209">
        <f t="shared" si="1"/>
        <v>5.5</v>
      </c>
      <c r="L12" s="209">
        <f t="shared" si="1"/>
        <v>5.5</v>
      </c>
      <c r="M12" s="209">
        <f t="shared" si="1"/>
        <v>32.85</v>
      </c>
      <c r="N12" s="209">
        <f t="shared" si="1"/>
        <v>7.3</v>
      </c>
      <c r="O12" s="209">
        <f t="shared" si="1"/>
        <v>1.05</v>
      </c>
      <c r="P12" s="209">
        <f t="shared" si="1"/>
        <v>0.3</v>
      </c>
      <c r="Q12" s="209">
        <f t="shared" si="1"/>
        <v>1.6</v>
      </c>
    </row>
    <row r="13" spans="1:17" s="203" customFormat="1">
      <c r="A13" s="205" t="s">
        <v>463</v>
      </c>
      <c r="B13" s="205">
        <v>80</v>
      </c>
      <c r="C13" s="205">
        <v>80</v>
      </c>
      <c r="D13" s="206">
        <v>657</v>
      </c>
      <c r="E13" s="206">
        <v>146</v>
      </c>
      <c r="F13" s="206">
        <v>21</v>
      </c>
      <c r="G13" s="206">
        <v>6</v>
      </c>
      <c r="H13" s="206">
        <v>32</v>
      </c>
      <c r="I13" s="207">
        <f>D13/(B13+C13+E13+F13+G13+H13+D13)</f>
        <v>0.6428571428571429</v>
      </c>
      <c r="K13" s="209">
        <f t="shared" si="1"/>
        <v>4</v>
      </c>
      <c r="L13" s="209">
        <f t="shared" si="1"/>
        <v>4</v>
      </c>
      <c r="M13" s="209">
        <f t="shared" si="1"/>
        <v>32.85</v>
      </c>
      <c r="N13" s="209">
        <f t="shared" si="1"/>
        <v>7.3</v>
      </c>
      <c r="O13" s="209">
        <f t="shared" si="1"/>
        <v>1.05</v>
      </c>
      <c r="P13" s="209">
        <f t="shared" si="1"/>
        <v>0.3</v>
      </c>
      <c r="Q13" s="209">
        <f t="shared" si="1"/>
        <v>1.6</v>
      </c>
    </row>
    <row r="14" spans="1:17" s="203" customFormat="1">
      <c r="A14" s="205" t="s">
        <v>464</v>
      </c>
      <c r="B14" s="205">
        <v>80</v>
      </c>
      <c r="C14" s="205">
        <v>80</v>
      </c>
      <c r="D14" s="206">
        <v>657</v>
      </c>
      <c r="E14" s="206">
        <v>146</v>
      </c>
      <c r="F14" s="206">
        <v>21</v>
      </c>
      <c r="G14" s="206">
        <v>6</v>
      </c>
      <c r="H14" s="206">
        <v>32</v>
      </c>
      <c r="I14" s="207">
        <f>D14/(B14+C14+E14+F14+G14+H14+D14)</f>
        <v>0.6428571428571429</v>
      </c>
      <c r="K14" s="209">
        <f t="shared" si="1"/>
        <v>4</v>
      </c>
      <c r="L14" s="209">
        <f t="shared" si="1"/>
        <v>4</v>
      </c>
      <c r="M14" s="209">
        <f t="shared" si="1"/>
        <v>32.85</v>
      </c>
      <c r="N14" s="209">
        <f t="shared" si="1"/>
        <v>7.3</v>
      </c>
      <c r="O14" s="209">
        <f t="shared" si="1"/>
        <v>1.05</v>
      </c>
      <c r="P14" s="209">
        <f t="shared" si="1"/>
        <v>0.3</v>
      </c>
      <c r="Q14" s="209">
        <f t="shared" si="1"/>
        <v>1.6</v>
      </c>
    </row>
  </sheetData>
  <mergeCells count="1">
    <mergeCell ref="K1:Q1"/>
  </mergeCells>
  <phoneticPr fontId="17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5.75"/>
  <sheetData/>
  <phoneticPr fontId="173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StaticDib" shapeId="76801" r:id="rId3">
          <objectPr defaultSize="0" r:id="rId4">
            <anchor moveWithCells="1">
              <from>
                <xdr:col>0</xdr:col>
                <xdr:colOff>314325</xdr:colOff>
                <xdr:row>0</xdr:row>
                <xdr:rowOff>142875</xdr:rowOff>
              </from>
              <to>
                <xdr:col>4</xdr:col>
                <xdr:colOff>400050</xdr:colOff>
                <xdr:row>8</xdr:row>
                <xdr:rowOff>133350</xdr:rowOff>
              </to>
            </anchor>
          </objectPr>
        </oleObject>
      </mc:Choice>
      <mc:Fallback>
        <oleObject progId="StaticDib" shapeId="76801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Dept (不許動)</vt:lpstr>
      <vt:lpstr>GLD</vt:lpstr>
      <vt:lpstr>GLD分攤(Chad)</vt:lpstr>
      <vt:lpstr>Combine (不許動)</vt:lpstr>
      <vt:lpstr>TP Summary</vt:lpstr>
      <vt:lpstr>Today</vt:lpstr>
      <vt:lpstr>在冊</vt:lpstr>
      <vt:lpstr>出席</vt:lpstr>
      <vt:lpstr>Recap</vt:lpstr>
      <vt:lpstr>TEST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2026-08-21T04:30:38Z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