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20055" windowHeight="7935" activeTab="7"/>
  </bookViews>
  <sheets>
    <sheet name="3-8" sheetId="18" r:id="rId1"/>
    <sheet name="1-2" sheetId="9" r:id="rId2"/>
    <sheet name="5-8" sheetId="16" r:id="rId3"/>
    <sheet name="3-4" sheetId="15" r:id="rId4"/>
    <sheet name="1" sheetId="17" r:id="rId5"/>
    <sheet name="1 1-4" sheetId="14" r:id="rId6"/>
    <sheet name="1 1-2" sheetId="13" r:id="rId7"/>
    <sheet name="ALAMBRE" sheetId="10" r:id="rId8"/>
    <sheet name="ALAMBRON" sheetId="11" r:id="rId9"/>
    <sheet name="ADECON " sheetId="2" r:id="rId10"/>
    <sheet name="REDONDO " sheetId="3" r:id="rId11"/>
  </sheets>
  <definedNames>
    <definedName name="_xlnm._FilterDatabase" localSheetId="1" hidden="1">'1-2'!$A$4:$O$49</definedName>
    <definedName name="_xlnm._FilterDatabase" localSheetId="0" hidden="1">'3-8'!$A$4:$O$12</definedName>
  </definedNames>
  <calcPr calcId="124519"/>
</workbook>
</file>

<file path=xl/calcChain.xml><?xml version="1.0" encoding="utf-8"?>
<calcChain xmlns="http://schemas.openxmlformats.org/spreadsheetml/2006/main">
  <c r="H26" i="11"/>
  <c r="H25"/>
  <c r="H28"/>
  <c r="H29" s="1"/>
  <c r="H51" i="10"/>
  <c r="H50"/>
  <c r="H49"/>
  <c r="H48"/>
  <c r="I30" i="18"/>
  <c r="H30"/>
  <c r="G30"/>
  <c r="I29"/>
  <c r="I28"/>
  <c r="H29"/>
  <c r="H28"/>
  <c r="G29"/>
  <c r="H24" i="16"/>
  <c r="I25"/>
  <c r="H25"/>
  <c r="G25"/>
  <c r="I8" i="13"/>
  <c r="H8"/>
  <c r="G8"/>
  <c r="I24" i="16"/>
  <c r="H13" i="9"/>
  <c r="H12"/>
  <c r="H10"/>
  <c r="H9"/>
  <c r="H6"/>
  <c r="H55"/>
  <c r="I51"/>
  <c r="H51"/>
  <c r="E50"/>
  <c r="H52"/>
  <c r="H53" s="1"/>
  <c r="H54" s="1"/>
  <c r="H56" s="1"/>
  <c r="H57" s="1"/>
  <c r="G54"/>
  <c r="H17" i="15" l="1"/>
  <c r="G18"/>
  <c r="H17" i="18"/>
  <c r="H7"/>
  <c r="H8"/>
  <c r="H9"/>
  <c r="H10"/>
  <c r="H11"/>
  <c r="H12"/>
  <c r="H14"/>
  <c r="H16"/>
  <c r="H15"/>
  <c r="H18"/>
  <c r="H19"/>
  <c r="H21"/>
  <c r="H20"/>
  <c r="H22"/>
  <c r="H24"/>
  <c r="H25"/>
  <c r="H26"/>
  <c r="H27"/>
  <c r="G57" i="9"/>
  <c r="E55" l="1"/>
  <c r="H22"/>
  <c r="H20"/>
  <c r="H19"/>
  <c r="H18"/>
  <c r="H17"/>
  <c r="H16"/>
  <c r="H15"/>
  <c r="H14"/>
  <c r="H11"/>
  <c r="H8"/>
  <c r="H7"/>
  <c r="G56"/>
  <c r="H48" l="1"/>
  <c r="H47"/>
  <c r="H46"/>
  <c r="H45"/>
  <c r="H44"/>
  <c r="H43"/>
  <c r="H42"/>
  <c r="H41"/>
  <c r="H40"/>
  <c r="H39"/>
  <c r="I18" i="15"/>
  <c r="H18"/>
  <c r="I17"/>
  <c r="H16"/>
  <c r="E17"/>
  <c r="I14" i="16"/>
  <c r="H14"/>
  <c r="I13"/>
  <c r="H13"/>
  <c r="G13"/>
  <c r="G22"/>
  <c r="H12" i="14"/>
  <c r="G21" i="16"/>
  <c r="G16"/>
  <c r="G53" i="9"/>
  <c r="I25" i="18"/>
  <c r="G25"/>
  <c r="G23" i="16"/>
  <c r="I27" i="18"/>
  <c r="G27"/>
  <c r="I26"/>
  <c r="G26"/>
  <c r="I23"/>
  <c r="I24"/>
  <c r="E23"/>
  <c r="G8" i="16"/>
  <c r="G9"/>
  <c r="G10"/>
  <c r="G11"/>
  <c r="G12"/>
  <c r="G14"/>
  <c r="G15"/>
  <c r="G17"/>
  <c r="G18"/>
  <c r="G19"/>
  <c r="G20"/>
  <c r="I6"/>
  <c r="E5"/>
  <c r="G7"/>
  <c r="G6"/>
  <c r="I52" i="9" l="1"/>
  <c r="G51"/>
  <c r="G24" i="18"/>
  <c r="F4" i="2"/>
  <c r="F3"/>
  <c r="G52" i="9"/>
  <c r="H15" i="15"/>
  <c r="H14"/>
  <c r="I14"/>
  <c r="I16"/>
  <c r="I15"/>
  <c r="G16"/>
  <c r="E15"/>
  <c r="I53" i="9" l="1"/>
  <c r="I54"/>
  <c r="I55" s="1"/>
  <c r="I56" s="1"/>
  <c r="I57" s="1"/>
  <c r="H11" i="14"/>
  <c r="I11"/>
  <c r="I12"/>
  <c r="G12"/>
  <c r="H46" i="10"/>
  <c r="G19" i="18"/>
  <c r="G22"/>
  <c r="H45" i="10"/>
  <c r="H44"/>
  <c r="H43"/>
  <c r="H42"/>
  <c r="I13" i="15"/>
  <c r="H13"/>
  <c r="G14"/>
  <c r="E13"/>
  <c r="G11"/>
  <c r="G13" i="18"/>
  <c r="E38" i="9"/>
  <c r="E28"/>
  <c r="G24"/>
  <c r="G32"/>
  <c r="G35"/>
  <c r="G36"/>
  <c r="G45"/>
  <c r="G44"/>
  <c r="G23"/>
  <c r="G49" l="1"/>
  <c r="G48"/>
  <c r="G47"/>
  <c r="G46"/>
  <c r="G29"/>
  <c r="G10" i="14" l="1"/>
  <c r="G9"/>
  <c r="G8"/>
  <c r="G43" i="9"/>
  <c r="G20" i="18"/>
  <c r="G21"/>
  <c r="G42" i="9"/>
  <c r="H40" i="10"/>
  <c r="H39"/>
  <c r="G41" i="9"/>
  <c r="G40"/>
  <c r="G39"/>
  <c r="H37" i="10"/>
  <c r="H38" s="1"/>
  <c r="H36"/>
  <c r="G34" i="9"/>
  <c r="G18" i="18"/>
  <c r="G17"/>
  <c r="E16"/>
  <c r="I12" i="15"/>
  <c r="H12"/>
  <c r="G12"/>
  <c r="G37" i="9"/>
  <c r="I7" i="16"/>
  <c r="I8" s="1"/>
  <c r="I9" s="1"/>
  <c r="I10" l="1"/>
  <c r="I11" s="1"/>
  <c r="I12" s="1"/>
  <c r="I15" s="1"/>
  <c r="G33" i="9"/>
  <c r="G8" i="15"/>
  <c r="G15" i="18"/>
  <c r="G14"/>
  <c r="H6"/>
  <c r="I5"/>
  <c r="G8"/>
  <c r="G7"/>
  <c r="G6"/>
  <c r="I6" s="1"/>
  <c r="I7" s="1"/>
  <c r="I8" s="1"/>
  <c r="G31" i="9"/>
  <c r="H17" i="11"/>
  <c r="H19" s="1"/>
  <c r="H20" s="1"/>
  <c r="H21" s="1"/>
  <c r="H22" s="1"/>
  <c r="H23" s="1"/>
  <c r="G30" i="9"/>
  <c r="G22"/>
  <c r="I22" s="1"/>
  <c r="I23" s="1"/>
  <c r="I24" s="1"/>
  <c r="I25" s="1"/>
  <c r="G27"/>
  <c r="G26"/>
  <c r="G25"/>
  <c r="I7" i="13"/>
  <c r="H7"/>
  <c r="G7"/>
  <c r="G6"/>
  <c r="G10" i="15"/>
  <c r="G12" i="18"/>
  <c r="G11"/>
  <c r="G10"/>
  <c r="G9"/>
  <c r="I16" i="16" l="1"/>
  <c r="I17" s="1"/>
  <c r="I18" s="1"/>
  <c r="I19" s="1"/>
  <c r="I20" s="1"/>
  <c r="I21" s="1"/>
  <c r="I22" s="1"/>
  <c r="I23" s="1"/>
  <c r="H13" i="18"/>
  <c r="I26" i="9"/>
  <c r="I27" s="1"/>
  <c r="H23"/>
  <c r="I9" i="18"/>
  <c r="I10" s="1"/>
  <c r="I11" s="1"/>
  <c r="I12" s="1"/>
  <c r="I8" i="17"/>
  <c r="H8"/>
  <c r="G8"/>
  <c r="I7"/>
  <c r="H7"/>
  <c r="G7"/>
  <c r="H24" i="9" l="1"/>
  <c r="H25" s="1"/>
  <c r="H26" s="1"/>
  <c r="H27" s="1"/>
  <c r="H28" s="1"/>
  <c r="H29" s="1"/>
  <c r="H30" s="1"/>
  <c r="H31" s="1"/>
  <c r="H32" s="1"/>
  <c r="H33" s="1"/>
  <c r="I16" i="18"/>
  <c r="I15"/>
  <c r="I13"/>
  <c r="I14" s="1"/>
  <c r="I28" i="9"/>
  <c r="I29" s="1"/>
  <c r="I30" s="1"/>
  <c r="I31" s="1"/>
  <c r="I32" s="1"/>
  <c r="I33" s="1"/>
  <c r="I17" i="18"/>
  <c r="I18" s="1"/>
  <c r="I19" s="1"/>
  <c r="I20" s="1"/>
  <c r="G20" i="9"/>
  <c r="G19"/>
  <c r="I6"/>
  <c r="G12"/>
  <c r="I8"/>
  <c r="G13"/>
  <c r="G8"/>
  <c r="E7"/>
  <c r="G6"/>
  <c r="E5"/>
  <c r="G18"/>
  <c r="G17"/>
  <c r="G16"/>
  <c r="I21" i="18" l="1"/>
  <c r="I22" s="1"/>
  <c r="H34" i="9"/>
  <c r="H35" s="1"/>
  <c r="H36" s="1"/>
  <c r="H37" s="1"/>
  <c r="H38" s="1"/>
  <c r="H49" s="1"/>
  <c r="I34"/>
  <c r="I35" s="1"/>
  <c r="I36" s="1"/>
  <c r="I37" s="1"/>
  <c r="I38" s="1"/>
  <c r="I39" s="1"/>
  <c r="I40" s="1"/>
  <c r="I41" s="1"/>
  <c r="I42" s="1"/>
  <c r="I43" s="1"/>
  <c r="H20" i="1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G9" i="15"/>
  <c r="H11" i="11"/>
  <c r="H12" s="1"/>
  <c r="H13" s="1"/>
  <c r="H9" i="10"/>
  <c r="H10" s="1"/>
  <c r="H11" s="1"/>
  <c r="H12" s="1"/>
  <c r="H13" s="1"/>
  <c r="H14" s="1"/>
  <c r="H15" s="1"/>
  <c r="H16" s="1"/>
  <c r="H17" s="1"/>
  <c r="H18" s="1"/>
  <c r="I6" i="13"/>
  <c r="H6"/>
  <c r="G7" i="14"/>
  <c r="H6"/>
  <c r="H7" s="1"/>
  <c r="H8" s="1"/>
  <c r="H9" s="1"/>
  <c r="H10" s="1"/>
  <c r="G6"/>
  <c r="G7" i="15"/>
  <c r="H6"/>
  <c r="H7" s="1"/>
  <c r="G6"/>
  <c r="H6" i="16"/>
  <c r="H7" s="1"/>
  <c r="H8" s="1"/>
  <c r="H9" s="1"/>
  <c r="H10" s="1"/>
  <c r="H11" s="1"/>
  <c r="H12" s="1"/>
  <c r="H15" s="1"/>
  <c r="H16" s="1"/>
  <c r="G14" i="9"/>
  <c r="E11"/>
  <c r="G10"/>
  <c r="E9"/>
  <c r="I6" i="17"/>
  <c r="H6"/>
  <c r="G6"/>
  <c r="E5" i="13"/>
  <c r="E5" i="14"/>
  <c r="I6" s="1"/>
  <c r="I7" s="1"/>
  <c r="I8" s="1"/>
  <c r="I9" s="1"/>
  <c r="I10" s="1"/>
  <c r="E5" i="17"/>
  <c r="E5" i="15"/>
  <c r="I6" s="1"/>
  <c r="I7" s="1"/>
  <c r="I44" i="9" l="1"/>
  <c r="I45" s="1"/>
  <c r="I46" s="1"/>
  <c r="I47" s="1"/>
  <c r="I48" s="1"/>
  <c r="I49" s="1"/>
  <c r="H10" i="15"/>
  <c r="H11" s="1"/>
  <c r="H8"/>
  <c r="H9" s="1"/>
  <c r="I10"/>
  <c r="I11" s="1"/>
  <c r="I8"/>
  <c r="I9" s="1"/>
  <c r="I9" i="9"/>
  <c r="I7"/>
  <c r="I11" l="1"/>
  <c r="I10"/>
  <c r="I12"/>
  <c r="I13" l="1"/>
  <c r="I14" l="1"/>
  <c r="I15" s="1"/>
  <c r="I16"/>
  <c r="I18" l="1"/>
  <c r="I17"/>
  <c r="I20" l="1"/>
  <c r="I19" l="1"/>
  <c r="H17" i="16"/>
  <c r="H18" s="1"/>
  <c r="H19" s="1"/>
  <c r="H20" s="1"/>
  <c r="H21" s="1"/>
  <c r="H22" s="1"/>
  <c r="H23" s="1"/>
</calcChain>
</file>

<file path=xl/sharedStrings.xml><?xml version="1.0" encoding="utf-8"?>
<sst xmlns="http://schemas.openxmlformats.org/spreadsheetml/2006/main" count="741" uniqueCount="201">
  <si>
    <t>FECHA</t>
  </si>
  <si>
    <t>OBRA</t>
  </si>
  <si>
    <t>NOTA</t>
  </si>
  <si>
    <t>PROVEEDOR</t>
  </si>
  <si>
    <t>SALIDA</t>
  </si>
  <si>
    <t>EXISTENCIA</t>
  </si>
  <si>
    <t xml:space="preserve">ENTRADA </t>
  </si>
  <si>
    <t>VARILLA 3/8</t>
  </si>
  <si>
    <t>INV. INI</t>
  </si>
  <si>
    <t>ALMACEN</t>
  </si>
  <si>
    <t>KG</t>
  </si>
  <si>
    <t>PESO 6.667 X VARILLA</t>
  </si>
  <si>
    <t>CONTEO FISICO</t>
  </si>
  <si>
    <t>KG SOBRANTE</t>
  </si>
  <si>
    <t>VARILLA 1/2</t>
  </si>
  <si>
    <t>PESO 11.905 X VARILLA</t>
  </si>
  <si>
    <t>VARILLA 5/8</t>
  </si>
  <si>
    <t>PESO 18.868 X VARILLA</t>
  </si>
  <si>
    <t>VARILLA 3/4</t>
  </si>
  <si>
    <t>PESO 27.027 X VARILLA</t>
  </si>
  <si>
    <t>37 VARILLAS X TONELADA</t>
  </si>
  <si>
    <t>150 VARILLAS X TONELADA</t>
  </si>
  <si>
    <t>84 VARILLAS X TONELADA</t>
  </si>
  <si>
    <t>53 VARILLAS X TONELADA</t>
  </si>
  <si>
    <t>VARILLA 1</t>
  </si>
  <si>
    <t>21 VARILLAS X TONELADA</t>
  </si>
  <si>
    <t>PESO 47.619  X VARILLA</t>
  </si>
  <si>
    <t>13 VARILLAS X TONELADA</t>
  </si>
  <si>
    <t>VARILLA  1 1/2</t>
  </si>
  <si>
    <t xml:space="preserve">VARILLA 1 1/4 </t>
  </si>
  <si>
    <t>PESO 76.923 X VARILLA</t>
  </si>
  <si>
    <t>PESO  111.111X VARILLA</t>
  </si>
  <si>
    <t>9 VARILLAS X TONELADA</t>
  </si>
  <si>
    <t>3JR</t>
  </si>
  <si>
    <t>PLAZA DE TOROS</t>
  </si>
  <si>
    <t>VARILLA COMPLETA R.O. ING OLVERA (CABEZALES)</t>
  </si>
  <si>
    <t>VARILLA COMPLETA R.O. ING. OLVERA (CABEZALES)</t>
  </si>
  <si>
    <t>THD</t>
  </si>
  <si>
    <t>VARILLA COMPLETA R.O. ING. OLVERA (COLUMNAS)</t>
  </si>
  <si>
    <t>VARILLA COMPLETA R.O. ING. OLVERA (TRABES CAJON)</t>
  </si>
  <si>
    <t>COMPLETA R.O ARQ. DAVID JACINTO  SEMEFO)</t>
  </si>
  <si>
    <t xml:space="preserve">COMPLATA R.O. LUIS BAUTISTA (TRAVES CAJON PLAZA DE TOROS </t>
  </si>
  <si>
    <t>COMPLETAS  R.O. ING. OLVERA (CABEZALES PLAZA DE TOROS )</t>
  </si>
  <si>
    <t xml:space="preserve">ALMACEN </t>
  </si>
  <si>
    <t>COMPLETAS R.O. ING. LUIS BUTISTA TRAVES CAJON (PLAZA DE TOROS)</t>
  </si>
  <si>
    <t xml:space="preserve">COMPLETA R.O. ING. OLVERA  COLUMNAS PLAZA DE TOROS </t>
  </si>
  <si>
    <t>COMPLETA R.O. ING. OLVERA ( COLUMNAS PLAZA DE TOROS )</t>
  </si>
  <si>
    <t xml:space="preserve">ALAMBRE RECOCIDO </t>
  </si>
  <si>
    <t>ES POR ROLLO  R.O. ING. OLVERA (PLAZA DE TOROS )</t>
  </si>
  <si>
    <t>R.O. ING. OLVERA (PUENTES PEATONALES DE TUZOBUSS</t>
  </si>
  <si>
    <t xml:space="preserve">ROLLO R.O. ING. OLVERA ( CABEZALES PLAZA DE TOROS) </t>
  </si>
  <si>
    <t>ROLLO R.O. ING. LUIS BAUTISTA ( TRAVES CAJON PLAZA DE TOROS)</t>
  </si>
  <si>
    <t>ROLLO R.O. ARQ. DAVID JACINTO ( SEMEFO )</t>
  </si>
  <si>
    <t>ROLLO R.O. ING OLVERA ( PLAZA DE TOROS PUENTES)</t>
  </si>
  <si>
    <t>ROLLO R.O. ING. OLVERA (COLUMNAS PLAZA DE TOROS )</t>
  </si>
  <si>
    <t>ROLLO R.O. ING.OLVERA (PUENTES PEATONALES DE TUZO BUSS)</t>
  </si>
  <si>
    <t>ROLLO R.O.ING. OLVERA (CABEZALES PLAZA DE TOROS )</t>
  </si>
  <si>
    <t>ROLLO R.O. ING.LUIS BUATISTA (TRAVES CAJON PLAZA DE TOROS )</t>
  </si>
  <si>
    <t>CONTEO FISICO (POR ROLLO)</t>
  </si>
  <si>
    <t>ROLO R.O. ING. OLVERA (PLAZA DE TOROS )</t>
  </si>
  <si>
    <t>ROLLO R.O. ING OLVERA (CABEZALES PLZA DE TOROS )</t>
  </si>
  <si>
    <t>ROLLO R.O. ARQ. DAVID JACINTO (SEMEFO )</t>
  </si>
  <si>
    <t xml:space="preserve">COMPLETA R.O. ARQ. DAVID JACINTO (SEMEFO ) </t>
  </si>
  <si>
    <t>COMPLETAS R.O. ARQ. DAVID JACINTO ( SEMEFO )</t>
  </si>
  <si>
    <t xml:space="preserve">CONTEO FISICO </t>
  </si>
  <si>
    <t xml:space="preserve">CONTEO FISICO (POR ROLLO) </t>
  </si>
  <si>
    <t>ROLLO R.O. ING. OLVERA CABEZALES PLAZA DE TOROS )</t>
  </si>
  <si>
    <t xml:space="preserve">PLAZA DE TOROS </t>
  </si>
  <si>
    <t>VARILLA COMPLETA R.O.ING. LUIS BAUTISTA (TRAVES CAJON)</t>
  </si>
  <si>
    <t>VARILLA COMPLETA R.O. ING. LUIS BAUTISTA (TRAVES CAJON)</t>
  </si>
  <si>
    <t>SAN FELIPE</t>
  </si>
  <si>
    <t>VARILLA COMPLETA R.O. ING. ANDRES ORDAZ (LA CUCHARITA )</t>
  </si>
  <si>
    <t>COMPLETAS R.O. ING. LUIS BAUTISTA (TRAVES CAJON PLAZA DE TOROS )</t>
  </si>
  <si>
    <t xml:space="preserve">VARILLA COMPLETA R.O. ING. OLVERA PLAZA DE TOROS </t>
  </si>
  <si>
    <t>COMPLETAS R.O. ING ANDRES ORDAZ (LA CUCHARITA SAN FELIPE )</t>
  </si>
  <si>
    <t xml:space="preserve">ROLLO R.O. ING. OLVERA COLUMNAS PLAZA DE TOROS </t>
  </si>
  <si>
    <t>ROLLO R.O ING. OLVERA (CABEZALES PLAZA DE TOROS</t>
  </si>
  <si>
    <t xml:space="preserve">ROLLO. R.O. ING OVERA PUENETE TEC </t>
  </si>
  <si>
    <t>ROLLO R.O. ING. LUIS BAUTISTA (TRAVES CAJON PLAZA DE TOROS )</t>
  </si>
  <si>
    <t>ROLLO R.O. ING OLVERA (COLUMNAS PLAZA DE TOROS )</t>
  </si>
  <si>
    <t>COMPLETAS R.O. ARQ. DAVID JACINTO (SEMEFO )</t>
  </si>
  <si>
    <t xml:space="preserve">ROLLO R.O. ARQ. EFRAIN ARBOLEDAS </t>
  </si>
  <si>
    <t>COMPLETAS R.O. ING. OLVERA(COLUMNAS PLAZA DE TOROS)</t>
  </si>
  <si>
    <t>COMPLETAS R.O. ING. OLVERA COLUMNAS (PLAZA DE TOROS )</t>
  </si>
  <si>
    <t>VARILLA COMPLETA R.O. ING OLVERA (COLUMNAS PLAZA DE TOROS )</t>
  </si>
  <si>
    <t>ROLLO R.O. ING OLVERA (CABEZALES (PLAZA DE TOROS)</t>
  </si>
  <si>
    <t>ROLLO R.O. ING.NOCELO (CANASTILLAS TUZO BUSS)</t>
  </si>
  <si>
    <t xml:space="preserve">ROLLO R.O. ING. OLVERA (PUENTE TEC) </t>
  </si>
  <si>
    <t>PUENTE TEC</t>
  </si>
  <si>
    <t>VARILLA COMPLETA ING. OLVERA</t>
  </si>
  <si>
    <t>SEMEFO</t>
  </si>
  <si>
    <t>LA CUCHARITA</t>
  </si>
  <si>
    <t>VARILLA COMPLETA ARQ. DAVID JACINTO</t>
  </si>
  <si>
    <t>COMPLETAS R.O. ING. OLVERA</t>
  </si>
  <si>
    <t xml:space="preserve">MATILDE </t>
  </si>
  <si>
    <t>MUROS DE CONTENCION R.O. ING. CRISTOBAL DE LA CRUZ</t>
  </si>
  <si>
    <t>R.O. ARQ DAVID JACINTO</t>
  </si>
  <si>
    <t>MATILDE</t>
  </si>
  <si>
    <t>COMPLETAS PARA MURO DE CONTENCION R.O. ING DE LA CRUZ</t>
  </si>
  <si>
    <t>PUENTE ISSSTE</t>
  </si>
  <si>
    <t>ROLLO R.O.ING. LUIS BAUTISTA (PLAZA DE TOROS TRAVES CAJON )</t>
  </si>
  <si>
    <t xml:space="preserve">ROLLO R.O. ING. LUIS BAUTISTA (TRAVES CAJON PLZA DE TOROS </t>
  </si>
  <si>
    <t>ARBOLEDAS</t>
  </si>
  <si>
    <t xml:space="preserve">PUENTES </t>
  </si>
  <si>
    <t>COMPLETAS R. ING. NOCELO  (CANASTILLAS )</t>
  </si>
  <si>
    <t xml:space="preserve">ROLLO R.O. ARQ. EFRAIN </t>
  </si>
  <si>
    <t>COMPLETAS R.O. ING LUIS BAUTISTA (TRAVES CAJON PLAZA DE TOROS)</t>
  </si>
  <si>
    <t xml:space="preserve">SEMEFO </t>
  </si>
  <si>
    <t>COMPLETAS R.O. ARQ. DAVID JACINTO ( SE ENTREGO EL DIA 11/12/2013</t>
  </si>
  <si>
    <t>COMPLETAS R.O. ING. FRANCISCO CRUZ (TUZO BUSS)</t>
  </si>
  <si>
    <t>TUZO BUSS</t>
  </si>
  <si>
    <t>ROLLO R.O. ING OLVERA (COLUNAS )</t>
  </si>
  <si>
    <t xml:space="preserve">VARILLA COMPLETA R.O. ING.LUIS BAUTISTA (TRAVES CAJON </t>
  </si>
  <si>
    <t>PLAZA DE  TOROS</t>
  </si>
  <si>
    <t>ROLLO R.O. ING. LUIS BAUTISTA (TRAVES CAJON )</t>
  </si>
  <si>
    <t xml:space="preserve">PUENTE TEC </t>
  </si>
  <si>
    <t xml:space="preserve">ROLLO R.O. ING. OLVERA </t>
  </si>
  <si>
    <t>A-001</t>
  </si>
  <si>
    <t>COMPLETAS R.O. ARQ. DAVID JACINTO (se termino de habilitar el dia 11/12/2013</t>
  </si>
  <si>
    <t>A-002</t>
  </si>
  <si>
    <t>A-007</t>
  </si>
  <si>
    <t>A-005</t>
  </si>
  <si>
    <t>TUZO BUSS CENTRO</t>
  </si>
  <si>
    <t xml:space="preserve">VARILLA COMPLETA R.O. ING. FRANSICO </t>
  </si>
  <si>
    <t xml:space="preserve">COMPLETAS R.O. ING. OLVERA </t>
  </si>
  <si>
    <t xml:space="preserve">CORTE. 10.05 M. 28 PZA  R.O. ING. OLVERA </t>
  </si>
  <si>
    <t>CORTE 2.20 M. 100  PZA  R.O. ING. OLVERA (COLUMNAS )</t>
  </si>
  <si>
    <t>A-013</t>
  </si>
  <si>
    <t>A-011</t>
  </si>
  <si>
    <t>VARILLA COMPLETA R.O. ING LUIS BAUTISTA (TRAVES CAJON )</t>
  </si>
  <si>
    <t xml:space="preserve">VARILLA COMPLETA R.O. ARQ. DAVID JACINTO </t>
  </si>
  <si>
    <t>A-016</t>
  </si>
  <si>
    <t>A-017</t>
  </si>
  <si>
    <t>VARILLA COMPLETA R.O. ING. LUIS BAUTISTA (TRAVES CAJON )</t>
  </si>
  <si>
    <t xml:space="preserve">VARILLA COMPLETA R.O. ING. LUIS BAUTISTA </t>
  </si>
  <si>
    <t xml:space="preserve">R.O. ARQ. DAVID JACINTO </t>
  </si>
  <si>
    <t xml:space="preserve">VARILLA COMPLETA R.O. ING. OLVERA </t>
  </si>
  <si>
    <t>COMPLETAS R.O. ING. LUIS BAUTISTA (TRAVES CAJON )</t>
  </si>
  <si>
    <t>A-018</t>
  </si>
  <si>
    <t>ROLLO R.O. ING. OLVERA (COLUMNAS)</t>
  </si>
  <si>
    <t>A-19</t>
  </si>
  <si>
    <t>A-21</t>
  </si>
  <si>
    <t xml:space="preserve">ROLLO R.O. ING. CRISTOBALDE LA CRUZ MATILDE </t>
  </si>
  <si>
    <t>A-22</t>
  </si>
  <si>
    <t>ROLLO R.O. ING. OLVERA (COLUMNAS )</t>
  </si>
  <si>
    <t>SE DEBEN 8 A LA NOTA No. 61</t>
  </si>
  <si>
    <t>SE ENTREGAN LAS 8 DE LA NOTA No. 61</t>
  </si>
  <si>
    <t>COMPLETAS R.O. ING. LUIS BAUTISTA (TRAVES CAJON)</t>
  </si>
  <si>
    <t>A-026</t>
  </si>
  <si>
    <t>ROLLO R.O. ING. LUIS BAUTISTA (TRAVES CAJON)</t>
  </si>
  <si>
    <t xml:space="preserve">VARILLA COMPLETA R.O. ING. OLVERA COLUMNAS </t>
  </si>
  <si>
    <t>CONTEO  FISICO</t>
  </si>
  <si>
    <t>VARILLA COMPETA R.O. ING. LUIS BAUTISTA (TRAVES CAJON )</t>
  </si>
  <si>
    <t>A-030</t>
  </si>
  <si>
    <t xml:space="preserve">COMPLETAS R.O. ARQ.DAVID JACINTO </t>
  </si>
  <si>
    <t>A-032</t>
  </si>
  <si>
    <t>COMPLETAS R.O. LUIS BAUTISTA (TRAVES CAJON )</t>
  </si>
  <si>
    <t>A-031</t>
  </si>
  <si>
    <t>VARILLA COMPLETA R.O. ING. LUIS BAUTISTA (TRVAES CAJON )</t>
  </si>
  <si>
    <t>TIZ9965</t>
  </si>
  <si>
    <t>PROTEXA</t>
  </si>
  <si>
    <t>PROTEX-BOND EX CUBETA- ADECON (CUBETA)</t>
  </si>
  <si>
    <t>A-020</t>
  </si>
  <si>
    <t>CUEBTA R.O. ING OLVERA (COLUMNAS)</t>
  </si>
  <si>
    <t>A-29</t>
  </si>
  <si>
    <t>CUBETA R.O. ING, OLVERA (COLUMNAS)</t>
  </si>
  <si>
    <t>PUENTE GALERIAS</t>
  </si>
  <si>
    <t xml:space="preserve">CORTE 2.34 M. (126 PZAS) R.O ING. OLVERA </t>
  </si>
  <si>
    <t xml:space="preserve">PUENTE GALERIAS </t>
  </si>
  <si>
    <t xml:space="preserve">CORTE 2.06M (180 PZAS) ING. OLVERA </t>
  </si>
  <si>
    <t xml:space="preserve">CORTE 2.10 M. (180 PZAS ) ING. OLVERA </t>
  </si>
  <si>
    <t>COMPLETAS R.O. ING LUIS BAUTISTA (TRAVES CAJON )</t>
  </si>
  <si>
    <t>A-042</t>
  </si>
  <si>
    <t>VARILLA COMPLETA ING. LUIS BAUTISTA (TRAVES CAJON )</t>
  </si>
  <si>
    <t xml:space="preserve">CORTE .305 (117 PZAS) R.O. ARQ. DAVID JACINTO </t>
  </si>
  <si>
    <t>CORTE .81 M (100 PZAS) R.O. ING FRANCISCO CRUZ</t>
  </si>
  <si>
    <t>CORTE 5.10 M (8 PZAS) R.O. ING. OLVERA (COLUMNAS )</t>
  </si>
  <si>
    <t>a-043</t>
  </si>
  <si>
    <t xml:space="preserve">SE REGRESARON DE LA SEMEFO </t>
  </si>
  <si>
    <t>A-043</t>
  </si>
  <si>
    <t>A-041</t>
  </si>
  <si>
    <t xml:space="preserve">CORTE 2.4 M.(40 PZAS) R.O. ING. OLVERA </t>
  </si>
  <si>
    <t>COMPLETAS R.O. ING. OLVERA (COLUMNAS )</t>
  </si>
  <si>
    <t>)</t>
  </si>
  <si>
    <t xml:space="preserve">CORTE 1.60 M. (150 PZAS) R.O. ARQ. DAVID JACINTO </t>
  </si>
  <si>
    <t>COMPLETAS R.O. ING. OLVERA (PUENTE TEC)</t>
  </si>
  <si>
    <t>REDONDO DE 1 1/4</t>
  </si>
  <si>
    <t>.</t>
  </si>
  <si>
    <t>CORTE 1.50 M. (16 PZAS)</t>
  </si>
  <si>
    <t>CORTE DE 35*95(62 PZAS) CORTE DE 22*35 (77 PZAS)</t>
  </si>
  <si>
    <t>A-035</t>
  </si>
  <si>
    <t>ROLLO R.O. ING. DE LA CRUZ  (LA LOMA )</t>
  </si>
  <si>
    <t>A-034</t>
  </si>
  <si>
    <t xml:space="preserve">TERRANOVA </t>
  </si>
  <si>
    <t>ROLLO R.O. ARQ. EFRAIN TORRES</t>
  </si>
  <si>
    <t>ROLLO R.O. ARQ. EFRAIN TORRES (TERRANOVA)</t>
  </si>
  <si>
    <t>A-033</t>
  </si>
  <si>
    <t>A-036</t>
  </si>
  <si>
    <t>A-028</t>
  </si>
  <si>
    <t>A-038</t>
  </si>
  <si>
    <t>ROLLO (CANASTILLAS HUCEDE)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</si>
</sst>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#,##0.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/>
    <xf numFmtId="14" fontId="0" fillId="0" borderId="1" xfId="0" applyNumberFormat="1" applyBorder="1"/>
    <xf numFmtId="4" fontId="2" fillId="0" borderId="1" xfId="0" applyNumberFormat="1" applyFont="1" applyBorder="1"/>
    <xf numFmtId="3" fontId="2" fillId="0" borderId="1" xfId="0" applyNumberFormat="1" applyFont="1" applyBorder="1"/>
    <xf numFmtId="3" fontId="3" fillId="0" borderId="1" xfId="0" applyNumberFormat="1" applyFont="1" applyBorder="1"/>
    <xf numFmtId="4" fontId="3" fillId="0" borderId="1" xfId="0" applyNumberFormat="1" applyFont="1" applyBorder="1"/>
    <xf numFmtId="3" fontId="0" fillId="0" borderId="1" xfId="0" applyNumberForma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1" fillId="0" borderId="0" xfId="0" applyFont="1"/>
    <xf numFmtId="0" fontId="0" fillId="0" borderId="0" xfId="0" applyFont="1"/>
    <xf numFmtId="0" fontId="4" fillId="0" borderId="1" xfId="0" applyFont="1" applyBorder="1"/>
    <xf numFmtId="3" fontId="5" fillId="0" borderId="1" xfId="0" applyNumberFormat="1" applyFont="1" applyBorder="1"/>
    <xf numFmtId="4" fontId="5" fillId="0" borderId="1" xfId="0" applyNumberFormat="1" applyFont="1" applyBorder="1"/>
    <xf numFmtId="3" fontId="4" fillId="0" borderId="1" xfId="0" applyNumberFormat="1" applyFont="1" applyBorder="1"/>
    <xf numFmtId="3" fontId="7" fillId="0" borderId="1" xfId="0" applyNumberFormat="1" applyFont="1" applyBorder="1"/>
    <xf numFmtId="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/>
    <xf numFmtId="14" fontId="8" fillId="0" borderId="1" xfId="0" applyNumberFormat="1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0" fontId="8" fillId="0" borderId="1" xfId="0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/>
    <xf numFmtId="0" fontId="8" fillId="0" borderId="1" xfId="0" applyFont="1" applyFill="1" applyBorder="1"/>
    <xf numFmtId="0" fontId="8" fillId="2" borderId="1" xfId="0" applyFont="1" applyFill="1" applyBorder="1"/>
    <xf numFmtId="14" fontId="8" fillId="2" borderId="1" xfId="0" applyNumberFormat="1" applyFont="1" applyFill="1" applyBorder="1"/>
    <xf numFmtId="3" fontId="8" fillId="2" borderId="1" xfId="0" applyNumberFormat="1" applyFont="1" applyFill="1" applyBorder="1"/>
    <xf numFmtId="4" fontId="8" fillId="2" borderId="1" xfId="0" applyNumberFormat="1" applyFont="1" applyFill="1" applyBorder="1"/>
    <xf numFmtId="164" fontId="8" fillId="2" borderId="1" xfId="0" applyNumberFormat="1" applyFont="1" applyFill="1" applyBorder="1"/>
    <xf numFmtId="4" fontId="8" fillId="0" borderId="2" xfId="0" applyNumberFormat="1" applyFont="1" applyBorder="1"/>
    <xf numFmtId="2" fontId="8" fillId="0" borderId="1" xfId="0" applyNumberFormat="1" applyFont="1" applyBorder="1"/>
    <xf numFmtId="0" fontId="8" fillId="0" borderId="5" xfId="0" applyFont="1" applyFill="1" applyBorder="1"/>
    <xf numFmtId="0" fontId="8" fillId="0" borderId="2" xfId="0" applyFont="1" applyBorder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1" xfId="0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/>
    <xf numFmtId="14" fontId="11" fillId="0" borderId="1" xfId="0" applyNumberFormat="1" applyFont="1" applyBorder="1"/>
    <xf numFmtId="3" fontId="11" fillId="0" borderId="1" xfId="0" applyNumberFormat="1" applyFont="1" applyBorder="1"/>
    <xf numFmtId="4" fontId="11" fillId="0" borderId="1" xfId="0" applyNumberFormat="1" applyFont="1" applyBorder="1"/>
    <xf numFmtId="3" fontId="12" fillId="0" borderId="1" xfId="0" applyNumberFormat="1" applyFont="1" applyBorder="1"/>
    <xf numFmtId="4" fontId="12" fillId="0" borderId="1" xfId="0" applyNumberFormat="1" applyFont="1" applyBorder="1"/>
    <xf numFmtId="0" fontId="11" fillId="0" borderId="1" xfId="0" applyFont="1" applyBorder="1" applyAlignment="1">
      <alignment horizontal="right"/>
    </xf>
    <xf numFmtId="1" fontId="8" fillId="0" borderId="1" xfId="0" applyNumberFormat="1" applyFont="1" applyBorder="1"/>
    <xf numFmtId="0" fontId="11" fillId="0" borderId="1" xfId="0" applyFont="1" applyBorder="1" applyAlignment="1"/>
    <xf numFmtId="0" fontId="11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1" fillId="0" borderId="1" xfId="0" applyFont="1" applyFill="1" applyBorder="1"/>
    <xf numFmtId="14" fontId="11" fillId="0" borderId="1" xfId="0" applyNumberFormat="1" applyFont="1" applyFill="1" applyBorder="1"/>
    <xf numFmtId="3" fontId="11" fillId="0" borderId="1" xfId="0" applyNumberFormat="1" applyFont="1" applyFill="1" applyBorder="1"/>
    <xf numFmtId="4" fontId="11" fillId="0" borderId="1" xfId="0" applyNumberFormat="1" applyFont="1" applyFill="1" applyBorder="1"/>
    <xf numFmtId="0" fontId="11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/>
    <xf numFmtId="3" fontId="12" fillId="0" borderId="1" xfId="0" applyNumberFormat="1" applyFont="1" applyFill="1" applyBorder="1"/>
    <xf numFmtId="4" fontId="12" fillId="0" borderId="1" xfId="0" applyNumberFormat="1" applyFont="1" applyFill="1" applyBorder="1"/>
    <xf numFmtId="0" fontId="11" fillId="0" borderId="1" xfId="0" applyFont="1" applyBorder="1" applyAlignment="1"/>
    <xf numFmtId="0" fontId="8" fillId="0" borderId="1" xfId="0" applyFont="1" applyBorder="1" applyAlignment="1"/>
    <xf numFmtId="0" fontId="12" fillId="0" borderId="1" xfId="0" applyFont="1" applyBorder="1" applyAlignment="1">
      <alignment horizontal="center"/>
    </xf>
    <xf numFmtId="3" fontId="12" fillId="2" borderId="1" xfId="0" applyNumberFormat="1" applyFont="1" applyFill="1" applyBorder="1"/>
    <xf numFmtId="0" fontId="12" fillId="0" borderId="0" xfId="0" applyFont="1"/>
    <xf numFmtId="0" fontId="12" fillId="0" borderId="1" xfId="0" applyFont="1" applyBorder="1"/>
    <xf numFmtId="0" fontId="11" fillId="0" borderId="1" xfId="0" applyFont="1" applyBorder="1" applyAlignment="1"/>
    <xf numFmtId="0" fontId="11" fillId="2" borderId="1" xfId="0" applyNumberFormat="1" applyFont="1" applyFill="1" applyBorder="1" applyAlignment="1">
      <alignment horizontal="right"/>
    </xf>
    <xf numFmtId="14" fontId="11" fillId="2" borderId="1" xfId="0" applyNumberFormat="1" applyFont="1" applyFill="1" applyBorder="1"/>
    <xf numFmtId="0" fontId="11" fillId="2" borderId="1" xfId="0" applyFont="1" applyFill="1" applyBorder="1"/>
    <xf numFmtId="3" fontId="11" fillId="2" borderId="1" xfId="0" applyNumberFormat="1" applyFont="1" applyFill="1" applyBorder="1"/>
    <xf numFmtId="4" fontId="11" fillId="2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4" fontId="12" fillId="2" borderId="1" xfId="0" applyNumberFormat="1" applyFont="1" applyFill="1" applyBorder="1"/>
    <xf numFmtId="0" fontId="11" fillId="0" borderId="1" xfId="0" applyFont="1" applyBorder="1" applyAlignment="1"/>
    <xf numFmtId="3" fontId="13" fillId="0" borderId="1" xfId="0" applyNumberFormat="1" applyFont="1" applyBorder="1"/>
    <xf numFmtId="4" fontId="13" fillId="0" borderId="1" xfId="0" applyNumberFormat="1" applyFont="1" applyBorder="1"/>
    <xf numFmtId="3" fontId="14" fillId="0" borderId="1" xfId="0" applyNumberFormat="1" applyFont="1" applyBorder="1"/>
    <xf numFmtId="4" fontId="14" fillId="0" borderId="1" xfId="0" applyNumberFormat="1" applyFont="1" applyBorder="1"/>
    <xf numFmtId="0" fontId="4" fillId="0" borderId="0" xfId="0" applyFont="1"/>
    <xf numFmtId="3" fontId="15" fillId="0" borderId="1" xfId="0" applyNumberFormat="1" applyFont="1" applyBorder="1"/>
    <xf numFmtId="4" fontId="15" fillId="0" borderId="1" xfId="0" applyNumberFormat="1" applyFont="1" applyBorder="1"/>
    <xf numFmtId="0" fontId="16" fillId="0" borderId="1" xfId="0" applyFont="1" applyBorder="1"/>
    <xf numFmtId="14" fontId="16" fillId="0" borderId="1" xfId="0" applyNumberFormat="1" applyFont="1" applyBorder="1"/>
    <xf numFmtId="0" fontId="14" fillId="0" borderId="1" xfId="0" applyFont="1" applyBorder="1"/>
    <xf numFmtId="0" fontId="16" fillId="0" borderId="2" xfId="0" applyFont="1" applyBorder="1"/>
    <xf numFmtId="3" fontId="16" fillId="0" borderId="1" xfId="0" applyNumberFormat="1" applyFont="1" applyBorder="1"/>
    <xf numFmtId="2" fontId="16" fillId="0" borderId="0" xfId="0" applyNumberFormat="1" applyFont="1"/>
    <xf numFmtId="4" fontId="16" fillId="0" borderId="1" xfId="0" applyNumberFormat="1" applyFont="1" applyBorder="1"/>
    <xf numFmtId="0" fontId="16" fillId="2" borderId="1" xfId="0" applyFont="1" applyFill="1" applyBorder="1"/>
    <xf numFmtId="14" fontId="16" fillId="2" borderId="1" xfId="0" applyNumberFormat="1" applyFont="1" applyFill="1" applyBorder="1"/>
    <xf numFmtId="3" fontId="16" fillId="2" borderId="1" xfId="0" applyNumberFormat="1" applyFont="1" applyFill="1" applyBorder="1"/>
    <xf numFmtId="4" fontId="16" fillId="2" borderId="1" xfId="0" applyNumberFormat="1" applyFont="1" applyFill="1" applyBorder="1"/>
    <xf numFmtId="3" fontId="14" fillId="2" borderId="1" xfId="0" applyNumberFormat="1" applyFont="1" applyFill="1" applyBorder="1"/>
    <xf numFmtId="0" fontId="13" fillId="0" borderId="1" xfId="0" applyFont="1" applyBorder="1"/>
    <xf numFmtId="14" fontId="13" fillId="0" borderId="1" xfId="0" applyNumberFormat="1" applyFont="1" applyBorder="1"/>
    <xf numFmtId="0" fontId="13" fillId="0" borderId="1" xfId="0" applyFont="1" applyBorder="1" applyAlignment="1"/>
    <xf numFmtId="0" fontId="0" fillId="3" borderId="0" xfId="0" applyFill="1"/>
    <xf numFmtId="0" fontId="11" fillId="2" borderId="1" xfId="0" applyFont="1" applyFill="1" applyBorder="1" applyAlignment="1"/>
    <xf numFmtId="0" fontId="8" fillId="0" borderId="1" xfId="0" applyFont="1" applyBorder="1" applyAlignment="1"/>
    <xf numFmtId="0" fontId="4" fillId="0" borderId="1" xfId="0" applyNumberFormat="1" applyFont="1" applyBorder="1"/>
    <xf numFmtId="0" fontId="0" fillId="0" borderId="1" xfId="0" applyNumberFormat="1" applyBorder="1"/>
    <xf numFmtId="14" fontId="4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2" fontId="16" fillId="0" borderId="1" xfId="0" applyNumberFormat="1" applyFont="1" applyBorder="1"/>
    <xf numFmtId="2" fontId="11" fillId="0" borderId="1" xfId="0" applyNumberFormat="1" applyFont="1" applyBorder="1"/>
    <xf numFmtId="0" fontId="13" fillId="0" borderId="1" xfId="0" applyFont="1" applyBorder="1" applyAlignment="1">
      <alignment horizontal="right"/>
    </xf>
    <xf numFmtId="1" fontId="16" fillId="0" borderId="1" xfId="0" applyNumberFormat="1" applyFont="1" applyBorder="1"/>
    <xf numFmtId="0" fontId="13" fillId="0" borderId="1" xfId="0" applyNumberFormat="1" applyFont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14" fontId="13" fillId="2" borderId="1" xfId="0" applyNumberFormat="1" applyFont="1" applyFill="1" applyBorder="1"/>
    <xf numFmtId="0" fontId="13" fillId="2" borderId="1" xfId="0" applyFont="1" applyFill="1" applyBorder="1"/>
    <xf numFmtId="3" fontId="13" fillId="2" borderId="1" xfId="0" applyNumberFormat="1" applyFont="1" applyFill="1" applyBorder="1"/>
    <xf numFmtId="4" fontId="13" fillId="2" borderId="1" xfId="0" applyNumberFormat="1" applyFont="1" applyFill="1" applyBorder="1"/>
    <xf numFmtId="4" fontId="14" fillId="2" borderId="1" xfId="0" applyNumberFormat="1" applyFont="1" applyFill="1" applyBorder="1"/>
    <xf numFmtId="165" fontId="13" fillId="0" borderId="1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right"/>
    </xf>
    <xf numFmtId="14" fontId="8" fillId="0" borderId="1" xfId="0" applyNumberFormat="1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right"/>
    </xf>
    <xf numFmtId="4" fontId="16" fillId="0" borderId="1" xfId="0" applyNumberFormat="1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165" fontId="11" fillId="0" borderId="1" xfId="0" applyNumberFormat="1" applyFont="1" applyBorder="1"/>
    <xf numFmtId="165" fontId="11" fillId="2" borderId="1" xfId="0" applyNumberFormat="1" applyFont="1" applyFill="1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/>
    <xf numFmtId="0" fontId="11" fillId="0" borderId="1" xfId="0" applyFont="1" applyBorder="1" applyAlignment="1"/>
    <xf numFmtId="0" fontId="11" fillId="2" borderId="1" xfId="0" applyFont="1" applyFill="1" applyBorder="1" applyAlignment="1"/>
    <xf numFmtId="0" fontId="8" fillId="0" borderId="1" xfId="0" applyFont="1" applyBorder="1" applyAlignment="1"/>
    <xf numFmtId="0" fontId="11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/>
    <xf numFmtId="3" fontId="17" fillId="0" borderId="1" xfId="0" applyNumberFormat="1" applyFont="1" applyBorder="1"/>
    <xf numFmtId="4" fontId="17" fillId="0" borderId="1" xfId="0" applyNumberFormat="1" applyFont="1" applyBorder="1"/>
    <xf numFmtId="3" fontId="10" fillId="0" borderId="1" xfId="0" applyNumberFormat="1" applyFont="1" applyBorder="1"/>
    <xf numFmtId="4" fontId="10" fillId="0" borderId="1" xfId="0" applyNumberFormat="1" applyFont="1" applyBorder="1"/>
    <xf numFmtId="3" fontId="9" fillId="0" borderId="1" xfId="0" applyNumberFormat="1" applyFont="1" applyBorder="1"/>
    <xf numFmtId="3" fontId="18" fillId="0" borderId="1" xfId="0" applyNumberFormat="1" applyFont="1" applyBorder="1"/>
    <xf numFmtId="4" fontId="18" fillId="0" borderId="1" xfId="0" applyNumberFormat="1" applyFont="1" applyBorder="1"/>
    <xf numFmtId="0" fontId="11" fillId="0" borderId="1" xfId="0" applyFont="1" applyBorder="1" applyAlignment="1"/>
    <xf numFmtId="0" fontId="8" fillId="0" borderId="1" xfId="0" applyFont="1" applyBorder="1" applyAlignment="1"/>
    <xf numFmtId="0" fontId="11" fillId="0" borderId="1" xfId="0" applyFont="1" applyBorder="1" applyAlignment="1"/>
    <xf numFmtId="0" fontId="0" fillId="0" borderId="1" xfId="0" applyBorder="1" applyAlignment="1"/>
    <xf numFmtId="0" fontId="13" fillId="0" borderId="1" xfId="0" applyFont="1" applyBorder="1" applyAlignment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/>
    <xf numFmtId="0" fontId="11" fillId="2" borderId="1" xfId="0" applyFont="1" applyFill="1" applyBorder="1" applyAlignment="1"/>
    <xf numFmtId="0" fontId="13" fillId="0" borderId="1" xfId="0" applyFont="1" applyBorder="1" applyAlignment="1">
      <alignment horizontal="center" wrapText="1"/>
    </xf>
    <xf numFmtId="0" fontId="13" fillId="2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6" fillId="0" borderId="1" xfId="0" applyFont="1" applyBorder="1" applyAlignment="1"/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4" fillId="0" borderId="1" xfId="0" applyFont="1" applyBorder="1" applyAlignment="1"/>
    <xf numFmtId="0" fontId="16" fillId="2" borderId="1" xfId="0" applyFont="1" applyFill="1" applyBorder="1" applyAlignment="1"/>
    <xf numFmtId="0" fontId="8" fillId="2" borderId="1" xfId="0" applyFont="1" applyFill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4" xfId="0" applyFont="1" applyBorder="1" applyAlignment="1"/>
    <xf numFmtId="165" fontId="1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R32"/>
  <sheetViews>
    <sheetView topLeftCell="B16" workbookViewId="0">
      <selection activeCell="K37" sqref="K37"/>
    </sheetView>
  </sheetViews>
  <sheetFormatPr baseColWidth="10" defaultRowHeight="15"/>
  <cols>
    <col min="1" max="1" width="14.28515625" customWidth="1"/>
    <col min="3" max="3" width="13.42578125" customWidth="1"/>
    <col min="11" max="11" width="17.5703125" customWidth="1"/>
    <col min="15" max="15" width="18.140625" customWidth="1"/>
  </cols>
  <sheetData>
    <row r="1" spans="1:18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8">
      <c r="A2" s="45" t="s">
        <v>7</v>
      </c>
      <c r="B2" s="45"/>
      <c r="C2" s="45" t="s">
        <v>11</v>
      </c>
      <c r="D2" s="45"/>
      <c r="E2" s="45"/>
      <c r="F2" s="45" t="s">
        <v>21</v>
      </c>
      <c r="G2" s="45"/>
      <c r="H2" s="45"/>
      <c r="I2" s="45"/>
      <c r="J2" s="45"/>
      <c r="K2" s="45"/>
      <c r="L2" s="45"/>
      <c r="M2" s="45"/>
      <c r="N2" s="45"/>
      <c r="O2" s="45"/>
    </row>
    <row r="3" spans="1:18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8" ht="26.25">
      <c r="A4" s="46" t="s">
        <v>2</v>
      </c>
      <c r="B4" s="46" t="s">
        <v>0</v>
      </c>
      <c r="C4" s="46" t="s">
        <v>3</v>
      </c>
      <c r="D4" s="46" t="s">
        <v>6</v>
      </c>
      <c r="E4" s="46" t="s">
        <v>10</v>
      </c>
      <c r="F4" s="46" t="s">
        <v>4</v>
      </c>
      <c r="G4" s="46" t="s">
        <v>10</v>
      </c>
      <c r="H4" s="46" t="s">
        <v>5</v>
      </c>
      <c r="I4" s="46" t="s">
        <v>10</v>
      </c>
      <c r="J4" s="47" t="s">
        <v>13</v>
      </c>
      <c r="K4" s="47" t="s">
        <v>1</v>
      </c>
      <c r="L4" s="159" t="s">
        <v>2</v>
      </c>
      <c r="M4" s="160"/>
      <c r="N4" s="160"/>
      <c r="O4" s="160"/>
    </row>
    <row r="5" spans="1:18">
      <c r="A5" s="48" t="s">
        <v>8</v>
      </c>
      <c r="B5" s="49">
        <v>41600</v>
      </c>
      <c r="C5" s="48" t="s">
        <v>9</v>
      </c>
      <c r="D5" s="50"/>
      <c r="E5" s="51"/>
      <c r="F5" s="52"/>
      <c r="G5" s="53"/>
      <c r="H5" s="50">
        <v>1291</v>
      </c>
      <c r="I5" s="51">
        <f>H5*6.667</f>
        <v>8607.0969999999998</v>
      </c>
      <c r="J5" s="48"/>
      <c r="K5" s="48"/>
      <c r="L5" s="156" t="s">
        <v>12</v>
      </c>
      <c r="M5" s="156"/>
      <c r="N5" s="156"/>
      <c r="O5" s="156"/>
    </row>
    <row r="6" spans="1:18">
      <c r="A6" s="60">
        <v>8</v>
      </c>
      <c r="B6" s="49">
        <v>41604</v>
      </c>
      <c r="C6" s="48" t="s">
        <v>9</v>
      </c>
      <c r="D6" s="50"/>
      <c r="E6" s="51"/>
      <c r="F6" s="52">
        <v>200</v>
      </c>
      <c r="G6" s="53">
        <f>F6*6.667</f>
        <v>1333.3999999999999</v>
      </c>
      <c r="H6" s="50">
        <f t="shared" ref="H6:H11" si="0">H5-F6</f>
        <v>1091</v>
      </c>
      <c r="I6" s="51">
        <f t="shared" ref="I6:I11" si="1">I5-G6</f>
        <v>7273.6970000000001</v>
      </c>
      <c r="J6" s="48"/>
      <c r="K6" s="48" t="s">
        <v>90</v>
      </c>
      <c r="L6" s="156" t="s">
        <v>40</v>
      </c>
      <c r="M6" s="156"/>
      <c r="N6" s="156"/>
      <c r="O6" s="156"/>
    </row>
    <row r="7" spans="1:18">
      <c r="A7" s="60">
        <v>2841</v>
      </c>
      <c r="B7" s="49">
        <v>41605</v>
      </c>
      <c r="C7" s="48" t="s">
        <v>9</v>
      </c>
      <c r="D7" s="50"/>
      <c r="E7" s="51"/>
      <c r="F7" s="52">
        <v>50</v>
      </c>
      <c r="G7" s="53">
        <f>F7*6.667</f>
        <v>333.34999999999997</v>
      </c>
      <c r="H7" s="50">
        <f>H6-F7</f>
        <v>1041</v>
      </c>
      <c r="I7" s="51">
        <f t="shared" si="1"/>
        <v>6940.3469999999998</v>
      </c>
      <c r="J7" s="48"/>
      <c r="K7" s="48" t="s">
        <v>34</v>
      </c>
      <c r="L7" s="156" t="s">
        <v>41</v>
      </c>
      <c r="M7" s="156"/>
      <c r="N7" s="156"/>
      <c r="O7" s="156"/>
    </row>
    <row r="8" spans="1:18">
      <c r="A8" s="60">
        <v>11</v>
      </c>
      <c r="B8" s="49">
        <v>41605</v>
      </c>
      <c r="C8" s="48" t="s">
        <v>9</v>
      </c>
      <c r="D8" s="50"/>
      <c r="E8" s="51"/>
      <c r="F8" s="52">
        <v>15</v>
      </c>
      <c r="G8" s="53">
        <f>F8*6.667</f>
        <v>100.005</v>
      </c>
      <c r="H8" s="50">
        <f>H7-F8</f>
        <v>1026</v>
      </c>
      <c r="I8" s="51">
        <f t="shared" si="1"/>
        <v>6840.3419999999996</v>
      </c>
      <c r="J8" s="48"/>
      <c r="K8" s="48" t="s">
        <v>90</v>
      </c>
      <c r="L8" s="156" t="s">
        <v>62</v>
      </c>
      <c r="M8" s="156"/>
      <c r="N8" s="156"/>
      <c r="O8" s="156"/>
    </row>
    <row r="9" spans="1:18">
      <c r="A9" s="60">
        <v>46</v>
      </c>
      <c r="B9" s="49">
        <v>41606</v>
      </c>
      <c r="C9" s="48" t="s">
        <v>9</v>
      </c>
      <c r="D9" s="50"/>
      <c r="E9" s="51"/>
      <c r="F9" s="52">
        <v>150</v>
      </c>
      <c r="G9" s="53">
        <f t="shared" ref="G9:G15" si="2">F9*6.667</f>
        <v>1000.05</v>
      </c>
      <c r="H9" s="50">
        <f>H8-F9</f>
        <v>876</v>
      </c>
      <c r="I9" s="51">
        <f t="shared" si="1"/>
        <v>5840.2919999999995</v>
      </c>
      <c r="J9" s="48"/>
      <c r="K9" s="48" t="s">
        <v>34</v>
      </c>
      <c r="L9" s="56" t="s">
        <v>72</v>
      </c>
      <c r="M9" s="56"/>
      <c r="N9" s="56"/>
      <c r="O9" s="56"/>
    </row>
    <row r="10" spans="1:18">
      <c r="A10" s="60">
        <v>2931</v>
      </c>
      <c r="B10" s="49">
        <v>41607</v>
      </c>
      <c r="C10" s="48" t="s">
        <v>9</v>
      </c>
      <c r="D10" s="50"/>
      <c r="E10" s="51"/>
      <c r="F10" s="52">
        <v>90</v>
      </c>
      <c r="G10" s="53">
        <f t="shared" si="2"/>
        <v>600.03</v>
      </c>
      <c r="H10" s="50">
        <f>H9-F10</f>
        <v>786</v>
      </c>
      <c r="I10" s="51">
        <f t="shared" si="1"/>
        <v>5240.2619999999997</v>
      </c>
      <c r="J10" s="48"/>
      <c r="K10" s="48" t="s">
        <v>91</v>
      </c>
      <c r="L10" s="56" t="s">
        <v>74</v>
      </c>
      <c r="M10" s="56"/>
      <c r="N10" s="56"/>
      <c r="O10" s="56"/>
    </row>
    <row r="11" spans="1:18">
      <c r="A11" s="48">
        <v>52</v>
      </c>
      <c r="B11" s="49">
        <v>41610</v>
      </c>
      <c r="C11" s="48" t="s">
        <v>9</v>
      </c>
      <c r="D11" s="50"/>
      <c r="E11" s="51"/>
      <c r="F11" s="52">
        <v>200</v>
      </c>
      <c r="G11" s="53">
        <f t="shared" si="2"/>
        <v>1333.3999999999999</v>
      </c>
      <c r="H11" s="50">
        <f>H10-F11</f>
        <v>586</v>
      </c>
      <c r="I11" s="51">
        <f t="shared" si="1"/>
        <v>3906.8620000000001</v>
      </c>
      <c r="J11" s="48"/>
      <c r="K11" s="48" t="s">
        <v>34</v>
      </c>
      <c r="L11" s="156" t="s">
        <v>72</v>
      </c>
      <c r="M11" s="156"/>
      <c r="N11" s="156"/>
      <c r="O11" s="156"/>
    </row>
    <row r="12" spans="1:18">
      <c r="A12" s="48">
        <v>64</v>
      </c>
      <c r="B12" s="49">
        <v>41611</v>
      </c>
      <c r="C12" s="48" t="s">
        <v>9</v>
      </c>
      <c r="D12" s="50"/>
      <c r="E12" s="51"/>
      <c r="F12" s="52">
        <v>220</v>
      </c>
      <c r="G12" s="53">
        <f t="shared" si="2"/>
        <v>1466.74</v>
      </c>
      <c r="H12" s="50">
        <f>H11-F12</f>
        <v>366</v>
      </c>
      <c r="I12" s="51">
        <f t="shared" ref="H12:I15" si="3">I11-G12</f>
        <v>2440.1220000000003</v>
      </c>
      <c r="J12" s="48"/>
      <c r="K12" s="48" t="s">
        <v>34</v>
      </c>
      <c r="L12" s="156" t="s">
        <v>72</v>
      </c>
      <c r="M12" s="156"/>
      <c r="N12" s="156"/>
      <c r="O12" s="156"/>
    </row>
    <row r="13" spans="1:18">
      <c r="A13" s="48">
        <v>69</v>
      </c>
      <c r="B13" s="49">
        <v>41611</v>
      </c>
      <c r="C13" s="48" t="s">
        <v>9</v>
      </c>
      <c r="D13" s="50"/>
      <c r="E13" s="51"/>
      <c r="F13" s="52">
        <v>59</v>
      </c>
      <c r="G13" s="53">
        <f t="shared" si="2"/>
        <v>393.35300000000001</v>
      </c>
      <c r="H13" s="50">
        <f t="shared" si="3"/>
        <v>307</v>
      </c>
      <c r="I13" s="51">
        <f t="shared" si="3"/>
        <v>2046.7690000000002</v>
      </c>
      <c r="J13" s="48"/>
      <c r="K13" s="48" t="s">
        <v>88</v>
      </c>
      <c r="L13" s="156" t="s">
        <v>93</v>
      </c>
      <c r="M13" s="156"/>
      <c r="N13" s="156"/>
      <c r="O13" s="156"/>
    </row>
    <row r="14" spans="1:18">
      <c r="A14" s="48">
        <v>57</v>
      </c>
      <c r="B14" s="49">
        <v>41618</v>
      </c>
      <c r="C14" s="48" t="s">
        <v>9</v>
      </c>
      <c r="D14" s="50"/>
      <c r="E14" s="51"/>
      <c r="F14" s="52">
        <v>15</v>
      </c>
      <c r="G14" s="53">
        <f t="shared" si="2"/>
        <v>100.005</v>
      </c>
      <c r="H14" s="50">
        <f>H13-F14</f>
        <v>292</v>
      </c>
      <c r="I14" s="51">
        <f t="shared" si="3"/>
        <v>1946.7640000000001</v>
      </c>
      <c r="J14" s="48"/>
      <c r="K14" s="48" t="s">
        <v>88</v>
      </c>
      <c r="L14" s="156" t="s">
        <v>93</v>
      </c>
      <c r="M14" s="156"/>
      <c r="N14" s="156"/>
      <c r="O14" s="156"/>
    </row>
    <row r="15" spans="1:18">
      <c r="A15" s="60">
        <v>61</v>
      </c>
      <c r="B15" s="61">
        <v>41618</v>
      </c>
      <c r="C15" s="60" t="s">
        <v>9</v>
      </c>
      <c r="D15" s="62"/>
      <c r="E15" s="63"/>
      <c r="F15" s="67">
        <v>300</v>
      </c>
      <c r="G15" s="68">
        <f t="shared" si="2"/>
        <v>2000.1</v>
      </c>
      <c r="H15" s="62">
        <f>H14-F15</f>
        <v>-8</v>
      </c>
      <c r="I15" s="63">
        <f t="shared" si="3"/>
        <v>-53.335999999999785</v>
      </c>
      <c r="J15" s="60"/>
      <c r="K15" s="60" t="s">
        <v>94</v>
      </c>
      <c r="L15" s="161" t="s">
        <v>95</v>
      </c>
      <c r="M15" s="161"/>
      <c r="N15" s="161"/>
      <c r="O15" s="161"/>
      <c r="P15" s="106" t="s">
        <v>145</v>
      </c>
      <c r="Q15" s="106"/>
      <c r="R15" s="106"/>
    </row>
    <row r="16" spans="1:18">
      <c r="A16" s="103">
        <v>135571</v>
      </c>
      <c r="B16" s="104">
        <v>41619</v>
      </c>
      <c r="C16" s="103" t="s">
        <v>33</v>
      </c>
      <c r="D16" s="84">
        <v>300</v>
      </c>
      <c r="E16" s="85">
        <f>D16*6.667</f>
        <v>2000.1</v>
      </c>
      <c r="F16" s="86"/>
      <c r="G16" s="87"/>
      <c r="H16" s="84">
        <f>H15+D16</f>
        <v>292</v>
      </c>
      <c r="I16" s="124">
        <f>H16*6.667</f>
        <v>1946.7639999999999</v>
      </c>
      <c r="J16" s="103"/>
      <c r="K16" s="103"/>
      <c r="L16" s="158" t="s">
        <v>12</v>
      </c>
      <c r="M16" s="158"/>
      <c r="N16" s="158"/>
      <c r="O16" s="158"/>
      <c r="P16" s="106" t="s">
        <v>146</v>
      </c>
      <c r="Q16" s="106"/>
      <c r="R16" s="106"/>
    </row>
    <row r="17" spans="1:15">
      <c r="A17" s="64">
        <v>72</v>
      </c>
      <c r="B17" s="49">
        <v>41618</v>
      </c>
      <c r="C17" s="48" t="s">
        <v>9</v>
      </c>
      <c r="D17" s="50"/>
      <c r="E17" s="51"/>
      <c r="F17" s="52">
        <v>72</v>
      </c>
      <c r="G17" s="53">
        <f t="shared" ref="G17:G27" si="4">F17*6.667</f>
        <v>480.024</v>
      </c>
      <c r="H17" s="50">
        <f>H16-F17</f>
        <v>220</v>
      </c>
      <c r="I17" s="48">
        <f>H17*6.667</f>
        <v>1466.74</v>
      </c>
      <c r="J17" s="48"/>
      <c r="K17" s="48" t="s">
        <v>107</v>
      </c>
      <c r="L17" s="156" t="s">
        <v>108</v>
      </c>
      <c r="M17" s="156"/>
      <c r="N17" s="156"/>
      <c r="O17" s="156"/>
    </row>
    <row r="18" spans="1:15">
      <c r="A18" s="48">
        <v>78</v>
      </c>
      <c r="B18" s="49">
        <v>41620</v>
      </c>
      <c r="C18" s="48" t="s">
        <v>9</v>
      </c>
      <c r="D18" s="50"/>
      <c r="E18" s="51"/>
      <c r="F18" s="52">
        <v>6</v>
      </c>
      <c r="G18" s="53">
        <f t="shared" si="4"/>
        <v>40.001999999999995</v>
      </c>
      <c r="H18" s="50">
        <f>H17-F18</f>
        <v>214</v>
      </c>
      <c r="I18" s="51">
        <f>I17-G18</f>
        <v>1426.7380000000001</v>
      </c>
      <c r="J18" s="48"/>
      <c r="K18" s="48" t="s">
        <v>110</v>
      </c>
      <c r="L18" s="156" t="s">
        <v>109</v>
      </c>
      <c r="M18" s="156"/>
      <c r="N18" s="156"/>
      <c r="O18" s="156"/>
    </row>
    <row r="19" spans="1:15">
      <c r="A19" s="48">
        <v>79</v>
      </c>
      <c r="B19" s="49">
        <v>41620</v>
      </c>
      <c r="C19" s="48" t="s">
        <v>9</v>
      </c>
      <c r="D19" s="50"/>
      <c r="E19" s="51"/>
      <c r="F19" s="52">
        <v>45</v>
      </c>
      <c r="G19" s="53">
        <f t="shared" si="4"/>
        <v>300.01499999999999</v>
      </c>
      <c r="H19" s="50">
        <f>H18-F19</f>
        <v>169</v>
      </c>
      <c r="I19" s="51">
        <f>I18-G19</f>
        <v>1126.723</v>
      </c>
      <c r="J19" s="48"/>
      <c r="K19" s="48" t="s">
        <v>34</v>
      </c>
      <c r="L19" s="75" t="s">
        <v>147</v>
      </c>
      <c r="M19" s="75"/>
      <c r="N19" s="75"/>
      <c r="O19" s="75"/>
    </row>
    <row r="20" spans="1:15">
      <c r="A20" s="48">
        <v>35</v>
      </c>
      <c r="B20" s="49">
        <v>41624</v>
      </c>
      <c r="C20" s="48" t="s">
        <v>9</v>
      </c>
      <c r="D20" s="50"/>
      <c r="E20" s="51"/>
      <c r="F20" s="52">
        <v>31</v>
      </c>
      <c r="G20" s="53">
        <f t="shared" si="4"/>
        <v>206.67699999999999</v>
      </c>
      <c r="H20" s="50">
        <f>H19-F20</f>
        <v>138</v>
      </c>
      <c r="I20" s="51">
        <f>I19-G20</f>
        <v>920.04599999999994</v>
      </c>
      <c r="J20" s="48"/>
      <c r="K20" s="48" t="s">
        <v>88</v>
      </c>
      <c r="L20" s="66" t="s">
        <v>124</v>
      </c>
      <c r="M20" s="66"/>
      <c r="N20" s="66"/>
      <c r="O20" s="66"/>
    </row>
    <row r="21" spans="1:15">
      <c r="A21" s="54">
        <v>21</v>
      </c>
      <c r="B21" s="49">
        <v>41625</v>
      </c>
      <c r="C21" s="48" t="s">
        <v>9</v>
      </c>
      <c r="D21" s="50"/>
      <c r="E21" s="51"/>
      <c r="F21" s="52">
        <v>30</v>
      </c>
      <c r="G21" s="53">
        <f t="shared" si="4"/>
        <v>200.01</v>
      </c>
      <c r="H21" s="50">
        <f>H20-F21</f>
        <v>108</v>
      </c>
      <c r="I21" s="51">
        <f>I20-G21</f>
        <v>720.03599999999994</v>
      </c>
      <c r="J21" s="48"/>
      <c r="K21" s="48" t="s">
        <v>107</v>
      </c>
      <c r="L21" s="156" t="s">
        <v>135</v>
      </c>
      <c r="M21" s="156"/>
      <c r="N21" s="156"/>
      <c r="O21" s="156"/>
    </row>
    <row r="22" spans="1:15">
      <c r="A22" s="48">
        <v>75</v>
      </c>
      <c r="B22" s="49">
        <v>41626</v>
      </c>
      <c r="C22" s="48" t="s">
        <v>9</v>
      </c>
      <c r="D22" s="50"/>
      <c r="E22" s="51"/>
      <c r="F22" s="52">
        <v>108</v>
      </c>
      <c r="G22" s="53">
        <f t="shared" si="4"/>
        <v>720.03599999999994</v>
      </c>
      <c r="H22" s="50">
        <f>H21-F22</f>
        <v>0</v>
      </c>
      <c r="I22" s="51">
        <f>I21-G22</f>
        <v>0</v>
      </c>
      <c r="J22" s="48"/>
      <c r="K22" s="48" t="s">
        <v>34</v>
      </c>
      <c r="L22" s="156" t="s">
        <v>72</v>
      </c>
      <c r="M22" s="156"/>
      <c r="N22" s="156"/>
      <c r="O22" s="156"/>
    </row>
    <row r="23" spans="1:15">
      <c r="A23" s="103">
        <v>136041</v>
      </c>
      <c r="B23" s="104">
        <v>41629</v>
      </c>
      <c r="C23" s="103" t="s">
        <v>33</v>
      </c>
      <c r="D23" s="95">
        <v>300</v>
      </c>
      <c r="E23" s="97">
        <f>D23*6.667</f>
        <v>2000.1</v>
      </c>
      <c r="F23" s="140"/>
      <c r="G23" s="84"/>
      <c r="H23" s="95">
        <v>300</v>
      </c>
      <c r="I23" s="97">
        <f>H23*6.667</f>
        <v>2000.1</v>
      </c>
      <c r="J23" s="103"/>
      <c r="K23" s="103"/>
      <c r="L23" s="158" t="s">
        <v>12</v>
      </c>
      <c r="M23" s="158"/>
      <c r="N23" s="158"/>
      <c r="O23" s="158"/>
    </row>
    <row r="24" spans="1:15">
      <c r="A24" s="48">
        <v>81</v>
      </c>
      <c r="B24" s="49">
        <v>41629</v>
      </c>
      <c r="C24" s="48" t="s">
        <v>9</v>
      </c>
      <c r="D24" s="50"/>
      <c r="E24" s="51"/>
      <c r="F24" s="52">
        <v>36</v>
      </c>
      <c r="G24" s="53">
        <f t="shared" si="4"/>
        <v>240.012</v>
      </c>
      <c r="H24" s="50">
        <f>H23-F24</f>
        <v>264</v>
      </c>
      <c r="I24" s="51">
        <f>E23-G24</f>
        <v>1760.088</v>
      </c>
      <c r="J24" s="48"/>
      <c r="K24" s="48" t="s">
        <v>168</v>
      </c>
      <c r="L24" s="156" t="s">
        <v>169</v>
      </c>
      <c r="M24" s="156"/>
      <c r="N24" s="156"/>
      <c r="O24" s="156"/>
    </row>
    <row r="25" spans="1:15">
      <c r="A25" s="48">
        <v>80</v>
      </c>
      <c r="B25" s="49">
        <v>41631</v>
      </c>
      <c r="C25" s="48" t="s">
        <v>9</v>
      </c>
      <c r="D25" s="50"/>
      <c r="E25" s="51"/>
      <c r="F25" s="52">
        <v>20</v>
      </c>
      <c r="G25" s="53">
        <f t="shared" si="4"/>
        <v>133.34</v>
      </c>
      <c r="H25" s="50">
        <f>H24-F25</f>
        <v>244</v>
      </c>
      <c r="I25" s="51">
        <f>I24-G25</f>
        <v>1626.748</v>
      </c>
      <c r="J25" s="48"/>
      <c r="K25" s="48" t="s">
        <v>107</v>
      </c>
      <c r="L25" s="154" t="s">
        <v>184</v>
      </c>
      <c r="M25" s="141"/>
      <c r="N25" s="141"/>
      <c r="O25" s="141"/>
    </row>
    <row r="26" spans="1:15">
      <c r="A26" s="48">
        <v>82</v>
      </c>
      <c r="B26" s="49">
        <v>41634</v>
      </c>
      <c r="C26" s="48" t="s">
        <v>9</v>
      </c>
      <c r="D26" s="50"/>
      <c r="E26" s="51"/>
      <c r="F26" s="52">
        <v>113</v>
      </c>
      <c r="G26" s="53">
        <f t="shared" si="4"/>
        <v>753.37099999999998</v>
      </c>
      <c r="H26" s="50">
        <f>H25-F26</f>
        <v>131</v>
      </c>
      <c r="I26" s="51">
        <f>I24-G26</f>
        <v>1006.717</v>
      </c>
      <c r="J26" s="48"/>
      <c r="K26" s="48" t="s">
        <v>34</v>
      </c>
      <c r="L26" s="156" t="s">
        <v>171</v>
      </c>
      <c r="M26" s="156"/>
      <c r="N26" s="156"/>
      <c r="O26" s="156"/>
    </row>
    <row r="27" spans="1:15">
      <c r="A27" s="54" t="s">
        <v>172</v>
      </c>
      <c r="B27" s="49">
        <v>41634</v>
      </c>
      <c r="C27" s="48" t="s">
        <v>9</v>
      </c>
      <c r="D27" s="50"/>
      <c r="E27" s="51"/>
      <c r="F27" s="52">
        <v>137</v>
      </c>
      <c r="G27" s="53">
        <f t="shared" si="4"/>
        <v>913.37900000000002</v>
      </c>
      <c r="H27" s="50">
        <f>H26-F27</f>
        <v>-6</v>
      </c>
      <c r="I27" s="51">
        <f>I26-F27</f>
        <v>869.71699999999998</v>
      </c>
      <c r="J27" s="48"/>
      <c r="K27" s="48" t="s">
        <v>94</v>
      </c>
      <c r="L27" s="156" t="s">
        <v>95</v>
      </c>
      <c r="M27" s="156"/>
      <c r="N27" s="156"/>
      <c r="O27" s="156"/>
    </row>
    <row r="28" spans="1:15">
      <c r="A28" s="48">
        <v>136261</v>
      </c>
      <c r="B28" s="49">
        <v>41636</v>
      </c>
      <c r="C28" s="48" t="s">
        <v>33</v>
      </c>
      <c r="D28" s="50">
        <v>608</v>
      </c>
      <c r="E28" s="51">
        <v>4060</v>
      </c>
      <c r="F28" s="52"/>
      <c r="G28" s="53"/>
      <c r="H28" s="50">
        <f>H27+D28</f>
        <v>602</v>
      </c>
      <c r="I28" s="51">
        <f>I27+E28</f>
        <v>4929.7169999999996</v>
      </c>
      <c r="J28" s="48"/>
      <c r="K28" s="48"/>
      <c r="L28" s="156"/>
      <c r="M28" s="156"/>
      <c r="N28" s="156"/>
      <c r="O28" s="156"/>
    </row>
    <row r="29" spans="1:15">
      <c r="A29" s="48">
        <v>90</v>
      </c>
      <c r="B29" s="49">
        <v>41638</v>
      </c>
      <c r="C29" s="48" t="s">
        <v>9</v>
      </c>
      <c r="D29" s="50"/>
      <c r="E29" s="51"/>
      <c r="F29" s="52">
        <v>23</v>
      </c>
      <c r="G29" s="53">
        <f>F29*6.667</f>
        <v>153.34100000000001</v>
      </c>
      <c r="H29" s="50">
        <f>H28-F29</f>
        <v>579</v>
      </c>
      <c r="I29" s="51">
        <f>I28-G29</f>
        <v>4776.3759999999993</v>
      </c>
      <c r="J29" s="48"/>
      <c r="K29" s="48" t="s">
        <v>115</v>
      </c>
      <c r="L29" s="156" t="s">
        <v>189</v>
      </c>
      <c r="M29" s="156"/>
      <c r="N29" s="156"/>
      <c r="O29" s="156"/>
    </row>
    <row r="30" spans="1:15">
      <c r="A30" s="48"/>
      <c r="B30" s="49">
        <v>41638</v>
      </c>
      <c r="C30" s="48" t="s">
        <v>9</v>
      </c>
      <c r="D30" s="50"/>
      <c r="E30" s="51"/>
      <c r="F30" s="52">
        <v>350</v>
      </c>
      <c r="G30" s="53">
        <f>F30*6.667</f>
        <v>2333.4499999999998</v>
      </c>
      <c r="H30" s="50">
        <f>H29-F30</f>
        <v>229</v>
      </c>
      <c r="I30" s="51">
        <f>I29-F30</f>
        <v>4426.3759999999993</v>
      </c>
      <c r="J30" s="48"/>
      <c r="K30" s="48" t="s">
        <v>67</v>
      </c>
      <c r="L30" s="156" t="s">
        <v>147</v>
      </c>
      <c r="M30" s="156"/>
      <c r="N30" s="156"/>
      <c r="O30" s="156"/>
    </row>
    <row r="31" spans="1:15">
      <c r="A31" s="1"/>
      <c r="B31" s="1"/>
      <c r="C31" s="1"/>
      <c r="D31" s="4"/>
      <c r="E31" s="3"/>
      <c r="F31" s="8"/>
      <c r="G31" s="9"/>
      <c r="H31" s="7"/>
      <c r="I31" s="1"/>
      <c r="J31" s="1"/>
      <c r="K31" s="1"/>
      <c r="L31" s="157"/>
      <c r="M31" s="157"/>
      <c r="N31" s="157"/>
      <c r="O31" s="157"/>
    </row>
    <row r="32" spans="1:15">
      <c r="F32" s="10"/>
      <c r="G32" s="10"/>
    </row>
  </sheetData>
  <autoFilter ref="A4:O12">
    <filterColumn colId="10"/>
    <filterColumn colId="11" showButton="0"/>
    <filterColumn colId="12" showButton="0"/>
    <filterColumn colId="13" showButton="0"/>
  </autoFilter>
  <mergeCells count="23">
    <mergeCell ref="L18:O18"/>
    <mergeCell ref="L4:O4"/>
    <mergeCell ref="L5:O5"/>
    <mergeCell ref="L6:O6"/>
    <mergeCell ref="L7:O7"/>
    <mergeCell ref="L8:O8"/>
    <mergeCell ref="L11:O11"/>
    <mergeCell ref="L12:O12"/>
    <mergeCell ref="L14:O14"/>
    <mergeCell ref="L15:O15"/>
    <mergeCell ref="L16:O16"/>
    <mergeCell ref="L17:O17"/>
    <mergeCell ref="L13:O13"/>
    <mergeCell ref="L28:O28"/>
    <mergeCell ref="L29:O29"/>
    <mergeCell ref="L30:O30"/>
    <mergeCell ref="L31:O31"/>
    <mergeCell ref="L21:O21"/>
    <mergeCell ref="L22:O22"/>
    <mergeCell ref="L23:O23"/>
    <mergeCell ref="L24:O24"/>
    <mergeCell ref="L26:O26"/>
    <mergeCell ref="L27:O27"/>
  </mergeCells>
  <pageMargins left="0.25" right="0.25" top="0.75" bottom="0.75" header="0.3" footer="0.3"/>
  <pageSetup paperSize="9" orientation="landscape" r:id="rId1"/>
  <ignoredErrors>
    <ignoredError sqref="H16:H17 H2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L25"/>
  <sheetViews>
    <sheetView workbookViewId="0">
      <selection activeCell="H11" sqref="H11"/>
    </sheetView>
  </sheetViews>
  <sheetFormatPr baseColWidth="10" defaultRowHeight="15"/>
  <sheetData>
    <row r="1" spans="1:12">
      <c r="A1" s="20" t="s">
        <v>2</v>
      </c>
      <c r="B1" s="20" t="s">
        <v>0</v>
      </c>
      <c r="C1" s="20" t="s">
        <v>3</v>
      </c>
      <c r="D1" s="20" t="s">
        <v>6</v>
      </c>
      <c r="E1" s="20" t="s">
        <v>4</v>
      </c>
      <c r="F1" s="20" t="s">
        <v>5</v>
      </c>
      <c r="G1" s="168" t="s">
        <v>2</v>
      </c>
      <c r="H1" s="169"/>
      <c r="I1" s="169"/>
      <c r="J1" s="169"/>
    </row>
    <row r="2" spans="1:12">
      <c r="A2" s="139" t="s">
        <v>159</v>
      </c>
      <c r="B2" s="136">
        <v>41624</v>
      </c>
      <c r="C2" s="137" t="s">
        <v>160</v>
      </c>
      <c r="D2" s="137">
        <v>10</v>
      </c>
      <c r="E2" s="137"/>
      <c r="F2" s="138"/>
      <c r="G2" s="91"/>
      <c r="H2" s="167" t="s">
        <v>161</v>
      </c>
      <c r="I2" s="167"/>
      <c r="J2" s="167"/>
      <c r="K2" s="167"/>
    </row>
    <row r="3" spans="1:12">
      <c r="A3" s="23" t="s">
        <v>162</v>
      </c>
      <c r="B3" s="23">
        <v>41626</v>
      </c>
      <c r="C3" s="22" t="s">
        <v>9</v>
      </c>
      <c r="D3" s="24"/>
      <c r="E3" s="25">
        <v>1</v>
      </c>
      <c r="F3" s="52">
        <f>D2-E3</f>
        <v>9</v>
      </c>
      <c r="G3" s="24" t="s">
        <v>67</v>
      </c>
      <c r="H3" s="22"/>
      <c r="I3" s="165" t="s">
        <v>163</v>
      </c>
      <c r="J3" s="165"/>
      <c r="K3" s="165"/>
      <c r="L3" s="165"/>
    </row>
    <row r="4" spans="1:12">
      <c r="A4" s="22" t="s">
        <v>164</v>
      </c>
      <c r="B4" s="23">
        <v>41631</v>
      </c>
      <c r="C4" s="22" t="s">
        <v>9</v>
      </c>
      <c r="D4" s="24"/>
      <c r="E4" s="25">
        <v>1</v>
      </c>
      <c r="F4" s="52">
        <f>F3-E4</f>
        <v>8</v>
      </c>
      <c r="G4" s="24" t="s">
        <v>67</v>
      </c>
      <c r="H4" s="22"/>
      <c r="I4" s="165" t="s">
        <v>165</v>
      </c>
      <c r="J4" s="165"/>
      <c r="K4" s="165"/>
      <c r="L4" s="165"/>
    </row>
    <row r="5" spans="1:12">
      <c r="A5" s="22"/>
      <c r="B5" s="136"/>
      <c r="C5" s="22"/>
      <c r="D5" s="24"/>
      <c r="E5" s="25"/>
      <c r="F5" s="52"/>
      <c r="G5" s="24"/>
      <c r="H5" s="22"/>
      <c r="I5" s="165"/>
      <c r="J5" s="165"/>
      <c r="K5" s="165"/>
      <c r="L5" s="165"/>
    </row>
    <row r="6" spans="1:12">
      <c r="A6" s="91"/>
      <c r="B6" s="92"/>
      <c r="C6" s="91"/>
      <c r="D6" s="95"/>
      <c r="E6" s="97"/>
      <c r="F6" s="86"/>
      <c r="G6" s="95"/>
      <c r="H6" s="22"/>
      <c r="I6" s="167"/>
      <c r="J6" s="167"/>
      <c r="K6" s="167"/>
      <c r="L6" s="167"/>
    </row>
    <row r="7" spans="1:12">
      <c r="A7" s="22"/>
      <c r="B7" s="23"/>
      <c r="C7" s="22"/>
      <c r="D7" s="24"/>
      <c r="E7" s="25"/>
      <c r="F7" s="52"/>
      <c r="G7" s="24"/>
      <c r="H7" s="22"/>
      <c r="I7" s="165"/>
      <c r="J7" s="165"/>
      <c r="K7" s="165"/>
      <c r="L7" s="165"/>
    </row>
    <row r="8" spans="1:12">
      <c r="A8" s="22"/>
      <c r="B8" s="23"/>
      <c r="C8" s="22"/>
      <c r="D8" s="24"/>
      <c r="E8" s="25"/>
      <c r="F8" s="52"/>
      <c r="G8" s="24"/>
      <c r="H8" s="22"/>
      <c r="I8" s="165"/>
      <c r="J8" s="165"/>
      <c r="K8" s="165"/>
      <c r="L8" s="165"/>
    </row>
    <row r="9" spans="1:12">
      <c r="A9" s="22"/>
      <c r="B9" s="23"/>
      <c r="C9" s="22"/>
      <c r="D9" s="24"/>
      <c r="E9" s="25"/>
      <c r="F9" s="52"/>
      <c r="G9" s="24"/>
      <c r="H9" s="22"/>
      <c r="I9" s="165"/>
      <c r="J9" s="165"/>
      <c r="K9" s="165"/>
      <c r="L9" s="165"/>
    </row>
    <row r="10" spans="1:12">
      <c r="A10" s="22"/>
      <c r="B10" s="23"/>
      <c r="C10" s="22"/>
      <c r="D10" s="24"/>
      <c r="E10" s="25"/>
      <c r="F10" s="52"/>
      <c r="G10" s="24"/>
      <c r="H10" s="22"/>
      <c r="I10" s="165"/>
      <c r="J10" s="165"/>
      <c r="K10" s="165"/>
      <c r="L10" s="165"/>
    </row>
    <row r="11" spans="1:12">
      <c r="A11" s="22"/>
      <c r="B11" s="23"/>
      <c r="C11" s="22"/>
      <c r="D11" s="24"/>
      <c r="E11" s="25"/>
      <c r="F11" s="52"/>
      <c r="G11" s="24"/>
      <c r="H11" s="22"/>
      <c r="I11" s="108"/>
      <c r="J11" s="108"/>
      <c r="K11" s="108"/>
      <c r="L11" s="108"/>
    </row>
    <row r="12" spans="1:12">
      <c r="A12" s="91"/>
      <c r="B12" s="92"/>
      <c r="C12" s="91"/>
      <c r="D12" s="95"/>
      <c r="E12" s="97"/>
      <c r="F12" s="86"/>
      <c r="G12" s="95"/>
      <c r="H12" s="22"/>
      <c r="I12" s="167"/>
      <c r="J12" s="167"/>
      <c r="K12" s="167"/>
      <c r="L12" s="167"/>
    </row>
    <row r="13" spans="1:12">
      <c r="A13" s="91"/>
      <c r="B13" s="92"/>
      <c r="C13" s="91"/>
      <c r="D13" s="95"/>
      <c r="E13" s="97"/>
      <c r="F13" s="86"/>
      <c r="G13" s="95"/>
      <c r="H13" s="22"/>
      <c r="I13" s="167"/>
      <c r="J13" s="167"/>
      <c r="K13" s="167"/>
      <c r="L13" s="167"/>
    </row>
    <row r="14" spans="1:12">
      <c r="A14" s="91"/>
      <c r="B14" s="92"/>
      <c r="C14" s="91"/>
      <c r="D14" s="95"/>
      <c r="E14" s="97"/>
      <c r="F14" s="86"/>
      <c r="G14" s="95"/>
      <c r="H14" s="22"/>
      <c r="I14" s="167"/>
      <c r="J14" s="167"/>
      <c r="K14" s="167"/>
      <c r="L14" s="167"/>
    </row>
    <row r="15" spans="1:12">
      <c r="A15" s="22"/>
      <c r="B15" s="23"/>
      <c r="C15" s="22"/>
      <c r="D15" s="24"/>
      <c r="E15" s="25"/>
      <c r="F15" s="52"/>
      <c r="G15" s="24"/>
      <c r="H15" s="22"/>
      <c r="I15" s="165"/>
      <c r="J15" s="165"/>
      <c r="K15" s="165"/>
      <c r="L15" s="165"/>
    </row>
    <row r="16" spans="1:12">
      <c r="A16" s="27"/>
      <c r="B16" s="23"/>
      <c r="C16" s="22"/>
      <c r="D16" s="24"/>
      <c r="E16" s="25"/>
      <c r="F16" s="52"/>
      <c r="G16" s="24"/>
      <c r="H16" s="22"/>
      <c r="I16" s="165"/>
      <c r="J16" s="165"/>
      <c r="K16" s="165"/>
      <c r="L16" s="165"/>
    </row>
    <row r="17" spans="1:12">
      <c r="A17" s="27"/>
      <c r="B17" s="23"/>
      <c r="C17" s="22"/>
      <c r="D17" s="24"/>
      <c r="E17" s="25"/>
      <c r="F17" s="52"/>
      <c r="G17" s="24"/>
      <c r="H17" s="22"/>
      <c r="I17" s="165"/>
      <c r="J17" s="165"/>
      <c r="K17" s="165"/>
      <c r="L17" s="165"/>
    </row>
    <row r="18" spans="1:12">
      <c r="A18" s="28"/>
      <c r="B18" s="23"/>
      <c r="C18" s="22"/>
      <c r="D18" s="24"/>
      <c r="E18" s="25"/>
      <c r="F18" s="52"/>
      <c r="G18" s="24"/>
      <c r="H18" s="22"/>
      <c r="I18" s="108"/>
      <c r="J18" s="108"/>
      <c r="K18" s="108"/>
      <c r="L18" s="108"/>
    </row>
    <row r="19" spans="1:12">
      <c r="A19" s="29"/>
      <c r="B19" s="23"/>
      <c r="C19" s="22"/>
      <c r="D19" s="24"/>
      <c r="E19" s="25"/>
      <c r="F19" s="52"/>
      <c r="G19" s="24"/>
      <c r="H19" s="22"/>
      <c r="I19" s="165"/>
      <c r="J19" s="165"/>
      <c r="K19" s="165"/>
      <c r="L19" s="165"/>
    </row>
    <row r="20" spans="1:12">
      <c r="A20" s="29"/>
      <c r="B20" s="23"/>
      <c r="C20" s="22"/>
      <c r="D20" s="24"/>
      <c r="E20" s="25"/>
      <c r="F20" s="52"/>
      <c r="G20" s="24"/>
      <c r="H20" s="22"/>
      <c r="I20" s="108"/>
      <c r="J20" s="108"/>
      <c r="K20" s="108"/>
      <c r="L20" s="108"/>
    </row>
    <row r="21" spans="1:12">
      <c r="A21" s="22"/>
      <c r="B21" s="23"/>
      <c r="C21" s="22"/>
      <c r="D21" s="24"/>
      <c r="E21" s="25"/>
      <c r="F21" s="52"/>
      <c r="G21" s="24"/>
      <c r="H21" s="22"/>
      <c r="I21" s="165"/>
      <c r="J21" s="165"/>
      <c r="K21" s="165"/>
      <c r="L21" s="165"/>
    </row>
    <row r="22" spans="1:12">
      <c r="A22" s="22"/>
      <c r="B22" s="23"/>
      <c r="C22" s="22"/>
      <c r="D22" s="24"/>
      <c r="E22" s="25"/>
      <c r="F22" s="24"/>
      <c r="G22" s="24"/>
      <c r="H22" s="22"/>
      <c r="I22" s="165"/>
      <c r="J22" s="165"/>
      <c r="K22" s="165"/>
      <c r="L22" s="165"/>
    </row>
    <row r="23" spans="1:12">
      <c r="A23" s="22"/>
      <c r="B23" s="23"/>
      <c r="C23" s="22"/>
      <c r="D23" s="24"/>
      <c r="E23" s="25"/>
      <c r="F23" s="24"/>
      <c r="G23" s="24"/>
      <c r="H23" s="22"/>
      <c r="I23" s="165"/>
      <c r="J23" s="165"/>
      <c r="K23" s="165"/>
      <c r="L23" s="165"/>
    </row>
    <row r="24" spans="1:12">
      <c r="A24" s="22"/>
      <c r="B24" s="23"/>
      <c r="C24" s="22"/>
      <c r="D24" s="24"/>
      <c r="E24" s="25"/>
      <c r="F24" s="24"/>
      <c r="G24" s="24"/>
      <c r="H24" s="22"/>
      <c r="I24" s="165"/>
      <c r="J24" s="165"/>
      <c r="K24" s="165"/>
      <c r="L24" s="165"/>
    </row>
    <row r="25" spans="1:12">
      <c r="A25" s="22"/>
      <c r="B25" s="22"/>
      <c r="C25" s="22"/>
      <c r="D25" s="24"/>
      <c r="E25" s="25"/>
      <c r="F25" s="24"/>
      <c r="G25" s="24"/>
      <c r="H25" s="22"/>
      <c r="I25" s="165"/>
      <c r="J25" s="165"/>
      <c r="K25" s="165"/>
      <c r="L25" s="165"/>
    </row>
  </sheetData>
  <mergeCells count="22">
    <mergeCell ref="I23:L23"/>
    <mergeCell ref="I24:L24"/>
    <mergeCell ref="I25:L25"/>
    <mergeCell ref="I12:L12"/>
    <mergeCell ref="G1:J1"/>
    <mergeCell ref="H2:K2"/>
    <mergeCell ref="I3:L3"/>
    <mergeCell ref="I4:L4"/>
    <mergeCell ref="I5:L5"/>
    <mergeCell ref="I6:L6"/>
    <mergeCell ref="I7:L7"/>
    <mergeCell ref="I8:L8"/>
    <mergeCell ref="I9:L9"/>
    <mergeCell ref="I10:L10"/>
    <mergeCell ref="I19:L19"/>
    <mergeCell ref="I21:L21"/>
    <mergeCell ref="I22:L22"/>
    <mergeCell ref="I13:L13"/>
    <mergeCell ref="I14:L14"/>
    <mergeCell ref="I15:L15"/>
    <mergeCell ref="I16:L16"/>
    <mergeCell ref="I17:L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2:M28"/>
  <sheetViews>
    <sheetView workbookViewId="0">
      <selection activeCell="C8" sqref="C8"/>
    </sheetView>
  </sheetViews>
  <sheetFormatPr baseColWidth="10" defaultRowHeight="15"/>
  <sheetData>
    <row r="2" spans="1:13">
      <c r="A2" t="s">
        <v>186</v>
      </c>
    </row>
    <row r="4" spans="1:13">
      <c r="A4" s="20" t="s">
        <v>2</v>
      </c>
      <c r="B4" s="20" t="s">
        <v>0</v>
      </c>
      <c r="C4" s="20" t="s">
        <v>3</v>
      </c>
      <c r="D4" s="20" t="s">
        <v>6</v>
      </c>
      <c r="E4" s="20" t="s">
        <v>10</v>
      </c>
      <c r="F4" s="20" t="s">
        <v>4</v>
      </c>
      <c r="G4" s="20" t="s">
        <v>10</v>
      </c>
      <c r="H4" s="20" t="s">
        <v>5</v>
      </c>
      <c r="I4" s="20" t="s">
        <v>10</v>
      </c>
      <c r="J4" s="168" t="s">
        <v>2</v>
      </c>
      <c r="K4" s="169"/>
      <c r="L4" s="169"/>
      <c r="M4" s="169"/>
    </row>
    <row r="5" spans="1:13">
      <c r="A5" s="91">
        <v>135999</v>
      </c>
      <c r="B5" s="92">
        <v>41628</v>
      </c>
      <c r="C5" s="91" t="s">
        <v>33</v>
      </c>
      <c r="D5" s="95"/>
      <c r="E5" s="95">
        <v>2030</v>
      </c>
      <c r="F5" s="86"/>
      <c r="G5" s="97"/>
      <c r="H5" s="95"/>
      <c r="I5" s="91"/>
      <c r="J5" s="167"/>
      <c r="K5" s="167"/>
      <c r="L5" s="167"/>
      <c r="M5" s="167"/>
    </row>
    <row r="6" spans="1:13">
      <c r="A6" s="22">
        <v>136140</v>
      </c>
      <c r="B6" s="23">
        <v>41632</v>
      </c>
      <c r="C6" s="22" t="s">
        <v>33</v>
      </c>
      <c r="D6" s="24"/>
      <c r="E6" s="25">
        <v>3070</v>
      </c>
      <c r="F6" s="52"/>
      <c r="G6" s="25"/>
      <c r="H6" s="24"/>
      <c r="I6" s="22"/>
      <c r="J6" s="165"/>
      <c r="K6" s="165"/>
      <c r="L6" s="165"/>
      <c r="M6" s="165"/>
    </row>
    <row r="7" spans="1:13">
      <c r="A7" s="22">
        <v>136141</v>
      </c>
      <c r="B7" s="23">
        <v>41634</v>
      </c>
      <c r="C7" s="22" t="s">
        <v>33</v>
      </c>
      <c r="D7" s="24"/>
      <c r="E7" s="25">
        <v>7140</v>
      </c>
      <c r="F7" s="52"/>
      <c r="G7" s="25"/>
      <c r="H7" s="24"/>
      <c r="I7" s="22"/>
      <c r="J7" s="165"/>
      <c r="K7" s="165"/>
      <c r="L7" s="165"/>
      <c r="M7" s="165"/>
    </row>
    <row r="8" spans="1:13">
      <c r="A8" s="22"/>
      <c r="B8" s="23"/>
      <c r="C8" s="22"/>
      <c r="D8" s="24"/>
      <c r="E8" s="25"/>
      <c r="F8" s="52"/>
      <c r="G8" s="25"/>
      <c r="H8" s="24"/>
      <c r="I8" s="22"/>
      <c r="J8" s="165"/>
      <c r="K8" s="165"/>
      <c r="L8" s="165"/>
      <c r="M8" s="165"/>
    </row>
    <row r="9" spans="1:13">
      <c r="A9" s="91"/>
      <c r="B9" s="92"/>
      <c r="C9" s="91"/>
      <c r="D9" s="95"/>
      <c r="E9" s="97"/>
      <c r="F9" s="86"/>
      <c r="G9" s="97"/>
      <c r="H9" s="95"/>
      <c r="I9" s="91"/>
      <c r="J9" s="167"/>
      <c r="K9" s="167"/>
      <c r="L9" s="167"/>
      <c r="M9" s="167"/>
    </row>
    <row r="10" spans="1:13">
      <c r="A10" s="22"/>
      <c r="B10" s="23"/>
      <c r="C10" s="22"/>
      <c r="D10" s="24"/>
      <c r="E10" s="25"/>
      <c r="F10" s="52"/>
      <c r="G10" s="25"/>
      <c r="H10" s="24"/>
      <c r="I10" s="22"/>
      <c r="J10" s="165"/>
      <c r="K10" s="165"/>
      <c r="L10" s="165"/>
      <c r="M10" s="165"/>
    </row>
    <row r="11" spans="1:13">
      <c r="A11" s="22"/>
      <c r="B11" s="23"/>
      <c r="C11" s="22"/>
      <c r="D11" s="24"/>
      <c r="E11" s="25"/>
      <c r="F11" s="52"/>
      <c r="G11" s="25"/>
      <c r="H11" s="24"/>
      <c r="I11" s="25"/>
      <c r="J11" s="165"/>
      <c r="K11" s="165"/>
      <c r="L11" s="165"/>
      <c r="M11" s="165"/>
    </row>
    <row r="12" spans="1:13">
      <c r="A12" s="22"/>
      <c r="B12" s="23"/>
      <c r="C12" s="22"/>
      <c r="D12" s="24"/>
      <c r="E12" s="25"/>
      <c r="F12" s="52"/>
      <c r="G12" s="25"/>
      <c r="H12" s="24"/>
      <c r="I12" s="25"/>
      <c r="J12" s="165"/>
      <c r="K12" s="165"/>
      <c r="L12" s="165"/>
      <c r="M12" s="165"/>
    </row>
    <row r="13" spans="1:13">
      <c r="A13" s="22"/>
      <c r="B13" s="23"/>
      <c r="C13" s="22"/>
      <c r="D13" s="24"/>
      <c r="E13" s="25"/>
      <c r="F13" s="52"/>
      <c r="G13" s="25"/>
      <c r="H13" s="24"/>
      <c r="I13" s="22"/>
      <c r="J13" s="165"/>
      <c r="K13" s="165"/>
      <c r="L13" s="165"/>
      <c r="M13" s="165"/>
    </row>
    <row r="14" spans="1:13">
      <c r="A14" s="22"/>
      <c r="B14" s="23"/>
      <c r="C14" s="22"/>
      <c r="D14" s="24"/>
      <c r="E14" s="25"/>
      <c r="F14" s="52"/>
      <c r="G14" s="25"/>
      <c r="H14" s="24"/>
      <c r="I14" s="22"/>
      <c r="J14" s="155"/>
      <c r="K14" s="155"/>
      <c r="L14" s="155"/>
      <c r="M14" s="155"/>
    </row>
    <row r="15" spans="1:13">
      <c r="A15" s="91"/>
      <c r="B15" s="92"/>
      <c r="C15" s="91"/>
      <c r="D15" s="95"/>
      <c r="E15" s="97"/>
      <c r="F15" s="86"/>
      <c r="G15" s="97"/>
      <c r="H15" s="95"/>
      <c r="I15" s="91"/>
      <c r="J15" s="167"/>
      <c r="K15" s="167"/>
      <c r="L15" s="167"/>
      <c r="M15" s="167"/>
    </row>
    <row r="16" spans="1:13">
      <c r="A16" s="91"/>
      <c r="B16" s="92"/>
      <c r="C16" s="91"/>
      <c r="D16" s="95"/>
      <c r="E16" s="97"/>
      <c r="F16" s="86"/>
      <c r="G16" s="97"/>
      <c r="H16" s="95"/>
      <c r="I16" s="91"/>
      <c r="J16" s="167"/>
      <c r="K16" s="167"/>
      <c r="L16" s="167"/>
      <c r="M16" s="167"/>
    </row>
    <row r="17" spans="1:13">
      <c r="A17" s="91"/>
      <c r="B17" s="92"/>
      <c r="C17" s="91"/>
      <c r="D17" s="95"/>
      <c r="E17" s="97"/>
      <c r="F17" s="86"/>
      <c r="G17" s="97"/>
      <c r="H17" s="95"/>
      <c r="I17" s="91"/>
      <c r="J17" s="167"/>
      <c r="K17" s="167"/>
      <c r="L17" s="167"/>
      <c r="M17" s="167"/>
    </row>
    <row r="18" spans="1:13">
      <c r="A18" s="22"/>
      <c r="B18" s="23"/>
      <c r="C18" s="22"/>
      <c r="D18" s="24"/>
      <c r="E18" s="25"/>
      <c r="F18" s="52"/>
      <c r="G18" s="25"/>
      <c r="H18" s="24"/>
      <c r="I18" s="22"/>
      <c r="J18" s="165"/>
      <c r="K18" s="165"/>
      <c r="L18" s="165"/>
      <c r="M18" s="165"/>
    </row>
    <row r="19" spans="1:13">
      <c r="A19" s="27"/>
      <c r="B19" s="23"/>
      <c r="C19" s="22"/>
      <c r="D19" s="24"/>
      <c r="E19" s="25"/>
      <c r="F19" s="52"/>
      <c r="G19" s="25"/>
      <c r="H19" s="24"/>
      <c r="I19" s="22"/>
      <c r="J19" s="165"/>
      <c r="K19" s="165"/>
      <c r="L19" s="165"/>
      <c r="M19" s="165"/>
    </row>
    <row r="20" spans="1:13">
      <c r="A20" s="27"/>
      <c r="B20" s="23"/>
      <c r="C20" s="22"/>
      <c r="D20" s="24"/>
      <c r="E20" s="25"/>
      <c r="F20" s="52"/>
      <c r="G20" s="25"/>
      <c r="H20" s="24"/>
      <c r="I20" s="22"/>
      <c r="J20" s="165"/>
      <c r="K20" s="165"/>
      <c r="L20" s="165"/>
      <c r="M20" s="165"/>
    </row>
    <row r="21" spans="1:13">
      <c r="A21" s="28"/>
      <c r="B21" s="23"/>
      <c r="C21" s="22"/>
      <c r="D21" s="24"/>
      <c r="E21" s="25"/>
      <c r="F21" s="52"/>
      <c r="G21" s="25"/>
      <c r="H21" s="24"/>
      <c r="I21" s="22"/>
      <c r="J21" s="155"/>
      <c r="K21" s="155"/>
      <c r="L21" s="155"/>
      <c r="M21" s="155"/>
    </row>
    <row r="22" spans="1:13">
      <c r="A22" s="29"/>
      <c r="B22" s="23"/>
      <c r="C22" s="22"/>
      <c r="D22" s="24"/>
      <c r="E22" s="25"/>
      <c r="F22" s="52"/>
      <c r="G22" s="25"/>
      <c r="H22" s="24"/>
      <c r="I22" s="22"/>
      <c r="J22" s="165"/>
      <c r="K22" s="165"/>
      <c r="L22" s="165"/>
      <c r="M22" s="165"/>
    </row>
    <row r="23" spans="1:13">
      <c r="A23" s="29"/>
      <c r="B23" s="23"/>
      <c r="C23" s="22"/>
      <c r="D23" s="24"/>
      <c r="E23" s="25"/>
      <c r="F23" s="52"/>
      <c r="G23" s="25"/>
      <c r="H23" s="24"/>
      <c r="I23" s="22"/>
      <c r="J23" s="155"/>
      <c r="K23" s="155"/>
      <c r="L23" s="155"/>
      <c r="M23" s="155"/>
    </row>
    <row r="24" spans="1:13">
      <c r="A24" s="27"/>
      <c r="B24" s="23"/>
      <c r="C24" s="22"/>
      <c r="D24" s="24"/>
      <c r="E24" s="25"/>
      <c r="F24" s="52"/>
      <c r="G24" s="25"/>
      <c r="H24" s="24"/>
      <c r="I24" s="22"/>
      <c r="J24" s="165"/>
      <c r="K24" s="165"/>
      <c r="L24" s="165"/>
      <c r="M24" s="165"/>
    </row>
    <row r="25" spans="1:13">
      <c r="A25" s="22"/>
      <c r="B25" s="23"/>
      <c r="C25" s="22"/>
      <c r="D25" s="24"/>
      <c r="E25" s="25"/>
      <c r="F25" s="24"/>
      <c r="G25" s="25"/>
      <c r="H25" s="24"/>
      <c r="I25" s="22"/>
      <c r="J25" s="165"/>
      <c r="K25" s="165"/>
      <c r="L25" s="165"/>
      <c r="M25" s="165"/>
    </row>
    <row r="26" spans="1:13">
      <c r="A26" s="22"/>
      <c r="B26" s="23"/>
      <c r="C26" s="22"/>
      <c r="D26" s="24"/>
      <c r="E26" s="25"/>
      <c r="F26" s="24"/>
      <c r="G26" s="25"/>
      <c r="H26" s="24"/>
      <c r="I26" s="22"/>
      <c r="J26" s="165"/>
      <c r="K26" s="165"/>
      <c r="L26" s="165"/>
      <c r="M26" s="165"/>
    </row>
    <row r="27" spans="1:13">
      <c r="A27" s="22"/>
      <c r="B27" s="23"/>
      <c r="C27" s="22"/>
      <c r="D27" s="24"/>
      <c r="E27" s="25"/>
      <c r="F27" s="24"/>
      <c r="G27" s="25"/>
      <c r="H27" s="24"/>
      <c r="I27" s="22"/>
      <c r="J27" s="165"/>
      <c r="K27" s="165"/>
      <c r="L27" s="165"/>
      <c r="M27" s="165"/>
    </row>
    <row r="28" spans="1:13">
      <c r="A28" s="22"/>
      <c r="B28" s="22"/>
      <c r="C28" s="22"/>
      <c r="D28" s="24"/>
      <c r="E28" s="25"/>
      <c r="F28" s="24"/>
      <c r="G28" s="25"/>
      <c r="H28" s="24"/>
      <c r="I28" s="22"/>
      <c r="J28" s="165"/>
      <c r="K28" s="165"/>
      <c r="L28" s="165"/>
      <c r="M28" s="165"/>
    </row>
  </sheetData>
  <mergeCells count="22">
    <mergeCell ref="J25:M25"/>
    <mergeCell ref="J26:M26"/>
    <mergeCell ref="J27:M27"/>
    <mergeCell ref="J28:M28"/>
    <mergeCell ref="J17:M17"/>
    <mergeCell ref="J18:M18"/>
    <mergeCell ref="J19:M19"/>
    <mergeCell ref="J20:M20"/>
    <mergeCell ref="J22:M22"/>
    <mergeCell ref="J24:M24"/>
    <mergeCell ref="J10:M10"/>
    <mergeCell ref="J11:M11"/>
    <mergeCell ref="J12:M12"/>
    <mergeCell ref="J13:M13"/>
    <mergeCell ref="J15:M15"/>
    <mergeCell ref="J16:M16"/>
    <mergeCell ref="J4:M4"/>
    <mergeCell ref="J5:M5"/>
    <mergeCell ref="J6:M6"/>
    <mergeCell ref="J7:M7"/>
    <mergeCell ref="J8:M8"/>
    <mergeCell ref="J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O67"/>
  <sheetViews>
    <sheetView topLeftCell="A40" zoomScale="90" zoomScaleNormal="90" workbookViewId="0">
      <selection activeCell="F60" sqref="F60"/>
    </sheetView>
  </sheetViews>
  <sheetFormatPr baseColWidth="10" defaultRowHeight="15"/>
  <cols>
    <col min="1" max="1" width="14.28515625" customWidth="1"/>
    <col min="2" max="2" width="12.5703125" customWidth="1"/>
    <col min="3" max="3" width="13.42578125" customWidth="1"/>
    <col min="7" max="7" width="13.7109375" customWidth="1"/>
    <col min="11" max="11" width="18.7109375" customWidth="1"/>
  </cols>
  <sheetData>
    <row r="1" spans="1:1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>
      <c r="A2" s="45" t="s">
        <v>14</v>
      </c>
      <c r="B2" s="45"/>
      <c r="C2" s="45" t="s">
        <v>15</v>
      </c>
      <c r="D2" s="45"/>
      <c r="E2" s="45"/>
      <c r="F2" s="45" t="s">
        <v>22</v>
      </c>
      <c r="G2" s="45"/>
      <c r="H2" s="45"/>
      <c r="I2" s="45"/>
      <c r="J2" s="45"/>
      <c r="K2" s="45"/>
      <c r="L2" s="45"/>
      <c r="M2" s="45"/>
      <c r="N2" s="45"/>
      <c r="O2" s="45"/>
    </row>
    <row r="3" spans="1: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26.25">
      <c r="A4" s="58" t="s">
        <v>2</v>
      </c>
      <c r="B4" s="58" t="s">
        <v>0</v>
      </c>
      <c r="C4" s="58" t="s">
        <v>3</v>
      </c>
      <c r="D4" s="58" t="s">
        <v>6</v>
      </c>
      <c r="E4" s="58" t="s">
        <v>10</v>
      </c>
      <c r="F4" s="65" t="s">
        <v>4</v>
      </c>
      <c r="G4" s="65" t="s">
        <v>10</v>
      </c>
      <c r="H4" s="58" t="s">
        <v>5</v>
      </c>
      <c r="I4" s="58" t="s">
        <v>10</v>
      </c>
      <c r="J4" s="59" t="s">
        <v>13</v>
      </c>
      <c r="K4" s="59" t="s">
        <v>1</v>
      </c>
      <c r="L4" s="163" t="s">
        <v>2</v>
      </c>
      <c r="M4" s="163"/>
      <c r="N4" s="163"/>
      <c r="O4" s="163"/>
    </row>
    <row r="5" spans="1:15">
      <c r="A5" s="103" t="s">
        <v>8</v>
      </c>
      <c r="B5" s="104">
        <v>41600</v>
      </c>
      <c r="C5" s="103" t="s">
        <v>9</v>
      </c>
      <c r="D5" s="95">
        <v>34</v>
      </c>
      <c r="E5" s="97">
        <f>D5*11.905</f>
        <v>404.77</v>
      </c>
      <c r="F5" s="86"/>
      <c r="G5" s="87"/>
      <c r="H5" s="95"/>
      <c r="I5" s="91"/>
      <c r="J5" s="103"/>
      <c r="K5" s="103"/>
      <c r="L5" s="158" t="s">
        <v>12</v>
      </c>
      <c r="M5" s="158"/>
      <c r="N5" s="158"/>
      <c r="O5" s="158"/>
    </row>
    <row r="6" spans="1:15">
      <c r="A6" s="54">
        <v>2925</v>
      </c>
      <c r="B6" s="49">
        <v>41601</v>
      </c>
      <c r="C6" s="48" t="s">
        <v>9</v>
      </c>
      <c r="D6" s="24"/>
      <c r="E6" s="25"/>
      <c r="F6" s="52">
        <v>31</v>
      </c>
      <c r="G6" s="53">
        <f>F6*11.905</f>
        <v>369.05500000000001</v>
      </c>
      <c r="H6" s="55">
        <f>D5-F6</f>
        <v>3</v>
      </c>
      <c r="I6" s="25">
        <f>H6*11.905</f>
        <v>35.714999999999996</v>
      </c>
      <c r="J6" s="48"/>
      <c r="K6" s="48" t="s">
        <v>67</v>
      </c>
      <c r="L6" s="156" t="s">
        <v>69</v>
      </c>
      <c r="M6" s="156"/>
      <c r="N6" s="156"/>
      <c r="O6" s="156"/>
    </row>
    <row r="7" spans="1:15">
      <c r="A7" s="115">
        <v>134908</v>
      </c>
      <c r="B7" s="104">
        <v>41601</v>
      </c>
      <c r="C7" s="103" t="s">
        <v>33</v>
      </c>
      <c r="D7" s="95">
        <v>168</v>
      </c>
      <c r="E7" s="97">
        <f>D7*11.905</f>
        <v>2000.04</v>
      </c>
      <c r="F7" s="86"/>
      <c r="G7" s="87"/>
      <c r="H7" s="116">
        <f>D7+H6</f>
        <v>171</v>
      </c>
      <c r="I7" s="97">
        <f>H7*11.905</f>
        <v>2035.7549999999999</v>
      </c>
      <c r="J7" s="103"/>
      <c r="K7" s="103"/>
      <c r="L7" s="158" t="s">
        <v>64</v>
      </c>
      <c r="M7" s="158"/>
      <c r="N7" s="158"/>
      <c r="O7" s="158"/>
    </row>
    <row r="8" spans="1:15">
      <c r="A8" s="54">
        <v>2</v>
      </c>
      <c r="B8" s="49">
        <v>41601</v>
      </c>
      <c r="C8" s="48" t="s">
        <v>9</v>
      </c>
      <c r="D8" s="24"/>
      <c r="E8" s="25"/>
      <c r="F8" s="52">
        <v>150</v>
      </c>
      <c r="G8" s="53">
        <f>F8*11.905</f>
        <v>1785.75</v>
      </c>
      <c r="H8" s="55">
        <f>H7-F8</f>
        <v>21</v>
      </c>
      <c r="I8" s="25">
        <f>21*11.905</f>
        <v>250.005</v>
      </c>
      <c r="J8" s="48"/>
      <c r="K8" s="48" t="s">
        <v>34</v>
      </c>
      <c r="L8" s="156" t="s">
        <v>36</v>
      </c>
      <c r="M8" s="156"/>
      <c r="N8" s="156"/>
      <c r="O8" s="156"/>
    </row>
    <row r="9" spans="1:15">
      <c r="A9" s="115">
        <v>77629</v>
      </c>
      <c r="B9" s="104">
        <v>41601</v>
      </c>
      <c r="C9" s="103" t="s">
        <v>37</v>
      </c>
      <c r="D9" s="95">
        <v>84</v>
      </c>
      <c r="E9" s="97">
        <f>D9*11.905</f>
        <v>1000.02</v>
      </c>
      <c r="F9" s="86"/>
      <c r="G9" s="87"/>
      <c r="H9" s="116">
        <f>H8+D9</f>
        <v>105</v>
      </c>
      <c r="I9" s="97">
        <f t="shared" ref="I9:I14" si="0">H9*11.905</f>
        <v>1250.0249999999999</v>
      </c>
      <c r="J9" s="103"/>
      <c r="K9" s="103"/>
      <c r="L9" s="158" t="s">
        <v>64</v>
      </c>
      <c r="M9" s="158"/>
      <c r="N9" s="158"/>
      <c r="O9" s="158"/>
    </row>
    <row r="10" spans="1:15">
      <c r="A10" s="54">
        <v>3</v>
      </c>
      <c r="B10" s="49">
        <v>41601</v>
      </c>
      <c r="C10" s="48" t="s">
        <v>9</v>
      </c>
      <c r="D10" s="24"/>
      <c r="E10" s="25"/>
      <c r="F10" s="52">
        <v>105</v>
      </c>
      <c r="G10" s="53">
        <f>F10*11.905</f>
        <v>1250.0249999999999</v>
      </c>
      <c r="H10" s="55">
        <f>H9-F10</f>
        <v>0</v>
      </c>
      <c r="I10" s="25">
        <f t="shared" si="0"/>
        <v>0</v>
      </c>
      <c r="J10" s="48"/>
      <c r="K10" s="48" t="s">
        <v>67</v>
      </c>
      <c r="L10" s="156" t="s">
        <v>150</v>
      </c>
      <c r="M10" s="156"/>
      <c r="N10" s="156"/>
      <c r="O10" s="156"/>
    </row>
    <row r="11" spans="1:15">
      <c r="A11" s="115">
        <v>77666</v>
      </c>
      <c r="B11" s="104">
        <v>41603</v>
      </c>
      <c r="C11" s="103" t="s">
        <v>37</v>
      </c>
      <c r="D11" s="95">
        <v>840</v>
      </c>
      <c r="E11" s="97">
        <f>D11*11.905</f>
        <v>10000.199999999999</v>
      </c>
      <c r="F11" s="86"/>
      <c r="G11" s="87"/>
      <c r="H11" s="116">
        <f>D11</f>
        <v>840</v>
      </c>
      <c r="I11" s="97">
        <f t="shared" si="0"/>
        <v>10000.199999999999</v>
      </c>
      <c r="J11" s="103"/>
      <c r="K11" s="103"/>
      <c r="L11" s="158" t="s">
        <v>151</v>
      </c>
      <c r="M11" s="158"/>
      <c r="N11" s="158"/>
      <c r="O11" s="158"/>
    </row>
    <row r="12" spans="1:15">
      <c r="A12" s="54">
        <v>33</v>
      </c>
      <c r="B12" s="49">
        <v>41603</v>
      </c>
      <c r="C12" s="48" t="s">
        <v>9</v>
      </c>
      <c r="D12" s="24"/>
      <c r="E12" s="25"/>
      <c r="F12" s="52">
        <v>119</v>
      </c>
      <c r="G12" s="53">
        <f>F12*11.905</f>
        <v>1416.6949999999999</v>
      </c>
      <c r="H12" s="55">
        <f>H11-F12</f>
        <v>721</v>
      </c>
      <c r="I12" s="25">
        <f t="shared" si="0"/>
        <v>8583.5049999999992</v>
      </c>
      <c r="J12" s="48"/>
      <c r="K12" s="48" t="s">
        <v>67</v>
      </c>
      <c r="L12" s="83" t="s">
        <v>152</v>
      </c>
      <c r="M12" s="56"/>
      <c r="N12" s="56"/>
      <c r="O12" s="56"/>
    </row>
    <row r="13" spans="1:15">
      <c r="A13" s="54">
        <v>39</v>
      </c>
      <c r="B13" s="49">
        <v>41605</v>
      </c>
      <c r="C13" s="48" t="s">
        <v>9</v>
      </c>
      <c r="D13" s="24"/>
      <c r="E13" s="25"/>
      <c r="F13" s="52">
        <v>151</v>
      </c>
      <c r="G13" s="53">
        <f>F13*11.905</f>
        <v>1797.655</v>
      </c>
      <c r="H13" s="55">
        <f>H12-F13</f>
        <v>570</v>
      </c>
      <c r="I13" s="25">
        <f t="shared" si="0"/>
        <v>6785.8499999999995</v>
      </c>
      <c r="J13" s="48"/>
      <c r="K13" s="48" t="s">
        <v>34</v>
      </c>
      <c r="L13" s="156" t="s">
        <v>38</v>
      </c>
      <c r="M13" s="156"/>
      <c r="N13" s="156"/>
      <c r="O13" s="156"/>
    </row>
    <row r="14" spans="1:15">
      <c r="A14" s="54">
        <v>41</v>
      </c>
      <c r="B14" s="49">
        <v>41605</v>
      </c>
      <c r="C14" s="48" t="s">
        <v>9</v>
      </c>
      <c r="D14" s="24"/>
      <c r="E14" s="25"/>
      <c r="F14" s="52">
        <v>235</v>
      </c>
      <c r="G14" s="53">
        <f>F14*11.905</f>
        <v>2797.6749999999997</v>
      </c>
      <c r="H14" s="55">
        <f>H13-F14</f>
        <v>335</v>
      </c>
      <c r="I14" s="25">
        <f t="shared" si="0"/>
        <v>3988.1749999999997</v>
      </c>
      <c r="J14" s="48"/>
      <c r="K14" s="48" t="s">
        <v>34</v>
      </c>
      <c r="L14" s="156" t="s">
        <v>39</v>
      </c>
      <c r="M14" s="156"/>
      <c r="N14" s="156"/>
      <c r="O14" s="156"/>
    </row>
    <row r="15" spans="1:15">
      <c r="A15" s="115">
        <v>135041</v>
      </c>
      <c r="B15" s="104">
        <v>41605</v>
      </c>
      <c r="C15" s="103" t="s">
        <v>33</v>
      </c>
      <c r="D15" s="95">
        <v>252</v>
      </c>
      <c r="E15" s="97">
        <v>3000</v>
      </c>
      <c r="F15" s="86"/>
      <c r="G15" s="87"/>
      <c r="H15" s="116">
        <f>H14+D15</f>
        <v>587</v>
      </c>
      <c r="I15" s="97">
        <f>I14+E15</f>
        <v>6988.1749999999993</v>
      </c>
      <c r="J15" s="103"/>
      <c r="K15" s="103"/>
      <c r="L15" s="105" t="s">
        <v>64</v>
      </c>
      <c r="M15" s="105"/>
      <c r="N15" s="105"/>
      <c r="O15" s="105"/>
    </row>
    <row r="16" spans="1:15">
      <c r="A16" s="54">
        <v>45</v>
      </c>
      <c r="B16" s="49">
        <v>41606</v>
      </c>
      <c r="C16" s="48" t="s">
        <v>9</v>
      </c>
      <c r="D16" s="24"/>
      <c r="E16" s="25"/>
      <c r="F16" s="52">
        <v>150</v>
      </c>
      <c r="G16" s="53">
        <f>F16*11.905</f>
        <v>1785.75</v>
      </c>
      <c r="H16" s="55">
        <f>H15-F16</f>
        <v>437</v>
      </c>
      <c r="I16" s="25">
        <f>H16*11.905</f>
        <v>5202.4849999999997</v>
      </c>
      <c r="J16" s="48"/>
      <c r="K16" s="48" t="s">
        <v>34</v>
      </c>
      <c r="L16" s="156" t="s">
        <v>68</v>
      </c>
      <c r="M16" s="156"/>
      <c r="N16" s="156"/>
      <c r="O16" s="156"/>
    </row>
    <row r="17" spans="1:15">
      <c r="A17" s="54">
        <v>47</v>
      </c>
      <c r="B17" s="49">
        <v>41607</v>
      </c>
      <c r="C17" s="48" t="s">
        <v>9</v>
      </c>
      <c r="D17" s="24"/>
      <c r="E17" s="25"/>
      <c r="F17" s="52">
        <v>132</v>
      </c>
      <c r="G17" s="53">
        <f>F17*11.905</f>
        <v>1571.4599999999998</v>
      </c>
      <c r="H17" s="55">
        <f>H16-F17</f>
        <v>305</v>
      </c>
      <c r="I17" s="25">
        <f>H17*11.905</f>
        <v>3631.0249999999996</v>
      </c>
      <c r="J17" s="48"/>
      <c r="K17" s="48" t="s">
        <v>67</v>
      </c>
      <c r="L17" s="156" t="s">
        <v>133</v>
      </c>
      <c r="M17" s="156"/>
      <c r="N17" s="156"/>
      <c r="O17" s="156"/>
    </row>
    <row r="18" spans="1:15">
      <c r="A18" s="54">
        <v>2933</v>
      </c>
      <c r="B18" s="49">
        <v>41607</v>
      </c>
      <c r="C18" s="48" t="s">
        <v>9</v>
      </c>
      <c r="D18" s="24"/>
      <c r="E18" s="25"/>
      <c r="F18" s="52">
        <v>239</v>
      </c>
      <c r="G18" s="53">
        <f>F18*11.905</f>
        <v>2845.2950000000001</v>
      </c>
      <c r="H18" s="55">
        <f>H17-F18</f>
        <v>66</v>
      </c>
      <c r="I18" s="25">
        <f>H18*11.905</f>
        <v>785.7299999999999</v>
      </c>
      <c r="J18" s="48"/>
      <c r="K18" s="48" t="s">
        <v>90</v>
      </c>
      <c r="L18" s="156" t="s">
        <v>92</v>
      </c>
      <c r="M18" s="156"/>
      <c r="N18" s="156"/>
      <c r="O18" s="156"/>
    </row>
    <row r="19" spans="1:15">
      <c r="A19" s="54">
        <v>2931</v>
      </c>
      <c r="B19" s="49">
        <v>41607</v>
      </c>
      <c r="C19" s="48" t="s">
        <v>9</v>
      </c>
      <c r="D19" s="24"/>
      <c r="E19" s="25"/>
      <c r="F19" s="52">
        <v>13</v>
      </c>
      <c r="G19" s="53">
        <f>F19*11.905</f>
        <v>154.76499999999999</v>
      </c>
      <c r="H19" s="55">
        <f>H18-F19</f>
        <v>53</v>
      </c>
      <c r="I19" s="25">
        <f>H19*11.905</f>
        <v>630.96499999999992</v>
      </c>
      <c r="J19" s="48"/>
      <c r="K19" s="48" t="s">
        <v>70</v>
      </c>
      <c r="L19" s="162" t="s">
        <v>71</v>
      </c>
      <c r="M19" s="162"/>
      <c r="N19" s="162"/>
      <c r="O19" s="162"/>
    </row>
    <row r="20" spans="1:15">
      <c r="A20" s="54">
        <v>4530</v>
      </c>
      <c r="B20" s="49">
        <v>41638</v>
      </c>
      <c r="C20" s="48" t="s">
        <v>9</v>
      </c>
      <c r="D20" s="24"/>
      <c r="E20" s="25"/>
      <c r="F20" s="52">
        <v>53</v>
      </c>
      <c r="G20" s="53">
        <f>F20*11.905</f>
        <v>630.96499999999992</v>
      </c>
      <c r="H20" s="24">
        <f>H19-F20</f>
        <v>0</v>
      </c>
      <c r="I20" s="25">
        <f>H20*11.905</f>
        <v>0</v>
      </c>
      <c r="J20" s="48"/>
      <c r="K20" s="48" t="s">
        <v>67</v>
      </c>
      <c r="L20" s="156" t="s">
        <v>73</v>
      </c>
      <c r="M20" s="156"/>
      <c r="N20" s="156"/>
      <c r="O20" s="156"/>
    </row>
    <row r="21" spans="1:15">
      <c r="A21" s="115"/>
      <c r="B21" s="104">
        <v>41608</v>
      </c>
      <c r="C21" s="103" t="s">
        <v>33</v>
      </c>
      <c r="D21" s="95">
        <v>865</v>
      </c>
      <c r="E21" s="97">
        <v>10300</v>
      </c>
      <c r="F21" s="86"/>
      <c r="G21" s="87"/>
      <c r="H21" s="95"/>
      <c r="I21" s="97"/>
      <c r="J21" s="103"/>
      <c r="K21" s="103"/>
      <c r="L21" s="158" t="s">
        <v>64</v>
      </c>
      <c r="M21" s="158"/>
      <c r="N21" s="158"/>
      <c r="O21" s="158"/>
    </row>
    <row r="22" spans="1:15">
      <c r="A22" s="54">
        <v>54</v>
      </c>
      <c r="B22" s="49">
        <v>41611</v>
      </c>
      <c r="C22" s="48" t="s">
        <v>9</v>
      </c>
      <c r="D22" s="24"/>
      <c r="E22" s="25"/>
      <c r="F22" s="52">
        <v>12</v>
      </c>
      <c r="G22" s="53">
        <f t="shared" ref="G22:G27" si="1">F22*11.905</f>
        <v>142.85999999999999</v>
      </c>
      <c r="H22" s="24">
        <f>D21-F22</f>
        <v>853</v>
      </c>
      <c r="I22" s="25">
        <f>E21-G22</f>
        <v>10157.14</v>
      </c>
      <c r="J22" s="48"/>
      <c r="K22" s="48" t="s">
        <v>67</v>
      </c>
      <c r="L22" s="56" t="s">
        <v>84</v>
      </c>
      <c r="M22" s="56"/>
      <c r="N22" s="56"/>
      <c r="O22" s="56"/>
    </row>
    <row r="23" spans="1:15">
      <c r="A23" s="54">
        <v>69</v>
      </c>
      <c r="B23" s="49">
        <v>41611</v>
      </c>
      <c r="C23" s="48" t="s">
        <v>9</v>
      </c>
      <c r="D23" s="24"/>
      <c r="E23" s="25"/>
      <c r="F23" s="52">
        <v>98</v>
      </c>
      <c r="G23" s="53">
        <f t="shared" si="1"/>
        <v>1166.6899999999998</v>
      </c>
      <c r="H23" s="24">
        <f t="shared" ref="H23:I27" si="2">H22-F23</f>
        <v>755</v>
      </c>
      <c r="I23" s="25">
        <f t="shared" si="2"/>
        <v>8990.4499999999989</v>
      </c>
      <c r="J23" s="48"/>
      <c r="K23" s="48" t="s">
        <v>88</v>
      </c>
      <c r="L23" s="69" t="s">
        <v>136</v>
      </c>
      <c r="M23" s="69"/>
      <c r="N23" s="69"/>
      <c r="O23" s="69"/>
    </row>
    <row r="24" spans="1:15">
      <c r="A24" s="54">
        <v>70</v>
      </c>
      <c r="B24" s="49">
        <v>41611</v>
      </c>
      <c r="C24" s="48" t="s">
        <v>9</v>
      </c>
      <c r="D24" s="24"/>
      <c r="E24" s="25"/>
      <c r="F24" s="52">
        <v>19</v>
      </c>
      <c r="G24" s="53">
        <f t="shared" si="1"/>
        <v>226.19499999999999</v>
      </c>
      <c r="H24" s="24">
        <f t="shared" si="2"/>
        <v>736</v>
      </c>
      <c r="I24" s="25">
        <f t="shared" si="2"/>
        <v>8764.2549999999992</v>
      </c>
      <c r="J24" s="48"/>
      <c r="K24" s="48" t="s">
        <v>88</v>
      </c>
      <c r="L24" s="69" t="s">
        <v>136</v>
      </c>
      <c r="M24" s="69"/>
      <c r="N24" s="69"/>
      <c r="O24" s="69"/>
    </row>
    <row r="25" spans="1:15">
      <c r="A25" s="57">
        <v>65</v>
      </c>
      <c r="B25" s="49">
        <v>41612</v>
      </c>
      <c r="C25" s="48" t="s">
        <v>9</v>
      </c>
      <c r="D25" s="24"/>
      <c r="E25" s="25"/>
      <c r="F25" s="52">
        <v>158</v>
      </c>
      <c r="G25" s="53">
        <f t="shared" si="1"/>
        <v>1880.99</v>
      </c>
      <c r="H25" s="24">
        <f t="shared" si="2"/>
        <v>578</v>
      </c>
      <c r="I25" s="25">
        <f t="shared" si="2"/>
        <v>6883.2649999999994</v>
      </c>
      <c r="J25" s="48"/>
      <c r="K25" s="48" t="s">
        <v>67</v>
      </c>
      <c r="L25" s="156" t="s">
        <v>69</v>
      </c>
      <c r="M25" s="156"/>
      <c r="N25" s="156"/>
      <c r="O25" s="156"/>
    </row>
    <row r="26" spans="1:15">
      <c r="A26" s="57">
        <v>55</v>
      </c>
      <c r="B26" s="49">
        <v>41583</v>
      </c>
      <c r="C26" s="48" t="s">
        <v>9</v>
      </c>
      <c r="D26" s="24"/>
      <c r="E26" s="25"/>
      <c r="F26" s="52">
        <v>158</v>
      </c>
      <c r="G26" s="53">
        <f t="shared" si="1"/>
        <v>1880.99</v>
      </c>
      <c r="H26" s="24">
        <f t="shared" si="2"/>
        <v>420</v>
      </c>
      <c r="I26" s="25">
        <f t="shared" si="2"/>
        <v>5002.2749999999996</v>
      </c>
      <c r="J26" s="48"/>
      <c r="K26" s="48" t="s">
        <v>67</v>
      </c>
      <c r="L26" s="156" t="s">
        <v>69</v>
      </c>
      <c r="M26" s="156"/>
      <c r="N26" s="156"/>
      <c r="O26" s="156"/>
    </row>
    <row r="27" spans="1:15">
      <c r="A27" s="57">
        <v>2950</v>
      </c>
      <c r="B27" s="49">
        <v>41614</v>
      </c>
      <c r="C27" s="48" t="s">
        <v>9</v>
      </c>
      <c r="D27" s="24"/>
      <c r="E27" s="25"/>
      <c r="F27" s="52">
        <v>362</v>
      </c>
      <c r="G27" s="53">
        <f t="shared" si="1"/>
        <v>4309.6099999999997</v>
      </c>
      <c r="H27" s="24">
        <f t="shared" si="2"/>
        <v>58</v>
      </c>
      <c r="I27" s="25">
        <f t="shared" si="2"/>
        <v>692.66499999999996</v>
      </c>
      <c r="J27" s="48"/>
      <c r="K27" s="48" t="s">
        <v>67</v>
      </c>
      <c r="L27" s="156" t="s">
        <v>69</v>
      </c>
      <c r="M27" s="156"/>
      <c r="N27" s="156"/>
      <c r="O27" s="156"/>
    </row>
    <row r="28" spans="1:15">
      <c r="A28" s="117">
        <v>135466</v>
      </c>
      <c r="B28" s="104">
        <v>41615</v>
      </c>
      <c r="C28" s="103" t="s">
        <v>33</v>
      </c>
      <c r="D28" s="95">
        <v>1066</v>
      </c>
      <c r="E28" s="97">
        <f>D28*11.905</f>
        <v>12690.73</v>
      </c>
      <c r="F28" s="86"/>
      <c r="G28" s="87"/>
      <c r="H28" s="95">
        <f>D28+H27</f>
        <v>1124</v>
      </c>
      <c r="I28" s="97">
        <f>I27+E28</f>
        <v>13383.395</v>
      </c>
      <c r="J28" s="103"/>
      <c r="K28" s="103"/>
      <c r="L28" s="158" t="s">
        <v>64</v>
      </c>
      <c r="M28" s="158"/>
      <c r="N28" s="158"/>
      <c r="O28" s="158"/>
    </row>
    <row r="29" spans="1:15">
      <c r="A29" s="76">
        <v>4530</v>
      </c>
      <c r="B29" s="77">
        <v>41617</v>
      </c>
      <c r="C29" s="78" t="s">
        <v>9</v>
      </c>
      <c r="D29" s="79"/>
      <c r="E29" s="80"/>
      <c r="F29" s="72">
        <v>175</v>
      </c>
      <c r="G29" s="82">
        <f t="shared" ref="G29:G37" si="3">F29*11.905</f>
        <v>2083.375</v>
      </c>
      <c r="H29" s="79">
        <f t="shared" ref="H29:H37" si="4">H28-F29</f>
        <v>949</v>
      </c>
      <c r="I29" s="80">
        <f t="shared" ref="I29:I37" si="5">I28-G29</f>
        <v>11300.02</v>
      </c>
      <c r="J29" s="78"/>
      <c r="K29" s="78" t="s">
        <v>67</v>
      </c>
      <c r="L29" s="162" t="s">
        <v>84</v>
      </c>
      <c r="M29" s="162"/>
      <c r="N29" s="162"/>
      <c r="O29" s="162"/>
    </row>
    <row r="30" spans="1:15">
      <c r="A30" s="76">
        <v>4527</v>
      </c>
      <c r="B30" s="77">
        <v>41617</v>
      </c>
      <c r="C30" s="78" t="s">
        <v>9</v>
      </c>
      <c r="D30" s="79"/>
      <c r="E30" s="80"/>
      <c r="F30" s="72">
        <v>200</v>
      </c>
      <c r="G30" s="82">
        <f t="shared" si="3"/>
        <v>2381</v>
      </c>
      <c r="H30" s="79">
        <f t="shared" si="4"/>
        <v>749</v>
      </c>
      <c r="I30" s="80">
        <f t="shared" si="5"/>
        <v>8919.02</v>
      </c>
      <c r="J30" s="78"/>
      <c r="K30" s="78" t="s">
        <v>67</v>
      </c>
      <c r="L30" s="162" t="s">
        <v>69</v>
      </c>
      <c r="M30" s="162"/>
      <c r="N30" s="162"/>
      <c r="O30" s="162"/>
    </row>
    <row r="31" spans="1:15">
      <c r="A31" s="81">
        <v>57</v>
      </c>
      <c r="B31" s="77">
        <v>41618</v>
      </c>
      <c r="C31" s="78" t="s">
        <v>9</v>
      </c>
      <c r="D31" s="79"/>
      <c r="E31" s="80"/>
      <c r="F31" s="72">
        <v>9</v>
      </c>
      <c r="G31" s="82">
        <f t="shared" si="3"/>
        <v>107.145</v>
      </c>
      <c r="H31" s="79">
        <f t="shared" si="4"/>
        <v>740</v>
      </c>
      <c r="I31" s="80">
        <f t="shared" si="5"/>
        <v>8811.875</v>
      </c>
      <c r="J31" s="78"/>
      <c r="K31" s="78" t="s">
        <v>88</v>
      </c>
      <c r="L31" s="162" t="s">
        <v>89</v>
      </c>
      <c r="M31" s="162"/>
      <c r="N31" s="162"/>
      <c r="O31" s="162"/>
    </row>
    <row r="32" spans="1:15">
      <c r="A32" s="81">
        <v>58</v>
      </c>
      <c r="B32" s="77">
        <v>41618</v>
      </c>
      <c r="C32" s="78" t="s">
        <v>9</v>
      </c>
      <c r="D32" s="79"/>
      <c r="E32" s="80"/>
      <c r="F32" s="72">
        <v>10</v>
      </c>
      <c r="G32" s="82">
        <f t="shared" si="3"/>
        <v>119.05</v>
      </c>
      <c r="H32" s="79">
        <f t="shared" si="4"/>
        <v>730</v>
      </c>
      <c r="I32" s="80">
        <f t="shared" si="5"/>
        <v>8692.8250000000007</v>
      </c>
      <c r="J32" s="78"/>
      <c r="K32" s="78" t="s">
        <v>67</v>
      </c>
      <c r="L32" s="162" t="s">
        <v>173</v>
      </c>
      <c r="M32" s="162"/>
      <c r="N32" s="162"/>
      <c r="O32" s="162"/>
    </row>
    <row r="33" spans="1:15">
      <c r="A33" s="81">
        <v>61</v>
      </c>
      <c r="B33" s="77">
        <v>41618</v>
      </c>
      <c r="C33" s="78" t="s">
        <v>9</v>
      </c>
      <c r="D33" s="79"/>
      <c r="E33" s="80"/>
      <c r="F33" s="72">
        <v>168</v>
      </c>
      <c r="G33" s="82">
        <f t="shared" si="3"/>
        <v>2000.04</v>
      </c>
      <c r="H33" s="79">
        <f t="shared" si="4"/>
        <v>562</v>
      </c>
      <c r="I33" s="80">
        <f t="shared" si="5"/>
        <v>6692.7850000000008</v>
      </c>
      <c r="J33" s="78"/>
      <c r="K33" s="78" t="s">
        <v>97</v>
      </c>
      <c r="L33" s="162" t="s">
        <v>95</v>
      </c>
      <c r="M33" s="162"/>
      <c r="N33" s="162"/>
      <c r="O33" s="162"/>
    </row>
    <row r="34" spans="1:15">
      <c r="A34" s="81">
        <v>73</v>
      </c>
      <c r="B34" s="77">
        <v>41618</v>
      </c>
      <c r="C34" s="78" t="s">
        <v>9</v>
      </c>
      <c r="D34" s="79"/>
      <c r="E34" s="80"/>
      <c r="F34" s="72">
        <v>18</v>
      </c>
      <c r="G34" s="82">
        <f t="shared" si="3"/>
        <v>214.29</v>
      </c>
      <c r="H34" s="79">
        <f t="shared" si="4"/>
        <v>544</v>
      </c>
      <c r="I34" s="80">
        <f t="shared" si="5"/>
        <v>6478.4950000000008</v>
      </c>
      <c r="J34" s="78"/>
      <c r="K34" s="78" t="s">
        <v>67</v>
      </c>
      <c r="L34" s="162" t="s">
        <v>112</v>
      </c>
      <c r="M34" s="162"/>
      <c r="N34" s="162"/>
      <c r="O34" s="162"/>
    </row>
    <row r="35" spans="1:15">
      <c r="A35" s="81">
        <v>59</v>
      </c>
      <c r="B35" s="77">
        <v>41619</v>
      </c>
      <c r="C35" s="78" t="s">
        <v>9</v>
      </c>
      <c r="D35" s="79"/>
      <c r="E35" s="80"/>
      <c r="F35" s="72">
        <v>26</v>
      </c>
      <c r="G35" s="82">
        <f t="shared" si="3"/>
        <v>309.52999999999997</v>
      </c>
      <c r="H35" s="79">
        <f t="shared" si="4"/>
        <v>518</v>
      </c>
      <c r="I35" s="80">
        <f t="shared" si="5"/>
        <v>6168.9650000000011</v>
      </c>
      <c r="J35" s="78"/>
      <c r="K35" s="78" t="s">
        <v>67</v>
      </c>
      <c r="L35" s="162" t="s">
        <v>112</v>
      </c>
      <c r="M35" s="162"/>
      <c r="N35" s="162"/>
      <c r="O35" s="162"/>
    </row>
    <row r="36" spans="1:15">
      <c r="A36" s="81">
        <v>60</v>
      </c>
      <c r="B36" s="77">
        <v>41619</v>
      </c>
      <c r="C36" s="78" t="s">
        <v>9</v>
      </c>
      <c r="D36" s="79"/>
      <c r="E36" s="80"/>
      <c r="F36" s="72">
        <v>42</v>
      </c>
      <c r="G36" s="82">
        <f t="shared" si="3"/>
        <v>500.01</v>
      </c>
      <c r="H36" s="79">
        <f t="shared" si="4"/>
        <v>476</v>
      </c>
      <c r="I36" s="80">
        <f t="shared" si="5"/>
        <v>5668.9550000000008</v>
      </c>
      <c r="J36" s="78"/>
      <c r="K36" s="78" t="s">
        <v>67</v>
      </c>
      <c r="L36" s="162" t="s">
        <v>112</v>
      </c>
      <c r="M36" s="162"/>
      <c r="N36" s="162"/>
      <c r="O36" s="162"/>
    </row>
    <row r="37" spans="1:15">
      <c r="A37" s="81">
        <v>74</v>
      </c>
      <c r="B37" s="77">
        <v>41619</v>
      </c>
      <c r="C37" s="78" t="s">
        <v>9</v>
      </c>
      <c r="D37" s="79"/>
      <c r="E37" s="80"/>
      <c r="F37" s="72">
        <v>129</v>
      </c>
      <c r="G37" s="82">
        <f t="shared" si="3"/>
        <v>1535.7449999999999</v>
      </c>
      <c r="H37" s="79">
        <f t="shared" si="4"/>
        <v>347</v>
      </c>
      <c r="I37" s="80">
        <f t="shared" si="5"/>
        <v>4133.2100000000009</v>
      </c>
      <c r="J37" s="78"/>
      <c r="K37" s="78" t="s">
        <v>67</v>
      </c>
      <c r="L37" s="162" t="s">
        <v>112</v>
      </c>
      <c r="M37" s="162"/>
      <c r="N37" s="162"/>
      <c r="O37" s="162"/>
    </row>
    <row r="38" spans="1:15">
      <c r="A38" s="118">
        <v>135571</v>
      </c>
      <c r="B38" s="119">
        <v>41619</v>
      </c>
      <c r="C38" s="120" t="s">
        <v>33</v>
      </c>
      <c r="D38" s="121">
        <v>672</v>
      </c>
      <c r="E38" s="122">
        <f>D38*11.905</f>
        <v>8000.16</v>
      </c>
      <c r="F38" s="102"/>
      <c r="G38" s="123"/>
      <c r="H38" s="121">
        <f>H37+D38</f>
        <v>1019</v>
      </c>
      <c r="I38" s="122">
        <f>I37+E38</f>
        <v>12133.37</v>
      </c>
      <c r="J38" s="120"/>
      <c r="K38" s="120"/>
      <c r="L38" s="164" t="s">
        <v>64</v>
      </c>
      <c r="M38" s="164"/>
      <c r="N38" s="164"/>
      <c r="O38" s="164"/>
    </row>
    <row r="39" spans="1:15">
      <c r="A39" s="81">
        <v>4549</v>
      </c>
      <c r="B39" s="77">
        <v>41619</v>
      </c>
      <c r="C39" s="78" t="s">
        <v>9</v>
      </c>
      <c r="D39" s="79"/>
      <c r="E39" s="80"/>
      <c r="F39" s="72">
        <v>200</v>
      </c>
      <c r="G39" s="82">
        <f t="shared" ref="G39:G57" si="6">F39*11.905</f>
        <v>2381</v>
      </c>
      <c r="H39" s="79">
        <f>H38-F39</f>
        <v>819</v>
      </c>
      <c r="I39" s="80">
        <f t="shared" ref="H39:I41" si="7">I38-G39</f>
        <v>9752.3700000000008</v>
      </c>
      <c r="J39" s="78"/>
      <c r="K39" s="78" t="s">
        <v>67</v>
      </c>
      <c r="L39" s="162" t="s">
        <v>112</v>
      </c>
      <c r="M39" s="162"/>
      <c r="N39" s="162"/>
      <c r="O39" s="162"/>
    </row>
    <row r="40" spans="1:15">
      <c r="A40" s="81">
        <v>79</v>
      </c>
      <c r="B40" s="77">
        <v>41621</v>
      </c>
      <c r="C40" s="78" t="s">
        <v>9</v>
      </c>
      <c r="D40" s="79"/>
      <c r="E40" s="80"/>
      <c r="F40" s="72">
        <v>150</v>
      </c>
      <c r="G40" s="82">
        <f t="shared" si="6"/>
        <v>1785.75</v>
      </c>
      <c r="H40" s="79">
        <f>H39-F40</f>
        <v>669</v>
      </c>
      <c r="I40" s="80">
        <f t="shared" si="7"/>
        <v>7966.6200000000008</v>
      </c>
      <c r="J40" s="78"/>
      <c r="K40" s="78" t="s">
        <v>113</v>
      </c>
      <c r="L40" s="162" t="s">
        <v>69</v>
      </c>
      <c r="M40" s="162"/>
      <c r="N40" s="162"/>
      <c r="O40" s="162"/>
    </row>
    <row r="41" spans="1:15">
      <c r="A41" s="81" t="s">
        <v>119</v>
      </c>
      <c r="B41" s="77">
        <v>41624</v>
      </c>
      <c r="C41" s="78" t="s">
        <v>9</v>
      </c>
      <c r="D41" s="79"/>
      <c r="E41" s="80"/>
      <c r="F41" s="72">
        <v>120</v>
      </c>
      <c r="G41" s="82">
        <f t="shared" si="6"/>
        <v>1428.6</v>
      </c>
      <c r="H41" s="79">
        <f>H40-F41</f>
        <v>549</v>
      </c>
      <c r="I41" s="80">
        <f t="shared" si="7"/>
        <v>6538.02</v>
      </c>
      <c r="J41" s="78"/>
      <c r="K41" s="78" t="s">
        <v>67</v>
      </c>
      <c r="L41" s="162" t="s">
        <v>69</v>
      </c>
      <c r="M41" s="162"/>
      <c r="N41" s="162"/>
      <c r="O41" s="162"/>
    </row>
    <row r="42" spans="1:15">
      <c r="A42" s="81" t="s">
        <v>121</v>
      </c>
      <c r="B42" s="77">
        <v>41625</v>
      </c>
      <c r="C42" s="78" t="s">
        <v>9</v>
      </c>
      <c r="D42" s="79"/>
      <c r="E42" s="80"/>
      <c r="F42" s="72">
        <v>4</v>
      </c>
      <c r="G42" s="82">
        <f t="shared" si="6"/>
        <v>47.62</v>
      </c>
      <c r="H42" s="79">
        <f>H41-F42</f>
        <v>545</v>
      </c>
      <c r="I42" s="80">
        <f t="shared" ref="H42:I49" si="8">I41-G42</f>
        <v>6490.4000000000005</v>
      </c>
      <c r="J42" s="78"/>
      <c r="K42" s="78" t="s">
        <v>122</v>
      </c>
      <c r="L42" s="162" t="s">
        <v>123</v>
      </c>
      <c r="M42" s="162"/>
      <c r="N42" s="162"/>
      <c r="O42" s="162"/>
    </row>
    <row r="43" spans="1:15">
      <c r="A43" s="78">
        <v>44</v>
      </c>
      <c r="B43" s="77">
        <v>41625</v>
      </c>
      <c r="C43" s="78" t="s">
        <v>9</v>
      </c>
      <c r="D43" s="79"/>
      <c r="E43" s="80"/>
      <c r="F43" s="72">
        <v>200</v>
      </c>
      <c r="G43" s="82">
        <f t="shared" si="6"/>
        <v>2381</v>
      </c>
      <c r="H43" s="79">
        <f>H42-F43</f>
        <v>345</v>
      </c>
      <c r="I43" s="80">
        <f t="shared" si="8"/>
        <v>4109.4000000000005</v>
      </c>
      <c r="J43" s="78"/>
      <c r="K43" s="78" t="s">
        <v>67</v>
      </c>
      <c r="L43" s="162" t="s">
        <v>38</v>
      </c>
      <c r="M43" s="162"/>
      <c r="N43" s="162"/>
      <c r="O43" s="162"/>
    </row>
    <row r="44" spans="1:15">
      <c r="A44" s="78">
        <v>63</v>
      </c>
      <c r="B44" s="77">
        <v>41625</v>
      </c>
      <c r="C44" s="78" t="s">
        <v>9</v>
      </c>
      <c r="D44" s="79"/>
      <c r="E44" s="80"/>
      <c r="F44" s="72">
        <v>25</v>
      </c>
      <c r="G44" s="82">
        <f t="shared" si="6"/>
        <v>297.625</v>
      </c>
      <c r="H44" s="79">
        <f>H43-F44</f>
        <v>320</v>
      </c>
      <c r="I44" s="80">
        <f t="shared" si="8"/>
        <v>3811.7750000000005</v>
      </c>
      <c r="J44" s="78"/>
      <c r="K44" s="78" t="s">
        <v>67</v>
      </c>
      <c r="L44" s="107" t="s">
        <v>69</v>
      </c>
      <c r="M44" s="107"/>
      <c r="N44" s="107"/>
      <c r="O44" s="107"/>
    </row>
    <row r="45" spans="1:15">
      <c r="A45" s="78">
        <v>68</v>
      </c>
      <c r="B45" s="77">
        <v>41625</v>
      </c>
      <c r="C45" s="78" t="s">
        <v>9</v>
      </c>
      <c r="D45" s="79"/>
      <c r="E45" s="80"/>
      <c r="F45" s="72">
        <v>45</v>
      </c>
      <c r="G45" s="82">
        <f t="shared" si="6"/>
        <v>535.72500000000002</v>
      </c>
      <c r="H45" s="79">
        <f>H44-F45</f>
        <v>275</v>
      </c>
      <c r="I45" s="80">
        <f t="shared" si="8"/>
        <v>3276.0500000000006</v>
      </c>
      <c r="J45" s="78"/>
      <c r="K45" s="78" t="s">
        <v>67</v>
      </c>
      <c r="L45" s="162" t="s">
        <v>129</v>
      </c>
      <c r="M45" s="162"/>
      <c r="N45" s="162"/>
      <c r="O45" s="162"/>
    </row>
    <row r="46" spans="1:15">
      <c r="A46" s="81" t="s">
        <v>128</v>
      </c>
      <c r="B46" s="77">
        <v>41625</v>
      </c>
      <c r="C46" s="78" t="s">
        <v>9</v>
      </c>
      <c r="D46" s="79"/>
      <c r="E46" s="80"/>
      <c r="F46" s="72">
        <v>140</v>
      </c>
      <c r="G46" s="82">
        <f t="shared" si="6"/>
        <v>1666.6999999999998</v>
      </c>
      <c r="H46" s="79">
        <f>H45-F46</f>
        <v>135</v>
      </c>
      <c r="I46" s="80">
        <f t="shared" si="8"/>
        <v>1609.3500000000008</v>
      </c>
      <c r="J46" s="78"/>
      <c r="K46" s="78" t="s">
        <v>67</v>
      </c>
      <c r="L46" s="162" t="s">
        <v>129</v>
      </c>
      <c r="M46" s="162"/>
      <c r="N46" s="162"/>
      <c r="O46" s="162"/>
    </row>
    <row r="47" spans="1:15">
      <c r="A47" s="81">
        <v>21</v>
      </c>
      <c r="B47" s="77">
        <v>41625</v>
      </c>
      <c r="C47" s="78" t="s">
        <v>9</v>
      </c>
      <c r="D47" s="79"/>
      <c r="E47" s="80"/>
      <c r="F47" s="72">
        <v>3</v>
      </c>
      <c r="G47" s="82">
        <f t="shared" si="6"/>
        <v>35.714999999999996</v>
      </c>
      <c r="H47" s="79">
        <f>H46-F47</f>
        <v>132</v>
      </c>
      <c r="I47" s="80">
        <f t="shared" si="8"/>
        <v>1573.6350000000009</v>
      </c>
      <c r="J47" s="78"/>
      <c r="K47" s="78" t="s">
        <v>107</v>
      </c>
      <c r="L47" s="162" t="s">
        <v>130</v>
      </c>
      <c r="M47" s="162"/>
      <c r="N47" s="162"/>
      <c r="O47" s="162"/>
    </row>
    <row r="48" spans="1:15">
      <c r="A48" s="81" t="s">
        <v>131</v>
      </c>
      <c r="B48" s="77">
        <v>41626</v>
      </c>
      <c r="C48" s="78" t="s">
        <v>9</v>
      </c>
      <c r="D48" s="121"/>
      <c r="E48" s="122"/>
      <c r="F48" s="72">
        <v>122</v>
      </c>
      <c r="G48" s="82">
        <f t="shared" si="6"/>
        <v>1452.4099999999999</v>
      </c>
      <c r="H48" s="79">
        <f>H47-F48</f>
        <v>10</v>
      </c>
      <c r="I48" s="135">
        <f t="shared" si="8"/>
        <v>121.22500000000105</v>
      </c>
      <c r="J48" s="78"/>
      <c r="K48" s="78" t="s">
        <v>67</v>
      </c>
      <c r="L48" s="162" t="s">
        <v>133</v>
      </c>
      <c r="M48" s="162"/>
      <c r="N48" s="162"/>
      <c r="O48" s="162"/>
    </row>
    <row r="49" spans="1:15">
      <c r="A49" s="76" t="s">
        <v>132</v>
      </c>
      <c r="B49" s="77">
        <v>41626</v>
      </c>
      <c r="C49" s="78" t="s">
        <v>9</v>
      </c>
      <c r="D49" s="32"/>
      <c r="E49" s="33"/>
      <c r="F49" s="72">
        <v>10</v>
      </c>
      <c r="G49" s="82">
        <f t="shared" si="6"/>
        <v>119.05</v>
      </c>
      <c r="H49" s="32">
        <f t="shared" si="8"/>
        <v>0</v>
      </c>
      <c r="I49" s="33">
        <f t="shared" si="8"/>
        <v>2.1750000000010488</v>
      </c>
      <c r="J49" s="78"/>
      <c r="K49" s="78" t="s">
        <v>67</v>
      </c>
      <c r="L49" s="162" t="s">
        <v>134</v>
      </c>
      <c r="M49" s="162"/>
      <c r="N49" s="162"/>
      <c r="O49" s="162"/>
    </row>
    <row r="50" spans="1:15">
      <c r="A50" s="118">
        <v>135952</v>
      </c>
      <c r="B50" s="119">
        <v>41628</v>
      </c>
      <c r="C50" s="120" t="s">
        <v>33</v>
      </c>
      <c r="D50" s="102">
        <v>1045</v>
      </c>
      <c r="E50" s="123">
        <f t="shared" ref="E50" si="9">D50*11.905</f>
        <v>12440.724999999999</v>
      </c>
      <c r="F50" s="102"/>
      <c r="G50" s="123"/>
      <c r="H50" s="121"/>
      <c r="I50" s="179"/>
      <c r="J50" s="120"/>
      <c r="K50" s="120"/>
      <c r="L50" s="164" t="s">
        <v>64</v>
      </c>
      <c r="M50" s="164"/>
      <c r="N50" s="164"/>
      <c r="O50" s="164"/>
    </row>
    <row r="51" spans="1:15">
      <c r="A51" s="81">
        <v>81</v>
      </c>
      <c r="B51" s="77">
        <v>41629</v>
      </c>
      <c r="C51" s="78" t="s">
        <v>9</v>
      </c>
      <c r="D51" s="121"/>
      <c r="E51" s="122"/>
      <c r="F51" s="72">
        <v>46</v>
      </c>
      <c r="G51" s="82">
        <f t="shared" si="6"/>
        <v>547.63</v>
      </c>
      <c r="H51" s="79">
        <f>D50-F51</f>
        <v>999</v>
      </c>
      <c r="I51" s="135">
        <f>E50-G51</f>
        <v>11893.094999999999</v>
      </c>
      <c r="J51" s="78"/>
      <c r="K51" s="78" t="s">
        <v>166</v>
      </c>
      <c r="L51" s="142" t="s">
        <v>170</v>
      </c>
      <c r="M51" s="142"/>
      <c r="N51" s="142"/>
      <c r="O51" s="142"/>
    </row>
    <row r="52" spans="1:15">
      <c r="A52" s="81" t="s">
        <v>157</v>
      </c>
      <c r="B52" s="77">
        <v>41631</v>
      </c>
      <c r="C52" s="78" t="s">
        <v>9</v>
      </c>
      <c r="D52" s="121"/>
      <c r="E52" s="122"/>
      <c r="F52" s="72">
        <v>182</v>
      </c>
      <c r="G52" s="82">
        <f t="shared" si="6"/>
        <v>2166.71</v>
      </c>
      <c r="H52" s="79">
        <f>H51-F52</f>
        <v>817</v>
      </c>
      <c r="I52" s="135">
        <f>I51-G52</f>
        <v>9726.3849999999984</v>
      </c>
      <c r="J52" s="78"/>
      <c r="K52" s="78" t="s">
        <v>67</v>
      </c>
      <c r="L52" s="162" t="s">
        <v>158</v>
      </c>
      <c r="M52" s="162"/>
      <c r="N52" s="162"/>
      <c r="O52" s="162"/>
    </row>
    <row r="53" spans="1:15">
      <c r="A53" s="81">
        <v>80</v>
      </c>
      <c r="B53" s="77">
        <v>41631</v>
      </c>
      <c r="C53" s="78" t="s">
        <v>9</v>
      </c>
      <c r="D53" s="121"/>
      <c r="E53" s="122"/>
      <c r="F53" s="72">
        <v>3</v>
      </c>
      <c r="G53" s="82">
        <f t="shared" si="6"/>
        <v>35.714999999999996</v>
      </c>
      <c r="H53" s="79">
        <f>H52-F53</f>
        <v>814</v>
      </c>
      <c r="I53" s="135">
        <f>I52-G53</f>
        <v>9690.6699999999983</v>
      </c>
      <c r="J53" s="78"/>
      <c r="K53" s="78" t="s">
        <v>107</v>
      </c>
      <c r="L53" s="142" t="s">
        <v>174</v>
      </c>
      <c r="M53" s="142"/>
      <c r="N53" s="142"/>
      <c r="O53" s="142"/>
    </row>
    <row r="54" spans="1:15">
      <c r="A54" s="54" t="s">
        <v>172</v>
      </c>
      <c r="B54" s="49">
        <v>41634</v>
      </c>
      <c r="C54" s="78" t="s">
        <v>9</v>
      </c>
      <c r="D54" s="84"/>
      <c r="E54" s="85"/>
      <c r="F54" s="52">
        <v>175</v>
      </c>
      <c r="G54" s="53">
        <f>F54*11.905</f>
        <v>2083.375</v>
      </c>
      <c r="H54" s="50">
        <f>H53-F54</f>
        <v>639</v>
      </c>
      <c r="I54" s="134">
        <f>I52-G54</f>
        <v>7643.0099999999984</v>
      </c>
      <c r="J54" s="48"/>
      <c r="K54" s="48" t="s">
        <v>97</v>
      </c>
      <c r="L54" s="156" t="s">
        <v>95</v>
      </c>
      <c r="M54" s="156"/>
      <c r="N54" s="156"/>
      <c r="O54" s="156"/>
    </row>
    <row r="55" spans="1:15">
      <c r="A55" s="54" t="s">
        <v>177</v>
      </c>
      <c r="B55" s="49">
        <v>41634</v>
      </c>
      <c r="C55" s="48" t="s">
        <v>9</v>
      </c>
      <c r="D55" s="95">
        <v>49</v>
      </c>
      <c r="E55" s="97">
        <f t="shared" ref="E55" si="10">D55*11.905</f>
        <v>583.34499999999991</v>
      </c>
      <c r="F55" s="52"/>
      <c r="G55" s="53"/>
      <c r="H55" s="50">
        <f>H54+D55</f>
        <v>688</v>
      </c>
      <c r="I55" s="134">
        <f>I54+E55</f>
        <v>8226.3549999999977</v>
      </c>
      <c r="J55" s="48"/>
      <c r="K55" s="48" t="s">
        <v>90</v>
      </c>
      <c r="L55" s="156" t="s">
        <v>178</v>
      </c>
      <c r="M55" s="156"/>
      <c r="N55" s="156"/>
      <c r="O55" s="156"/>
    </row>
    <row r="56" spans="1:15">
      <c r="A56" s="81">
        <v>85</v>
      </c>
      <c r="B56" s="77">
        <v>41635</v>
      </c>
      <c r="C56" s="78" t="s">
        <v>9</v>
      </c>
      <c r="D56" s="121"/>
      <c r="E56" s="122"/>
      <c r="F56" s="72">
        <v>371</v>
      </c>
      <c r="G56" s="82">
        <f t="shared" si="6"/>
        <v>4416.7550000000001</v>
      </c>
      <c r="H56" s="79">
        <f>H55-F56</f>
        <v>317</v>
      </c>
      <c r="I56" s="135">
        <f>I55-G56</f>
        <v>3809.5999999999976</v>
      </c>
      <c r="J56" s="78"/>
      <c r="K56" s="78" t="s">
        <v>67</v>
      </c>
      <c r="L56" s="162" t="s">
        <v>112</v>
      </c>
      <c r="M56" s="162"/>
      <c r="N56" s="162"/>
      <c r="O56" s="162"/>
    </row>
    <row r="57" spans="1:15">
      <c r="A57" s="54">
        <v>86</v>
      </c>
      <c r="B57" s="49">
        <v>41635</v>
      </c>
      <c r="C57" s="48" t="s">
        <v>9</v>
      </c>
      <c r="D57" s="84"/>
      <c r="E57" s="85"/>
      <c r="F57" s="52">
        <v>282</v>
      </c>
      <c r="G57" s="53">
        <f t="shared" si="6"/>
        <v>3357.21</v>
      </c>
      <c r="H57" s="50">
        <f>H56-F57</f>
        <v>35</v>
      </c>
      <c r="I57" s="134">
        <f>I56-G57</f>
        <v>452.3899999999976</v>
      </c>
      <c r="J57" s="48"/>
      <c r="K57" s="48" t="s">
        <v>67</v>
      </c>
      <c r="L57" s="156" t="s">
        <v>69</v>
      </c>
      <c r="M57" s="156"/>
      <c r="N57" s="156"/>
      <c r="O57" s="156"/>
    </row>
    <row r="58" spans="1:15">
      <c r="A58" s="54"/>
      <c r="B58" s="48"/>
      <c r="C58" s="48"/>
      <c r="D58" s="84"/>
      <c r="E58" s="85"/>
      <c r="F58" s="52"/>
      <c r="G58" s="53"/>
      <c r="H58" s="50"/>
      <c r="I58" s="134"/>
      <c r="J58" s="48"/>
      <c r="K58" s="48"/>
      <c r="L58" s="156" t="s">
        <v>183</v>
      </c>
      <c r="M58" s="156"/>
      <c r="N58" s="156"/>
      <c r="O58" s="156"/>
    </row>
    <row r="59" spans="1:15">
      <c r="A59" s="81"/>
      <c r="B59" s="78"/>
      <c r="C59" s="78"/>
      <c r="D59" s="121"/>
      <c r="E59" s="122"/>
      <c r="F59" s="72"/>
      <c r="G59" s="82"/>
      <c r="H59" s="79"/>
      <c r="I59" s="135"/>
      <c r="J59" s="78"/>
      <c r="K59" s="78"/>
      <c r="L59" s="162"/>
      <c r="M59" s="162"/>
      <c r="N59" s="162"/>
      <c r="O59" s="162"/>
    </row>
    <row r="60" spans="1:15">
      <c r="A60" s="54"/>
      <c r="B60" s="48"/>
      <c r="C60" s="48"/>
      <c r="D60" s="84"/>
      <c r="E60" s="85"/>
      <c r="F60" s="52"/>
      <c r="G60" s="53"/>
      <c r="H60" s="50"/>
      <c r="I60" s="134"/>
      <c r="J60" s="48"/>
      <c r="K60" s="48"/>
      <c r="L60" s="156"/>
      <c r="M60" s="156"/>
      <c r="N60" s="156"/>
      <c r="O60" s="156"/>
    </row>
    <row r="61" spans="1:15">
      <c r="A61" s="54"/>
      <c r="B61" s="48"/>
      <c r="C61" s="48"/>
      <c r="D61" s="84"/>
      <c r="E61" s="85"/>
      <c r="F61" s="52"/>
      <c r="G61" s="53"/>
      <c r="H61" s="50"/>
      <c r="I61" s="134"/>
      <c r="J61" s="48"/>
      <c r="K61" s="48"/>
      <c r="L61" s="156"/>
      <c r="M61" s="156"/>
      <c r="N61" s="156"/>
      <c r="O61" s="156"/>
    </row>
    <row r="62" spans="1:15">
      <c r="A62" s="81"/>
      <c r="B62" s="78"/>
      <c r="C62" s="78"/>
      <c r="D62" s="121"/>
      <c r="E62" s="122"/>
      <c r="F62" s="72"/>
      <c r="G62" s="82"/>
      <c r="H62" s="79"/>
      <c r="I62" s="135"/>
      <c r="J62" s="78"/>
      <c r="K62" s="78"/>
      <c r="L62" s="162"/>
      <c r="M62" s="162"/>
      <c r="N62" s="162"/>
      <c r="O62" s="162"/>
    </row>
    <row r="63" spans="1:15">
      <c r="A63" s="54"/>
      <c r="B63" s="48"/>
      <c r="C63" s="48"/>
      <c r="D63" s="84"/>
      <c r="E63" s="85"/>
      <c r="F63" s="52"/>
      <c r="G63" s="53"/>
      <c r="H63" s="50"/>
      <c r="I63" s="134"/>
      <c r="J63" s="48"/>
      <c r="K63" s="48"/>
      <c r="L63" s="156"/>
      <c r="M63" s="156"/>
      <c r="N63" s="156"/>
      <c r="O63" s="156"/>
    </row>
    <row r="64" spans="1:15">
      <c r="A64" s="54"/>
      <c r="B64" s="48"/>
      <c r="C64" s="48"/>
      <c r="D64" s="84"/>
      <c r="E64" s="85"/>
      <c r="F64" s="52"/>
      <c r="G64" s="53"/>
      <c r="H64" s="50"/>
      <c r="I64" s="134"/>
      <c r="J64" s="48"/>
      <c r="K64" s="48"/>
      <c r="L64" s="156"/>
      <c r="M64" s="156"/>
      <c r="N64" s="156"/>
      <c r="O64" s="156"/>
    </row>
    <row r="65" spans="1:1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</row>
    <row r="66" spans="1: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</row>
    <row r="67" spans="1: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</row>
  </sheetData>
  <autoFilter ref="A4:O49">
    <filterColumn colId="11" showButton="0"/>
    <filterColumn colId="12" showButton="0"/>
    <filterColumn colId="13" showButton="0"/>
  </autoFilter>
  <mergeCells count="53">
    <mergeCell ref="L43:O43"/>
    <mergeCell ref="L46:O46"/>
    <mergeCell ref="L47:O47"/>
    <mergeCell ref="L45:O45"/>
    <mergeCell ref="L55:O55"/>
    <mergeCell ref="L48:O48"/>
    <mergeCell ref="L49:O49"/>
    <mergeCell ref="L50:O50"/>
    <mergeCell ref="L52:O52"/>
    <mergeCell ref="L54:O54"/>
    <mergeCell ref="L10:O10"/>
    <mergeCell ref="L33:O33"/>
    <mergeCell ref="L37:O37"/>
    <mergeCell ref="L38:O38"/>
    <mergeCell ref="L39:O39"/>
    <mergeCell ref="L32:O32"/>
    <mergeCell ref="L28:O28"/>
    <mergeCell ref="L29:O29"/>
    <mergeCell ref="L30:O30"/>
    <mergeCell ref="L31:O31"/>
    <mergeCell ref="L26:O26"/>
    <mergeCell ref="L27:O27"/>
    <mergeCell ref="L11:O11"/>
    <mergeCell ref="L13:O13"/>
    <mergeCell ref="L14:O14"/>
    <mergeCell ref="L16:O16"/>
    <mergeCell ref="L4:O4"/>
    <mergeCell ref="L5:O5"/>
    <mergeCell ref="L7:O7"/>
    <mergeCell ref="L8:O8"/>
    <mergeCell ref="L9:O9"/>
    <mergeCell ref="L6:O6"/>
    <mergeCell ref="L17:O17"/>
    <mergeCell ref="L18:O18"/>
    <mergeCell ref="L19:O19"/>
    <mergeCell ref="L20:O20"/>
    <mergeCell ref="L21:O21"/>
    <mergeCell ref="L25:O25"/>
    <mergeCell ref="L61:O61"/>
    <mergeCell ref="L62:O62"/>
    <mergeCell ref="L63:O63"/>
    <mergeCell ref="L64:O64"/>
    <mergeCell ref="L56:O56"/>
    <mergeCell ref="L57:O57"/>
    <mergeCell ref="L58:O58"/>
    <mergeCell ref="L59:O59"/>
    <mergeCell ref="L60:O60"/>
    <mergeCell ref="L40:O40"/>
    <mergeCell ref="L34:O34"/>
    <mergeCell ref="L36:O36"/>
    <mergeCell ref="L35:O35"/>
    <mergeCell ref="L41:O41"/>
    <mergeCell ref="L42:O42"/>
  </mergeCells>
  <pageMargins left="0.25" right="0.25" top="0.75" bottom="0.75" header="0.3" footer="0.3"/>
  <pageSetup paperSize="9" orientation="landscape" r:id="rId1"/>
  <ignoredErrors>
    <ignoredError sqref="I8:I15 H28:J28 H38:I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O31"/>
  <sheetViews>
    <sheetView topLeftCell="A7" workbookViewId="0">
      <selection activeCell="L26" sqref="L26:O26"/>
    </sheetView>
  </sheetViews>
  <sheetFormatPr baseColWidth="10" defaultRowHeight="15"/>
  <cols>
    <col min="1" max="1" width="14.28515625" customWidth="1"/>
    <col min="3" max="3" width="15.140625" customWidth="1"/>
    <col min="5" max="5" width="12.7109375" bestFit="1" customWidth="1"/>
    <col min="8" max="8" width="13.140625" customWidth="1"/>
    <col min="10" max="10" width="14.140625" customWidth="1"/>
    <col min="11" max="11" width="18.140625" customWidth="1"/>
  </cols>
  <sheetData>
    <row r="1" spans="1:1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>
      <c r="A2" s="45" t="s">
        <v>16</v>
      </c>
      <c r="B2" s="45"/>
      <c r="C2" s="45" t="s">
        <v>17</v>
      </c>
      <c r="D2" s="45"/>
      <c r="E2" s="45"/>
      <c r="F2" s="45" t="s">
        <v>23</v>
      </c>
      <c r="G2" s="45"/>
      <c r="H2" s="45"/>
      <c r="I2" s="45"/>
      <c r="J2" s="45"/>
      <c r="K2" s="45"/>
      <c r="L2" s="45"/>
      <c r="M2" s="45"/>
      <c r="N2" s="45"/>
      <c r="O2" s="45"/>
    </row>
    <row r="3" spans="1: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26.25">
      <c r="A4" s="46" t="s">
        <v>2</v>
      </c>
      <c r="B4" s="46" t="s">
        <v>0</v>
      </c>
      <c r="C4" s="46" t="s">
        <v>3</v>
      </c>
      <c r="D4" s="46" t="s">
        <v>6</v>
      </c>
      <c r="E4" s="46" t="s">
        <v>10</v>
      </c>
      <c r="F4" s="46" t="s">
        <v>4</v>
      </c>
      <c r="G4" s="46" t="s">
        <v>10</v>
      </c>
      <c r="H4" s="46" t="s">
        <v>5</v>
      </c>
      <c r="I4" s="46" t="s">
        <v>10</v>
      </c>
      <c r="J4" s="47" t="s">
        <v>13</v>
      </c>
      <c r="K4" s="47" t="s">
        <v>1</v>
      </c>
      <c r="L4" s="159" t="s">
        <v>2</v>
      </c>
      <c r="M4" s="160"/>
      <c r="N4" s="160"/>
      <c r="O4" s="160"/>
    </row>
    <row r="5" spans="1:15">
      <c r="A5" s="22" t="s">
        <v>8</v>
      </c>
      <c r="B5" s="23">
        <v>41600</v>
      </c>
      <c r="C5" s="22" t="s">
        <v>9</v>
      </c>
      <c r="D5" s="24">
        <v>1251</v>
      </c>
      <c r="E5" s="25">
        <f>D5*18.868</f>
        <v>23603.867999999999</v>
      </c>
      <c r="F5" s="24"/>
      <c r="G5" s="25"/>
      <c r="H5" s="24"/>
      <c r="I5" s="22"/>
      <c r="J5" s="22"/>
      <c r="K5" s="22"/>
      <c r="L5" s="165" t="s">
        <v>12</v>
      </c>
      <c r="M5" s="165"/>
      <c r="N5" s="165"/>
      <c r="O5" s="165"/>
    </row>
    <row r="6" spans="1:15">
      <c r="A6" s="42">
        <v>5</v>
      </c>
      <c r="B6" s="23">
        <v>74471</v>
      </c>
      <c r="C6" s="22" t="s">
        <v>9</v>
      </c>
      <c r="D6" s="24"/>
      <c r="E6" s="25"/>
      <c r="F6" s="52">
        <v>206</v>
      </c>
      <c r="G6" s="53">
        <f t="shared" ref="G6:G23" si="0">F6*18.868</f>
        <v>3886.8079999999995</v>
      </c>
      <c r="H6" s="24">
        <f>D5-206</f>
        <v>1045</v>
      </c>
      <c r="I6" s="25">
        <f>E5-G6</f>
        <v>19717.059999999998</v>
      </c>
      <c r="J6" s="22"/>
      <c r="K6" s="22" t="s">
        <v>34</v>
      </c>
      <c r="L6" s="165" t="s">
        <v>42</v>
      </c>
      <c r="M6" s="165"/>
      <c r="N6" s="165"/>
      <c r="O6" s="165"/>
    </row>
    <row r="7" spans="1:15">
      <c r="A7" s="42">
        <v>37</v>
      </c>
      <c r="B7" s="23">
        <v>41603</v>
      </c>
      <c r="C7" s="22" t="s">
        <v>9</v>
      </c>
      <c r="D7" s="24"/>
      <c r="E7" s="25"/>
      <c r="F7" s="52">
        <v>150</v>
      </c>
      <c r="G7" s="53">
        <f t="shared" si="0"/>
        <v>2830.2</v>
      </c>
      <c r="H7" s="24">
        <f t="shared" ref="H7:H21" si="1">H6-F7</f>
        <v>895</v>
      </c>
      <c r="I7" s="25">
        <f t="shared" ref="I7:I12" si="2">I6-G7</f>
        <v>16886.859999999997</v>
      </c>
      <c r="J7" s="22"/>
      <c r="K7" s="22" t="s">
        <v>34</v>
      </c>
      <c r="L7" s="165" t="s">
        <v>42</v>
      </c>
      <c r="M7" s="165"/>
      <c r="N7" s="165"/>
      <c r="O7" s="165"/>
    </row>
    <row r="8" spans="1:15">
      <c r="A8" s="42">
        <v>50</v>
      </c>
      <c r="B8" s="23">
        <v>41608</v>
      </c>
      <c r="C8" s="22" t="s">
        <v>9</v>
      </c>
      <c r="D8" s="24"/>
      <c r="E8" s="25"/>
      <c r="F8" s="52">
        <v>86</v>
      </c>
      <c r="G8" s="53">
        <f t="shared" si="0"/>
        <v>1622.6479999999999</v>
      </c>
      <c r="H8" s="24">
        <f t="shared" si="1"/>
        <v>809</v>
      </c>
      <c r="I8" s="25">
        <f t="shared" si="2"/>
        <v>15264.211999999998</v>
      </c>
      <c r="J8" s="22"/>
      <c r="K8" s="22" t="s">
        <v>34</v>
      </c>
      <c r="L8" s="165" t="s">
        <v>42</v>
      </c>
      <c r="M8" s="165"/>
      <c r="N8" s="165"/>
      <c r="O8" s="165"/>
    </row>
    <row r="9" spans="1:15">
      <c r="A9" s="42">
        <v>51</v>
      </c>
      <c r="B9" s="23">
        <v>41608</v>
      </c>
      <c r="C9" s="22" t="s">
        <v>9</v>
      </c>
      <c r="D9" s="24"/>
      <c r="E9" s="25"/>
      <c r="F9" s="52">
        <v>56</v>
      </c>
      <c r="G9" s="53">
        <f t="shared" si="0"/>
        <v>1056.6079999999999</v>
      </c>
      <c r="H9" s="24">
        <f t="shared" si="1"/>
        <v>753</v>
      </c>
      <c r="I9" s="25">
        <f t="shared" si="2"/>
        <v>14207.603999999998</v>
      </c>
      <c r="J9" s="22"/>
      <c r="K9" s="22" t="s">
        <v>34</v>
      </c>
      <c r="L9" s="165" t="s">
        <v>42</v>
      </c>
      <c r="M9" s="165"/>
      <c r="N9" s="165"/>
      <c r="O9" s="165"/>
    </row>
    <row r="10" spans="1:15">
      <c r="A10" s="42">
        <v>69</v>
      </c>
      <c r="B10" s="23">
        <v>41611</v>
      </c>
      <c r="C10" s="22" t="s">
        <v>9</v>
      </c>
      <c r="D10" s="24"/>
      <c r="E10" s="25"/>
      <c r="F10" s="52">
        <v>45</v>
      </c>
      <c r="G10" s="53">
        <f t="shared" si="0"/>
        <v>849.06</v>
      </c>
      <c r="H10" s="24">
        <f t="shared" si="1"/>
        <v>708</v>
      </c>
      <c r="I10" s="25">
        <f>I9-G10</f>
        <v>13358.543999999998</v>
      </c>
      <c r="J10" s="22"/>
      <c r="K10" s="22" t="s">
        <v>88</v>
      </c>
      <c r="L10" s="70" t="s">
        <v>93</v>
      </c>
      <c r="M10" s="70"/>
      <c r="N10" s="70"/>
      <c r="O10" s="70"/>
    </row>
    <row r="11" spans="1:15">
      <c r="A11" s="42">
        <v>61</v>
      </c>
      <c r="B11" s="23">
        <v>41618</v>
      </c>
      <c r="C11" s="22" t="s">
        <v>9</v>
      </c>
      <c r="D11" s="24"/>
      <c r="E11" s="25"/>
      <c r="F11" s="52">
        <v>318</v>
      </c>
      <c r="G11" s="53">
        <f t="shared" si="0"/>
        <v>6000.0239999999994</v>
      </c>
      <c r="H11" s="24">
        <f t="shared" si="1"/>
        <v>390</v>
      </c>
      <c r="I11" s="25">
        <f>I10-G11</f>
        <v>7358.5199999999986</v>
      </c>
      <c r="J11" s="22"/>
      <c r="K11" s="22" t="s">
        <v>97</v>
      </c>
      <c r="L11" s="165" t="s">
        <v>98</v>
      </c>
      <c r="M11" s="165"/>
      <c r="N11" s="165"/>
      <c r="O11" s="165"/>
    </row>
    <row r="12" spans="1:15">
      <c r="A12" s="42">
        <v>4534</v>
      </c>
      <c r="B12" s="23">
        <v>41618</v>
      </c>
      <c r="C12" s="22" t="s">
        <v>9</v>
      </c>
      <c r="D12" s="24"/>
      <c r="E12" s="25"/>
      <c r="F12" s="52">
        <v>3</v>
      </c>
      <c r="G12" s="53">
        <f t="shared" si="0"/>
        <v>56.603999999999999</v>
      </c>
      <c r="H12" s="24">
        <f t="shared" si="1"/>
        <v>387</v>
      </c>
      <c r="I12" s="25">
        <f t="shared" si="2"/>
        <v>7301.9159999999983</v>
      </c>
      <c r="J12" s="22"/>
      <c r="K12" s="22" t="s">
        <v>103</v>
      </c>
      <c r="L12" s="165" t="s">
        <v>104</v>
      </c>
      <c r="M12" s="165"/>
      <c r="N12" s="165"/>
      <c r="O12" s="165"/>
    </row>
    <row r="13" spans="1:15">
      <c r="A13" s="42">
        <v>4550</v>
      </c>
      <c r="B13" s="23">
        <v>41619</v>
      </c>
      <c r="C13" s="22" t="s">
        <v>9</v>
      </c>
      <c r="D13" s="24"/>
      <c r="E13" s="25"/>
      <c r="F13" s="52">
        <v>20</v>
      </c>
      <c r="G13" s="53">
        <f t="shared" si="0"/>
        <v>377.35999999999996</v>
      </c>
      <c r="H13" s="24">
        <f>H12-F13</f>
        <v>367</v>
      </c>
      <c r="I13" s="25">
        <f>I12-G13</f>
        <v>6924.5559999999987</v>
      </c>
      <c r="J13" s="22"/>
      <c r="K13" s="22" t="s">
        <v>34</v>
      </c>
      <c r="L13" s="145" t="s">
        <v>182</v>
      </c>
      <c r="M13" s="145"/>
      <c r="N13" s="145"/>
      <c r="O13" s="145"/>
    </row>
    <row r="14" spans="1:15">
      <c r="A14" s="42">
        <v>76</v>
      </c>
      <c r="B14" s="23">
        <v>41619</v>
      </c>
      <c r="C14" s="22" t="s">
        <v>9</v>
      </c>
      <c r="D14" s="24"/>
      <c r="E14" s="25"/>
      <c r="F14" s="52">
        <v>50</v>
      </c>
      <c r="G14" s="53">
        <f t="shared" si="0"/>
        <v>943.4</v>
      </c>
      <c r="H14" s="24">
        <f>H13-F14</f>
        <v>317</v>
      </c>
      <c r="I14" s="25">
        <f>I13-G14</f>
        <v>5981.155999999999</v>
      </c>
      <c r="J14" s="22"/>
      <c r="K14" s="22" t="s">
        <v>67</v>
      </c>
      <c r="L14" s="165" t="s">
        <v>106</v>
      </c>
      <c r="M14" s="165"/>
      <c r="N14" s="165"/>
      <c r="O14" s="165"/>
    </row>
    <row r="15" spans="1:15">
      <c r="A15" s="42">
        <v>77</v>
      </c>
      <c r="B15" s="23">
        <v>41619</v>
      </c>
      <c r="C15" s="22" t="s">
        <v>9</v>
      </c>
      <c r="D15" s="24"/>
      <c r="E15" s="25"/>
      <c r="F15" s="52">
        <v>50</v>
      </c>
      <c r="G15" s="53">
        <f t="shared" si="0"/>
        <v>943.4</v>
      </c>
      <c r="H15" s="24">
        <f t="shared" si="1"/>
        <v>267</v>
      </c>
      <c r="I15" s="25">
        <f t="shared" ref="I15:I21" si="3">I14-G15</f>
        <v>5037.7559999999994</v>
      </c>
      <c r="J15" s="22"/>
      <c r="K15" s="22" t="s">
        <v>67</v>
      </c>
      <c r="L15" s="165" t="s">
        <v>106</v>
      </c>
      <c r="M15" s="165"/>
      <c r="N15" s="165"/>
      <c r="O15" s="165"/>
    </row>
    <row r="16" spans="1:15">
      <c r="A16" s="42">
        <v>78</v>
      </c>
      <c r="B16" s="23">
        <v>41620</v>
      </c>
      <c r="C16" s="22" t="s">
        <v>9</v>
      </c>
      <c r="D16" s="24"/>
      <c r="E16" s="25"/>
      <c r="F16" s="52">
        <v>7</v>
      </c>
      <c r="G16" s="53">
        <f t="shared" si="0"/>
        <v>132.07599999999999</v>
      </c>
      <c r="H16" s="24">
        <f t="shared" si="1"/>
        <v>260</v>
      </c>
      <c r="I16" s="25">
        <f t="shared" si="3"/>
        <v>4905.6799999999994</v>
      </c>
      <c r="J16" s="22"/>
      <c r="K16" s="22" t="s">
        <v>110</v>
      </c>
      <c r="L16" s="143" t="s">
        <v>175</v>
      </c>
      <c r="M16" s="143"/>
      <c r="N16" s="143"/>
      <c r="O16" s="143"/>
    </row>
    <row r="17" spans="1:15">
      <c r="A17" s="42">
        <v>42</v>
      </c>
      <c r="B17" s="23">
        <v>41625</v>
      </c>
      <c r="C17" s="22" t="s">
        <v>9</v>
      </c>
      <c r="D17" s="24"/>
      <c r="E17" s="25"/>
      <c r="F17" s="52">
        <v>28</v>
      </c>
      <c r="G17" s="53">
        <f t="shared" si="0"/>
        <v>528.30399999999997</v>
      </c>
      <c r="H17" s="24">
        <f t="shared" si="1"/>
        <v>232</v>
      </c>
      <c r="I17" s="25">
        <f t="shared" si="3"/>
        <v>4377.3759999999993</v>
      </c>
      <c r="J17" s="22">
        <v>55.552</v>
      </c>
      <c r="K17" s="22" t="s">
        <v>88</v>
      </c>
      <c r="L17" s="165" t="s">
        <v>125</v>
      </c>
      <c r="M17" s="165"/>
      <c r="N17" s="165"/>
      <c r="O17" s="165"/>
    </row>
    <row r="18" spans="1:15">
      <c r="A18" s="54">
        <v>43</v>
      </c>
      <c r="B18" s="49">
        <v>41625</v>
      </c>
      <c r="C18" s="22" t="s">
        <v>9</v>
      </c>
      <c r="D18" s="50"/>
      <c r="E18" s="51"/>
      <c r="F18" s="52">
        <v>20</v>
      </c>
      <c r="G18" s="53">
        <f t="shared" si="0"/>
        <v>377.35999999999996</v>
      </c>
      <c r="H18" s="50">
        <f t="shared" si="1"/>
        <v>212</v>
      </c>
      <c r="I18" s="51">
        <f t="shared" si="3"/>
        <v>4000.0159999999992</v>
      </c>
      <c r="J18" s="48">
        <v>31.44</v>
      </c>
      <c r="K18" s="48" t="s">
        <v>67</v>
      </c>
      <c r="L18" s="156" t="s">
        <v>126</v>
      </c>
      <c r="M18" s="156"/>
      <c r="N18" s="156"/>
      <c r="O18" s="156"/>
    </row>
    <row r="19" spans="1:15">
      <c r="A19" s="54" t="s">
        <v>155</v>
      </c>
      <c r="B19" s="49">
        <v>41631</v>
      </c>
      <c r="C19" s="22" t="s">
        <v>9</v>
      </c>
      <c r="D19" s="50"/>
      <c r="E19" s="51"/>
      <c r="F19" s="52">
        <v>20</v>
      </c>
      <c r="G19" s="53">
        <f t="shared" si="0"/>
        <v>377.35999999999996</v>
      </c>
      <c r="H19" s="50">
        <f t="shared" si="1"/>
        <v>192</v>
      </c>
      <c r="I19" s="51">
        <f t="shared" si="3"/>
        <v>3622.655999999999</v>
      </c>
      <c r="J19" s="48"/>
      <c r="K19" s="48" t="s">
        <v>34</v>
      </c>
      <c r="L19" s="156" t="s">
        <v>156</v>
      </c>
      <c r="M19" s="156"/>
      <c r="N19" s="156"/>
      <c r="O19" s="156"/>
    </row>
    <row r="20" spans="1:15">
      <c r="A20" s="54">
        <v>81</v>
      </c>
      <c r="B20" s="49">
        <v>41629</v>
      </c>
      <c r="C20" s="22" t="s">
        <v>9</v>
      </c>
      <c r="D20" s="50"/>
      <c r="E20" s="51"/>
      <c r="F20" s="52">
        <v>26</v>
      </c>
      <c r="G20" s="53">
        <f t="shared" si="0"/>
        <v>490.56799999999998</v>
      </c>
      <c r="H20" s="50">
        <f t="shared" si="1"/>
        <v>166</v>
      </c>
      <c r="I20" s="51">
        <f t="shared" si="3"/>
        <v>3132.0879999999988</v>
      </c>
      <c r="J20" s="48"/>
      <c r="K20" s="48" t="s">
        <v>166</v>
      </c>
      <c r="L20" s="156" t="s">
        <v>167</v>
      </c>
      <c r="M20" s="156"/>
      <c r="N20" s="156"/>
      <c r="O20" s="156"/>
    </row>
    <row r="21" spans="1:15">
      <c r="A21" s="54">
        <v>83</v>
      </c>
      <c r="B21" s="49">
        <v>41631</v>
      </c>
      <c r="C21" s="22" t="s">
        <v>9</v>
      </c>
      <c r="D21" s="50"/>
      <c r="E21" s="51"/>
      <c r="F21" s="52">
        <v>8</v>
      </c>
      <c r="G21" s="53">
        <f t="shared" si="0"/>
        <v>150.94399999999999</v>
      </c>
      <c r="H21" s="50">
        <f t="shared" si="1"/>
        <v>158</v>
      </c>
      <c r="I21" s="51">
        <f t="shared" si="3"/>
        <v>2981.1439999999989</v>
      </c>
      <c r="J21" s="48"/>
      <c r="K21" s="48" t="s">
        <v>67</v>
      </c>
      <c r="L21" s="141" t="s">
        <v>176</v>
      </c>
      <c r="M21" s="141"/>
      <c r="N21" s="141"/>
      <c r="O21" s="141"/>
    </row>
    <row r="22" spans="1:15">
      <c r="A22" s="54" t="s">
        <v>180</v>
      </c>
      <c r="B22" s="49">
        <v>41634</v>
      </c>
      <c r="C22" s="22" t="s">
        <v>9</v>
      </c>
      <c r="D22" s="50"/>
      <c r="E22" s="51"/>
      <c r="F22" s="52">
        <v>8</v>
      </c>
      <c r="G22" s="53">
        <f t="shared" si="0"/>
        <v>150.94399999999999</v>
      </c>
      <c r="H22" s="50">
        <f>H21-F22</f>
        <v>150</v>
      </c>
      <c r="I22" s="51">
        <f>I21-G22</f>
        <v>2830.1999999999989</v>
      </c>
      <c r="J22" s="48"/>
      <c r="K22" s="48" t="s">
        <v>88</v>
      </c>
      <c r="L22" s="144" t="s">
        <v>181</v>
      </c>
      <c r="M22" s="144"/>
      <c r="N22" s="144"/>
      <c r="O22" s="144"/>
    </row>
    <row r="23" spans="1:15">
      <c r="A23" s="54" t="s">
        <v>172</v>
      </c>
      <c r="B23" s="49">
        <v>41634</v>
      </c>
      <c r="C23" s="48" t="s">
        <v>9</v>
      </c>
      <c r="D23" s="84"/>
      <c r="E23" s="85"/>
      <c r="F23" s="52">
        <v>145</v>
      </c>
      <c r="G23" s="53">
        <f t="shared" si="0"/>
        <v>2735.8599999999997</v>
      </c>
      <c r="H23" s="50">
        <f>H22-F23</f>
        <v>5</v>
      </c>
      <c r="I23" s="51">
        <f>I22-G23</f>
        <v>94.339999999999236</v>
      </c>
      <c r="J23" s="48"/>
      <c r="K23" s="48" t="s">
        <v>97</v>
      </c>
      <c r="L23" s="156" t="s">
        <v>98</v>
      </c>
      <c r="M23" s="156"/>
      <c r="N23" s="156"/>
      <c r="O23" s="156"/>
    </row>
    <row r="24" spans="1:15">
      <c r="A24" s="54">
        <v>136261</v>
      </c>
      <c r="B24" s="49">
        <v>41636</v>
      </c>
      <c r="C24" s="48" t="s">
        <v>33</v>
      </c>
      <c r="D24" s="84">
        <v>689</v>
      </c>
      <c r="E24" s="85">
        <v>13010</v>
      </c>
      <c r="F24" s="86"/>
      <c r="G24" s="87"/>
      <c r="H24" s="50">
        <f>H23+D24</f>
        <v>694</v>
      </c>
      <c r="I24" s="51">
        <f>I23+E24</f>
        <v>13104.34</v>
      </c>
      <c r="J24" s="48"/>
      <c r="K24" s="48"/>
      <c r="L24" s="156"/>
      <c r="M24" s="156"/>
      <c r="N24" s="156"/>
      <c r="O24" s="156"/>
    </row>
    <row r="25" spans="1:15">
      <c r="A25" s="48">
        <v>89</v>
      </c>
      <c r="B25" s="49">
        <v>41638</v>
      </c>
      <c r="C25" s="48" t="s">
        <v>9</v>
      </c>
      <c r="D25" s="84"/>
      <c r="E25" s="85"/>
      <c r="F25" s="52">
        <v>2</v>
      </c>
      <c r="G25" s="53">
        <f>F25*18.868</f>
        <v>37.735999999999997</v>
      </c>
      <c r="H25" s="50">
        <f>H24-F25</f>
        <v>692</v>
      </c>
      <c r="I25" s="51">
        <f>I24-G25</f>
        <v>13066.603999999999</v>
      </c>
      <c r="J25" s="48"/>
      <c r="K25" s="48" t="s">
        <v>67</v>
      </c>
      <c r="L25" s="156" t="s">
        <v>188</v>
      </c>
      <c r="M25" s="156"/>
      <c r="N25" s="156"/>
      <c r="O25" s="156"/>
    </row>
    <row r="26" spans="1:15">
      <c r="A26" s="48"/>
      <c r="B26" s="48"/>
      <c r="C26" s="48"/>
      <c r="D26" s="84"/>
      <c r="E26" s="85"/>
      <c r="F26" s="86"/>
      <c r="G26" s="87"/>
      <c r="H26" s="50"/>
      <c r="I26" s="48"/>
      <c r="J26" s="48"/>
      <c r="K26" s="48"/>
      <c r="L26" s="156" t="s">
        <v>187</v>
      </c>
      <c r="M26" s="156"/>
      <c r="N26" s="156"/>
      <c r="O26" s="156"/>
    </row>
    <row r="27" spans="1:15">
      <c r="A27" s="48"/>
      <c r="B27" s="48"/>
      <c r="C27" s="48"/>
      <c r="D27" s="84"/>
      <c r="E27" s="85"/>
      <c r="F27" s="52"/>
      <c r="G27" s="53"/>
      <c r="H27" s="50"/>
      <c r="I27" s="48"/>
      <c r="J27" s="48"/>
      <c r="K27" s="48"/>
      <c r="L27" s="156"/>
      <c r="M27" s="156"/>
      <c r="N27" s="156"/>
      <c r="O27" s="156"/>
    </row>
    <row r="28" spans="1:15">
      <c r="A28" s="48"/>
      <c r="B28" s="48"/>
      <c r="C28" s="48"/>
      <c r="D28" s="84"/>
      <c r="E28" s="85"/>
      <c r="F28" s="86"/>
      <c r="G28" s="87"/>
      <c r="H28" s="50"/>
      <c r="I28" s="48"/>
      <c r="J28" s="48"/>
      <c r="K28" s="48"/>
      <c r="L28" s="156"/>
      <c r="M28" s="156"/>
      <c r="N28" s="156"/>
      <c r="O28" s="156"/>
    </row>
    <row r="29" spans="1:15">
      <c r="A29" s="48"/>
      <c r="B29" s="48"/>
      <c r="C29" s="48"/>
      <c r="D29" s="84"/>
      <c r="E29" s="85"/>
      <c r="F29" s="52"/>
      <c r="G29" s="53"/>
      <c r="H29" s="50"/>
      <c r="I29" s="48"/>
      <c r="J29" s="48"/>
      <c r="K29" s="48"/>
      <c r="L29" s="156"/>
      <c r="M29" s="156"/>
      <c r="N29" s="156"/>
      <c r="O29" s="156"/>
    </row>
    <row r="30" spans="1:15">
      <c r="A30" s="1"/>
      <c r="B30" s="1"/>
      <c r="C30" s="1"/>
      <c r="D30" s="4"/>
      <c r="E30" s="3"/>
      <c r="F30" s="5"/>
      <c r="G30" s="6"/>
      <c r="H30" s="7"/>
      <c r="I30" s="1"/>
      <c r="J30" s="1"/>
      <c r="K30" s="1"/>
      <c r="L30" s="157"/>
      <c r="M30" s="157"/>
      <c r="N30" s="157"/>
      <c r="O30" s="157"/>
    </row>
    <row r="31" spans="1:15">
      <c r="A31" s="1"/>
      <c r="B31" s="1"/>
      <c r="C31" s="1"/>
      <c r="D31" s="4"/>
      <c r="E31" s="3"/>
      <c r="F31" s="8"/>
      <c r="G31" s="9"/>
      <c r="H31" s="7"/>
      <c r="I31" s="1"/>
      <c r="J31" s="1"/>
      <c r="K31" s="1"/>
      <c r="L31" s="157"/>
      <c r="M31" s="157"/>
      <c r="N31" s="157"/>
      <c r="O31" s="157"/>
    </row>
  </sheetData>
  <mergeCells count="23">
    <mergeCell ref="L19:O19"/>
    <mergeCell ref="L4:O4"/>
    <mergeCell ref="L5:O5"/>
    <mergeCell ref="L6:O6"/>
    <mergeCell ref="L7:O7"/>
    <mergeCell ref="L8:O8"/>
    <mergeCell ref="L9:O9"/>
    <mergeCell ref="L11:O11"/>
    <mergeCell ref="L12:O12"/>
    <mergeCell ref="L15:O15"/>
    <mergeCell ref="L17:O17"/>
    <mergeCell ref="L18:O18"/>
    <mergeCell ref="L14:O14"/>
    <mergeCell ref="L28:O28"/>
    <mergeCell ref="L29:O29"/>
    <mergeCell ref="L30:O30"/>
    <mergeCell ref="L31:O31"/>
    <mergeCell ref="L20:O20"/>
    <mergeCell ref="L23:O23"/>
    <mergeCell ref="L24:O24"/>
    <mergeCell ref="L25:O25"/>
    <mergeCell ref="L26:O26"/>
    <mergeCell ref="L27:O27"/>
  </mergeCells>
  <pageMargins left="0.25" right="0.25" top="0.75" bottom="0.75" header="0.3" footer="0.3"/>
  <pageSetup paperSize="9" orientation="landscape" r:id="rId1"/>
  <ignoredErrors>
    <ignoredError sqref="H24:I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O27"/>
  <sheetViews>
    <sheetView workbookViewId="0">
      <selection activeCell="D15" sqref="D15"/>
    </sheetView>
  </sheetViews>
  <sheetFormatPr baseColWidth="10" defaultRowHeight="15"/>
  <cols>
    <col min="1" max="1" width="14.28515625" customWidth="1"/>
    <col min="3" max="3" width="13.42578125" customWidth="1"/>
    <col min="5" max="5" width="12.7109375" bestFit="1" customWidth="1"/>
    <col min="7" max="7" width="11.85546875" bestFit="1" customWidth="1"/>
    <col min="11" max="11" width="18.140625" customWidth="1"/>
  </cols>
  <sheetData>
    <row r="1" spans="1: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>
      <c r="A2" s="125" t="s">
        <v>18</v>
      </c>
      <c r="B2" s="19"/>
      <c r="C2" s="126" t="s">
        <v>19</v>
      </c>
      <c r="D2" s="19"/>
      <c r="E2" s="19"/>
      <c r="F2" s="125" t="s">
        <v>20</v>
      </c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26.25">
      <c r="A4" s="20" t="s">
        <v>2</v>
      </c>
      <c r="B4" s="20" t="s">
        <v>0</v>
      </c>
      <c r="C4" s="20" t="s">
        <v>3</v>
      </c>
      <c r="D4" s="20" t="s">
        <v>6</v>
      </c>
      <c r="E4" s="20" t="s">
        <v>10</v>
      </c>
      <c r="F4" s="20" t="s">
        <v>4</v>
      </c>
      <c r="G4" s="20" t="s">
        <v>10</v>
      </c>
      <c r="H4" s="20" t="s">
        <v>5</v>
      </c>
      <c r="I4" s="20" t="s">
        <v>10</v>
      </c>
      <c r="J4" s="21" t="s">
        <v>13</v>
      </c>
      <c r="K4" s="21" t="s">
        <v>1</v>
      </c>
      <c r="L4" s="168" t="s">
        <v>2</v>
      </c>
      <c r="M4" s="169"/>
      <c r="N4" s="169"/>
      <c r="O4" s="169"/>
    </row>
    <row r="5" spans="1:15">
      <c r="A5" s="42" t="s">
        <v>8</v>
      </c>
      <c r="B5" s="129">
        <v>41600</v>
      </c>
      <c r="C5" s="20" t="s">
        <v>9</v>
      </c>
      <c r="D5" s="24">
        <v>328</v>
      </c>
      <c r="E5" s="25">
        <f>D5*27.027</f>
        <v>8864.8559999999998</v>
      </c>
      <c r="F5" s="52"/>
      <c r="G5" s="53"/>
      <c r="H5" s="24"/>
      <c r="I5" s="42"/>
      <c r="J5" s="22"/>
      <c r="K5" s="22"/>
      <c r="L5" s="165" t="s">
        <v>12</v>
      </c>
      <c r="M5" s="165"/>
      <c r="N5" s="165"/>
      <c r="O5" s="165"/>
    </row>
    <row r="6" spans="1:15">
      <c r="A6" s="42">
        <v>7</v>
      </c>
      <c r="B6" s="129">
        <v>41601</v>
      </c>
      <c r="C6" s="20" t="s">
        <v>9</v>
      </c>
      <c r="D6" s="24"/>
      <c r="E6" s="25"/>
      <c r="F6" s="52">
        <v>37</v>
      </c>
      <c r="G6" s="53">
        <f t="shared" ref="G6:G12" si="0">F6*27.027</f>
        <v>999.99900000000002</v>
      </c>
      <c r="H6" s="24">
        <f>D5-F6</f>
        <v>291</v>
      </c>
      <c r="I6" s="131">
        <f>E5-G6</f>
        <v>7864.857</v>
      </c>
      <c r="J6" s="22"/>
      <c r="K6" s="20" t="s">
        <v>34</v>
      </c>
      <c r="L6" s="165" t="s">
        <v>44</v>
      </c>
      <c r="M6" s="165"/>
      <c r="N6" s="165"/>
      <c r="O6" s="165"/>
    </row>
    <row r="7" spans="1:15">
      <c r="A7" s="42">
        <v>34</v>
      </c>
      <c r="B7" s="129">
        <v>41603</v>
      </c>
      <c r="C7" s="20" t="s">
        <v>9</v>
      </c>
      <c r="D7" s="24"/>
      <c r="E7" s="25"/>
      <c r="F7" s="52">
        <v>50</v>
      </c>
      <c r="G7" s="53">
        <f t="shared" si="0"/>
        <v>1351.3500000000001</v>
      </c>
      <c r="H7" s="24">
        <f>H6-F7</f>
        <v>241</v>
      </c>
      <c r="I7" s="131">
        <f>I6-G7</f>
        <v>6513.5069999999996</v>
      </c>
      <c r="J7" s="22"/>
      <c r="K7" s="20" t="s">
        <v>34</v>
      </c>
      <c r="L7" s="165" t="s">
        <v>44</v>
      </c>
      <c r="M7" s="165"/>
      <c r="N7" s="165"/>
      <c r="O7" s="165"/>
    </row>
    <row r="8" spans="1:15">
      <c r="A8" s="42">
        <v>62</v>
      </c>
      <c r="B8" s="129">
        <v>41604</v>
      </c>
      <c r="C8" s="20" t="s">
        <v>9</v>
      </c>
      <c r="D8" s="24"/>
      <c r="E8" s="25"/>
      <c r="F8" s="52">
        <v>75</v>
      </c>
      <c r="G8" s="53">
        <f t="shared" si="0"/>
        <v>2027.0250000000001</v>
      </c>
      <c r="H8" s="24">
        <f t="shared" ref="H8:I11" si="1">H7-F8</f>
        <v>166</v>
      </c>
      <c r="I8" s="131">
        <f t="shared" si="1"/>
        <v>4486.482</v>
      </c>
      <c r="J8" s="22"/>
      <c r="K8" s="20" t="s">
        <v>34</v>
      </c>
      <c r="L8" s="165" t="s">
        <v>44</v>
      </c>
      <c r="M8" s="165"/>
      <c r="N8" s="165"/>
      <c r="O8" s="165"/>
    </row>
    <row r="9" spans="1:15">
      <c r="A9" s="42">
        <v>11</v>
      </c>
      <c r="B9" s="129">
        <v>41605</v>
      </c>
      <c r="C9" s="20" t="s">
        <v>9</v>
      </c>
      <c r="D9" s="24"/>
      <c r="E9" s="25"/>
      <c r="F9" s="52">
        <v>12</v>
      </c>
      <c r="G9" s="53">
        <f t="shared" si="0"/>
        <v>324.32400000000001</v>
      </c>
      <c r="H9" s="24">
        <f t="shared" si="1"/>
        <v>154</v>
      </c>
      <c r="I9" s="131">
        <f t="shared" si="1"/>
        <v>4162.1580000000004</v>
      </c>
      <c r="J9" s="22"/>
      <c r="K9" s="20" t="s">
        <v>90</v>
      </c>
      <c r="L9" s="165" t="s">
        <v>63</v>
      </c>
      <c r="M9" s="165"/>
      <c r="N9" s="165"/>
      <c r="O9" s="165"/>
    </row>
    <row r="10" spans="1:15">
      <c r="A10" s="42">
        <v>67</v>
      </c>
      <c r="B10" s="129">
        <v>41582</v>
      </c>
      <c r="C10" s="20" t="s">
        <v>9</v>
      </c>
      <c r="D10" s="24"/>
      <c r="E10" s="25"/>
      <c r="F10" s="52">
        <v>6</v>
      </c>
      <c r="G10" s="53">
        <f t="shared" si="0"/>
        <v>162.16200000000001</v>
      </c>
      <c r="H10" s="24">
        <f t="shared" si="1"/>
        <v>148</v>
      </c>
      <c r="I10" s="131">
        <f t="shared" si="1"/>
        <v>3999.9960000000005</v>
      </c>
      <c r="J10" s="22"/>
      <c r="K10" s="20" t="s">
        <v>90</v>
      </c>
      <c r="L10" s="165" t="s">
        <v>96</v>
      </c>
      <c r="M10" s="165"/>
      <c r="N10" s="165"/>
      <c r="O10" s="165"/>
    </row>
    <row r="11" spans="1:15">
      <c r="A11" s="42">
        <v>4516</v>
      </c>
      <c r="B11" s="129">
        <v>41613</v>
      </c>
      <c r="C11" s="20" t="s">
        <v>9</v>
      </c>
      <c r="D11" s="24"/>
      <c r="E11" s="25"/>
      <c r="F11" s="52">
        <v>121</v>
      </c>
      <c r="G11" s="53">
        <f>F11*27.027</f>
        <v>3270.2670000000003</v>
      </c>
      <c r="H11" s="24">
        <f t="shared" si="1"/>
        <v>27</v>
      </c>
      <c r="I11" s="131">
        <f t="shared" si="1"/>
        <v>729.72900000000027</v>
      </c>
      <c r="J11" s="22"/>
      <c r="K11" s="20" t="s">
        <v>90</v>
      </c>
      <c r="L11" s="165" t="s">
        <v>80</v>
      </c>
      <c r="M11" s="165"/>
      <c r="N11" s="165"/>
      <c r="O11" s="165"/>
    </row>
    <row r="12" spans="1:15">
      <c r="A12" s="42">
        <v>19</v>
      </c>
      <c r="B12" s="129">
        <v>41601</v>
      </c>
      <c r="C12" s="20" t="s">
        <v>9</v>
      </c>
      <c r="D12" s="24"/>
      <c r="E12" s="25"/>
      <c r="F12" s="52">
        <v>20</v>
      </c>
      <c r="G12" s="53">
        <f t="shared" si="0"/>
        <v>540.54</v>
      </c>
      <c r="H12" s="24">
        <f>H11-F12</f>
        <v>7</v>
      </c>
      <c r="I12" s="131">
        <f>I11-G12</f>
        <v>189.18900000000031</v>
      </c>
      <c r="J12" s="22"/>
      <c r="K12" s="20" t="s">
        <v>107</v>
      </c>
      <c r="L12" s="165" t="s">
        <v>118</v>
      </c>
      <c r="M12" s="165"/>
      <c r="N12" s="165"/>
      <c r="O12" s="165"/>
    </row>
    <row r="13" spans="1:15">
      <c r="A13" s="128">
        <v>135814</v>
      </c>
      <c r="B13" s="130">
        <v>41625</v>
      </c>
      <c r="C13" s="127" t="s">
        <v>33</v>
      </c>
      <c r="D13" s="95">
        <v>78</v>
      </c>
      <c r="E13" s="97">
        <f>D13*27.027</f>
        <v>2108.1060000000002</v>
      </c>
      <c r="F13" s="86"/>
      <c r="G13" s="87"/>
      <c r="H13" s="95">
        <f>H12+D13</f>
        <v>85</v>
      </c>
      <c r="I13" s="132">
        <f>I12+E13</f>
        <v>2297.2950000000005</v>
      </c>
      <c r="J13" s="91"/>
      <c r="K13" s="127"/>
      <c r="L13" s="167" t="s">
        <v>12</v>
      </c>
      <c r="M13" s="167"/>
      <c r="N13" s="167"/>
      <c r="O13" s="167"/>
    </row>
    <row r="14" spans="1:15">
      <c r="A14" s="42">
        <v>71</v>
      </c>
      <c r="B14" s="129">
        <v>41625</v>
      </c>
      <c r="C14" s="20" t="s">
        <v>9</v>
      </c>
      <c r="D14" s="24"/>
      <c r="E14" s="25"/>
      <c r="F14" s="24">
        <v>78</v>
      </c>
      <c r="G14" s="25">
        <f>F14*27.027</f>
        <v>2108.1060000000002</v>
      </c>
      <c r="H14" s="24">
        <f>H13-F14</f>
        <v>7</v>
      </c>
      <c r="I14" s="133">
        <f>I13-G14</f>
        <v>189.18900000000031</v>
      </c>
      <c r="J14" s="22"/>
      <c r="K14" s="20" t="s">
        <v>34</v>
      </c>
      <c r="L14" s="165" t="s">
        <v>137</v>
      </c>
      <c r="M14" s="165"/>
      <c r="N14" s="165"/>
      <c r="O14" s="165"/>
    </row>
    <row r="15" spans="1:15">
      <c r="A15" s="128">
        <v>136041</v>
      </c>
      <c r="B15" s="130">
        <v>41629</v>
      </c>
      <c r="C15" s="127" t="s">
        <v>33</v>
      </c>
      <c r="D15" s="95">
        <v>93</v>
      </c>
      <c r="E15" s="97">
        <f>D15*27.027</f>
        <v>2513.511</v>
      </c>
      <c r="F15" s="95"/>
      <c r="G15" s="97"/>
      <c r="H15" s="95">
        <f>H14+D15</f>
        <v>100</v>
      </c>
      <c r="I15" s="132">
        <f>I14+E15</f>
        <v>2702.7000000000003</v>
      </c>
      <c r="J15" s="91"/>
      <c r="K15" s="20"/>
      <c r="L15" s="165"/>
      <c r="M15" s="165"/>
      <c r="N15" s="165"/>
      <c r="O15" s="165"/>
    </row>
    <row r="16" spans="1:15">
      <c r="A16" s="42" t="s">
        <v>153</v>
      </c>
      <c r="B16" s="129">
        <v>41631</v>
      </c>
      <c r="C16" s="20" t="s">
        <v>9</v>
      </c>
      <c r="D16" s="24"/>
      <c r="E16" s="25"/>
      <c r="F16" s="24">
        <v>93</v>
      </c>
      <c r="G16" s="25">
        <f>F16*27.027</f>
        <v>2513.511</v>
      </c>
      <c r="H16" s="24">
        <f>H15-F16</f>
        <v>7</v>
      </c>
      <c r="I16" s="131">
        <f>I15-G16</f>
        <v>189.18900000000031</v>
      </c>
      <c r="J16" s="22"/>
      <c r="K16" s="20" t="s">
        <v>107</v>
      </c>
      <c r="L16" s="165" t="s">
        <v>154</v>
      </c>
      <c r="M16" s="165"/>
      <c r="N16" s="165"/>
      <c r="O16" s="165"/>
    </row>
    <row r="17" spans="1:15">
      <c r="A17" s="128" t="s">
        <v>179</v>
      </c>
      <c r="B17" s="92">
        <v>41634</v>
      </c>
      <c r="C17" s="127" t="s">
        <v>9</v>
      </c>
      <c r="D17" s="95">
        <v>39</v>
      </c>
      <c r="E17" s="97">
        <f>D17*27.027</f>
        <v>1054.0530000000001</v>
      </c>
      <c r="F17" s="95"/>
      <c r="G17" s="97"/>
      <c r="H17" s="95">
        <f>H16+D17</f>
        <v>46</v>
      </c>
      <c r="I17" s="97">
        <f>I16+E17</f>
        <v>1243.2420000000004</v>
      </c>
      <c r="J17" s="91"/>
      <c r="K17" s="127" t="s">
        <v>107</v>
      </c>
      <c r="L17" s="167" t="s">
        <v>178</v>
      </c>
      <c r="M17" s="167"/>
      <c r="N17" s="167"/>
      <c r="O17" s="167"/>
    </row>
    <row r="18" spans="1:15">
      <c r="A18" s="22">
        <v>84</v>
      </c>
      <c r="B18" s="23">
        <v>41635</v>
      </c>
      <c r="C18" s="20" t="s">
        <v>9</v>
      </c>
      <c r="D18" s="24"/>
      <c r="E18" s="25"/>
      <c r="F18" s="24">
        <v>28</v>
      </c>
      <c r="G18" s="25">
        <f>F18*27.027</f>
        <v>756.75600000000009</v>
      </c>
      <c r="H18" s="24">
        <f>H17-F18</f>
        <v>18</v>
      </c>
      <c r="I18" s="25">
        <f>I17-G18</f>
        <v>486.48600000000033</v>
      </c>
      <c r="J18" s="22"/>
      <c r="K18" s="22" t="s">
        <v>115</v>
      </c>
      <c r="L18" s="165" t="s">
        <v>185</v>
      </c>
      <c r="M18" s="165"/>
      <c r="N18" s="165"/>
      <c r="O18" s="165"/>
    </row>
    <row r="19" spans="1:15">
      <c r="A19" s="146"/>
      <c r="B19" s="146"/>
      <c r="C19" s="146"/>
      <c r="D19" s="147"/>
      <c r="E19" s="148"/>
      <c r="F19" s="149"/>
      <c r="G19" s="150"/>
      <c r="H19" s="151"/>
      <c r="I19" s="146"/>
      <c r="J19" s="146"/>
      <c r="K19" s="146"/>
      <c r="L19" s="166"/>
      <c r="M19" s="166"/>
      <c r="N19" s="166"/>
      <c r="O19" s="166"/>
    </row>
    <row r="20" spans="1:15">
      <c r="A20" s="146"/>
      <c r="B20" s="146"/>
      <c r="C20" s="146"/>
      <c r="D20" s="147"/>
      <c r="E20" s="148"/>
      <c r="F20" s="152"/>
      <c r="G20" s="153"/>
      <c r="H20" s="151"/>
      <c r="I20" s="146"/>
      <c r="J20" s="146"/>
      <c r="K20" s="146"/>
      <c r="L20" s="166"/>
      <c r="M20" s="166"/>
      <c r="N20" s="166"/>
      <c r="O20" s="166"/>
    </row>
    <row r="21" spans="1:15">
      <c r="A21" s="146"/>
      <c r="B21" s="146"/>
      <c r="C21" s="146"/>
      <c r="D21" s="147"/>
      <c r="E21" s="148"/>
      <c r="F21" s="149"/>
      <c r="G21" s="150"/>
      <c r="H21" s="151"/>
      <c r="I21" s="146"/>
      <c r="J21" s="146"/>
      <c r="K21" s="146"/>
      <c r="L21" s="166"/>
      <c r="M21" s="166"/>
      <c r="N21" s="166"/>
      <c r="O21" s="166"/>
    </row>
    <row r="22" spans="1:15">
      <c r="A22" s="146"/>
      <c r="B22" s="146"/>
      <c r="C22" s="146"/>
      <c r="D22" s="147"/>
      <c r="E22" s="148"/>
      <c r="F22" s="152"/>
      <c r="G22" s="153"/>
      <c r="H22" s="151"/>
      <c r="I22" s="146"/>
      <c r="J22" s="146"/>
      <c r="K22" s="146"/>
      <c r="L22" s="166"/>
      <c r="M22" s="166"/>
      <c r="N22" s="166"/>
      <c r="O22" s="166"/>
    </row>
    <row r="23" spans="1:15">
      <c r="A23" s="146"/>
      <c r="B23" s="146"/>
      <c r="C23" s="146"/>
      <c r="D23" s="147"/>
      <c r="E23" s="148"/>
      <c r="F23" s="149"/>
      <c r="G23" s="150"/>
      <c r="H23" s="151"/>
      <c r="I23" s="146"/>
      <c r="J23" s="146"/>
      <c r="K23" s="146"/>
      <c r="L23" s="166"/>
      <c r="M23" s="166"/>
      <c r="N23" s="166"/>
      <c r="O23" s="166"/>
    </row>
    <row r="24" spans="1:15">
      <c r="A24" s="146"/>
      <c r="B24" s="146"/>
      <c r="C24" s="146"/>
      <c r="D24" s="147"/>
      <c r="E24" s="148"/>
      <c r="F24" s="152"/>
      <c r="G24" s="153"/>
      <c r="H24" s="151"/>
      <c r="I24" s="146"/>
      <c r="J24" s="146"/>
      <c r="K24" s="146"/>
      <c r="L24" s="166"/>
      <c r="M24" s="166"/>
      <c r="N24" s="166"/>
      <c r="O24" s="166"/>
    </row>
    <row r="25" spans="1:15">
      <c r="A25" s="146"/>
      <c r="B25" s="146"/>
      <c r="C25" s="146"/>
      <c r="D25" s="147"/>
      <c r="E25" s="148"/>
      <c r="F25" s="149"/>
      <c r="G25" s="150"/>
      <c r="H25" s="151"/>
      <c r="I25" s="146"/>
      <c r="J25" s="146"/>
      <c r="K25" s="146"/>
      <c r="L25" s="166"/>
      <c r="M25" s="166"/>
      <c r="N25" s="166"/>
      <c r="O25" s="166"/>
    </row>
    <row r="26" spans="1:1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</row>
    <row r="27" spans="1: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</sheetData>
  <mergeCells count="22">
    <mergeCell ref="L15:O15"/>
    <mergeCell ref="L4:O4"/>
    <mergeCell ref="L5:O5"/>
    <mergeCell ref="L6:O6"/>
    <mergeCell ref="L7:O7"/>
    <mergeCell ref="L9:O9"/>
    <mergeCell ref="L10:O10"/>
    <mergeCell ref="L11:O11"/>
    <mergeCell ref="L12:O12"/>
    <mergeCell ref="L13:O13"/>
    <mergeCell ref="L14:O14"/>
    <mergeCell ref="L8:O8"/>
    <mergeCell ref="L22:O22"/>
    <mergeCell ref="L23:O23"/>
    <mergeCell ref="L24:O24"/>
    <mergeCell ref="L25:O25"/>
    <mergeCell ref="L16:O16"/>
    <mergeCell ref="L17:O17"/>
    <mergeCell ref="L18:O18"/>
    <mergeCell ref="L19:O19"/>
    <mergeCell ref="L20:O20"/>
    <mergeCell ref="L21:O21"/>
  </mergeCells>
  <pageMargins left="0.25" right="0.25" top="0.75" bottom="0.75" header="0.3" footer="0.3"/>
  <pageSetup paperSize="9" orientation="landscape" r:id="rId1"/>
  <ignoredErrors>
    <ignoredError sqref="H13:I13 H14:J14 H15:I15 H16:I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O25"/>
  <sheetViews>
    <sheetView workbookViewId="0">
      <selection activeCell="C17" sqref="C17"/>
    </sheetView>
  </sheetViews>
  <sheetFormatPr baseColWidth="10" defaultRowHeight="15"/>
  <cols>
    <col min="1" max="1" width="14.28515625" customWidth="1"/>
    <col min="3" max="3" width="13.42578125" customWidth="1"/>
    <col min="11" max="11" width="17.5703125" customWidth="1"/>
  </cols>
  <sheetData>
    <row r="1" spans="1:1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>
      <c r="A2" s="45" t="s">
        <v>24</v>
      </c>
      <c r="B2" s="45"/>
      <c r="C2" s="45" t="s">
        <v>26</v>
      </c>
      <c r="D2" s="45"/>
      <c r="E2" s="45"/>
      <c r="F2" s="45" t="s">
        <v>25</v>
      </c>
      <c r="G2" s="45"/>
      <c r="H2" s="45"/>
      <c r="I2" s="45"/>
      <c r="J2" s="45"/>
      <c r="K2" s="45"/>
      <c r="L2" s="45"/>
      <c r="M2" s="45"/>
      <c r="N2" s="45"/>
      <c r="O2" s="45"/>
    </row>
    <row r="3" spans="1: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26.25">
      <c r="A4" s="46" t="s">
        <v>2</v>
      </c>
      <c r="B4" s="46" t="s">
        <v>0</v>
      </c>
      <c r="C4" s="46" t="s">
        <v>3</v>
      </c>
      <c r="D4" s="46" t="s">
        <v>6</v>
      </c>
      <c r="E4" s="46" t="s">
        <v>10</v>
      </c>
      <c r="F4" s="71" t="s">
        <v>4</v>
      </c>
      <c r="G4" s="71" t="s">
        <v>10</v>
      </c>
      <c r="H4" s="46" t="s">
        <v>5</v>
      </c>
      <c r="I4" s="46" t="s">
        <v>10</v>
      </c>
      <c r="J4" s="47" t="s">
        <v>13</v>
      </c>
      <c r="K4" s="47" t="s">
        <v>1</v>
      </c>
      <c r="L4" s="159" t="s">
        <v>2</v>
      </c>
      <c r="M4" s="160"/>
      <c r="N4" s="160"/>
      <c r="O4" s="160"/>
    </row>
    <row r="5" spans="1:15">
      <c r="A5" s="103" t="s">
        <v>8</v>
      </c>
      <c r="B5" s="104">
        <v>41600</v>
      </c>
      <c r="C5" s="103" t="s">
        <v>9</v>
      </c>
      <c r="D5" s="84">
        <v>892</v>
      </c>
      <c r="E5" s="85">
        <f>D5*47.619</f>
        <v>42476.148000000001</v>
      </c>
      <c r="F5" s="86"/>
      <c r="G5" s="87"/>
      <c r="H5" s="84"/>
      <c r="I5" s="103"/>
      <c r="J5" s="103"/>
      <c r="K5" s="103"/>
      <c r="L5" s="158" t="s">
        <v>12</v>
      </c>
      <c r="M5" s="158"/>
      <c r="N5" s="158"/>
      <c r="O5" s="158"/>
    </row>
    <row r="6" spans="1:15">
      <c r="A6" s="48">
        <v>1</v>
      </c>
      <c r="B6" s="49">
        <v>41600</v>
      </c>
      <c r="C6" s="48" t="s">
        <v>9</v>
      </c>
      <c r="D6" s="50"/>
      <c r="E6" s="51"/>
      <c r="F6" s="52">
        <v>300</v>
      </c>
      <c r="G6" s="53">
        <f>F6*47.619</f>
        <v>14285.7</v>
      </c>
      <c r="H6" s="50">
        <f>D5-F6</f>
        <v>592</v>
      </c>
      <c r="I6" s="51">
        <f>E5-G6</f>
        <v>28190.448</v>
      </c>
      <c r="J6" s="48"/>
      <c r="K6" s="48" t="s">
        <v>34</v>
      </c>
      <c r="L6" s="156" t="s">
        <v>35</v>
      </c>
      <c r="M6" s="156"/>
      <c r="N6" s="156"/>
      <c r="O6" s="156"/>
    </row>
    <row r="7" spans="1:15">
      <c r="A7" s="48">
        <v>48</v>
      </c>
      <c r="B7" s="49">
        <v>41608</v>
      </c>
      <c r="C7" s="48" t="s">
        <v>9</v>
      </c>
      <c r="D7" s="50"/>
      <c r="E7" s="51"/>
      <c r="F7" s="52">
        <v>16</v>
      </c>
      <c r="G7" s="53">
        <f>F7*47.619</f>
        <v>761.904</v>
      </c>
      <c r="H7" s="50">
        <f>H6-F7</f>
        <v>576</v>
      </c>
      <c r="I7" s="51">
        <f>I6-G7</f>
        <v>27428.544000000002</v>
      </c>
      <c r="J7" s="48"/>
      <c r="K7" s="48" t="s">
        <v>34</v>
      </c>
      <c r="L7" s="156" t="s">
        <v>35</v>
      </c>
      <c r="M7" s="156"/>
      <c r="N7" s="156"/>
      <c r="O7" s="156"/>
    </row>
    <row r="8" spans="1:15">
      <c r="A8" s="48">
        <v>49</v>
      </c>
      <c r="B8" s="49">
        <v>41608</v>
      </c>
      <c r="C8" s="48" t="s">
        <v>9</v>
      </c>
      <c r="D8" s="50"/>
      <c r="E8" s="51"/>
      <c r="F8" s="52">
        <v>60</v>
      </c>
      <c r="G8" s="53">
        <f>F8*47.619</f>
        <v>2857.14</v>
      </c>
      <c r="H8" s="50">
        <f>H7-F8</f>
        <v>516</v>
      </c>
      <c r="I8" s="51">
        <f>I7-G8</f>
        <v>24571.404000000002</v>
      </c>
      <c r="J8" s="48"/>
      <c r="K8" s="48" t="s">
        <v>34</v>
      </c>
      <c r="L8" s="156" t="s">
        <v>35</v>
      </c>
      <c r="M8" s="156"/>
      <c r="N8" s="156"/>
      <c r="O8" s="156"/>
    </row>
    <row r="9" spans="1:15">
      <c r="A9" s="48"/>
      <c r="B9" s="48"/>
      <c r="C9" s="48"/>
      <c r="D9" s="50"/>
      <c r="E9" s="51"/>
      <c r="F9" s="52"/>
      <c r="G9" s="53"/>
      <c r="H9" s="50"/>
      <c r="I9" s="48"/>
      <c r="J9" s="48"/>
      <c r="K9" s="48"/>
      <c r="L9" s="156"/>
      <c r="M9" s="156"/>
      <c r="N9" s="156"/>
      <c r="O9" s="156"/>
    </row>
    <row r="10" spans="1:15">
      <c r="A10" s="48"/>
      <c r="B10" s="48"/>
      <c r="C10" s="48"/>
      <c r="D10" s="50"/>
      <c r="E10" s="51"/>
      <c r="F10" s="52"/>
      <c r="G10" s="53"/>
      <c r="H10" s="50"/>
      <c r="I10" s="48"/>
      <c r="J10" s="48"/>
      <c r="K10" s="48"/>
      <c r="L10" s="156"/>
      <c r="M10" s="156"/>
      <c r="N10" s="156"/>
      <c r="O10" s="156"/>
    </row>
    <row r="11" spans="1:15">
      <c r="A11" s="48"/>
      <c r="B11" s="48"/>
      <c r="C11" s="48"/>
      <c r="D11" s="50"/>
      <c r="E11" s="51"/>
      <c r="F11" s="52"/>
      <c r="G11" s="53"/>
      <c r="H11" s="50"/>
      <c r="I11" s="48"/>
      <c r="J11" s="48"/>
      <c r="K11" s="48"/>
      <c r="L11" s="156"/>
      <c r="M11" s="156"/>
      <c r="N11" s="156"/>
      <c r="O11" s="156"/>
    </row>
    <row r="12" spans="1:15">
      <c r="A12" s="1"/>
      <c r="B12" s="1"/>
      <c r="C12" s="1"/>
      <c r="D12" s="4"/>
      <c r="E12" s="3"/>
      <c r="F12" s="5"/>
      <c r="G12" s="6"/>
      <c r="H12" s="7"/>
      <c r="I12" s="1"/>
      <c r="J12" s="1"/>
      <c r="K12" s="1"/>
      <c r="L12" s="157"/>
      <c r="M12" s="157"/>
      <c r="N12" s="157"/>
      <c r="O12" s="157"/>
    </row>
    <row r="13" spans="1:15">
      <c r="A13" s="1"/>
      <c r="B13" s="1"/>
      <c r="C13" s="1"/>
      <c r="D13" s="4"/>
      <c r="E13" s="3"/>
      <c r="F13" s="8"/>
      <c r="G13" s="9"/>
      <c r="H13" s="7"/>
      <c r="I13" s="1"/>
      <c r="J13" s="1"/>
      <c r="K13" s="1"/>
      <c r="L13" s="157"/>
      <c r="M13" s="157"/>
      <c r="N13" s="157"/>
      <c r="O13" s="157"/>
    </row>
    <row r="14" spans="1:15">
      <c r="A14" s="1"/>
      <c r="B14" s="1"/>
      <c r="C14" s="1"/>
      <c r="D14" s="4"/>
      <c r="E14" s="3"/>
      <c r="F14" s="5"/>
      <c r="G14" s="6"/>
      <c r="H14" s="7"/>
      <c r="I14" s="1"/>
      <c r="J14" s="1"/>
      <c r="K14" s="1"/>
      <c r="L14" s="157"/>
      <c r="M14" s="157"/>
      <c r="N14" s="157"/>
      <c r="O14" s="157"/>
    </row>
    <row r="15" spans="1:15">
      <c r="A15" s="1"/>
      <c r="B15" s="1"/>
      <c r="C15" s="1"/>
      <c r="D15" s="4"/>
      <c r="E15" s="3"/>
      <c r="F15" s="8"/>
      <c r="G15" s="9"/>
      <c r="H15" s="7"/>
      <c r="I15" s="1"/>
      <c r="J15" s="1"/>
      <c r="K15" s="1"/>
      <c r="L15" s="157"/>
      <c r="M15" s="157"/>
      <c r="N15" s="157"/>
      <c r="O15" s="157"/>
    </row>
    <row r="16" spans="1:15">
      <c r="A16" s="1"/>
      <c r="B16" s="1"/>
      <c r="C16" s="1"/>
      <c r="D16" s="4"/>
      <c r="E16" s="3"/>
      <c r="F16" s="5"/>
      <c r="G16" s="6"/>
      <c r="H16" s="7"/>
      <c r="I16" s="1"/>
      <c r="J16" s="1"/>
      <c r="K16" s="1"/>
      <c r="L16" s="157"/>
      <c r="M16" s="157"/>
      <c r="N16" s="157"/>
      <c r="O16" s="157"/>
    </row>
    <row r="17" spans="1:15">
      <c r="A17" s="1"/>
      <c r="B17" s="1"/>
      <c r="C17" s="1"/>
      <c r="D17" s="4"/>
      <c r="E17" s="3"/>
      <c r="F17" s="8"/>
      <c r="G17" s="9"/>
      <c r="H17" s="7"/>
      <c r="I17" s="1"/>
      <c r="J17" s="1"/>
      <c r="K17" s="1"/>
      <c r="L17" s="157"/>
      <c r="M17" s="157"/>
      <c r="N17" s="157"/>
      <c r="O17" s="157"/>
    </row>
    <row r="18" spans="1:15">
      <c r="A18" s="1"/>
      <c r="B18" s="1"/>
      <c r="C18" s="1"/>
      <c r="D18" s="4"/>
      <c r="E18" s="3"/>
      <c r="F18" s="5"/>
      <c r="G18" s="6"/>
      <c r="H18" s="7"/>
      <c r="I18" s="1"/>
      <c r="J18" s="1"/>
      <c r="K18" s="1"/>
      <c r="L18" s="157"/>
      <c r="M18" s="157"/>
      <c r="N18" s="157"/>
      <c r="O18" s="157"/>
    </row>
    <row r="19" spans="1:15">
      <c r="A19" s="1"/>
      <c r="B19" s="1"/>
      <c r="C19" s="1"/>
      <c r="D19" s="4"/>
      <c r="E19" s="3"/>
      <c r="F19" s="8"/>
      <c r="G19" s="9"/>
      <c r="H19" s="7"/>
      <c r="I19" s="1"/>
      <c r="J19" s="1"/>
      <c r="K19" s="1"/>
      <c r="L19" s="157"/>
      <c r="M19" s="157"/>
      <c r="N19" s="157"/>
      <c r="O19" s="157"/>
    </row>
    <row r="20" spans="1:15">
      <c r="A20" s="1"/>
      <c r="B20" s="1"/>
      <c r="C20" s="1"/>
      <c r="D20" s="4"/>
      <c r="E20" s="3"/>
      <c r="F20" s="5"/>
      <c r="G20" s="6"/>
      <c r="H20" s="7"/>
      <c r="I20" s="1"/>
      <c r="J20" s="1"/>
      <c r="K20" s="1"/>
      <c r="L20" s="157"/>
      <c r="M20" s="157"/>
      <c r="N20" s="157"/>
      <c r="O20" s="157"/>
    </row>
    <row r="21" spans="1:15">
      <c r="A21" s="1"/>
      <c r="B21" s="1"/>
      <c r="C21" s="1"/>
      <c r="D21" s="4"/>
      <c r="E21" s="3"/>
      <c r="F21" s="8"/>
      <c r="G21" s="9"/>
      <c r="H21" s="7"/>
      <c r="I21" s="1"/>
      <c r="J21" s="1"/>
      <c r="K21" s="1"/>
      <c r="L21" s="157"/>
      <c r="M21" s="157"/>
      <c r="N21" s="157"/>
      <c r="O21" s="157"/>
    </row>
    <row r="22" spans="1:15">
      <c r="A22" s="1"/>
      <c r="B22" s="1"/>
      <c r="C22" s="1"/>
      <c r="D22" s="4"/>
      <c r="E22" s="3"/>
      <c r="F22" s="5"/>
      <c r="G22" s="6"/>
      <c r="H22" s="7"/>
      <c r="I22" s="1"/>
      <c r="J22" s="1"/>
      <c r="K22" s="1"/>
      <c r="L22" s="157"/>
      <c r="M22" s="157"/>
      <c r="N22" s="157"/>
      <c r="O22" s="157"/>
    </row>
    <row r="23" spans="1:15">
      <c r="A23" s="1"/>
      <c r="B23" s="1"/>
      <c r="C23" s="1"/>
      <c r="D23" s="4"/>
      <c r="E23" s="3"/>
      <c r="F23" s="8"/>
      <c r="G23" s="9"/>
      <c r="H23" s="7"/>
      <c r="I23" s="1"/>
      <c r="J23" s="1"/>
      <c r="K23" s="1"/>
      <c r="L23" s="157"/>
      <c r="M23" s="157"/>
      <c r="N23" s="157"/>
      <c r="O23" s="157"/>
    </row>
    <row r="24" spans="1:15">
      <c r="A24" s="1"/>
      <c r="B24" s="1"/>
      <c r="C24" s="1"/>
      <c r="D24" s="4"/>
      <c r="E24" s="3"/>
      <c r="F24" s="5"/>
      <c r="G24" s="6"/>
      <c r="H24" s="7"/>
      <c r="I24" s="1"/>
      <c r="J24" s="1"/>
      <c r="K24" s="1"/>
      <c r="L24" s="157"/>
      <c r="M24" s="157"/>
      <c r="N24" s="157"/>
      <c r="O24" s="157"/>
    </row>
    <row r="25" spans="1:15">
      <c r="A25" s="1"/>
      <c r="B25" s="1"/>
      <c r="C25" s="1"/>
      <c r="D25" s="4"/>
      <c r="E25" s="3"/>
      <c r="F25" s="8"/>
      <c r="G25" s="9"/>
      <c r="H25" s="7"/>
      <c r="I25" s="1"/>
      <c r="J25" s="1"/>
      <c r="K25" s="1"/>
      <c r="L25" s="157"/>
      <c r="M25" s="157"/>
      <c r="N25" s="157"/>
      <c r="O25" s="157"/>
    </row>
  </sheetData>
  <mergeCells count="22">
    <mergeCell ref="L15:O15"/>
    <mergeCell ref="L4:O4"/>
    <mergeCell ref="L5:O5"/>
    <mergeCell ref="L6:O6"/>
    <mergeCell ref="L7:O7"/>
    <mergeCell ref="L8:O8"/>
    <mergeCell ref="L9:O9"/>
    <mergeCell ref="L10:O10"/>
    <mergeCell ref="L11:O11"/>
    <mergeCell ref="L12:O12"/>
    <mergeCell ref="L13:O13"/>
    <mergeCell ref="L14:O14"/>
    <mergeCell ref="L22:O22"/>
    <mergeCell ref="L23:O23"/>
    <mergeCell ref="L24:O24"/>
    <mergeCell ref="L25:O25"/>
    <mergeCell ref="L16:O16"/>
    <mergeCell ref="L17:O17"/>
    <mergeCell ref="L18:O18"/>
    <mergeCell ref="L19:O19"/>
    <mergeCell ref="L20:O20"/>
    <mergeCell ref="L21:O21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P25"/>
  <sheetViews>
    <sheetView workbookViewId="0">
      <selection activeCell="H12" sqref="H12"/>
    </sheetView>
  </sheetViews>
  <sheetFormatPr baseColWidth="10" defaultRowHeight="15"/>
  <cols>
    <col min="1" max="1" width="14.28515625" customWidth="1"/>
    <col min="3" max="3" width="13.42578125" customWidth="1"/>
    <col min="11" max="11" width="19.5703125" customWidth="1"/>
  </cols>
  <sheetData>
    <row r="1" spans="1:16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>
      <c r="A2" s="19" t="s">
        <v>29</v>
      </c>
      <c r="B2" s="19"/>
      <c r="C2" s="19" t="s">
        <v>30</v>
      </c>
      <c r="D2" s="19"/>
      <c r="E2" s="19"/>
      <c r="F2" s="19" t="s">
        <v>27</v>
      </c>
      <c r="G2" s="19"/>
      <c r="H2" s="19"/>
      <c r="I2" s="19"/>
      <c r="J2" s="19"/>
      <c r="K2" s="19"/>
      <c r="L2" s="19"/>
      <c r="M2" s="19"/>
      <c r="N2" s="19"/>
      <c r="O2" s="19"/>
    </row>
    <row r="3" spans="1:1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6" ht="26.25">
      <c r="A4" s="20" t="s">
        <v>2</v>
      </c>
      <c r="B4" s="20" t="s">
        <v>0</v>
      </c>
      <c r="C4" s="112" t="s">
        <v>3</v>
      </c>
      <c r="D4" s="20" t="s">
        <v>6</v>
      </c>
      <c r="E4" s="20" t="s">
        <v>10</v>
      </c>
      <c r="F4" s="20" t="s">
        <v>4</v>
      </c>
      <c r="G4" s="20" t="s">
        <v>10</v>
      </c>
      <c r="H4" s="20" t="s">
        <v>5</v>
      </c>
      <c r="I4" s="20" t="s">
        <v>10</v>
      </c>
      <c r="J4" s="21" t="s">
        <v>13</v>
      </c>
      <c r="K4" s="21" t="s">
        <v>1</v>
      </c>
      <c r="L4" s="168" t="s">
        <v>2</v>
      </c>
      <c r="M4" s="169"/>
      <c r="N4" s="169"/>
      <c r="O4" s="169"/>
    </row>
    <row r="5" spans="1:16">
      <c r="A5" s="91" t="s">
        <v>8</v>
      </c>
      <c r="B5" s="92">
        <v>41600</v>
      </c>
      <c r="C5" s="113" t="s">
        <v>9</v>
      </c>
      <c r="D5" s="95">
        <v>364</v>
      </c>
      <c r="E5" s="97">
        <f>D5*76.923</f>
        <v>27999.972000000002</v>
      </c>
      <c r="F5" s="86"/>
      <c r="G5" s="87"/>
      <c r="H5" s="95"/>
      <c r="I5" s="91"/>
      <c r="J5" s="91"/>
      <c r="K5" s="91"/>
      <c r="L5" s="167" t="s">
        <v>12</v>
      </c>
      <c r="M5" s="167"/>
      <c r="N5" s="167"/>
      <c r="O5" s="167"/>
    </row>
    <row r="6" spans="1:16">
      <c r="A6" s="22">
        <v>36</v>
      </c>
      <c r="B6" s="23">
        <v>41603</v>
      </c>
      <c r="C6" s="36" t="s">
        <v>9</v>
      </c>
      <c r="D6" s="24"/>
      <c r="E6" s="25"/>
      <c r="F6" s="52">
        <v>46</v>
      </c>
      <c r="G6" s="53">
        <f>F6*76.923</f>
        <v>3538.4580000000001</v>
      </c>
      <c r="H6" s="24">
        <f>D5-F6</f>
        <v>318</v>
      </c>
      <c r="I6" s="25">
        <f>E5-G6</f>
        <v>24461.514000000003</v>
      </c>
      <c r="J6" s="22"/>
      <c r="K6" s="22" t="s">
        <v>34</v>
      </c>
      <c r="L6" s="165" t="s">
        <v>45</v>
      </c>
      <c r="M6" s="165"/>
      <c r="N6" s="165"/>
      <c r="O6" s="165"/>
    </row>
    <row r="7" spans="1:16">
      <c r="A7" s="22">
        <v>38</v>
      </c>
      <c r="B7" s="23">
        <v>41605</v>
      </c>
      <c r="C7" s="36" t="s">
        <v>9</v>
      </c>
      <c r="D7" s="24"/>
      <c r="E7" s="25"/>
      <c r="F7" s="52">
        <v>46</v>
      </c>
      <c r="G7" s="53">
        <f>F7*76.923</f>
        <v>3538.4580000000001</v>
      </c>
      <c r="H7" s="24">
        <f t="shared" ref="H7:I10" si="0">H6-F7</f>
        <v>272</v>
      </c>
      <c r="I7" s="25">
        <f t="shared" si="0"/>
        <v>20923.056000000004</v>
      </c>
      <c r="J7" s="22"/>
      <c r="K7" s="22" t="s">
        <v>34</v>
      </c>
      <c r="L7" s="165" t="s">
        <v>45</v>
      </c>
      <c r="M7" s="165"/>
      <c r="N7" s="165"/>
      <c r="O7" s="165"/>
    </row>
    <row r="8" spans="1:16">
      <c r="A8" s="22">
        <v>66</v>
      </c>
      <c r="B8" s="23">
        <v>41612</v>
      </c>
      <c r="C8" s="36" t="s">
        <v>9</v>
      </c>
      <c r="D8" s="24"/>
      <c r="E8" s="25"/>
      <c r="F8" s="52">
        <v>92</v>
      </c>
      <c r="G8" s="53">
        <f>F8*76.923</f>
        <v>7076.9160000000002</v>
      </c>
      <c r="H8" s="24">
        <f t="shared" si="0"/>
        <v>180</v>
      </c>
      <c r="I8" s="25">
        <f t="shared" si="0"/>
        <v>13846.140000000003</v>
      </c>
      <c r="J8" s="22"/>
      <c r="K8" s="22" t="s">
        <v>34</v>
      </c>
      <c r="L8" s="165" t="s">
        <v>83</v>
      </c>
      <c r="M8" s="165"/>
      <c r="N8" s="165"/>
      <c r="O8" s="165"/>
    </row>
    <row r="9" spans="1:16">
      <c r="A9" s="22">
        <v>56</v>
      </c>
      <c r="B9" s="23">
        <v>41618</v>
      </c>
      <c r="C9" s="36" t="s">
        <v>9</v>
      </c>
      <c r="D9" s="24"/>
      <c r="E9" s="25"/>
      <c r="F9" s="52">
        <v>92</v>
      </c>
      <c r="G9" s="53">
        <f>F9*76.923</f>
        <v>7076.9160000000002</v>
      </c>
      <c r="H9" s="24">
        <f t="shared" si="0"/>
        <v>88</v>
      </c>
      <c r="I9" s="25">
        <f t="shared" si="0"/>
        <v>6769.2240000000029</v>
      </c>
      <c r="J9" s="22"/>
      <c r="K9" s="22" t="s">
        <v>34</v>
      </c>
      <c r="L9" s="165" t="s">
        <v>83</v>
      </c>
      <c r="M9" s="165"/>
      <c r="N9" s="165"/>
      <c r="O9" s="165"/>
    </row>
    <row r="10" spans="1:16">
      <c r="A10" s="42" t="s">
        <v>127</v>
      </c>
      <c r="B10" s="23">
        <v>41626</v>
      </c>
      <c r="C10" s="36" t="s">
        <v>9</v>
      </c>
      <c r="D10" s="24"/>
      <c r="E10" s="25"/>
      <c r="F10" s="52">
        <v>85</v>
      </c>
      <c r="G10" s="53">
        <f>F10*76.923</f>
        <v>6538.4549999999999</v>
      </c>
      <c r="H10" s="24">
        <f t="shared" si="0"/>
        <v>3</v>
      </c>
      <c r="I10" s="25">
        <f t="shared" si="0"/>
        <v>230.76900000000296</v>
      </c>
      <c r="J10" s="22"/>
      <c r="K10" s="22" t="s">
        <v>34</v>
      </c>
      <c r="L10" s="165" t="s">
        <v>83</v>
      </c>
      <c r="M10" s="165"/>
      <c r="N10" s="165"/>
      <c r="O10" s="165"/>
    </row>
    <row r="11" spans="1:16">
      <c r="A11" s="91">
        <v>135871</v>
      </c>
      <c r="B11" s="92">
        <v>41626</v>
      </c>
      <c r="C11" s="113" t="s">
        <v>33</v>
      </c>
      <c r="D11" s="95">
        <v>273</v>
      </c>
      <c r="E11" s="97">
        <v>21020</v>
      </c>
      <c r="F11" s="86"/>
      <c r="G11" s="87"/>
      <c r="H11" s="95">
        <f>H10+D11</f>
        <v>276</v>
      </c>
      <c r="I11" s="97">
        <f>I10+E11</f>
        <v>21250.769000000004</v>
      </c>
      <c r="J11" s="91"/>
      <c r="K11" s="91"/>
      <c r="L11" s="167" t="s">
        <v>12</v>
      </c>
      <c r="M11" s="167"/>
      <c r="N11" s="167"/>
      <c r="O11" s="167"/>
    </row>
    <row r="12" spans="1:16">
      <c r="A12" s="64">
        <v>41628</v>
      </c>
      <c r="B12" s="49">
        <v>41628</v>
      </c>
      <c r="C12" s="114" t="s">
        <v>9</v>
      </c>
      <c r="D12" s="84"/>
      <c r="E12" s="85"/>
      <c r="F12" s="86">
        <v>5</v>
      </c>
      <c r="G12" s="87">
        <f>F12*76.923</f>
        <v>384.61500000000001</v>
      </c>
      <c r="H12" s="50">
        <f>H11-F12</f>
        <v>271</v>
      </c>
      <c r="I12" s="51">
        <f>I11-G12</f>
        <v>20866.154000000002</v>
      </c>
      <c r="J12" s="48"/>
      <c r="K12" s="48" t="s">
        <v>67</v>
      </c>
      <c r="L12" s="156" t="s">
        <v>83</v>
      </c>
      <c r="M12" s="156"/>
      <c r="N12" s="156"/>
      <c r="O12" s="156"/>
      <c r="P12" s="88"/>
    </row>
    <row r="13" spans="1:16">
      <c r="A13" s="64"/>
      <c r="B13" s="49"/>
      <c r="C13" s="114"/>
      <c r="D13" s="84"/>
      <c r="E13" s="85"/>
      <c r="F13" s="52"/>
      <c r="G13" s="53"/>
      <c r="H13" s="50"/>
      <c r="I13" s="48"/>
      <c r="J13" s="48"/>
      <c r="K13" s="48"/>
      <c r="L13" s="156"/>
      <c r="M13" s="156"/>
      <c r="N13" s="156"/>
      <c r="O13" s="156"/>
      <c r="P13" s="88"/>
    </row>
    <row r="14" spans="1:16">
      <c r="A14" s="64"/>
      <c r="B14" s="49"/>
      <c r="C14" s="48"/>
      <c r="D14" s="84"/>
      <c r="E14" s="85"/>
      <c r="F14" s="86"/>
      <c r="G14" s="87"/>
      <c r="H14" s="50"/>
      <c r="I14" s="48"/>
      <c r="J14" s="48"/>
      <c r="K14" s="48"/>
      <c r="L14" s="156"/>
      <c r="M14" s="156"/>
      <c r="N14" s="156"/>
      <c r="O14" s="156"/>
      <c r="P14" s="88"/>
    </row>
    <row r="15" spans="1:16">
      <c r="A15" s="64"/>
      <c r="B15" s="49"/>
      <c r="C15" s="48"/>
      <c r="D15" s="84"/>
      <c r="E15" s="85"/>
      <c r="F15" s="52"/>
      <c r="G15" s="53"/>
      <c r="H15" s="50"/>
      <c r="I15" s="48"/>
      <c r="J15" s="48"/>
      <c r="K15" s="48"/>
      <c r="L15" s="156"/>
      <c r="M15" s="156"/>
      <c r="N15" s="156"/>
      <c r="O15" s="156"/>
      <c r="P15" s="88"/>
    </row>
    <row r="16" spans="1:16">
      <c r="A16" s="109"/>
      <c r="B16" s="111"/>
      <c r="C16" s="12"/>
      <c r="D16" s="13"/>
      <c r="E16" s="14"/>
      <c r="F16" s="89"/>
      <c r="G16" s="90"/>
      <c r="H16" s="15"/>
      <c r="I16" s="12"/>
      <c r="J16" s="12"/>
      <c r="K16" s="12"/>
      <c r="L16" s="170"/>
      <c r="M16" s="170"/>
      <c r="N16" s="170"/>
      <c r="O16" s="170"/>
      <c r="P16" s="88"/>
    </row>
    <row r="17" spans="1:16">
      <c r="A17" s="109"/>
      <c r="B17" s="111"/>
      <c r="C17" s="12"/>
      <c r="D17" s="13"/>
      <c r="E17" s="14"/>
      <c r="F17" s="16"/>
      <c r="G17" s="17"/>
      <c r="H17" s="15"/>
      <c r="I17" s="12"/>
      <c r="J17" s="12"/>
      <c r="K17" s="12"/>
      <c r="L17" s="170"/>
      <c r="M17" s="170"/>
      <c r="N17" s="170"/>
      <c r="O17" s="170"/>
      <c r="P17" s="88"/>
    </row>
    <row r="18" spans="1:16">
      <c r="A18" s="109"/>
      <c r="B18" s="111"/>
      <c r="C18" s="12"/>
      <c r="D18" s="13"/>
      <c r="E18" s="14"/>
      <c r="F18" s="89"/>
      <c r="G18" s="90"/>
      <c r="H18" s="15"/>
      <c r="I18" s="12"/>
      <c r="J18" s="12"/>
      <c r="K18" s="12"/>
      <c r="L18" s="170"/>
      <c r="M18" s="170"/>
      <c r="N18" s="170"/>
      <c r="O18" s="170"/>
      <c r="P18" s="88"/>
    </row>
    <row r="19" spans="1:16">
      <c r="A19" s="109"/>
      <c r="B19" s="111"/>
      <c r="C19" s="12"/>
      <c r="D19" s="13"/>
      <c r="E19" s="14"/>
      <c r="F19" s="16"/>
      <c r="G19" s="17"/>
      <c r="H19" s="15"/>
      <c r="I19" s="12"/>
      <c r="J19" s="12"/>
      <c r="K19" s="12"/>
      <c r="L19" s="170"/>
      <c r="M19" s="170"/>
      <c r="N19" s="170"/>
      <c r="O19" s="170"/>
      <c r="P19" s="88"/>
    </row>
    <row r="20" spans="1:16">
      <c r="A20" s="110"/>
      <c r="B20" s="2"/>
      <c r="C20" s="1"/>
      <c r="D20" s="4"/>
      <c r="E20" s="3"/>
      <c r="F20" s="5"/>
      <c r="G20" s="6"/>
      <c r="H20" s="7"/>
      <c r="I20" s="1"/>
      <c r="J20" s="1"/>
      <c r="K20" s="1"/>
      <c r="L20" s="157"/>
      <c r="M20" s="157"/>
      <c r="N20" s="157"/>
      <c r="O20" s="157"/>
    </row>
    <row r="21" spans="1:16">
      <c r="A21" s="110"/>
      <c r="B21" s="2"/>
      <c r="C21" s="1"/>
      <c r="D21" s="4"/>
      <c r="E21" s="3"/>
      <c r="F21" s="8"/>
      <c r="G21" s="9"/>
      <c r="H21" s="7"/>
      <c r="I21" s="1"/>
      <c r="J21" s="1"/>
      <c r="K21" s="1"/>
      <c r="L21" s="157"/>
      <c r="M21" s="157"/>
      <c r="N21" s="157"/>
      <c r="O21" s="157"/>
    </row>
    <row r="22" spans="1:16">
      <c r="A22" s="110"/>
      <c r="B22" s="2"/>
      <c r="C22" s="1"/>
      <c r="D22" s="4"/>
      <c r="E22" s="3"/>
      <c r="F22" s="5"/>
      <c r="G22" s="6"/>
      <c r="H22" s="7"/>
      <c r="I22" s="1"/>
      <c r="J22" s="1"/>
      <c r="K22" s="1"/>
      <c r="L22" s="157"/>
      <c r="M22" s="157"/>
      <c r="N22" s="157"/>
      <c r="O22" s="157"/>
    </row>
    <row r="23" spans="1:16">
      <c r="A23" s="110"/>
      <c r="B23" s="2"/>
      <c r="C23" s="1"/>
      <c r="D23" s="4"/>
      <c r="E23" s="3"/>
      <c r="F23" s="8"/>
      <c r="G23" s="9"/>
      <c r="H23" s="7"/>
      <c r="I23" s="1"/>
      <c r="J23" s="1"/>
      <c r="K23" s="1"/>
      <c r="L23" s="157"/>
      <c r="M23" s="157"/>
      <c r="N23" s="157"/>
      <c r="O23" s="157"/>
    </row>
    <row r="24" spans="1:16">
      <c r="A24" s="110"/>
      <c r="B24" s="1"/>
      <c r="C24" s="1"/>
      <c r="D24" s="4"/>
      <c r="E24" s="3"/>
      <c r="F24" s="5"/>
      <c r="G24" s="6"/>
      <c r="H24" s="7"/>
      <c r="I24" s="1"/>
      <c r="J24" s="1"/>
      <c r="K24" s="1"/>
      <c r="L24" s="157"/>
      <c r="M24" s="157"/>
      <c r="N24" s="157"/>
      <c r="O24" s="157"/>
    </row>
    <row r="25" spans="1:16">
      <c r="A25" s="110"/>
      <c r="B25" s="1"/>
      <c r="C25" s="1"/>
      <c r="D25" s="4"/>
      <c r="E25" s="3"/>
      <c r="F25" s="8"/>
      <c r="G25" s="9"/>
      <c r="H25" s="7"/>
      <c r="I25" s="1"/>
      <c r="J25" s="1"/>
      <c r="K25" s="1"/>
      <c r="L25" s="157"/>
      <c r="M25" s="157"/>
      <c r="N25" s="157"/>
      <c r="O25" s="157"/>
    </row>
  </sheetData>
  <mergeCells count="22">
    <mergeCell ref="L15:O15"/>
    <mergeCell ref="L4:O4"/>
    <mergeCell ref="L5:O5"/>
    <mergeCell ref="L6:O6"/>
    <mergeCell ref="L7:O7"/>
    <mergeCell ref="L8:O8"/>
    <mergeCell ref="L9:O9"/>
    <mergeCell ref="L10:O10"/>
    <mergeCell ref="L11:O11"/>
    <mergeCell ref="L12:O12"/>
    <mergeCell ref="L13:O13"/>
    <mergeCell ref="L14:O14"/>
    <mergeCell ref="L22:O22"/>
    <mergeCell ref="L23:O23"/>
    <mergeCell ref="L24:O24"/>
    <mergeCell ref="L25:O25"/>
    <mergeCell ref="L16:O16"/>
    <mergeCell ref="L17:O17"/>
    <mergeCell ref="L18:O18"/>
    <mergeCell ref="L19:O19"/>
    <mergeCell ref="L20:O20"/>
    <mergeCell ref="L21:O21"/>
  </mergeCells>
  <pageMargins left="0.25" right="0.25" top="0.75" bottom="0.75" header="0.3" footer="0.3"/>
  <pageSetup paperSize="9" orientation="landscape" r:id="rId1"/>
  <ignoredErrors>
    <ignoredError sqref="H11:I1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O25"/>
  <sheetViews>
    <sheetView workbookViewId="0">
      <selection activeCell="P8" sqref="P8"/>
    </sheetView>
  </sheetViews>
  <sheetFormatPr baseColWidth="10" defaultRowHeight="15"/>
  <cols>
    <col min="1" max="1" width="14.28515625" customWidth="1"/>
    <col min="3" max="3" width="13.42578125" customWidth="1"/>
    <col min="11" max="11" width="21.140625" customWidth="1"/>
  </cols>
  <sheetData>
    <row r="1" spans="1: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>
      <c r="A2" s="19" t="s">
        <v>28</v>
      </c>
      <c r="B2" s="19"/>
      <c r="C2" s="19" t="s">
        <v>31</v>
      </c>
      <c r="D2" s="19"/>
      <c r="E2" s="19"/>
      <c r="F2" s="19" t="s">
        <v>32</v>
      </c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26.25">
      <c r="A4" s="20" t="s">
        <v>2</v>
      </c>
      <c r="B4" s="20" t="s">
        <v>0</v>
      </c>
      <c r="C4" s="20" t="s">
        <v>3</v>
      </c>
      <c r="D4" s="20" t="s">
        <v>6</v>
      </c>
      <c r="E4" s="20" t="s">
        <v>10</v>
      </c>
      <c r="F4" s="20" t="s">
        <v>4</v>
      </c>
      <c r="G4" s="20" t="s">
        <v>10</v>
      </c>
      <c r="H4" s="20" t="s">
        <v>5</v>
      </c>
      <c r="I4" s="20" t="s">
        <v>10</v>
      </c>
      <c r="J4" s="21" t="s">
        <v>13</v>
      </c>
      <c r="K4" s="21"/>
      <c r="L4" s="168" t="s">
        <v>2</v>
      </c>
      <c r="M4" s="169"/>
      <c r="N4" s="169"/>
      <c r="O4" s="169"/>
    </row>
    <row r="5" spans="1:15">
      <c r="A5" s="22" t="s">
        <v>8</v>
      </c>
      <c r="B5" s="23">
        <v>41600</v>
      </c>
      <c r="C5" s="22" t="s">
        <v>9</v>
      </c>
      <c r="D5" s="24">
        <v>86</v>
      </c>
      <c r="E5" s="25">
        <f>D5*111.111</f>
        <v>9555.5460000000003</v>
      </c>
      <c r="F5" s="24"/>
      <c r="G5" s="25"/>
      <c r="H5" s="24"/>
      <c r="I5" s="22"/>
      <c r="J5" s="22"/>
      <c r="K5" s="22"/>
      <c r="L5" s="165" t="s">
        <v>12</v>
      </c>
      <c r="M5" s="165"/>
      <c r="N5" s="165"/>
      <c r="O5" s="165"/>
    </row>
    <row r="6" spans="1:15">
      <c r="A6" s="22">
        <v>40</v>
      </c>
      <c r="B6" s="23">
        <v>41605</v>
      </c>
      <c r="C6" s="22" t="s">
        <v>9</v>
      </c>
      <c r="D6" s="24"/>
      <c r="E6" s="25"/>
      <c r="F6" s="52">
        <v>1</v>
      </c>
      <c r="G6" s="53">
        <f>F6*111.111</f>
        <v>111.111</v>
      </c>
      <c r="H6" s="24">
        <f>D5-F6</f>
        <v>85</v>
      </c>
      <c r="I6" s="25">
        <f>E5-G6</f>
        <v>9444.4349999999995</v>
      </c>
      <c r="J6" s="22"/>
      <c r="K6" s="22" t="s">
        <v>34</v>
      </c>
      <c r="L6" s="165" t="s">
        <v>46</v>
      </c>
      <c r="M6" s="165"/>
      <c r="N6" s="165"/>
      <c r="O6" s="165"/>
    </row>
    <row r="7" spans="1:15">
      <c r="A7" s="22">
        <v>53</v>
      </c>
      <c r="B7" s="23">
        <v>41611</v>
      </c>
      <c r="C7" s="22" t="s">
        <v>9</v>
      </c>
      <c r="D7" s="24"/>
      <c r="E7" s="25"/>
      <c r="F7" s="52">
        <v>1</v>
      </c>
      <c r="G7" s="53">
        <f>F7*111.111</f>
        <v>111.111</v>
      </c>
      <c r="H7" s="24">
        <f>H6-F7</f>
        <v>84</v>
      </c>
      <c r="I7" s="25">
        <f>I6-G7</f>
        <v>9333.3239999999987</v>
      </c>
      <c r="J7" s="22"/>
      <c r="K7" s="22" t="s">
        <v>34</v>
      </c>
      <c r="L7" s="165" t="s">
        <v>82</v>
      </c>
      <c r="M7" s="165"/>
      <c r="N7" s="165"/>
      <c r="O7" s="165"/>
    </row>
    <row r="8" spans="1:15">
      <c r="A8" s="22">
        <v>89</v>
      </c>
      <c r="B8" s="23">
        <v>41638</v>
      </c>
      <c r="C8" s="22" t="s">
        <v>9</v>
      </c>
      <c r="D8" s="24"/>
      <c r="E8" s="25"/>
      <c r="F8" s="52">
        <v>1</v>
      </c>
      <c r="G8" s="53">
        <f>F8*111.111</f>
        <v>111.111</v>
      </c>
      <c r="H8" s="24">
        <f>H7-F8</f>
        <v>83</v>
      </c>
      <c r="I8" s="25">
        <f>I7-G8</f>
        <v>9222.2129999999979</v>
      </c>
      <c r="J8" s="22"/>
      <c r="K8" s="22" t="s">
        <v>67</v>
      </c>
      <c r="L8" s="165" t="s">
        <v>82</v>
      </c>
      <c r="M8" s="165"/>
      <c r="N8" s="165"/>
      <c r="O8" s="165"/>
    </row>
    <row r="9" spans="1:15">
      <c r="A9" s="22"/>
      <c r="B9" s="22"/>
      <c r="C9" s="22"/>
      <c r="D9" s="24"/>
      <c r="E9" s="25"/>
      <c r="F9" s="52"/>
      <c r="G9" s="53"/>
      <c r="H9" s="24"/>
      <c r="I9" s="22"/>
      <c r="J9" s="22"/>
      <c r="K9" s="22"/>
      <c r="L9" s="165"/>
      <c r="M9" s="165"/>
      <c r="N9" s="165"/>
      <c r="O9" s="165"/>
    </row>
    <row r="10" spans="1:15">
      <c r="A10" s="22"/>
      <c r="B10" s="22"/>
      <c r="C10" s="22"/>
      <c r="D10" s="24"/>
      <c r="E10" s="25"/>
      <c r="F10" s="52"/>
      <c r="G10" s="53"/>
      <c r="H10" s="24"/>
      <c r="I10" s="22"/>
      <c r="J10" s="22"/>
      <c r="K10" s="22"/>
      <c r="L10" s="165"/>
      <c r="M10" s="165"/>
      <c r="N10" s="165"/>
      <c r="O10" s="165"/>
    </row>
    <row r="11" spans="1:15">
      <c r="A11" s="22"/>
      <c r="B11" s="22"/>
      <c r="C11" s="22"/>
      <c r="D11" s="24"/>
      <c r="E11" s="25"/>
      <c r="F11" s="52"/>
      <c r="G11" s="53"/>
      <c r="H11" s="24"/>
      <c r="I11" s="22"/>
      <c r="J11" s="22"/>
      <c r="K11" s="22"/>
      <c r="L11" s="165"/>
      <c r="M11" s="165"/>
      <c r="N11" s="165"/>
      <c r="O11" s="165"/>
    </row>
    <row r="12" spans="1:15">
      <c r="A12" s="22"/>
      <c r="B12" s="22"/>
      <c r="C12" s="22"/>
      <c r="D12" s="24"/>
      <c r="E12" s="25"/>
      <c r="F12" s="52"/>
      <c r="G12" s="53"/>
      <c r="H12" s="24"/>
      <c r="I12" s="22"/>
      <c r="J12" s="22"/>
      <c r="K12" s="22"/>
      <c r="L12" s="165"/>
      <c r="M12" s="165"/>
      <c r="N12" s="165"/>
      <c r="O12" s="165"/>
    </row>
    <row r="13" spans="1:15">
      <c r="A13" s="22"/>
      <c r="B13" s="22"/>
      <c r="C13" s="22"/>
      <c r="D13" s="24"/>
      <c r="E13" s="25"/>
      <c r="F13" s="52"/>
      <c r="G13" s="53"/>
      <c r="H13" s="24"/>
      <c r="I13" s="22"/>
      <c r="J13" s="22"/>
      <c r="K13" s="22"/>
      <c r="L13" s="165"/>
      <c r="M13" s="165"/>
      <c r="N13" s="165"/>
      <c r="O13" s="165"/>
    </row>
    <row r="14" spans="1:15">
      <c r="A14" s="22"/>
      <c r="B14" s="22"/>
      <c r="C14" s="22"/>
      <c r="D14" s="24"/>
      <c r="E14" s="25"/>
      <c r="F14" s="52"/>
      <c r="G14" s="53"/>
      <c r="H14" s="24"/>
      <c r="I14" s="22"/>
      <c r="J14" s="22"/>
      <c r="K14" s="22"/>
      <c r="L14" s="165"/>
      <c r="M14" s="165"/>
      <c r="N14" s="165"/>
      <c r="O14" s="165"/>
    </row>
    <row r="15" spans="1:15">
      <c r="A15" s="1"/>
      <c r="B15" s="1"/>
      <c r="C15" s="1"/>
      <c r="D15" s="4"/>
      <c r="E15" s="3"/>
      <c r="F15" s="8"/>
      <c r="G15" s="9"/>
      <c r="H15" s="7"/>
      <c r="I15" s="1"/>
      <c r="J15" s="1"/>
      <c r="K15" s="1"/>
      <c r="L15" s="157"/>
      <c r="M15" s="157"/>
      <c r="N15" s="157"/>
      <c r="O15" s="157"/>
    </row>
    <row r="16" spans="1:15">
      <c r="A16" s="1"/>
      <c r="B16" s="1"/>
      <c r="C16" s="1"/>
      <c r="D16" s="4"/>
      <c r="E16" s="3"/>
      <c r="F16" s="5"/>
      <c r="G16" s="6"/>
      <c r="H16" s="7"/>
      <c r="I16" s="1"/>
      <c r="J16" s="1"/>
      <c r="K16" s="1"/>
      <c r="L16" s="157"/>
      <c r="M16" s="157"/>
      <c r="N16" s="157"/>
      <c r="O16" s="157"/>
    </row>
    <row r="17" spans="1:15">
      <c r="A17" s="1"/>
      <c r="B17" s="1"/>
      <c r="C17" s="1"/>
      <c r="D17" s="4"/>
      <c r="E17" s="3"/>
      <c r="F17" s="8"/>
      <c r="G17" s="9"/>
      <c r="H17" s="7"/>
      <c r="I17" s="1"/>
      <c r="J17" s="1"/>
      <c r="K17" s="1"/>
      <c r="L17" s="157"/>
      <c r="M17" s="157"/>
      <c r="N17" s="157"/>
      <c r="O17" s="157"/>
    </row>
    <row r="18" spans="1:15">
      <c r="A18" s="1"/>
      <c r="B18" s="1"/>
      <c r="C18" s="1"/>
      <c r="D18" s="4"/>
      <c r="E18" s="3"/>
      <c r="F18" s="5"/>
      <c r="G18" s="6"/>
      <c r="H18" s="7"/>
      <c r="I18" s="1"/>
      <c r="J18" s="1"/>
      <c r="K18" s="1"/>
      <c r="L18" s="157"/>
      <c r="M18" s="157"/>
      <c r="N18" s="157"/>
      <c r="O18" s="157"/>
    </row>
    <row r="19" spans="1:15">
      <c r="A19" s="1"/>
      <c r="B19" s="1"/>
      <c r="C19" s="1"/>
      <c r="D19" s="4"/>
      <c r="E19" s="3"/>
      <c r="F19" s="8"/>
      <c r="G19" s="9"/>
      <c r="H19" s="7"/>
      <c r="I19" s="1"/>
      <c r="J19" s="1"/>
      <c r="K19" s="1"/>
      <c r="L19" s="157"/>
      <c r="M19" s="157"/>
      <c r="N19" s="157"/>
      <c r="O19" s="157"/>
    </row>
    <row r="20" spans="1:15">
      <c r="A20" s="1"/>
      <c r="B20" s="1"/>
      <c r="C20" s="1"/>
      <c r="D20" s="4"/>
      <c r="E20" s="3"/>
      <c r="F20" s="5"/>
      <c r="G20" s="6"/>
      <c r="H20" s="7"/>
      <c r="I20" s="1"/>
      <c r="J20" s="1"/>
      <c r="K20" s="1"/>
      <c r="L20" s="157"/>
      <c r="M20" s="157"/>
      <c r="N20" s="157"/>
      <c r="O20" s="157"/>
    </row>
    <row r="21" spans="1:15">
      <c r="A21" s="1"/>
      <c r="B21" s="1"/>
      <c r="C21" s="1"/>
      <c r="D21" s="4"/>
      <c r="E21" s="3"/>
      <c r="F21" s="8"/>
      <c r="G21" s="9"/>
      <c r="H21" s="7"/>
      <c r="I21" s="1"/>
      <c r="J21" s="1"/>
      <c r="K21" s="1"/>
      <c r="L21" s="157"/>
      <c r="M21" s="157"/>
      <c r="N21" s="157"/>
      <c r="O21" s="157"/>
    </row>
    <row r="22" spans="1:15">
      <c r="A22" s="1"/>
      <c r="B22" s="1"/>
      <c r="C22" s="1"/>
      <c r="D22" s="4"/>
      <c r="E22" s="3"/>
      <c r="F22" s="5"/>
      <c r="G22" s="6"/>
      <c r="H22" s="7"/>
      <c r="I22" s="1"/>
      <c r="J22" s="1"/>
      <c r="K22" s="1"/>
      <c r="L22" s="157"/>
      <c r="M22" s="157"/>
      <c r="N22" s="157"/>
      <c r="O22" s="157"/>
    </row>
    <row r="23" spans="1:15">
      <c r="A23" s="1"/>
      <c r="B23" s="1"/>
      <c r="C23" s="1"/>
      <c r="D23" s="4"/>
      <c r="E23" s="3"/>
      <c r="F23" s="8"/>
      <c r="G23" s="9"/>
      <c r="H23" s="7"/>
      <c r="I23" s="1"/>
      <c r="J23" s="1"/>
      <c r="K23" s="1"/>
      <c r="L23" s="157"/>
      <c r="M23" s="157"/>
      <c r="N23" s="157"/>
      <c r="O23" s="157"/>
    </row>
    <row r="24" spans="1:15">
      <c r="A24" s="1"/>
      <c r="B24" s="1"/>
      <c r="C24" s="1"/>
      <c r="D24" s="4"/>
      <c r="E24" s="3"/>
      <c r="F24" s="5"/>
      <c r="G24" s="6"/>
      <c r="H24" s="7"/>
      <c r="I24" s="1"/>
      <c r="J24" s="1"/>
      <c r="K24" s="1"/>
      <c r="L24" s="157"/>
      <c r="M24" s="157"/>
      <c r="N24" s="157"/>
      <c r="O24" s="157"/>
    </row>
    <row r="25" spans="1:15">
      <c r="A25" s="1"/>
      <c r="B25" s="1"/>
      <c r="C25" s="1"/>
      <c r="D25" s="4"/>
      <c r="E25" s="3"/>
      <c r="F25" s="8"/>
      <c r="G25" s="9"/>
      <c r="H25" s="7"/>
      <c r="I25" s="1"/>
      <c r="J25" s="1"/>
      <c r="K25" s="1"/>
      <c r="L25" s="157"/>
      <c r="M25" s="157"/>
      <c r="N25" s="157"/>
      <c r="O25" s="157"/>
    </row>
  </sheetData>
  <mergeCells count="22">
    <mergeCell ref="L15:O15"/>
    <mergeCell ref="L4:O4"/>
    <mergeCell ref="L5:O5"/>
    <mergeCell ref="L6:O6"/>
    <mergeCell ref="L7:O7"/>
    <mergeCell ref="L8:O8"/>
    <mergeCell ref="L9:O9"/>
    <mergeCell ref="L10:O10"/>
    <mergeCell ref="L11:O11"/>
    <mergeCell ref="L12:O12"/>
    <mergeCell ref="L13:O13"/>
    <mergeCell ref="L14:O14"/>
    <mergeCell ref="L22:O22"/>
    <mergeCell ref="L23:O23"/>
    <mergeCell ref="L24:O24"/>
    <mergeCell ref="L25:O25"/>
    <mergeCell ref="L16:O16"/>
    <mergeCell ref="L17:O17"/>
    <mergeCell ref="L18:O18"/>
    <mergeCell ref="L19:O19"/>
    <mergeCell ref="L20:O20"/>
    <mergeCell ref="L21:O21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N1048574"/>
  <sheetViews>
    <sheetView tabSelected="1" topLeftCell="A34" workbookViewId="0">
      <selection activeCell="H52" sqref="H52"/>
    </sheetView>
  </sheetViews>
  <sheetFormatPr baseColWidth="10" defaultRowHeight="15"/>
  <cols>
    <col min="1" max="1" width="11.7109375" customWidth="1"/>
    <col min="3" max="3" width="13.42578125" customWidth="1"/>
    <col min="4" max="4" width="9.85546875" customWidth="1"/>
    <col min="5" max="5" width="8.85546875" customWidth="1"/>
    <col min="6" max="6" width="10.28515625" customWidth="1"/>
    <col min="7" max="7" width="9.7109375" customWidth="1"/>
    <col min="9" max="9" width="9.42578125" customWidth="1"/>
    <col min="10" max="10" width="22.85546875" customWidth="1"/>
    <col min="14" max="14" width="25.140625" customWidth="1"/>
  </cols>
  <sheetData>
    <row r="1" spans="1:1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19" t="s">
        <v>47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>
      <c r="A4" s="20" t="s">
        <v>2</v>
      </c>
      <c r="B4" s="20" t="s">
        <v>0</v>
      </c>
      <c r="C4" s="20" t="s">
        <v>3</v>
      </c>
      <c r="D4" s="20" t="s">
        <v>6</v>
      </c>
      <c r="E4" s="20" t="s">
        <v>10</v>
      </c>
      <c r="F4" s="20" t="s">
        <v>4</v>
      </c>
      <c r="G4" s="20" t="s">
        <v>10</v>
      </c>
      <c r="H4" s="20" t="s">
        <v>5</v>
      </c>
      <c r="I4" s="20" t="s">
        <v>10</v>
      </c>
      <c r="J4" s="20" t="s">
        <v>1</v>
      </c>
      <c r="K4" s="168" t="s">
        <v>2</v>
      </c>
      <c r="L4" s="169"/>
      <c r="M4" s="169"/>
      <c r="N4" s="169"/>
    </row>
    <row r="5" spans="1:14">
      <c r="A5" s="98">
        <v>134698</v>
      </c>
      <c r="B5" s="99">
        <v>41597</v>
      </c>
      <c r="C5" s="98" t="s">
        <v>33</v>
      </c>
      <c r="D5" s="100"/>
      <c r="E5" s="101">
        <v>224</v>
      </c>
      <c r="F5" s="102"/>
      <c r="G5" s="101"/>
      <c r="H5" s="100">
        <v>3</v>
      </c>
      <c r="I5" s="98"/>
      <c r="J5" s="98"/>
      <c r="K5" s="171" t="s">
        <v>58</v>
      </c>
      <c r="L5" s="171"/>
      <c r="M5" s="171"/>
      <c r="N5" s="171"/>
    </row>
    <row r="6" spans="1:14">
      <c r="A6" s="30">
        <v>2913</v>
      </c>
      <c r="B6" s="31">
        <v>41600</v>
      </c>
      <c r="C6" s="30" t="s">
        <v>43</v>
      </c>
      <c r="D6" s="32"/>
      <c r="E6" s="33"/>
      <c r="F6" s="72">
        <v>2</v>
      </c>
      <c r="G6" s="33"/>
      <c r="H6" s="32">
        <v>1</v>
      </c>
      <c r="I6" s="32"/>
      <c r="J6" s="32" t="s">
        <v>34</v>
      </c>
      <c r="K6" s="172" t="s">
        <v>48</v>
      </c>
      <c r="L6" s="172"/>
      <c r="M6" s="172"/>
      <c r="N6" s="172"/>
    </row>
    <row r="7" spans="1:14">
      <c r="A7" s="30">
        <v>2915</v>
      </c>
      <c r="B7" s="31">
        <v>41600</v>
      </c>
      <c r="C7" s="30" t="s">
        <v>43</v>
      </c>
      <c r="D7" s="32"/>
      <c r="E7" s="33"/>
      <c r="F7" s="72">
        <v>1</v>
      </c>
      <c r="G7" s="33"/>
      <c r="H7" s="32">
        <v>0</v>
      </c>
      <c r="I7" s="34"/>
      <c r="J7" s="34" t="s">
        <v>88</v>
      </c>
      <c r="K7" s="172" t="s">
        <v>49</v>
      </c>
      <c r="L7" s="172"/>
      <c r="M7" s="172"/>
      <c r="N7" s="172"/>
    </row>
    <row r="8" spans="1:14">
      <c r="A8" s="91">
        <v>134858</v>
      </c>
      <c r="B8" s="92">
        <v>41600</v>
      </c>
      <c r="C8" s="91" t="s">
        <v>33</v>
      </c>
      <c r="D8" s="95">
        <v>14</v>
      </c>
      <c r="E8" s="97">
        <v>932.5</v>
      </c>
      <c r="F8" s="86"/>
      <c r="G8" s="97"/>
      <c r="H8" s="95">
        <v>14</v>
      </c>
      <c r="I8" s="91"/>
      <c r="J8" s="91"/>
      <c r="K8" s="171" t="s">
        <v>58</v>
      </c>
      <c r="L8" s="171"/>
      <c r="M8" s="171"/>
      <c r="N8" s="171"/>
    </row>
    <row r="9" spans="1:14">
      <c r="A9" s="22">
        <v>4</v>
      </c>
      <c r="B9" s="23">
        <v>41600</v>
      </c>
      <c r="C9" s="22" t="s">
        <v>9</v>
      </c>
      <c r="D9" s="24"/>
      <c r="E9" s="25"/>
      <c r="F9" s="52">
        <v>1</v>
      </c>
      <c r="G9" s="25"/>
      <c r="H9" s="24">
        <f>D8-F9</f>
        <v>13</v>
      </c>
      <c r="I9" s="24"/>
      <c r="J9" s="24" t="s">
        <v>34</v>
      </c>
      <c r="K9" s="165" t="s">
        <v>50</v>
      </c>
      <c r="L9" s="165"/>
      <c r="M9" s="165"/>
      <c r="N9" s="165"/>
    </row>
    <row r="10" spans="1:14">
      <c r="A10" s="22">
        <v>2918</v>
      </c>
      <c r="B10" s="23">
        <v>41601</v>
      </c>
      <c r="C10" s="22" t="s">
        <v>43</v>
      </c>
      <c r="D10" s="24"/>
      <c r="E10" s="25"/>
      <c r="F10" s="52">
        <v>1</v>
      </c>
      <c r="G10" s="25"/>
      <c r="H10" s="24">
        <f t="shared" ref="H10:H18" si="0">H9-F10</f>
        <v>12</v>
      </c>
      <c r="I10" s="25"/>
      <c r="J10" s="25" t="s">
        <v>34</v>
      </c>
      <c r="K10" s="165" t="s">
        <v>51</v>
      </c>
      <c r="L10" s="165"/>
      <c r="M10" s="165"/>
      <c r="N10" s="165"/>
    </row>
    <row r="11" spans="1:14">
      <c r="A11" s="22">
        <v>2916</v>
      </c>
      <c r="B11" s="23">
        <v>41601</v>
      </c>
      <c r="C11" s="22" t="s">
        <v>9</v>
      </c>
      <c r="D11" s="24"/>
      <c r="E11" s="25"/>
      <c r="F11" s="73">
        <v>3.5</v>
      </c>
      <c r="G11" s="25"/>
      <c r="H11" s="24">
        <f t="shared" si="0"/>
        <v>8.5</v>
      </c>
      <c r="I11" s="25"/>
      <c r="J11" s="35" t="s">
        <v>90</v>
      </c>
      <c r="K11" s="173" t="s">
        <v>52</v>
      </c>
      <c r="L11" s="174"/>
      <c r="M11" s="174"/>
      <c r="N11" s="175"/>
    </row>
    <row r="12" spans="1:14">
      <c r="A12" s="22">
        <v>2920</v>
      </c>
      <c r="B12" s="23">
        <v>41603</v>
      </c>
      <c r="C12" s="22" t="s">
        <v>43</v>
      </c>
      <c r="D12" s="24"/>
      <c r="E12" s="25"/>
      <c r="F12" s="52">
        <v>2</v>
      </c>
      <c r="G12" s="25"/>
      <c r="H12" s="24">
        <f t="shared" si="0"/>
        <v>6.5</v>
      </c>
      <c r="I12" s="25"/>
      <c r="J12" s="25" t="s">
        <v>34</v>
      </c>
      <c r="K12" s="165" t="s">
        <v>51</v>
      </c>
      <c r="L12" s="165"/>
      <c r="M12" s="165"/>
      <c r="N12" s="165"/>
    </row>
    <row r="13" spans="1:14">
      <c r="A13" s="22">
        <v>2922</v>
      </c>
      <c r="B13" s="23">
        <v>41603</v>
      </c>
      <c r="C13" s="22" t="s">
        <v>9</v>
      </c>
      <c r="D13" s="24"/>
      <c r="E13" s="25"/>
      <c r="F13" s="73">
        <v>1.5</v>
      </c>
      <c r="G13" s="25"/>
      <c r="H13" s="24">
        <f t="shared" si="0"/>
        <v>5</v>
      </c>
      <c r="I13" s="25"/>
      <c r="J13" s="25" t="s">
        <v>34</v>
      </c>
      <c r="K13" s="165" t="s">
        <v>53</v>
      </c>
      <c r="L13" s="165"/>
      <c r="M13" s="165"/>
      <c r="N13" s="165"/>
    </row>
    <row r="14" spans="1:14">
      <c r="A14" s="22">
        <v>2917</v>
      </c>
      <c r="B14" s="23">
        <v>41603</v>
      </c>
      <c r="C14" s="22" t="s">
        <v>9</v>
      </c>
      <c r="D14" s="24"/>
      <c r="E14" s="25"/>
      <c r="F14" s="52">
        <v>1</v>
      </c>
      <c r="G14" s="25"/>
      <c r="H14" s="24">
        <f t="shared" si="0"/>
        <v>4</v>
      </c>
      <c r="I14" s="25"/>
      <c r="J14" s="25" t="s">
        <v>34</v>
      </c>
      <c r="K14" s="165" t="s">
        <v>54</v>
      </c>
      <c r="L14" s="165"/>
      <c r="M14" s="165"/>
      <c r="N14" s="165"/>
    </row>
    <row r="15" spans="1:14">
      <c r="A15" s="22">
        <v>2837</v>
      </c>
      <c r="B15" s="23">
        <v>74474</v>
      </c>
      <c r="C15" s="22" t="s">
        <v>9</v>
      </c>
      <c r="D15" s="24"/>
      <c r="E15" s="25"/>
      <c r="F15" s="52">
        <v>1</v>
      </c>
      <c r="G15" s="25"/>
      <c r="H15" s="24">
        <f t="shared" si="0"/>
        <v>3</v>
      </c>
      <c r="I15" s="25"/>
      <c r="J15" s="25" t="s">
        <v>99</v>
      </c>
      <c r="K15" s="165" t="s">
        <v>55</v>
      </c>
      <c r="L15" s="165"/>
      <c r="M15" s="165"/>
      <c r="N15" s="165"/>
    </row>
    <row r="16" spans="1:14">
      <c r="A16" s="22">
        <v>2097</v>
      </c>
      <c r="B16" s="23">
        <v>41604</v>
      </c>
      <c r="C16" s="22" t="s">
        <v>9</v>
      </c>
      <c r="D16" s="24"/>
      <c r="E16" s="25"/>
      <c r="F16" s="52">
        <v>1</v>
      </c>
      <c r="G16" s="25"/>
      <c r="H16" s="24">
        <f t="shared" si="0"/>
        <v>2</v>
      </c>
      <c r="I16" s="25"/>
      <c r="J16" s="25" t="s">
        <v>34</v>
      </c>
      <c r="K16" s="165" t="s">
        <v>56</v>
      </c>
      <c r="L16" s="165"/>
      <c r="M16" s="165"/>
      <c r="N16" s="165"/>
    </row>
    <row r="17" spans="1:14">
      <c r="A17" s="22">
        <v>2964</v>
      </c>
      <c r="B17" s="23">
        <v>41605</v>
      </c>
      <c r="C17" s="22" t="s">
        <v>43</v>
      </c>
      <c r="D17" s="24"/>
      <c r="E17" s="25"/>
      <c r="F17" s="52">
        <v>1</v>
      </c>
      <c r="G17" s="25"/>
      <c r="H17" s="24">
        <f t="shared" si="0"/>
        <v>1</v>
      </c>
      <c r="I17" s="25"/>
      <c r="J17" s="25" t="s">
        <v>34</v>
      </c>
      <c r="K17" s="165" t="s">
        <v>57</v>
      </c>
      <c r="L17" s="165"/>
      <c r="M17" s="165"/>
      <c r="N17" s="165"/>
    </row>
    <row r="18" spans="1:14">
      <c r="A18" s="22">
        <v>2926</v>
      </c>
      <c r="B18" s="23">
        <v>41605</v>
      </c>
      <c r="C18" s="22" t="s">
        <v>9</v>
      </c>
      <c r="D18" s="24"/>
      <c r="E18" s="25"/>
      <c r="F18" s="52">
        <v>1</v>
      </c>
      <c r="G18" s="25"/>
      <c r="H18" s="24">
        <f t="shared" si="0"/>
        <v>0</v>
      </c>
      <c r="I18" s="25"/>
      <c r="J18" s="25" t="s">
        <v>34</v>
      </c>
      <c r="K18" s="165" t="s">
        <v>54</v>
      </c>
      <c r="L18" s="165"/>
      <c r="M18" s="165"/>
      <c r="N18" s="165"/>
    </row>
    <row r="19" spans="1:14">
      <c r="A19" s="91">
        <v>135041</v>
      </c>
      <c r="B19" s="92">
        <v>41605</v>
      </c>
      <c r="C19" s="91" t="s">
        <v>33</v>
      </c>
      <c r="D19" s="95">
        <v>18</v>
      </c>
      <c r="E19" s="96">
        <v>1230</v>
      </c>
      <c r="F19" s="86"/>
      <c r="G19" s="97"/>
      <c r="H19" s="95">
        <v>18</v>
      </c>
      <c r="I19" s="91"/>
      <c r="J19" s="91"/>
      <c r="K19" s="167" t="s">
        <v>65</v>
      </c>
      <c r="L19" s="167"/>
      <c r="M19" s="167"/>
      <c r="N19" s="167"/>
    </row>
    <row r="20" spans="1:14">
      <c r="A20" s="19">
        <v>2929</v>
      </c>
      <c r="B20" s="23">
        <v>41606</v>
      </c>
      <c r="C20" s="22" t="s">
        <v>9</v>
      </c>
      <c r="D20" s="24"/>
      <c r="E20" s="25"/>
      <c r="F20" s="52">
        <v>1</v>
      </c>
      <c r="G20" s="25"/>
      <c r="H20" s="24">
        <f>D19-F20</f>
        <v>17</v>
      </c>
      <c r="I20" s="36"/>
      <c r="J20" s="36" t="s">
        <v>34</v>
      </c>
      <c r="K20" s="165" t="s">
        <v>101</v>
      </c>
      <c r="L20" s="165"/>
      <c r="M20" s="165"/>
      <c r="N20" s="165"/>
    </row>
    <row r="21" spans="1:14">
      <c r="A21" s="22">
        <v>2930</v>
      </c>
      <c r="B21" s="23">
        <v>41607</v>
      </c>
      <c r="C21" s="22" t="s">
        <v>9</v>
      </c>
      <c r="D21" s="22"/>
      <c r="E21" s="22"/>
      <c r="F21" s="74">
        <v>1</v>
      </c>
      <c r="G21" s="22"/>
      <c r="H21" s="24">
        <f t="shared" ref="H21:H29" si="1">H20-F21</f>
        <v>16</v>
      </c>
      <c r="I21" s="36"/>
      <c r="J21" s="36" t="s">
        <v>34</v>
      </c>
      <c r="K21" s="22" t="s">
        <v>66</v>
      </c>
      <c r="L21" s="22"/>
      <c r="M21" s="22"/>
      <c r="N21" s="22"/>
    </row>
    <row r="22" spans="1:14">
      <c r="A22" s="22">
        <v>2934</v>
      </c>
      <c r="B22" s="23">
        <v>41607</v>
      </c>
      <c r="C22" s="22" t="s">
        <v>9</v>
      </c>
      <c r="D22" s="22"/>
      <c r="E22" s="22"/>
      <c r="F22" s="74">
        <v>1</v>
      </c>
      <c r="G22" s="22"/>
      <c r="H22" s="24">
        <f t="shared" si="1"/>
        <v>15</v>
      </c>
      <c r="I22" s="22"/>
      <c r="J22" s="22" t="s">
        <v>34</v>
      </c>
      <c r="K22" s="22" t="s">
        <v>100</v>
      </c>
      <c r="L22" s="22"/>
      <c r="M22" s="22"/>
      <c r="N22" s="22"/>
    </row>
    <row r="23" spans="1:14">
      <c r="A23" s="22">
        <v>2937</v>
      </c>
      <c r="B23" s="23">
        <v>41608</v>
      </c>
      <c r="C23" s="22" t="s">
        <v>9</v>
      </c>
      <c r="D23" s="22"/>
      <c r="E23" s="22"/>
      <c r="F23" s="74">
        <v>1</v>
      </c>
      <c r="G23" s="22"/>
      <c r="H23" s="24">
        <f t="shared" si="1"/>
        <v>14</v>
      </c>
      <c r="I23" s="22"/>
      <c r="J23" s="22" t="s">
        <v>34</v>
      </c>
      <c r="K23" s="22" t="s">
        <v>100</v>
      </c>
      <c r="L23" s="22"/>
      <c r="M23" s="22"/>
      <c r="N23" s="22"/>
    </row>
    <row r="24" spans="1:14">
      <c r="A24" s="22">
        <v>2940</v>
      </c>
      <c r="B24" s="23">
        <v>41580</v>
      </c>
      <c r="C24" s="22" t="s">
        <v>9</v>
      </c>
      <c r="D24" s="22"/>
      <c r="E24" s="22"/>
      <c r="F24" s="74">
        <v>1</v>
      </c>
      <c r="G24" s="22"/>
      <c r="H24" s="24">
        <f t="shared" si="1"/>
        <v>13</v>
      </c>
      <c r="I24" s="22"/>
      <c r="J24" s="22" t="s">
        <v>34</v>
      </c>
      <c r="K24" s="22" t="s">
        <v>66</v>
      </c>
      <c r="L24" s="22"/>
      <c r="M24" s="22"/>
      <c r="N24" s="22"/>
    </row>
    <row r="25" spans="1:14">
      <c r="A25" s="22">
        <v>2941</v>
      </c>
      <c r="B25" s="23">
        <v>74481</v>
      </c>
      <c r="C25" s="22" t="s">
        <v>9</v>
      </c>
      <c r="D25" s="22"/>
      <c r="E25" s="22"/>
      <c r="F25" s="74">
        <v>1</v>
      </c>
      <c r="G25" s="22"/>
      <c r="H25" s="24">
        <f t="shared" si="1"/>
        <v>12</v>
      </c>
      <c r="I25" s="22"/>
      <c r="J25" s="22" t="s">
        <v>34</v>
      </c>
      <c r="K25" s="22" t="s">
        <v>75</v>
      </c>
      <c r="L25" s="22"/>
      <c r="M25" s="22"/>
      <c r="N25" s="22"/>
    </row>
    <row r="26" spans="1:14">
      <c r="A26" s="22">
        <v>2942</v>
      </c>
      <c r="B26" s="23">
        <v>74481</v>
      </c>
      <c r="C26" s="22" t="s">
        <v>9</v>
      </c>
      <c r="D26" s="22"/>
      <c r="E26" s="22"/>
      <c r="F26" s="74">
        <v>1</v>
      </c>
      <c r="G26" s="22"/>
      <c r="H26" s="24">
        <f t="shared" si="1"/>
        <v>11</v>
      </c>
      <c r="I26" s="22"/>
      <c r="J26" s="22" t="s">
        <v>34</v>
      </c>
      <c r="K26" s="22" t="s">
        <v>75</v>
      </c>
      <c r="L26" s="22"/>
      <c r="M26" s="22"/>
      <c r="N26" s="22"/>
    </row>
    <row r="27" spans="1:14">
      <c r="A27" s="22">
        <v>2943</v>
      </c>
      <c r="B27" s="23">
        <v>41610</v>
      </c>
      <c r="C27" s="22" t="s">
        <v>9</v>
      </c>
      <c r="D27" s="22"/>
      <c r="E27" s="22"/>
      <c r="F27" s="74">
        <v>1</v>
      </c>
      <c r="G27" s="22"/>
      <c r="H27" s="24">
        <f t="shared" si="1"/>
        <v>10</v>
      </c>
      <c r="I27" s="22"/>
      <c r="J27" s="22" t="s">
        <v>34</v>
      </c>
      <c r="K27" s="22" t="s">
        <v>66</v>
      </c>
      <c r="L27" s="22"/>
      <c r="M27" s="22"/>
      <c r="N27" s="22"/>
    </row>
    <row r="28" spans="1:14">
      <c r="A28" s="29">
        <v>2944</v>
      </c>
      <c r="B28" s="23">
        <v>41611</v>
      </c>
      <c r="C28" s="22" t="s">
        <v>9</v>
      </c>
      <c r="D28" s="22"/>
      <c r="E28" s="22"/>
      <c r="F28" s="74">
        <v>1</v>
      </c>
      <c r="G28" s="22"/>
      <c r="H28" s="24">
        <f t="shared" si="1"/>
        <v>9</v>
      </c>
      <c r="I28" s="22"/>
      <c r="J28" s="22" t="s">
        <v>102</v>
      </c>
      <c r="K28" s="22" t="s">
        <v>81</v>
      </c>
      <c r="L28" s="22"/>
      <c r="M28" s="22"/>
      <c r="N28" s="22"/>
    </row>
    <row r="29" spans="1:14">
      <c r="A29" s="22">
        <v>2992</v>
      </c>
      <c r="B29" s="23">
        <v>41611</v>
      </c>
      <c r="C29" s="22" t="s">
        <v>9</v>
      </c>
      <c r="D29" s="22"/>
      <c r="E29" s="22"/>
      <c r="F29" s="74">
        <v>1</v>
      </c>
      <c r="G29" s="22"/>
      <c r="H29" s="24">
        <f t="shared" si="1"/>
        <v>8</v>
      </c>
      <c r="I29" s="22"/>
      <c r="J29" s="22" t="s">
        <v>34</v>
      </c>
      <c r="K29" s="22" t="s">
        <v>100</v>
      </c>
      <c r="L29" s="22"/>
      <c r="M29" s="22"/>
      <c r="N29" s="22"/>
    </row>
    <row r="30" spans="1:14">
      <c r="A30" s="22">
        <v>4502</v>
      </c>
      <c r="B30" s="23">
        <v>41612</v>
      </c>
      <c r="C30" s="22" t="s">
        <v>9</v>
      </c>
      <c r="D30" s="22"/>
      <c r="E30" s="22"/>
      <c r="F30" s="74">
        <v>1</v>
      </c>
      <c r="G30" s="22"/>
      <c r="H30" s="24">
        <f>H29-F30</f>
        <v>7</v>
      </c>
      <c r="I30" s="22"/>
      <c r="J30" s="22" t="s">
        <v>34</v>
      </c>
      <c r="K30" s="22" t="s">
        <v>79</v>
      </c>
      <c r="L30" s="22"/>
      <c r="M30" s="22"/>
      <c r="N30" s="22"/>
    </row>
    <row r="31" spans="1:14">
      <c r="A31" s="37">
        <v>4501</v>
      </c>
      <c r="B31" s="23">
        <v>41611</v>
      </c>
      <c r="C31" s="22" t="s">
        <v>9</v>
      </c>
      <c r="D31" s="22"/>
      <c r="E31" s="22"/>
      <c r="F31" s="74">
        <v>3</v>
      </c>
      <c r="G31" s="22"/>
      <c r="H31" s="24">
        <f>H30-F31</f>
        <v>4</v>
      </c>
      <c r="I31" s="22"/>
      <c r="J31" s="22" t="s">
        <v>88</v>
      </c>
      <c r="K31" s="22" t="s">
        <v>87</v>
      </c>
      <c r="L31" s="22"/>
      <c r="M31" s="22"/>
      <c r="N31" s="22"/>
    </row>
    <row r="32" spans="1:14">
      <c r="A32" s="19">
        <v>4514</v>
      </c>
      <c r="B32" s="23">
        <v>41613</v>
      </c>
      <c r="C32" s="22" t="s">
        <v>9</v>
      </c>
      <c r="D32" s="22"/>
      <c r="E32" s="22"/>
      <c r="F32" s="74">
        <v>2</v>
      </c>
      <c r="G32" s="22"/>
      <c r="H32" s="24">
        <f>H31-F32</f>
        <v>2</v>
      </c>
      <c r="I32" s="22"/>
      <c r="J32" s="22" t="s">
        <v>34</v>
      </c>
      <c r="K32" s="22" t="s">
        <v>78</v>
      </c>
      <c r="L32" s="22"/>
      <c r="M32" s="22"/>
      <c r="N32" s="22"/>
    </row>
    <row r="33" spans="1:14">
      <c r="A33" s="22">
        <v>4517</v>
      </c>
      <c r="B33" s="23">
        <v>41614</v>
      </c>
      <c r="C33" s="22" t="s">
        <v>9</v>
      </c>
      <c r="D33" s="22"/>
      <c r="E33" s="22"/>
      <c r="F33" s="74">
        <v>1</v>
      </c>
      <c r="G33" s="22"/>
      <c r="H33" s="24">
        <f>H32-F33</f>
        <v>1</v>
      </c>
      <c r="I33" s="22"/>
      <c r="J33" s="22" t="s">
        <v>34</v>
      </c>
      <c r="K33" s="22" t="s">
        <v>79</v>
      </c>
      <c r="L33" s="22"/>
      <c r="M33" s="22"/>
      <c r="N33" s="22"/>
    </row>
    <row r="34" spans="1:14">
      <c r="A34" s="22">
        <v>4518</v>
      </c>
      <c r="B34" s="23">
        <v>41614</v>
      </c>
      <c r="C34" s="22" t="s">
        <v>9</v>
      </c>
      <c r="D34" s="22"/>
      <c r="E34" s="22"/>
      <c r="F34" s="74">
        <v>1</v>
      </c>
      <c r="G34" s="22"/>
      <c r="H34" s="24">
        <f>H33-F34</f>
        <v>0</v>
      </c>
      <c r="I34" s="22"/>
      <c r="J34" s="22" t="s">
        <v>88</v>
      </c>
      <c r="K34" s="22" t="s">
        <v>77</v>
      </c>
      <c r="L34" s="22"/>
      <c r="M34" s="22"/>
      <c r="N34" s="22"/>
    </row>
    <row r="35" spans="1:14">
      <c r="A35" s="91">
        <v>135466</v>
      </c>
      <c r="B35" s="92">
        <v>41615</v>
      </c>
      <c r="C35" s="91" t="s">
        <v>33</v>
      </c>
      <c r="D35" s="91">
        <v>10</v>
      </c>
      <c r="E35" s="91">
        <v>900</v>
      </c>
      <c r="F35" s="93"/>
      <c r="G35" s="91"/>
      <c r="H35" s="91">
        <v>10</v>
      </c>
      <c r="I35" s="91"/>
      <c r="J35" s="94"/>
      <c r="K35" s="176" t="s">
        <v>12</v>
      </c>
      <c r="L35" s="177"/>
      <c r="M35" s="177"/>
      <c r="N35" s="178"/>
    </row>
    <row r="36" spans="1:14">
      <c r="A36" s="22">
        <v>4526</v>
      </c>
      <c r="B36" s="23">
        <v>41617</v>
      </c>
      <c r="C36" s="22" t="s">
        <v>9</v>
      </c>
      <c r="D36" s="22"/>
      <c r="E36" s="22"/>
      <c r="F36" s="74">
        <v>2</v>
      </c>
      <c r="G36" s="22"/>
      <c r="H36" s="22">
        <f>H35-F36</f>
        <v>8</v>
      </c>
      <c r="I36" s="22"/>
      <c r="J36" s="38" t="s">
        <v>34</v>
      </c>
      <c r="K36" s="39" t="s">
        <v>111</v>
      </c>
      <c r="L36" s="40"/>
      <c r="M36" s="40"/>
      <c r="N36" s="41"/>
    </row>
    <row r="37" spans="1:14">
      <c r="A37" s="22">
        <v>4538</v>
      </c>
      <c r="B37" s="23">
        <v>41618</v>
      </c>
      <c r="C37" s="22" t="s">
        <v>9</v>
      </c>
      <c r="D37" s="22"/>
      <c r="E37" s="22"/>
      <c r="F37" s="74">
        <v>2</v>
      </c>
      <c r="G37" s="22"/>
      <c r="H37" s="22">
        <f>H36-F37</f>
        <v>6</v>
      </c>
      <c r="I37" s="22"/>
      <c r="J37" s="22" t="s">
        <v>34</v>
      </c>
      <c r="K37" s="165" t="s">
        <v>114</v>
      </c>
      <c r="L37" s="165"/>
      <c r="M37" s="165"/>
      <c r="N37" s="165"/>
    </row>
    <row r="38" spans="1:14">
      <c r="A38" s="22">
        <v>4539</v>
      </c>
      <c r="B38" s="23">
        <v>41618</v>
      </c>
      <c r="C38" s="22" t="s">
        <v>9</v>
      </c>
      <c r="D38" s="22"/>
      <c r="E38" s="22"/>
      <c r="F38" s="74">
        <v>1</v>
      </c>
      <c r="G38" s="22"/>
      <c r="H38" s="22">
        <f>H37-F38</f>
        <v>5</v>
      </c>
      <c r="I38" s="22"/>
      <c r="J38" s="22" t="s">
        <v>102</v>
      </c>
      <c r="K38" s="165" t="s">
        <v>105</v>
      </c>
      <c r="L38" s="165"/>
      <c r="M38" s="165"/>
      <c r="N38" s="165"/>
    </row>
    <row r="39" spans="1:14">
      <c r="A39" s="42" t="s">
        <v>117</v>
      </c>
      <c r="B39" s="23">
        <v>41622</v>
      </c>
      <c r="C39" s="22" t="s">
        <v>9</v>
      </c>
      <c r="D39" s="22"/>
      <c r="E39" s="22"/>
      <c r="F39" s="74">
        <v>1</v>
      </c>
      <c r="G39" s="22"/>
      <c r="H39" s="22">
        <f>H38-F39</f>
        <v>4</v>
      </c>
      <c r="I39" s="22"/>
      <c r="J39" s="22" t="s">
        <v>115</v>
      </c>
      <c r="K39" s="165" t="s">
        <v>116</v>
      </c>
      <c r="L39" s="165"/>
      <c r="M39" s="165"/>
      <c r="N39" s="165"/>
    </row>
    <row r="40" spans="1:14">
      <c r="A40" s="42" t="s">
        <v>120</v>
      </c>
      <c r="B40" s="23">
        <v>41625</v>
      </c>
      <c r="C40" s="22" t="s">
        <v>9</v>
      </c>
      <c r="D40" s="22"/>
      <c r="E40" s="22"/>
      <c r="F40" s="74">
        <v>4</v>
      </c>
      <c r="G40" s="22"/>
      <c r="H40" s="22">
        <f>H39-F40</f>
        <v>0</v>
      </c>
      <c r="I40" s="22"/>
      <c r="J40" s="22" t="s">
        <v>67</v>
      </c>
      <c r="K40" s="165" t="s">
        <v>114</v>
      </c>
      <c r="L40" s="165"/>
      <c r="M40" s="165"/>
      <c r="N40" s="165"/>
    </row>
    <row r="41" spans="1:14">
      <c r="A41" s="91">
        <v>135861</v>
      </c>
      <c r="B41" s="92">
        <v>41626</v>
      </c>
      <c r="C41" s="91" t="s">
        <v>33</v>
      </c>
      <c r="D41" s="91">
        <v>7</v>
      </c>
      <c r="E41" s="91">
        <v>298.10000000000002</v>
      </c>
      <c r="F41" s="93"/>
      <c r="G41" s="91"/>
      <c r="H41" s="91">
        <v>7</v>
      </c>
      <c r="I41" s="91"/>
      <c r="J41" s="91"/>
      <c r="K41" s="167" t="s">
        <v>65</v>
      </c>
      <c r="L41" s="167"/>
      <c r="M41" s="167"/>
      <c r="N41" s="167"/>
    </row>
    <row r="42" spans="1:14">
      <c r="A42" s="20" t="s">
        <v>138</v>
      </c>
      <c r="B42" s="23">
        <v>41627</v>
      </c>
      <c r="C42" s="22" t="s">
        <v>9</v>
      </c>
      <c r="D42" s="22"/>
      <c r="E42" s="22"/>
      <c r="F42" s="74">
        <v>1</v>
      </c>
      <c r="G42" s="22"/>
      <c r="H42" s="22">
        <f>D41-F42</f>
        <v>6</v>
      </c>
      <c r="I42" s="22"/>
      <c r="J42" s="22" t="s">
        <v>67</v>
      </c>
      <c r="K42" s="165" t="s">
        <v>139</v>
      </c>
      <c r="L42" s="165"/>
      <c r="M42" s="165"/>
      <c r="N42" s="165"/>
    </row>
    <row r="43" spans="1:14">
      <c r="A43" s="20" t="s">
        <v>140</v>
      </c>
      <c r="B43" s="23">
        <v>41627</v>
      </c>
      <c r="C43" s="22" t="s">
        <v>9</v>
      </c>
      <c r="D43" s="22"/>
      <c r="E43" s="22"/>
      <c r="F43" s="74">
        <v>2</v>
      </c>
      <c r="G43" s="22"/>
      <c r="H43" s="22">
        <f>H42-F43</f>
        <v>4</v>
      </c>
      <c r="I43" s="22"/>
      <c r="J43" s="22" t="s">
        <v>67</v>
      </c>
      <c r="K43" s="165" t="s">
        <v>114</v>
      </c>
      <c r="L43" s="165"/>
      <c r="M43" s="165"/>
      <c r="N43" s="165"/>
    </row>
    <row r="44" spans="1:14">
      <c r="A44" s="20" t="s">
        <v>141</v>
      </c>
      <c r="B44" s="23">
        <v>41627</v>
      </c>
      <c r="C44" s="22" t="s">
        <v>9</v>
      </c>
      <c r="D44" s="22"/>
      <c r="E44" s="22"/>
      <c r="F44" s="74">
        <v>2</v>
      </c>
      <c r="G44" s="22"/>
      <c r="H44" s="22">
        <f>H43-F44</f>
        <v>2</v>
      </c>
      <c r="I44" s="22"/>
      <c r="J44" s="22" t="s">
        <v>67</v>
      </c>
      <c r="K44" s="165" t="s">
        <v>142</v>
      </c>
      <c r="L44" s="165"/>
      <c r="M44" s="165"/>
      <c r="N44" s="165"/>
    </row>
    <row r="45" spans="1:14">
      <c r="A45" s="20" t="s">
        <v>143</v>
      </c>
      <c r="B45" s="23">
        <v>41627</v>
      </c>
      <c r="C45" s="22" t="s">
        <v>9</v>
      </c>
      <c r="D45" s="22"/>
      <c r="E45" s="22"/>
      <c r="F45" s="74">
        <v>1</v>
      </c>
      <c r="G45" s="22"/>
      <c r="H45" s="22">
        <f>H44-F45</f>
        <v>1</v>
      </c>
      <c r="I45" s="22"/>
      <c r="J45" s="22" t="s">
        <v>67</v>
      </c>
      <c r="K45" s="165" t="s">
        <v>144</v>
      </c>
      <c r="L45" s="165"/>
      <c r="M45" s="165"/>
      <c r="N45" s="165"/>
    </row>
    <row r="46" spans="1:14">
      <c r="A46" s="20" t="s">
        <v>148</v>
      </c>
      <c r="B46" s="23">
        <v>41628</v>
      </c>
      <c r="C46" s="22" t="s">
        <v>9</v>
      </c>
      <c r="D46" s="22"/>
      <c r="E46" s="22"/>
      <c r="F46" s="74">
        <v>1</v>
      </c>
      <c r="G46" s="22"/>
      <c r="H46" s="22">
        <f>H45-F46</f>
        <v>0</v>
      </c>
      <c r="I46" s="22"/>
      <c r="J46" s="22" t="s">
        <v>34</v>
      </c>
      <c r="K46" s="165" t="s">
        <v>149</v>
      </c>
      <c r="L46" s="165"/>
      <c r="M46" s="165"/>
      <c r="N46" s="165"/>
    </row>
    <row r="47" spans="1:14">
      <c r="A47" s="20">
        <v>136079</v>
      </c>
      <c r="B47" s="23">
        <v>41631</v>
      </c>
      <c r="C47" s="22" t="s">
        <v>33</v>
      </c>
      <c r="D47" s="22">
        <v>6</v>
      </c>
      <c r="E47" s="22">
        <v>419</v>
      </c>
      <c r="F47" s="74"/>
      <c r="G47" s="22"/>
      <c r="H47" s="22"/>
      <c r="I47" s="22"/>
      <c r="J47" s="22"/>
      <c r="K47" s="155" t="s">
        <v>64</v>
      </c>
      <c r="L47" s="155"/>
      <c r="M47" s="155"/>
      <c r="N47" s="155"/>
    </row>
    <row r="48" spans="1:14">
      <c r="A48" s="20" t="s">
        <v>197</v>
      </c>
      <c r="B48" s="23">
        <v>41631</v>
      </c>
      <c r="C48" s="22" t="s">
        <v>9</v>
      </c>
      <c r="D48" s="22"/>
      <c r="E48" s="22"/>
      <c r="F48" s="74">
        <v>2</v>
      </c>
      <c r="G48" s="22"/>
      <c r="H48" s="22">
        <f>D47-F48</f>
        <v>4</v>
      </c>
      <c r="I48" s="22"/>
      <c r="J48" s="22" t="s">
        <v>67</v>
      </c>
      <c r="K48" s="155" t="s">
        <v>144</v>
      </c>
      <c r="L48" s="155"/>
      <c r="M48" s="155"/>
      <c r="N48" s="155"/>
    </row>
    <row r="49" spans="1:14">
      <c r="A49" s="20" t="s">
        <v>196</v>
      </c>
      <c r="B49" s="23">
        <v>41631</v>
      </c>
      <c r="C49" s="22" t="s">
        <v>9</v>
      </c>
      <c r="D49" s="22"/>
      <c r="E49" s="22"/>
      <c r="F49" s="74">
        <v>1</v>
      </c>
      <c r="G49" s="22"/>
      <c r="H49" s="22">
        <f>H48-F49</f>
        <v>3</v>
      </c>
      <c r="I49" s="22"/>
      <c r="J49" s="22" t="s">
        <v>107</v>
      </c>
      <c r="K49" s="155" t="s">
        <v>52</v>
      </c>
      <c r="L49" s="155"/>
      <c r="M49" s="155"/>
      <c r="N49" s="155"/>
    </row>
    <row r="50" spans="1:14">
      <c r="A50" s="20" t="s">
        <v>192</v>
      </c>
      <c r="B50" s="23">
        <v>41631</v>
      </c>
      <c r="C50" s="22" t="s">
        <v>9</v>
      </c>
      <c r="D50" s="22"/>
      <c r="E50" s="22"/>
      <c r="F50" s="74">
        <v>1</v>
      </c>
      <c r="G50" s="22"/>
      <c r="H50" s="22">
        <f>H49-F50</f>
        <v>2</v>
      </c>
      <c r="I50" s="22"/>
      <c r="J50" s="22" t="s">
        <v>193</v>
      </c>
      <c r="K50" s="155" t="s">
        <v>194</v>
      </c>
      <c r="L50" s="155"/>
      <c r="M50" s="155"/>
      <c r="N50" s="155"/>
    </row>
    <row r="51" spans="1:14">
      <c r="A51" s="22" t="s">
        <v>190</v>
      </c>
      <c r="B51" s="23">
        <v>41631</v>
      </c>
      <c r="C51" s="22" t="s">
        <v>43</v>
      </c>
      <c r="D51" s="22"/>
      <c r="E51" s="22"/>
      <c r="F51" s="22">
        <v>2</v>
      </c>
      <c r="G51" s="22"/>
      <c r="H51" s="22">
        <f>H50-F51</f>
        <v>0</v>
      </c>
      <c r="I51" s="22"/>
      <c r="J51" s="22" t="s">
        <v>94</v>
      </c>
      <c r="K51" s="165" t="s">
        <v>191</v>
      </c>
      <c r="L51" s="165"/>
      <c r="M51" s="165"/>
      <c r="N51" s="165"/>
    </row>
    <row r="52" spans="1:14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165"/>
      <c r="L52" s="165"/>
      <c r="M52" s="165"/>
      <c r="N52" s="165"/>
    </row>
    <row r="53" spans="1:14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165"/>
      <c r="L53" s="165"/>
      <c r="M53" s="165"/>
      <c r="N53" s="165"/>
    </row>
    <row r="54" spans="1:1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165"/>
      <c r="L54" s="165"/>
      <c r="M54" s="165"/>
      <c r="N54" s="165"/>
    </row>
    <row r="55" spans="1:14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165"/>
      <c r="L55" s="165"/>
      <c r="M55" s="165"/>
      <c r="N55" s="165"/>
    </row>
    <row r="56" spans="1:14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165"/>
      <c r="L56" s="165"/>
      <c r="M56" s="165"/>
      <c r="N56" s="165"/>
    </row>
    <row r="57" spans="1:14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165"/>
      <c r="L57" s="165"/>
      <c r="M57" s="165"/>
      <c r="N57" s="165"/>
    </row>
    <row r="58" spans="1:1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>
      <c r="A67" s="43"/>
      <c r="B67" s="43"/>
      <c r="C67" s="43"/>
      <c r="D67" s="43"/>
      <c r="E67" s="43"/>
      <c r="F67" s="44"/>
      <c r="G67" s="43"/>
      <c r="H67" s="43"/>
      <c r="I67" s="43"/>
      <c r="J67" s="43"/>
      <c r="K67" s="43"/>
      <c r="L67" s="43"/>
      <c r="M67" s="43"/>
      <c r="N67" s="43"/>
    </row>
    <row r="68" spans="1:14">
      <c r="A68" s="43"/>
      <c r="B68" s="43"/>
      <c r="C68" s="43"/>
      <c r="D68" s="43"/>
      <c r="E68" s="43"/>
      <c r="F68" s="44"/>
      <c r="G68" s="43"/>
      <c r="H68" s="43"/>
      <c r="I68" s="43"/>
      <c r="J68" s="43"/>
      <c r="K68" s="43"/>
      <c r="L68" s="43"/>
      <c r="M68" s="43"/>
      <c r="N68" s="43"/>
    </row>
    <row r="69" spans="1:14">
      <c r="A69" s="43"/>
      <c r="B69" s="43"/>
      <c r="C69" s="43"/>
      <c r="D69" s="43"/>
      <c r="E69" s="43"/>
      <c r="F69" s="44"/>
      <c r="G69" s="43"/>
      <c r="H69" s="43"/>
      <c r="I69" s="43"/>
      <c r="J69" s="43"/>
      <c r="K69" s="43"/>
      <c r="L69" s="43"/>
      <c r="M69" s="43"/>
      <c r="N69" s="43"/>
    </row>
    <row r="70" spans="1:14">
      <c r="A70" s="43"/>
      <c r="B70" s="43"/>
      <c r="C70" s="43"/>
      <c r="D70" s="43"/>
      <c r="E70" s="43"/>
      <c r="F70" s="44"/>
      <c r="G70" s="43"/>
      <c r="H70" s="43"/>
      <c r="I70" s="43"/>
      <c r="J70" s="43"/>
      <c r="K70" s="43"/>
      <c r="L70" s="43"/>
      <c r="M70" s="43"/>
      <c r="N70" s="43"/>
    </row>
    <row r="71" spans="1:14">
      <c r="A71" s="43"/>
      <c r="B71" s="43"/>
      <c r="C71" s="43"/>
      <c r="D71" s="43"/>
      <c r="E71" s="43"/>
      <c r="F71" s="44"/>
      <c r="G71" s="43"/>
      <c r="H71" s="43"/>
      <c r="I71" s="43"/>
      <c r="J71" s="43"/>
      <c r="K71" s="43"/>
      <c r="L71" s="43"/>
      <c r="M71" s="43"/>
      <c r="N71" s="43"/>
    </row>
    <row r="72" spans="1:14">
      <c r="F72" s="10"/>
      <c r="J72" s="11"/>
    </row>
    <row r="73" spans="1:14">
      <c r="F73" s="10"/>
      <c r="J73" s="11"/>
    </row>
    <row r="74" spans="1:14">
      <c r="F74" s="10"/>
      <c r="J74" s="11"/>
    </row>
    <row r="75" spans="1:14">
      <c r="F75" s="10"/>
      <c r="J75" s="11"/>
    </row>
    <row r="76" spans="1:14">
      <c r="F76" s="10"/>
      <c r="J76" s="11"/>
    </row>
    <row r="77" spans="1:14">
      <c r="F77" s="10"/>
      <c r="J77" s="11"/>
    </row>
    <row r="78" spans="1:14">
      <c r="F78" s="10"/>
      <c r="J78" s="11"/>
    </row>
    <row r="79" spans="1:14">
      <c r="F79" s="10"/>
      <c r="J79" s="11"/>
    </row>
    <row r="80" spans="1:14">
      <c r="F80" s="10"/>
      <c r="J80" s="11"/>
    </row>
    <row r="81" spans="6:10">
      <c r="F81" s="10"/>
      <c r="J81" s="11"/>
    </row>
    <row r="82" spans="6:10">
      <c r="F82" s="10"/>
      <c r="J82" s="11"/>
    </row>
    <row r="83" spans="6:10">
      <c r="F83" s="10"/>
    </row>
    <row r="84" spans="6:10">
      <c r="F84" s="10"/>
    </row>
    <row r="85" spans="6:10">
      <c r="F85" s="10"/>
    </row>
    <row r="86" spans="6:10">
      <c r="F86" s="10"/>
    </row>
    <row r="87" spans="6:10">
      <c r="F87" s="10"/>
    </row>
    <row r="88" spans="6:10">
      <c r="F88" s="10"/>
    </row>
    <row r="89" spans="6:10">
      <c r="F89" s="10"/>
    </row>
    <row r="90" spans="6:10">
      <c r="F90" s="10"/>
    </row>
    <row r="91" spans="6:10">
      <c r="F91" s="10"/>
    </row>
    <row r="92" spans="6:10">
      <c r="F92" s="10"/>
    </row>
    <row r="1048574" spans="3:3">
      <c r="C1048574" s="1" t="s">
        <v>9</v>
      </c>
    </row>
  </sheetData>
  <mergeCells count="35">
    <mergeCell ref="K53:N53"/>
    <mergeCell ref="K54:N54"/>
    <mergeCell ref="K55:N55"/>
    <mergeCell ref="K56:N56"/>
    <mergeCell ref="K57:N57"/>
    <mergeCell ref="K44:N44"/>
    <mergeCell ref="K45:N45"/>
    <mergeCell ref="K46:N46"/>
    <mergeCell ref="K51:N51"/>
    <mergeCell ref="K52:N52"/>
    <mergeCell ref="K42:N42"/>
    <mergeCell ref="K43:N43"/>
    <mergeCell ref="K35:N35"/>
    <mergeCell ref="K37:N37"/>
    <mergeCell ref="K38:N38"/>
    <mergeCell ref="K39:N39"/>
    <mergeCell ref="K40:N40"/>
    <mergeCell ref="K41:N41"/>
    <mergeCell ref="K12:N12"/>
    <mergeCell ref="K4:N4"/>
    <mergeCell ref="K5:N5"/>
    <mergeCell ref="K6:N6"/>
    <mergeCell ref="K7:N7"/>
    <mergeCell ref="K8:N8"/>
    <mergeCell ref="K9:N9"/>
    <mergeCell ref="K10:N10"/>
    <mergeCell ref="K11:N11"/>
    <mergeCell ref="K19:N19"/>
    <mergeCell ref="K20:N20"/>
    <mergeCell ref="K13:N13"/>
    <mergeCell ref="K14:N14"/>
    <mergeCell ref="K15:N15"/>
    <mergeCell ref="K16:N16"/>
    <mergeCell ref="K17:N17"/>
    <mergeCell ref="K18:N18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2:O35"/>
  <sheetViews>
    <sheetView topLeftCell="A16" workbookViewId="0">
      <selection activeCell="J31" sqref="J31:M31"/>
    </sheetView>
  </sheetViews>
  <sheetFormatPr baseColWidth="10" defaultRowHeight="15"/>
  <cols>
    <col min="1" max="1" width="14.28515625" customWidth="1"/>
    <col min="2" max="2" width="10.85546875" customWidth="1"/>
    <col min="3" max="3" width="13.42578125" customWidth="1"/>
  </cols>
  <sheetData>
    <row r="2" spans="1: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>
      <c r="A4" s="20" t="s">
        <v>2</v>
      </c>
      <c r="B4" s="20" t="s">
        <v>0</v>
      </c>
      <c r="C4" s="20" t="s">
        <v>3</v>
      </c>
      <c r="D4" s="20" t="s">
        <v>6</v>
      </c>
      <c r="E4" s="20" t="s">
        <v>10</v>
      </c>
      <c r="F4" s="20" t="s">
        <v>4</v>
      </c>
      <c r="G4" s="20" t="s">
        <v>10</v>
      </c>
      <c r="H4" s="20" t="s">
        <v>5</v>
      </c>
      <c r="I4" s="20" t="s">
        <v>10</v>
      </c>
      <c r="J4" s="168" t="s">
        <v>2</v>
      </c>
      <c r="K4" s="169"/>
      <c r="L4" s="169"/>
      <c r="M4" s="169"/>
      <c r="N4" s="19"/>
      <c r="O4" s="19"/>
    </row>
    <row r="5" spans="1:15">
      <c r="A5" s="91">
        <v>13469</v>
      </c>
      <c r="B5" s="92">
        <v>41597</v>
      </c>
      <c r="C5" s="91" t="s">
        <v>33</v>
      </c>
      <c r="D5" s="95">
        <v>2</v>
      </c>
      <c r="E5" s="95">
        <v>186.5</v>
      </c>
      <c r="F5" s="86"/>
      <c r="G5" s="97"/>
      <c r="H5" s="95"/>
      <c r="I5" s="91"/>
      <c r="J5" s="167" t="s">
        <v>12</v>
      </c>
      <c r="K5" s="167"/>
      <c r="L5" s="167"/>
      <c r="M5" s="167"/>
      <c r="N5" s="19"/>
      <c r="O5" s="19"/>
    </row>
    <row r="6" spans="1:15">
      <c r="A6" s="22"/>
      <c r="B6" s="23"/>
      <c r="C6" s="22"/>
      <c r="D6" s="24"/>
      <c r="E6" s="25"/>
      <c r="F6" s="52"/>
      <c r="G6" s="25"/>
      <c r="H6" s="24"/>
      <c r="I6" s="22"/>
      <c r="J6" s="165"/>
      <c r="K6" s="165"/>
      <c r="L6" s="165"/>
      <c r="M6" s="165"/>
      <c r="N6" s="19"/>
      <c r="O6" s="19"/>
    </row>
    <row r="7" spans="1:15">
      <c r="A7" s="22">
        <v>2913</v>
      </c>
      <c r="B7" s="23">
        <v>41600</v>
      </c>
      <c r="C7" s="22" t="s">
        <v>9</v>
      </c>
      <c r="D7" s="24"/>
      <c r="E7" s="25"/>
      <c r="F7" s="52">
        <v>2</v>
      </c>
      <c r="G7" s="25"/>
      <c r="H7" s="24">
        <v>0</v>
      </c>
      <c r="I7" s="22">
        <v>0</v>
      </c>
      <c r="J7" s="165" t="s">
        <v>59</v>
      </c>
      <c r="K7" s="165"/>
      <c r="L7" s="165"/>
      <c r="M7" s="165"/>
      <c r="N7" s="19"/>
      <c r="O7" s="19"/>
    </row>
    <row r="8" spans="1:15">
      <c r="A8" s="22"/>
      <c r="B8" s="23"/>
      <c r="C8" s="22"/>
      <c r="D8" s="24"/>
      <c r="E8" s="25"/>
      <c r="F8" s="52"/>
      <c r="G8" s="25"/>
      <c r="H8" s="24"/>
      <c r="I8" s="22"/>
      <c r="J8" s="165"/>
      <c r="K8" s="165"/>
      <c r="L8" s="165"/>
      <c r="M8" s="165"/>
      <c r="N8" s="19"/>
      <c r="O8" s="19"/>
    </row>
    <row r="9" spans="1:15">
      <c r="A9" s="91">
        <v>134858</v>
      </c>
      <c r="B9" s="92">
        <v>41600</v>
      </c>
      <c r="C9" s="91" t="s">
        <v>33</v>
      </c>
      <c r="D9" s="95">
        <v>4</v>
      </c>
      <c r="E9" s="97">
        <v>452</v>
      </c>
      <c r="F9" s="86"/>
      <c r="G9" s="97"/>
      <c r="H9" s="95"/>
      <c r="I9" s="91"/>
      <c r="J9" s="167"/>
      <c r="K9" s="167"/>
      <c r="L9" s="167"/>
      <c r="M9" s="167"/>
      <c r="N9" s="19"/>
      <c r="O9" s="19"/>
    </row>
    <row r="10" spans="1:15">
      <c r="A10" s="22"/>
      <c r="B10" s="23"/>
      <c r="C10" s="22"/>
      <c r="D10" s="24"/>
      <c r="E10" s="25"/>
      <c r="F10" s="52"/>
      <c r="G10" s="25"/>
      <c r="H10" s="24"/>
      <c r="I10" s="22"/>
      <c r="J10" s="165"/>
      <c r="K10" s="165"/>
      <c r="L10" s="165"/>
      <c r="M10" s="165"/>
      <c r="N10" s="19"/>
      <c r="O10" s="19"/>
    </row>
    <row r="11" spans="1:15">
      <c r="A11" s="22">
        <v>2826</v>
      </c>
      <c r="B11" s="23">
        <v>41601</v>
      </c>
      <c r="C11" s="22" t="s">
        <v>9</v>
      </c>
      <c r="D11" s="24"/>
      <c r="E11" s="25"/>
      <c r="F11" s="52">
        <v>1</v>
      </c>
      <c r="G11" s="25"/>
      <c r="H11" s="24">
        <f>D9-F11</f>
        <v>3</v>
      </c>
      <c r="I11" s="25"/>
      <c r="J11" s="165" t="s">
        <v>60</v>
      </c>
      <c r="K11" s="165"/>
      <c r="L11" s="165"/>
      <c r="M11" s="165"/>
      <c r="N11" s="19"/>
      <c r="O11" s="19"/>
    </row>
    <row r="12" spans="1:15">
      <c r="A12" s="22">
        <v>8</v>
      </c>
      <c r="B12" s="23">
        <v>41300</v>
      </c>
      <c r="C12" s="22" t="s">
        <v>9</v>
      </c>
      <c r="D12" s="24"/>
      <c r="E12" s="25"/>
      <c r="F12" s="52">
        <v>2</v>
      </c>
      <c r="G12" s="25"/>
      <c r="H12" s="24">
        <f>H11-F12</f>
        <v>1</v>
      </c>
      <c r="I12" s="25"/>
      <c r="J12" s="165" t="s">
        <v>61</v>
      </c>
      <c r="K12" s="165"/>
      <c r="L12" s="165"/>
      <c r="M12" s="165"/>
      <c r="N12" s="19"/>
      <c r="O12" s="19"/>
    </row>
    <row r="13" spans="1:15">
      <c r="A13" s="22">
        <v>2932</v>
      </c>
      <c r="B13" s="23">
        <v>41607</v>
      </c>
      <c r="C13" s="22" t="s">
        <v>9</v>
      </c>
      <c r="D13" s="24"/>
      <c r="E13" s="25"/>
      <c r="F13" s="52">
        <v>1</v>
      </c>
      <c r="G13" s="25"/>
      <c r="H13" s="24">
        <f>H12-F13</f>
        <v>0</v>
      </c>
      <c r="I13" s="22"/>
      <c r="J13" s="165" t="s">
        <v>76</v>
      </c>
      <c r="K13" s="165"/>
      <c r="L13" s="165"/>
      <c r="M13" s="165"/>
      <c r="N13" s="19"/>
      <c r="O13" s="19"/>
    </row>
    <row r="14" spans="1:15">
      <c r="A14" s="22"/>
      <c r="B14" s="23"/>
      <c r="C14" s="22"/>
      <c r="D14" s="24"/>
      <c r="E14" s="25"/>
      <c r="F14" s="52"/>
      <c r="G14" s="25"/>
      <c r="H14" s="24"/>
      <c r="I14" s="22"/>
      <c r="J14" s="26"/>
      <c r="K14" s="26"/>
      <c r="L14" s="26"/>
      <c r="M14" s="26"/>
      <c r="N14" s="19"/>
      <c r="O14" s="19"/>
    </row>
    <row r="15" spans="1:15">
      <c r="A15" s="91">
        <v>134247</v>
      </c>
      <c r="B15" s="92">
        <v>41611</v>
      </c>
      <c r="C15" s="91" t="s">
        <v>33</v>
      </c>
      <c r="D15" s="95">
        <v>3</v>
      </c>
      <c r="E15" s="97">
        <v>220</v>
      </c>
      <c r="F15" s="86"/>
      <c r="G15" s="97"/>
      <c r="H15" s="95"/>
      <c r="I15" s="91"/>
      <c r="J15" s="167" t="s">
        <v>64</v>
      </c>
      <c r="K15" s="167"/>
      <c r="L15" s="167"/>
      <c r="M15" s="167"/>
      <c r="N15" s="19"/>
      <c r="O15" s="19"/>
    </row>
    <row r="16" spans="1:15">
      <c r="A16" s="91">
        <v>135280</v>
      </c>
      <c r="B16" s="92">
        <v>41611</v>
      </c>
      <c r="C16" s="91" t="s">
        <v>33</v>
      </c>
      <c r="D16" s="95">
        <v>8</v>
      </c>
      <c r="E16" s="97">
        <v>490</v>
      </c>
      <c r="F16" s="86"/>
      <c r="G16" s="97"/>
      <c r="H16" s="95"/>
      <c r="I16" s="91"/>
      <c r="J16" s="167" t="s">
        <v>64</v>
      </c>
      <c r="K16" s="167"/>
      <c r="L16" s="167"/>
      <c r="M16" s="167"/>
      <c r="N16" s="19"/>
      <c r="O16" s="19"/>
    </row>
    <row r="17" spans="1:15">
      <c r="A17" s="91">
        <v>135287</v>
      </c>
      <c r="B17" s="92">
        <v>41611</v>
      </c>
      <c r="C17" s="91" t="s">
        <v>33</v>
      </c>
      <c r="D17" s="95">
        <v>4</v>
      </c>
      <c r="E17" s="97">
        <v>302</v>
      </c>
      <c r="F17" s="86"/>
      <c r="G17" s="97"/>
      <c r="H17" s="95">
        <f>D15+D16+D17</f>
        <v>15</v>
      </c>
      <c r="I17" s="91"/>
      <c r="J17" s="167" t="s">
        <v>64</v>
      </c>
      <c r="K17" s="167"/>
      <c r="L17" s="167"/>
      <c r="M17" s="167"/>
      <c r="N17" s="19"/>
      <c r="O17" s="19"/>
    </row>
    <row r="18" spans="1:15">
      <c r="A18" s="22"/>
      <c r="B18" s="23"/>
      <c r="C18" s="22"/>
      <c r="D18" s="24"/>
      <c r="E18" s="25"/>
      <c r="F18" s="52"/>
      <c r="G18" s="25"/>
      <c r="H18" s="24"/>
      <c r="I18" s="22"/>
      <c r="J18" s="165"/>
      <c r="K18" s="165"/>
      <c r="L18" s="165"/>
      <c r="M18" s="165"/>
      <c r="N18" s="19"/>
      <c r="O18" s="19"/>
    </row>
    <row r="19" spans="1:15">
      <c r="A19" s="27">
        <v>2946</v>
      </c>
      <c r="B19" s="23">
        <v>41611</v>
      </c>
      <c r="C19" s="22" t="s">
        <v>9</v>
      </c>
      <c r="D19" s="24"/>
      <c r="E19" s="25"/>
      <c r="F19" s="52">
        <v>2</v>
      </c>
      <c r="G19" s="25"/>
      <c r="H19" s="24">
        <f>H17-F19</f>
        <v>13</v>
      </c>
      <c r="I19" s="22"/>
      <c r="J19" s="165" t="s">
        <v>61</v>
      </c>
      <c r="K19" s="165"/>
      <c r="L19" s="165"/>
      <c r="M19" s="165"/>
      <c r="N19" s="19"/>
      <c r="O19" s="19"/>
    </row>
    <row r="20" spans="1:15">
      <c r="A20" s="27">
        <v>4504</v>
      </c>
      <c r="B20" s="23">
        <v>41611</v>
      </c>
      <c r="C20" s="22" t="s">
        <v>9</v>
      </c>
      <c r="D20" s="24"/>
      <c r="E20" s="25"/>
      <c r="F20" s="52">
        <v>2</v>
      </c>
      <c r="G20" s="25"/>
      <c r="H20" s="24">
        <f>H19-F20</f>
        <v>11</v>
      </c>
      <c r="I20" s="22"/>
      <c r="J20" s="165" t="s">
        <v>85</v>
      </c>
      <c r="K20" s="165"/>
      <c r="L20" s="165"/>
      <c r="M20" s="165"/>
      <c r="N20" s="19"/>
      <c r="O20" s="19"/>
    </row>
    <row r="21" spans="1:15">
      <c r="A21" s="28">
        <v>4503</v>
      </c>
      <c r="B21" s="23">
        <v>41611</v>
      </c>
      <c r="C21" s="22" t="s">
        <v>9</v>
      </c>
      <c r="D21" s="24"/>
      <c r="E21" s="25"/>
      <c r="F21" s="52">
        <v>6</v>
      </c>
      <c r="G21" s="25"/>
      <c r="H21" s="24">
        <f>H20-F21</f>
        <v>5</v>
      </c>
      <c r="I21" s="22"/>
      <c r="J21" s="26" t="s">
        <v>86</v>
      </c>
      <c r="K21" s="26"/>
      <c r="L21" s="26"/>
      <c r="M21" s="26"/>
      <c r="N21" s="19"/>
      <c r="O21" s="19"/>
    </row>
    <row r="22" spans="1:15">
      <c r="A22" s="29">
        <v>4508</v>
      </c>
      <c r="B22" s="23">
        <v>41612</v>
      </c>
      <c r="C22" s="22" t="s">
        <v>9</v>
      </c>
      <c r="D22" s="24"/>
      <c r="E22" s="25"/>
      <c r="F22" s="52">
        <v>1</v>
      </c>
      <c r="G22" s="25"/>
      <c r="H22" s="24">
        <f>H21-F22</f>
        <v>4</v>
      </c>
      <c r="I22" s="22"/>
      <c r="J22" s="165" t="s">
        <v>61</v>
      </c>
      <c r="K22" s="165"/>
      <c r="L22" s="165"/>
      <c r="M22" s="165"/>
      <c r="N22" s="19"/>
      <c r="O22" s="19"/>
    </row>
    <row r="23" spans="1:15">
      <c r="A23" s="29">
        <v>4532</v>
      </c>
      <c r="B23" s="23">
        <v>41617</v>
      </c>
      <c r="C23" s="22" t="s">
        <v>9</v>
      </c>
      <c r="D23" s="24"/>
      <c r="E23" s="25"/>
      <c r="F23" s="52">
        <v>4</v>
      </c>
      <c r="G23" s="25"/>
      <c r="H23" s="24">
        <f>H22-F23</f>
        <v>0</v>
      </c>
      <c r="I23" s="22"/>
      <c r="J23" s="26" t="s">
        <v>86</v>
      </c>
      <c r="K23" s="26"/>
      <c r="L23" s="26"/>
      <c r="M23" s="26"/>
      <c r="N23" s="19"/>
      <c r="O23" s="19"/>
    </row>
    <row r="24" spans="1:15">
      <c r="A24" s="27">
        <v>136000</v>
      </c>
      <c r="B24" s="23">
        <v>41628</v>
      </c>
      <c r="C24" s="22" t="s">
        <v>33</v>
      </c>
      <c r="D24" s="24">
        <v>3</v>
      </c>
      <c r="E24" s="25">
        <v>320</v>
      </c>
      <c r="F24" s="52"/>
      <c r="G24" s="25"/>
      <c r="H24" s="24"/>
      <c r="I24" s="22"/>
      <c r="J24" s="165" t="s">
        <v>64</v>
      </c>
      <c r="K24" s="165"/>
      <c r="L24" s="165"/>
      <c r="M24" s="165"/>
      <c r="N24" s="19"/>
      <c r="O24" s="19"/>
    </row>
    <row r="25" spans="1:15">
      <c r="A25" s="27" t="s">
        <v>198</v>
      </c>
      <c r="B25" s="23">
        <v>41629</v>
      </c>
      <c r="C25" s="22" t="s">
        <v>9</v>
      </c>
      <c r="D25" s="24"/>
      <c r="E25" s="25"/>
      <c r="F25" s="52">
        <v>2</v>
      </c>
      <c r="G25" s="25"/>
      <c r="H25" s="24">
        <f>D24-F25</f>
        <v>1</v>
      </c>
      <c r="I25" s="22"/>
      <c r="J25" s="155" t="s">
        <v>200</v>
      </c>
      <c r="K25" s="155"/>
      <c r="L25" s="155"/>
      <c r="M25" s="155"/>
      <c r="N25" s="19"/>
      <c r="O25" s="19"/>
    </row>
    <row r="26" spans="1:15">
      <c r="A26" s="27" t="s">
        <v>199</v>
      </c>
      <c r="B26" s="23">
        <v>41631</v>
      </c>
      <c r="C26" s="22" t="s">
        <v>9</v>
      </c>
      <c r="D26" s="24"/>
      <c r="E26" s="25"/>
      <c r="F26" s="52">
        <v>1</v>
      </c>
      <c r="G26" s="25"/>
      <c r="H26" s="24">
        <f>H25-F26</f>
        <v>0</v>
      </c>
      <c r="I26" s="22"/>
      <c r="J26" s="155" t="s">
        <v>200</v>
      </c>
      <c r="K26" s="155"/>
      <c r="L26" s="155"/>
      <c r="M26" s="155"/>
      <c r="N26" s="19"/>
      <c r="O26" s="19"/>
    </row>
    <row r="27" spans="1:15">
      <c r="A27" s="22">
        <v>136079</v>
      </c>
      <c r="B27" s="23">
        <v>41631</v>
      </c>
      <c r="C27" s="22" t="s">
        <v>33</v>
      </c>
      <c r="D27" s="24">
        <v>2</v>
      </c>
      <c r="E27" s="25">
        <v>200</v>
      </c>
      <c r="F27" s="24"/>
      <c r="G27" s="25"/>
      <c r="H27" s="24"/>
      <c r="I27" s="22"/>
      <c r="J27" s="165" t="s">
        <v>64</v>
      </c>
      <c r="K27" s="165"/>
      <c r="L27" s="165"/>
      <c r="M27" s="165"/>
      <c r="N27" s="19"/>
      <c r="O27" s="19"/>
    </row>
    <row r="28" spans="1:15">
      <c r="A28" s="22" t="s">
        <v>196</v>
      </c>
      <c r="B28" s="23">
        <v>41631</v>
      </c>
      <c r="C28" s="22" t="s">
        <v>9</v>
      </c>
      <c r="D28" s="24"/>
      <c r="E28" s="25"/>
      <c r="F28" s="24">
        <v>1</v>
      </c>
      <c r="G28" s="25"/>
      <c r="H28" s="24">
        <f>D27-F28</f>
        <v>1</v>
      </c>
      <c r="I28" s="22"/>
      <c r="J28" s="155" t="s">
        <v>61</v>
      </c>
      <c r="K28" s="155"/>
      <c r="L28" s="155"/>
      <c r="M28" s="155"/>
      <c r="N28" s="19"/>
      <c r="O28" s="19"/>
    </row>
    <row r="29" spans="1:15">
      <c r="A29" s="42" t="s">
        <v>192</v>
      </c>
      <c r="B29" s="23">
        <v>41631</v>
      </c>
      <c r="C29" s="22" t="s">
        <v>9</v>
      </c>
      <c r="D29" s="24"/>
      <c r="E29" s="25"/>
      <c r="F29" s="24">
        <v>1</v>
      </c>
      <c r="G29" s="25"/>
      <c r="H29" s="24">
        <f>H28-F29</f>
        <v>0</v>
      </c>
      <c r="I29" s="22"/>
      <c r="J29" s="155" t="s">
        <v>195</v>
      </c>
      <c r="K29" s="155"/>
      <c r="L29" s="155"/>
      <c r="M29" s="155"/>
      <c r="N29" s="19"/>
      <c r="O29" s="19"/>
    </row>
    <row r="30" spans="1:15">
      <c r="A30" s="22">
        <v>136105</v>
      </c>
      <c r="B30" s="23">
        <v>41632</v>
      </c>
      <c r="C30" s="22" t="s">
        <v>33</v>
      </c>
      <c r="D30" s="24">
        <v>4</v>
      </c>
      <c r="E30" s="25">
        <v>8000</v>
      </c>
      <c r="F30" s="24"/>
      <c r="G30" s="25"/>
      <c r="H30" s="24"/>
      <c r="I30" s="22"/>
      <c r="J30" s="165" t="s">
        <v>64</v>
      </c>
      <c r="K30" s="165"/>
      <c r="L30" s="165"/>
      <c r="M30" s="165"/>
      <c r="N30" s="19"/>
      <c r="O30" s="19"/>
    </row>
    <row r="31" spans="1:15">
      <c r="A31" s="22"/>
      <c r="B31" s="23"/>
      <c r="C31" s="22"/>
      <c r="D31" s="24"/>
      <c r="E31" s="25"/>
      <c r="F31" s="24"/>
      <c r="G31" s="25"/>
      <c r="H31" s="24"/>
      <c r="I31" s="22"/>
      <c r="J31" s="165"/>
      <c r="K31" s="165"/>
      <c r="L31" s="165"/>
      <c r="M31" s="165"/>
      <c r="N31" s="19"/>
      <c r="O31" s="19"/>
    </row>
    <row r="32" spans="1:15">
      <c r="A32" s="22"/>
      <c r="B32" s="22"/>
      <c r="C32" s="22"/>
      <c r="D32" s="24"/>
      <c r="E32" s="25"/>
      <c r="F32" s="24"/>
      <c r="G32" s="25"/>
      <c r="H32" s="24"/>
      <c r="I32" s="22"/>
      <c r="J32" s="165"/>
      <c r="K32" s="165"/>
      <c r="L32" s="165"/>
      <c r="M32" s="165"/>
      <c r="N32" s="19"/>
      <c r="O32" s="19"/>
    </row>
    <row r="33" spans="1: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</sheetData>
  <mergeCells count="22">
    <mergeCell ref="J16:M16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5:M15"/>
    <mergeCell ref="J27:M27"/>
    <mergeCell ref="J30:M30"/>
    <mergeCell ref="J31:M31"/>
    <mergeCell ref="J32:M32"/>
    <mergeCell ref="J17:M17"/>
    <mergeCell ref="J18:M18"/>
    <mergeCell ref="J19:M19"/>
    <mergeCell ref="J22:M22"/>
    <mergeCell ref="J24:M24"/>
    <mergeCell ref="J20:M20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3-8</vt:lpstr>
      <vt:lpstr>1-2</vt:lpstr>
      <vt:lpstr>5-8</vt:lpstr>
      <vt:lpstr>3-4</vt:lpstr>
      <vt:lpstr>1</vt:lpstr>
      <vt:lpstr>1 1-4</vt:lpstr>
      <vt:lpstr>1 1-2</vt:lpstr>
      <vt:lpstr>ALAMBRE</vt:lpstr>
      <vt:lpstr>ALAMBRON</vt:lpstr>
      <vt:lpstr>ADECON </vt:lpstr>
      <vt:lpstr>REDONDO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CP.EDUARDO</dc:creator>
  <cp:lastModifiedBy>CP.EDUARDO</cp:lastModifiedBy>
  <cp:lastPrinted>2013-11-26T18:10:59Z</cp:lastPrinted>
  <dcterms:created xsi:type="dcterms:W3CDTF">2013-11-26T18:10:45Z</dcterms:created>
  <dcterms:modified xsi:type="dcterms:W3CDTF">2013-12-30T21:13:33Z</dcterms:modified>
</cp:coreProperties>
</file>