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C22DFAD6-DB12-442D-B5FE-7CF255D9DD4F}" xr6:coauthVersionLast="41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B3" i="1"/>
  <c r="E9" i="1" l="1"/>
  <c r="F7" i="2" l="1"/>
  <c r="F8" i="2"/>
  <c r="F9" i="2"/>
  <c r="F10" i="2"/>
  <c r="F6" i="2"/>
  <c r="D1" i="1"/>
  <c r="E1" i="1" s="1"/>
  <c r="C8" i="1"/>
  <c r="D9" i="1" l="1"/>
  <c r="F11" i="2"/>
  <c r="E10" i="1" l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F9" i="1"/>
  <c r="C9" i="1" s="1"/>
  <c r="D10" i="1" l="1"/>
  <c r="E23" i="1"/>
  <c r="E24" i="1" s="1"/>
  <c r="E25" i="1" s="1"/>
  <c r="E26" i="1" s="1"/>
  <c r="E27" i="1" s="1"/>
  <c r="E28" i="1" s="1"/>
  <c r="E29" i="1" s="1"/>
  <c r="E30" i="1" s="1"/>
  <c r="F10" i="1" l="1"/>
  <c r="C10" i="1" s="1"/>
  <c r="D11" i="1" s="1"/>
  <c r="F11" i="1" s="1"/>
  <c r="C11" i="1" s="1"/>
  <c r="D12" i="1" s="1"/>
  <c r="F12" i="1" s="1"/>
  <c r="C12" i="1" s="1"/>
  <c r="D13" i="1" s="1"/>
  <c r="F13" i="1" s="1"/>
  <c r="C13" i="1" s="1"/>
  <c r="D14" i="1" s="1"/>
  <c r="F14" i="1" s="1"/>
  <c r="C14" i="1" s="1"/>
  <c r="D15" i="1" s="1"/>
  <c r="F15" i="1" s="1"/>
  <c r="C15" i="1" s="1"/>
  <c r="D16" i="1" s="1"/>
  <c r="E31" i="1"/>
  <c r="E32" i="1" s="1"/>
  <c r="E33" i="1" l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F16" i="1"/>
  <c r="C16" i="1" s="1"/>
  <c r="D17" i="1" s="1"/>
  <c r="F17" i="1" l="1"/>
  <c r="C17" i="1" s="1"/>
  <c r="D18" i="1" s="1"/>
  <c r="F18" i="1" l="1"/>
  <c r="C18" i="1" s="1"/>
  <c r="D19" i="1" s="1"/>
  <c r="F19" i="1" l="1"/>
  <c r="C19" i="1" s="1"/>
  <c r="D20" i="1" s="1"/>
  <c r="F20" i="1" l="1"/>
  <c r="C20" i="1" s="1"/>
  <c r="D21" i="1" s="1"/>
  <c r="F21" i="1" l="1"/>
  <c r="C21" i="1" s="1"/>
  <c r="D22" i="1" s="1"/>
  <c r="F22" i="1" s="1"/>
  <c r="C22" i="1" s="1"/>
  <c r="D23" i="1" s="1"/>
  <c r="F23" i="1" s="1"/>
  <c r="C23" i="1" s="1"/>
  <c r="D24" i="1" l="1"/>
  <c r="F24" i="1" s="1"/>
  <c r="C24" i="1" s="1"/>
  <c r="D25" i="1" l="1"/>
  <c r="F25" i="1" s="1"/>
  <c r="C25" i="1" s="1"/>
  <c r="D26" i="1" s="1"/>
  <c r="F26" i="1" s="1"/>
  <c r="C26" i="1" s="1"/>
  <c r="D27" i="1" s="1"/>
  <c r="F27" i="1" s="1"/>
  <c r="C27" i="1" s="1"/>
  <c r="D28" i="1" s="1"/>
  <c r="F28" i="1" s="1"/>
  <c r="C28" i="1" s="1"/>
  <c r="D29" i="1" s="1"/>
  <c r="F29" i="1" s="1"/>
  <c r="C29" i="1" s="1"/>
  <c r="D30" i="1" s="1"/>
  <c r="F30" i="1" s="1"/>
  <c r="C30" i="1" s="1"/>
  <c r="D31" i="1" s="1"/>
  <c r="F31" i="1" s="1"/>
  <c r="C31" i="1" s="1"/>
  <c r="D32" i="1" s="1"/>
  <c r="F32" i="1" s="1"/>
  <c r="C32" i="1" s="1"/>
  <c r="D33" i="1" s="1"/>
  <c r="F33" i="1" s="1"/>
  <c r="C33" i="1" s="1"/>
  <c r="D34" i="1" s="1"/>
  <c r="F34" i="1" s="1"/>
  <c r="C34" i="1" s="1"/>
  <c r="D35" i="1" s="1"/>
  <c r="F35" i="1" s="1"/>
  <c r="C35" i="1" s="1"/>
  <c r="D36" i="1" s="1"/>
  <c r="F36" i="1" s="1"/>
  <c r="C36" i="1" s="1"/>
  <c r="D37" i="1" s="1"/>
  <c r="F37" i="1" s="1"/>
  <c r="C37" i="1" s="1"/>
  <c r="D38" i="1" s="1"/>
  <c r="F38" i="1" s="1"/>
  <c r="C38" i="1" s="1"/>
  <c r="D39" i="1" s="1"/>
  <c r="F39" i="1" s="1"/>
  <c r="C39" i="1" s="1"/>
  <c r="D40" i="1" s="1"/>
  <c r="F40" i="1" s="1"/>
  <c r="C40" i="1" s="1"/>
  <c r="D41" i="1" s="1"/>
  <c r="F41" i="1" s="1"/>
  <c r="C41" i="1" s="1"/>
  <c r="D42" i="1" s="1"/>
  <c r="F42" i="1" s="1"/>
  <c r="C42" i="1" s="1"/>
  <c r="D43" i="1" s="1"/>
  <c r="F43" i="1" s="1"/>
  <c r="C43" i="1" s="1"/>
  <c r="D44" i="1" s="1"/>
  <c r="F44" i="1" s="1"/>
  <c r="C44" i="1" s="1"/>
  <c r="D45" i="1" l="1"/>
  <c r="F45" i="1" s="1"/>
  <c r="C45" i="1" s="1"/>
  <c r="D46" i="1" l="1"/>
  <c r="F46" i="1" s="1"/>
  <c r="C46" i="1" s="1"/>
  <c r="D47" i="1" l="1"/>
  <c r="F47" i="1" s="1"/>
  <c r="C47" i="1" s="1"/>
  <c r="D48" i="1" l="1"/>
  <c r="F48" i="1" s="1"/>
  <c r="C48" i="1" s="1"/>
  <c r="D49" i="1" l="1"/>
  <c r="F49" i="1" s="1"/>
  <c r="C49" i="1" s="1"/>
  <c r="D50" i="1" l="1"/>
  <c r="F50" i="1" s="1"/>
  <c r="C50" i="1" s="1"/>
  <c r="D51" i="1" l="1"/>
  <c r="F51" i="1" s="1"/>
  <c r="C51" i="1" s="1"/>
  <c r="D52" i="1" l="1"/>
  <c r="F52" i="1" s="1"/>
  <c r="C52" i="1" s="1"/>
  <c r="D53" i="1" l="1"/>
  <c r="F53" i="1" s="1"/>
  <c r="C53" i="1" s="1"/>
  <c r="D54" i="1" l="1"/>
  <c r="F54" i="1" s="1"/>
  <c r="C54" i="1" s="1"/>
  <c r="D55" i="1" l="1"/>
  <c r="F55" i="1" s="1"/>
  <c r="C55" i="1" s="1"/>
  <c r="D56" i="1" l="1"/>
  <c r="F56" i="1" s="1"/>
  <c r="C56" i="1" s="1"/>
</calcChain>
</file>

<file path=xl/sharedStrings.xml><?xml version="1.0" encoding="utf-8"?>
<sst xmlns="http://schemas.openxmlformats.org/spreadsheetml/2006/main" count="19" uniqueCount="18">
  <si>
    <t>Monto</t>
  </si>
  <si>
    <t>Tasa Anual</t>
  </si>
  <si>
    <t>Tasa Mensual</t>
  </si>
  <si>
    <t>N periodo</t>
  </si>
  <si>
    <t>Periodo</t>
  </si>
  <si>
    <t>Saldo</t>
  </si>
  <si>
    <t xml:space="preserve">Interes </t>
  </si>
  <si>
    <t>Amortizacion</t>
  </si>
  <si>
    <t>Cuota</t>
  </si>
  <si>
    <t>corte 1</t>
  </si>
  <si>
    <t>Macro</t>
  </si>
  <si>
    <t>Diagnostico</t>
  </si>
  <si>
    <t>Business</t>
  </si>
  <si>
    <t xml:space="preserve">Fintech </t>
  </si>
  <si>
    <t>Estocásticos</t>
  </si>
  <si>
    <t>corte 2</t>
  </si>
  <si>
    <t>corte 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</si>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</sst>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#,##0.00\ &quot;€&quot;;[Red]\-#,##0.00\ &quot;€&quot;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2" fillId="3" borderId="2" xfId="0" applyNumberFormat="1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2" fontId="0" fillId="5" borderId="3" xfId="0" applyNumberFormat="1" applyFill="1" applyBorder="1" applyAlignment="1">
      <alignment horizontal="center"/>
    </xf>
    <xf numFmtId="10" fontId="0" fillId="0" borderId="0" xfId="0" applyNumberFormat="1"/>
    <xf numFmtId="8" fontId="0" fillId="0" borderId="0" xfId="1" applyNumberFormat="1" applyFont="1"/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workbookViewId="0">
      <selection activeCell="I27" sqref="I27"/>
    </sheetView>
  </sheetViews>
  <sheetFormatPr baseColWidth="10" defaultColWidth="9.140625" defaultRowHeight="15" x14ac:dyDescent="0.25"/>
  <cols>
    <col min="1" max="1" width="12.85546875" bestFit="1" customWidth="1"/>
    <col min="3" max="3" width="16.7109375" bestFit="1" customWidth="1"/>
    <col min="4" max="6" width="14.42578125" bestFit="1" customWidth="1"/>
  </cols>
  <sheetData>
    <row r="1" spans="1:6" x14ac:dyDescent="0.25">
      <c r="A1" t="s">
        <v>0</v>
      </c>
      <c r="B1">
        <v>5300000</v>
      </c>
      <c r="D1">
        <f>B1*3%</f>
        <v>159000</v>
      </c>
      <c r="E1">
        <f>D1*3</f>
        <v>477000</v>
      </c>
    </row>
    <row r="2" spans="1:6" x14ac:dyDescent="0.25">
      <c r="A2" t="s">
        <v>1</v>
      </c>
      <c r="B2" s="1">
        <v>0.27</v>
      </c>
    </row>
    <row r="3" spans="1:6" x14ac:dyDescent="0.25">
      <c r="A3" t="s">
        <v>2</v>
      </c>
      <c r="B3" s="2">
        <f>NOMINAL(B2,12)/12</f>
        <v>2.0117763495523189E-2</v>
      </c>
      <c r="C3" s="17">
        <f>RATE(B4,B5,-B1)</f>
        <v>2.1738578991770969E-2</v>
      </c>
    </row>
    <row r="4" spans="1:6" x14ac:dyDescent="0.25">
      <c r="A4" t="s">
        <v>3</v>
      </c>
      <c r="B4">
        <v>36</v>
      </c>
    </row>
    <row r="5" spans="1:6" x14ac:dyDescent="0.25">
      <c r="A5" t="s">
        <v>8</v>
      </c>
      <c r="B5">
        <v>213784</v>
      </c>
    </row>
    <row r="7" spans="1:6" x14ac:dyDescent="0.25">
      <c r="B7" t="s">
        <v>4</v>
      </c>
      <c r="C7" t="s">
        <v>5</v>
      </c>
      <c r="D7" t="s">
        <v>6</v>
      </c>
      <c r="E7" t="s">
        <v>8</v>
      </c>
      <c r="F7" t="s">
        <v>7</v>
      </c>
    </row>
    <row r="8" spans="1:6" x14ac:dyDescent="0.25">
      <c r="B8">
        <v>0</v>
      </c>
      <c r="C8" s="3">
        <f>B1</f>
        <v>5300000</v>
      </c>
      <c r="D8" s="3"/>
      <c r="E8" s="3"/>
      <c r="F8" s="3"/>
    </row>
    <row r="9" spans="1:6" x14ac:dyDescent="0.25">
      <c r="B9">
        <v>1</v>
      </c>
      <c r="C9" s="3">
        <f>C8-F9</f>
        <v>5192840.1465262733</v>
      </c>
      <c r="D9" s="3">
        <f>C8*$B$3</f>
        <v>106624.1465262729</v>
      </c>
      <c r="E9" s="18">
        <f>PMT(C3,B4,-B1)</f>
        <v>213783.99999999942</v>
      </c>
      <c r="F9" s="3">
        <f>E9-D9</f>
        <v>107159.85347372651</v>
      </c>
    </row>
    <row r="10" spans="1:6" x14ac:dyDescent="0.25">
      <c r="B10">
        <v>2</v>
      </c>
      <c r="C10" s="3">
        <f>C9-F10</f>
        <v>5083524.4764641477</v>
      </c>
      <c r="D10" s="3">
        <f t="shared" ref="D10:D56" si="0">C9*$B$3</f>
        <v>104468.32993787355</v>
      </c>
      <c r="E10" s="3">
        <f>E9</f>
        <v>213783.99999999942</v>
      </c>
      <c r="F10" s="3">
        <f t="shared" ref="F10" si="1">E10-D10</f>
        <v>109315.67006212586</v>
      </c>
    </row>
    <row r="11" spans="1:6" x14ac:dyDescent="0.25">
      <c r="B11">
        <v>3</v>
      </c>
      <c r="C11" s="3">
        <f t="shared" ref="C11:C21" si="2">C10-F11</f>
        <v>4972009.6196053578</v>
      </c>
      <c r="D11" s="3">
        <f t="shared" si="0"/>
        <v>102269.14314120906</v>
      </c>
      <c r="E11" s="3">
        <f t="shared" ref="E11:E21" si="3">E10</f>
        <v>213783.99999999942</v>
      </c>
      <c r="F11" s="3">
        <f t="shared" ref="F11:F21" si="4">E11-D11</f>
        <v>111514.85685879036</v>
      </c>
    </row>
    <row r="12" spans="1:6" x14ac:dyDescent="0.25">
      <c r="B12">
        <v>4</v>
      </c>
      <c r="C12" s="3">
        <f t="shared" si="2"/>
        <v>4858251.3332300447</v>
      </c>
      <c r="D12" s="3">
        <f t="shared" si="0"/>
        <v>100025.7136246868</v>
      </c>
      <c r="E12" s="3">
        <f t="shared" si="3"/>
        <v>213783.99999999942</v>
      </c>
      <c r="F12" s="3">
        <f t="shared" si="4"/>
        <v>113758.28637531261</v>
      </c>
    </row>
    <row r="13" spans="1:6" x14ac:dyDescent="0.25">
      <c r="B13">
        <v>5</v>
      </c>
      <c r="C13" s="3">
        <f t="shared" si="2"/>
        <v>4742204.4845537776</v>
      </c>
      <c r="D13" s="3">
        <f t="shared" si="0"/>
        <v>97737.151323732251</v>
      </c>
      <c r="E13" s="3">
        <f t="shared" si="3"/>
        <v>213783.99999999942</v>
      </c>
      <c r="F13" s="3">
        <f t="shared" si="4"/>
        <v>116046.84867626717</v>
      </c>
    </row>
    <row r="14" spans="1:6" x14ac:dyDescent="0.25">
      <c r="B14">
        <v>6</v>
      </c>
      <c r="C14" s="3">
        <f t="shared" si="2"/>
        <v>4623823.0328214401</v>
      </c>
      <c r="D14" s="3">
        <f t="shared" si="0"/>
        <v>95402.548267662351</v>
      </c>
      <c r="E14" s="3">
        <f t="shared" si="3"/>
        <v>213783.99999999942</v>
      </c>
      <c r="F14" s="3">
        <f t="shared" si="4"/>
        <v>118381.45173233707</v>
      </c>
    </row>
    <row r="15" spans="1:6" x14ac:dyDescent="0.25">
      <c r="B15">
        <v>7</v>
      </c>
      <c r="C15" s="3">
        <f t="shared" si="2"/>
        <v>4503060.0110408952</v>
      </c>
      <c r="D15" s="3">
        <f t="shared" si="0"/>
        <v>93020.978219454482</v>
      </c>
      <c r="E15" s="3">
        <f t="shared" si="3"/>
        <v>213783.99999999942</v>
      </c>
      <c r="F15" s="3">
        <f t="shared" si="4"/>
        <v>120763.02178054494</v>
      </c>
    </row>
    <row r="16" spans="1:6" x14ac:dyDescent="0.25">
      <c r="B16">
        <v>8</v>
      </c>
      <c r="C16" s="3">
        <f t="shared" si="2"/>
        <v>4379867.5073491642</v>
      </c>
      <c r="D16" s="3">
        <f t="shared" si="0"/>
        <v>90591.496308268775</v>
      </c>
      <c r="E16" s="3">
        <f t="shared" si="3"/>
        <v>213783.99999999942</v>
      </c>
      <c r="F16" s="3">
        <f t="shared" si="4"/>
        <v>123192.50369173064</v>
      </c>
    </row>
    <row r="17" spans="2:6" x14ac:dyDescent="0.25">
      <c r="B17">
        <v>9</v>
      </c>
      <c r="C17" s="3">
        <f t="shared" si="2"/>
        <v>4254196.6460037418</v>
      </c>
      <c r="D17" s="3">
        <f t="shared" si="0"/>
        <v>88113.138654577153</v>
      </c>
      <c r="E17" s="3">
        <f t="shared" si="3"/>
        <v>213783.99999999942</v>
      </c>
      <c r="F17" s="3">
        <f t="shared" si="4"/>
        <v>125670.86134542227</v>
      </c>
    </row>
    <row r="18" spans="2:6" x14ac:dyDescent="0.25">
      <c r="B18">
        <v>10</v>
      </c>
      <c r="C18" s="3">
        <f t="shared" si="2"/>
        <v>4125997.5679914937</v>
      </c>
      <c r="D18" s="3">
        <f t="shared" si="0"/>
        <v>85584.921987751266</v>
      </c>
      <c r="E18" s="3">
        <f t="shared" si="3"/>
        <v>213783.99999999942</v>
      </c>
      <c r="F18" s="3">
        <f t="shared" si="4"/>
        <v>128199.07801224815</v>
      </c>
    </row>
    <row r="19" spans="2:6" x14ac:dyDescent="0.25">
      <c r="B19">
        <v>11</v>
      </c>
      <c r="C19" s="3">
        <f t="shared" si="2"/>
        <v>3995219.4112474509</v>
      </c>
      <c r="D19" s="3">
        <f t="shared" si="0"/>
        <v>83005.84325595673</v>
      </c>
      <c r="E19" s="3">
        <f t="shared" si="3"/>
        <v>213783.99999999942</v>
      </c>
      <c r="F19" s="3">
        <f t="shared" si="4"/>
        <v>130778.15674404269</v>
      </c>
    </row>
    <row r="20" spans="2:6" x14ac:dyDescent="0.25">
      <c r="B20">
        <v>12</v>
      </c>
      <c r="C20" s="3">
        <f t="shared" si="2"/>
        <v>3861810.2904756512</v>
      </c>
      <c r="D20" s="3">
        <f t="shared" si="0"/>
        <v>80374.879228199614</v>
      </c>
      <c r="E20" s="3">
        <f t="shared" si="3"/>
        <v>213783.99999999942</v>
      </c>
      <c r="F20" s="3">
        <f t="shared" si="4"/>
        <v>133409.12077179982</v>
      </c>
    </row>
    <row r="21" spans="2:6" x14ac:dyDescent="0.25">
      <c r="B21">
        <v>13</v>
      </c>
      <c r="C21" s="3">
        <f t="shared" si="2"/>
        <v>3725717.2765640188</v>
      </c>
      <c r="D21" s="3">
        <f t="shared" si="0"/>
        <v>77690.986088366859</v>
      </c>
      <c r="E21" s="3">
        <f t="shared" si="3"/>
        <v>213783.99999999942</v>
      </c>
      <c r="F21" s="3">
        <f t="shared" si="4"/>
        <v>136093.01391163256</v>
      </c>
    </row>
    <row r="22" spans="2:6" x14ac:dyDescent="0.25">
      <c r="B22">
        <v>14</v>
      </c>
      <c r="C22" s="3">
        <f t="shared" ref="C22:C32" si="5">C21-F22</f>
        <v>3586886.3755851192</v>
      </c>
      <c r="D22" s="3">
        <f t="shared" si="0"/>
        <v>74953.099021099697</v>
      </c>
      <c r="E22" s="3">
        <f t="shared" ref="E22:E32" si="6">E21</f>
        <v>213783.99999999942</v>
      </c>
      <c r="F22" s="3">
        <f t="shared" ref="F22:F32" si="7">E22-D22</f>
        <v>138830.90097889974</v>
      </c>
    </row>
    <row r="23" spans="2:6" x14ac:dyDescent="0.25">
      <c r="B23">
        <v>15</v>
      </c>
      <c r="C23" s="3">
        <f t="shared" si="5"/>
        <v>3445262.5073744557</v>
      </c>
      <c r="D23" s="3">
        <f t="shared" si="0"/>
        <v>72160.131789335792</v>
      </c>
      <c r="E23" s="3">
        <f t="shared" si="6"/>
        <v>213783.99999999942</v>
      </c>
      <c r="F23" s="3">
        <f t="shared" si="7"/>
        <v>141623.86821066361</v>
      </c>
    </row>
    <row r="24" spans="2:6" x14ac:dyDescent="0.25">
      <c r="B24">
        <v>16</v>
      </c>
      <c r="C24" s="3">
        <f t="shared" si="5"/>
        <v>3300789.4836778087</v>
      </c>
      <c r="D24" s="3">
        <f t="shared" si="0"/>
        <v>69310.976303352509</v>
      </c>
      <c r="E24" s="3">
        <f t="shared" si="6"/>
        <v>213783.99999999942</v>
      </c>
      <c r="F24" s="3">
        <f t="shared" si="7"/>
        <v>144473.02369664691</v>
      </c>
    </row>
    <row r="25" spans="2:6" x14ac:dyDescent="0.25">
      <c r="B25">
        <v>17</v>
      </c>
      <c r="C25" s="3">
        <f t="shared" si="5"/>
        <v>3153409.9858589494</v>
      </c>
      <c r="D25" s="3">
        <f t="shared" si="0"/>
        <v>66404.502181140255</v>
      </c>
      <c r="E25" s="3">
        <f t="shared" si="6"/>
        <v>213783.99999999942</v>
      </c>
      <c r="F25" s="3">
        <f t="shared" si="7"/>
        <v>147379.49781885918</v>
      </c>
    </row>
    <row r="26" spans="2:6" x14ac:dyDescent="0.25">
      <c r="B26">
        <v>18</v>
      </c>
      <c r="C26" s="3">
        <f t="shared" si="5"/>
        <v>3003065.5421588812</v>
      </c>
      <c r="D26" s="3">
        <f t="shared" si="0"/>
        <v>63439.556299931464</v>
      </c>
      <c r="E26" s="3">
        <f t="shared" si="6"/>
        <v>213783.99999999942</v>
      </c>
      <c r="F26" s="3">
        <f t="shared" si="7"/>
        <v>150344.44370006796</v>
      </c>
    </row>
    <row r="27" spans="2:6" x14ac:dyDescent="0.25">
      <c r="B27">
        <v>19</v>
      </c>
      <c r="C27" s="3">
        <f t="shared" si="5"/>
        <v>2849696.5044975891</v>
      </c>
      <c r="D27" s="3">
        <f t="shared" si="0"/>
        <v>60414.962338707497</v>
      </c>
      <c r="E27" s="3">
        <f t="shared" si="6"/>
        <v>213783.99999999942</v>
      </c>
      <c r="F27" s="3">
        <f t="shared" si="7"/>
        <v>153369.03766129192</v>
      </c>
    </row>
    <row r="28" spans="2:6" x14ac:dyDescent="0.25">
      <c r="B28">
        <v>20</v>
      </c>
      <c r="C28" s="3">
        <f t="shared" si="5"/>
        <v>2693242.0248090914</v>
      </c>
      <c r="D28" s="3">
        <f t="shared" si="0"/>
        <v>57329.520311501627</v>
      </c>
      <c r="E28" s="3">
        <f t="shared" si="6"/>
        <v>213783.99999999942</v>
      </c>
      <c r="F28" s="3">
        <f t="shared" si="7"/>
        <v>156454.47968849778</v>
      </c>
    </row>
    <row r="29" spans="2:6" x14ac:dyDescent="0.25">
      <c r="B29">
        <v>21</v>
      </c>
      <c r="C29" s="3">
        <f t="shared" si="5"/>
        <v>2533640.0309004053</v>
      </c>
      <c r="D29" s="3">
        <f t="shared" si="0"/>
        <v>54182.006091313298</v>
      </c>
      <c r="E29" s="3">
        <f t="shared" si="6"/>
        <v>213783.99999999942</v>
      </c>
      <c r="F29" s="3">
        <f t="shared" si="7"/>
        <v>159601.99390868613</v>
      </c>
    </row>
    <row r="30" spans="2:6" x14ac:dyDescent="0.25">
      <c r="B30">
        <v>22</v>
      </c>
      <c r="C30" s="3">
        <f t="shared" si="5"/>
        <v>2370827.2018248504</v>
      </c>
      <c r="D30" s="3">
        <f t="shared" si="0"/>
        <v>50971.170924444414</v>
      </c>
      <c r="E30" s="3">
        <f t="shared" si="6"/>
        <v>213783.99999999942</v>
      </c>
      <c r="F30" s="3">
        <f t="shared" si="7"/>
        <v>162812.829075555</v>
      </c>
    </row>
    <row r="31" spans="2:6" x14ac:dyDescent="0.25">
      <c r="B31">
        <v>23</v>
      </c>
      <c r="C31" s="3">
        <f t="shared" si="5"/>
        <v>2204738.9427599162</v>
      </c>
      <c r="D31" s="3">
        <f t="shared" si="0"/>
        <v>47695.740935065362</v>
      </c>
      <c r="E31" s="3">
        <f t="shared" si="6"/>
        <v>213783.99999999942</v>
      </c>
      <c r="F31" s="3">
        <f t="shared" si="7"/>
        <v>166088.25906493404</v>
      </c>
    </row>
    <row r="32" spans="2:6" x14ac:dyDescent="0.25">
      <c r="B32">
        <v>24</v>
      </c>
      <c r="C32" s="3">
        <f t="shared" si="5"/>
        <v>2035309.3593797307</v>
      </c>
      <c r="D32" s="3">
        <f t="shared" si="0"/>
        <v>44354.416619813834</v>
      </c>
      <c r="E32" s="3">
        <f t="shared" si="6"/>
        <v>213783.99999999942</v>
      </c>
      <c r="F32" s="3">
        <f t="shared" si="7"/>
        <v>169429.58338018559</v>
      </c>
    </row>
    <row r="33" spans="2:6" x14ac:dyDescent="0.25">
      <c r="B33">
        <v>25</v>
      </c>
      <c r="C33" s="3">
        <f t="shared" ref="C33:C56" si="8">C32-F33</f>
        <v>1862471.2317119574</v>
      </c>
      <c r="D33" s="3">
        <f t="shared" si="0"/>
        <v>40945.87233222623</v>
      </c>
      <c r="E33" s="3">
        <f t="shared" ref="E33:E56" si="9">E32</f>
        <v>213783.99999999942</v>
      </c>
      <c r="F33" s="3">
        <f t="shared" ref="F33:F56" si="10">E33-D33</f>
        <v>172838.12766777319</v>
      </c>
    </row>
    <row r="34" spans="2:6" x14ac:dyDescent="0.25">
      <c r="B34">
        <v>26</v>
      </c>
      <c r="C34" s="3">
        <f t="shared" si="8"/>
        <v>1686155.9874687549</v>
      </c>
      <c r="D34" s="3">
        <f t="shared" si="0"/>
        <v>37468.755756796927</v>
      </c>
      <c r="E34" s="3">
        <f t="shared" si="9"/>
        <v>213783.99999999942</v>
      </c>
      <c r="F34" s="3">
        <f t="shared" si="10"/>
        <v>176315.2442432025</v>
      </c>
    </row>
    <row r="35" spans="2:6" x14ac:dyDescent="0.25">
      <c r="B35">
        <v>27</v>
      </c>
      <c r="C35" s="3">
        <f t="shared" si="8"/>
        <v>1506293.6748412121</v>
      </c>
      <c r="D35" s="3">
        <f t="shared" si="0"/>
        <v>33921.68737245677</v>
      </c>
      <c r="E35" s="3">
        <f t="shared" si="9"/>
        <v>213783.99999999942</v>
      </c>
      <c r="F35" s="3">
        <f t="shared" si="10"/>
        <v>179862.31262754265</v>
      </c>
    </row>
    <row r="36" spans="2:6" x14ac:dyDescent="0.25">
      <c r="B36">
        <v>28</v>
      </c>
      <c r="C36" s="3">
        <f t="shared" si="8"/>
        <v>1322812.9347464708</v>
      </c>
      <c r="D36" s="3">
        <f t="shared" si="0"/>
        <v>30303.259905258012</v>
      </c>
      <c r="E36" s="3">
        <f t="shared" si="9"/>
        <v>213783.99999999942</v>
      </c>
      <c r="F36" s="3">
        <f t="shared" si="10"/>
        <v>183480.7400947414</v>
      </c>
    </row>
    <row r="37" spans="2:6" x14ac:dyDescent="0.25">
      <c r="B37">
        <v>29</v>
      </c>
      <c r="C37" s="3">
        <f t="shared" si="8"/>
        <v>1135640.9725165197</v>
      </c>
      <c r="D37" s="3">
        <f t="shared" si="0"/>
        <v>26612.037770048446</v>
      </c>
      <c r="E37" s="3">
        <f t="shared" si="9"/>
        <v>213783.99999999942</v>
      </c>
      <c r="F37" s="3">
        <f t="shared" si="10"/>
        <v>187171.96222995096</v>
      </c>
    </row>
    <row r="38" spans="2:6" x14ac:dyDescent="0.25">
      <c r="B38">
        <v>30</v>
      </c>
      <c r="C38" s="3">
        <f t="shared" si="8"/>
        <v>944703.52901743352</v>
      </c>
      <c r="D38" s="3">
        <f t="shared" si="0"/>
        <v>22846.556500913292</v>
      </c>
      <c r="E38" s="3">
        <f t="shared" si="9"/>
        <v>213783.99999999942</v>
      </c>
      <c r="F38" s="3">
        <f t="shared" si="10"/>
        <v>190937.44349908613</v>
      </c>
    </row>
    <row r="39" spans="2:6" x14ac:dyDescent="0.25">
      <c r="B39">
        <v>31</v>
      </c>
      <c r="C39" s="3">
        <f t="shared" si="8"/>
        <v>749924.85118759295</v>
      </c>
      <c r="D39" s="3">
        <f t="shared" si="0"/>
        <v>19005.322170158855</v>
      </c>
      <c r="E39" s="3">
        <f t="shared" si="9"/>
        <v>213783.99999999942</v>
      </c>
      <c r="F39" s="3">
        <f t="shared" si="10"/>
        <v>194778.67782984057</v>
      </c>
    </row>
    <row r="40" spans="2:6" x14ac:dyDescent="0.25">
      <c r="B40">
        <v>32</v>
      </c>
      <c r="C40" s="3">
        <f t="shared" si="8"/>
        <v>551227.66198320093</v>
      </c>
      <c r="D40" s="3">
        <f t="shared" si="0"/>
        <v>15086.810795607416</v>
      </c>
      <c r="E40" s="3">
        <f t="shared" si="9"/>
        <v>213783.99999999942</v>
      </c>
      <c r="F40" s="3">
        <f t="shared" si="10"/>
        <v>198697.18920439199</v>
      </c>
    </row>
    <row r="41" spans="2:6" x14ac:dyDescent="0.25">
      <c r="B41">
        <v>33</v>
      </c>
      <c r="C41" s="3">
        <f t="shared" si="8"/>
        <v>348533.12971916975</v>
      </c>
      <c r="D41" s="3">
        <f t="shared" si="0"/>
        <v>11089.467735968236</v>
      </c>
      <c r="E41" s="3">
        <f t="shared" si="9"/>
        <v>213783.99999999942</v>
      </c>
      <c r="F41" s="3">
        <f t="shared" si="10"/>
        <v>202694.53226403118</v>
      </c>
    </row>
    <row r="42" spans="2:6" x14ac:dyDescent="0.25">
      <c r="B42">
        <v>34</v>
      </c>
      <c r="C42" s="3">
        <f t="shared" si="8"/>
        <v>141760.8367932151</v>
      </c>
      <c r="D42" s="3">
        <f t="shared" si="0"/>
        <v>7011.7070740447616</v>
      </c>
      <c r="E42" s="3">
        <f t="shared" si="9"/>
        <v>213783.99999999942</v>
      </c>
      <c r="F42" s="3">
        <f t="shared" si="10"/>
        <v>206772.29292595465</v>
      </c>
    </row>
    <row r="43" spans="2:6" x14ac:dyDescent="0.25">
      <c r="B43">
        <v>35</v>
      </c>
      <c r="C43" s="3">
        <f t="shared" si="8"/>
        <v>-69171.25221925095</v>
      </c>
      <c r="D43" s="3">
        <f t="shared" si="0"/>
        <v>2851.9109875333634</v>
      </c>
      <c r="E43" s="3">
        <f t="shared" si="9"/>
        <v>213783.99999999942</v>
      </c>
      <c r="F43" s="3">
        <f t="shared" si="10"/>
        <v>210932.08901246605</v>
      </c>
    </row>
    <row r="44" spans="2:6" x14ac:dyDescent="0.25">
      <c r="B44">
        <v>36</v>
      </c>
      <c r="C44" s="3">
        <f t="shared" si="8"/>
        <v>-284346.82311208645</v>
      </c>
      <c r="D44" s="3">
        <f t="shared" si="0"/>
        <v>-1391.5708928360741</v>
      </c>
      <c r="E44" s="3">
        <f t="shared" si="9"/>
        <v>213783.99999999942</v>
      </c>
      <c r="F44" s="3">
        <f t="shared" si="10"/>
        <v>215175.5708928355</v>
      </c>
    </row>
    <row r="45" spans="2:6" x14ac:dyDescent="0.25">
      <c r="B45">
        <v>37</v>
      </c>
      <c r="C45" s="3">
        <f t="shared" si="8"/>
        <v>-503851.24525015819</v>
      </c>
      <c r="D45" s="3">
        <f t="shared" si="0"/>
        <v>-5720.422138072322</v>
      </c>
      <c r="E45" s="3">
        <f t="shared" si="9"/>
        <v>213783.99999999942</v>
      </c>
      <c r="F45" s="3">
        <f t="shared" si="10"/>
        <v>219504.42213807174</v>
      </c>
    </row>
    <row r="46" spans="2:6" x14ac:dyDescent="0.25">
      <c r="B46">
        <v>38</v>
      </c>
      <c r="C46" s="3">
        <f t="shared" si="8"/>
        <v>-727771.60543902521</v>
      </c>
      <c r="D46" s="3">
        <f t="shared" si="0"/>
        <v>-10136.360188867533</v>
      </c>
      <c r="E46" s="3">
        <f t="shared" si="9"/>
        <v>213783.99999999942</v>
      </c>
      <c r="F46" s="3">
        <f t="shared" si="10"/>
        <v>223920.36018886697</v>
      </c>
    </row>
    <row r="47" spans="2:6" x14ac:dyDescent="0.25">
      <c r="B47">
        <v>39</v>
      </c>
      <c r="C47" s="3">
        <f t="shared" si="8"/>
        <v>-956196.74247600418</v>
      </c>
      <c r="D47" s="3">
        <f t="shared" si="0"/>
        <v>-14641.137036979526</v>
      </c>
      <c r="E47" s="3">
        <f t="shared" si="9"/>
        <v>213783.99999999942</v>
      </c>
      <c r="F47" s="3">
        <f t="shared" si="10"/>
        <v>228425.13703697894</v>
      </c>
    </row>
    <row r="48" spans="2:6" x14ac:dyDescent="0.25">
      <c r="B48">
        <v>40</v>
      </c>
      <c r="C48" s="3">
        <f t="shared" si="8"/>
        <v>-1189217.2823963256</v>
      </c>
      <c r="D48" s="3">
        <f t="shared" si="0"/>
        <v>-19236.539920321946</v>
      </c>
      <c r="E48" s="3">
        <f t="shared" si="9"/>
        <v>213783.99999999942</v>
      </c>
      <c r="F48" s="3">
        <f t="shared" si="10"/>
        <v>233020.53992032137</v>
      </c>
    </row>
    <row r="49" spans="2:6" x14ac:dyDescent="0.25">
      <c r="B49">
        <v>41</v>
      </c>
      <c r="C49" s="3">
        <f t="shared" si="8"/>
        <v>-1426925.6744283631</v>
      </c>
      <c r="D49" s="3">
        <f t="shared" si="0"/>
        <v>-23924.392032038089</v>
      </c>
      <c r="E49" s="3">
        <f t="shared" si="9"/>
        <v>213783.99999999942</v>
      </c>
      <c r="F49" s="3">
        <f t="shared" si="10"/>
        <v>237708.39203203752</v>
      </c>
    </row>
    <row r="50" spans="2:6" x14ac:dyDescent="0.25">
      <c r="B50">
        <v>42</v>
      </c>
      <c r="C50" s="3">
        <f t="shared" si="8"/>
        <v>-1669416.2276722023</v>
      </c>
      <c r="D50" s="3">
        <f t="shared" si="0"/>
        <v>-28706.553243839731</v>
      </c>
      <c r="E50" s="3">
        <f t="shared" si="9"/>
        <v>213783.99999999942</v>
      </c>
      <c r="F50" s="3">
        <f t="shared" si="10"/>
        <v>242490.55324383915</v>
      </c>
    </row>
    <row r="51" spans="2:6" x14ac:dyDescent="0.25">
      <c r="B51">
        <v>43</v>
      </c>
      <c r="C51" s="3">
        <f t="shared" si="8"/>
        <v>-1916785.1485160994</v>
      </c>
      <c r="D51" s="3">
        <f t="shared" si="0"/>
        <v>-33584.92084389786</v>
      </c>
      <c r="E51" s="3">
        <f t="shared" si="9"/>
        <v>213783.99999999942</v>
      </c>
      <c r="F51" s="3">
        <f t="shared" si="10"/>
        <v>247368.92084389727</v>
      </c>
    </row>
    <row r="52" spans="2:6" x14ac:dyDescent="0.25">
      <c r="B52">
        <v>44</v>
      </c>
      <c r="C52" s="3">
        <f t="shared" si="8"/>
        <v>-2169130.5788056771</v>
      </c>
      <c r="D52" s="3">
        <f t="shared" si="0"/>
        <v>-38561.43028957818</v>
      </c>
      <c r="E52" s="3">
        <f t="shared" si="9"/>
        <v>213783.99999999942</v>
      </c>
      <c r="F52" s="3">
        <f t="shared" si="10"/>
        <v>252345.43028957761</v>
      </c>
    </row>
    <row r="53" spans="2:6" x14ac:dyDescent="0.25">
      <c r="B53">
        <v>45</v>
      </c>
      <c r="C53" s="3">
        <f t="shared" si="8"/>
        <v>-2426552.6347809965</v>
      </c>
      <c r="D53" s="3">
        <f t="shared" si="0"/>
        <v>-43638.055975319934</v>
      </c>
      <c r="E53" s="3">
        <f t="shared" si="9"/>
        <v>213783.99999999942</v>
      </c>
      <c r="F53" s="3">
        <f t="shared" si="10"/>
        <v>257422.05597531935</v>
      </c>
    </row>
    <row r="54" spans="2:6" x14ac:dyDescent="0.25">
      <c r="B54">
        <v>46</v>
      </c>
      <c r="C54" s="3">
        <f t="shared" si="8"/>
        <v>-2689153.4467969588</v>
      </c>
      <c r="D54" s="3">
        <f t="shared" si="0"/>
        <v>-48816.812015962743</v>
      </c>
      <c r="E54" s="3">
        <f t="shared" si="9"/>
        <v>213783.99999999942</v>
      </c>
      <c r="F54" s="3">
        <f t="shared" si="10"/>
        <v>262600.81201596215</v>
      </c>
    </row>
    <row r="55" spans="2:6" x14ac:dyDescent="0.25">
      <c r="B55">
        <v>47</v>
      </c>
      <c r="C55" s="3">
        <f t="shared" si="8"/>
        <v>-2957037.1998427906</v>
      </c>
      <c r="D55" s="3">
        <f t="shared" si="0"/>
        <v>-54099.753045832214</v>
      </c>
      <c r="E55" s="3">
        <f t="shared" si="9"/>
        <v>213783.99999999942</v>
      </c>
      <c r="F55" s="3">
        <f t="shared" si="10"/>
        <v>267883.75304583163</v>
      </c>
    </row>
    <row r="56" spans="2:6" x14ac:dyDescent="0.25">
      <c r="B56">
        <v>48</v>
      </c>
      <c r="C56" s="3">
        <f t="shared" si="8"/>
        <v>-3230310.1748766913</v>
      </c>
      <c r="D56" s="3">
        <f t="shared" si="0"/>
        <v>-59488.975033901399</v>
      </c>
      <c r="E56" s="3">
        <f t="shared" si="9"/>
        <v>213783.99999999942</v>
      </c>
      <c r="F56" s="3">
        <f t="shared" si="10"/>
        <v>273272.97503390082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80314-C97E-450F-A032-5E945606B382}">
  <dimension ref="B4:F11"/>
  <sheetViews>
    <sheetView zoomScale="169" workbookViewId="0">
      <selection activeCell="E12" sqref="E12"/>
    </sheetView>
  </sheetViews>
  <sheetFormatPr baseColWidth="10" defaultRowHeight="15" x14ac:dyDescent="0.25"/>
  <sheetData>
    <row r="4" spans="2:6" x14ac:dyDescent="0.25">
      <c r="B4" s="4"/>
      <c r="C4" s="5" t="s">
        <v>9</v>
      </c>
      <c r="D4" s="5" t="s">
        <v>15</v>
      </c>
      <c r="E4" s="5" t="s">
        <v>16</v>
      </c>
      <c r="F4" s="11" t="s">
        <v>17</v>
      </c>
    </row>
    <row r="5" spans="2:6" x14ac:dyDescent="0.25">
      <c r="B5" s="4"/>
      <c r="C5" s="6">
        <v>0.3</v>
      </c>
      <c r="D5" s="6">
        <v>0.3</v>
      </c>
      <c r="E5" s="6">
        <v>0.4</v>
      </c>
      <c r="F5" s="6">
        <v>1</v>
      </c>
    </row>
    <row r="6" spans="2:6" x14ac:dyDescent="0.25">
      <c r="B6" s="10" t="s">
        <v>10</v>
      </c>
      <c r="C6" s="5">
        <v>3</v>
      </c>
      <c r="D6" s="5">
        <v>4.2</v>
      </c>
      <c r="E6" s="12">
        <v>5</v>
      </c>
      <c r="F6" s="7">
        <f>SUMPRODUCT($C$5:$E$5,C6:E6)</f>
        <v>4.16</v>
      </c>
    </row>
    <row r="7" spans="2:6" x14ac:dyDescent="0.25">
      <c r="B7" s="10" t="s">
        <v>11</v>
      </c>
      <c r="C7" s="8">
        <v>5</v>
      </c>
      <c r="D7" s="8">
        <v>4.7699999999999996</v>
      </c>
      <c r="E7" s="8">
        <v>4.58</v>
      </c>
      <c r="F7" s="9">
        <f t="shared" ref="F7:F10" si="0">SUMPRODUCT($C$5:$E$5,C7:E7)</f>
        <v>4.7629999999999999</v>
      </c>
    </row>
    <row r="8" spans="2:6" x14ac:dyDescent="0.25">
      <c r="B8" s="10" t="s">
        <v>12</v>
      </c>
      <c r="C8" s="14">
        <v>5</v>
      </c>
      <c r="D8" s="14">
        <v>4.9000000000000004</v>
      </c>
      <c r="E8" s="14">
        <v>4</v>
      </c>
      <c r="F8" s="15">
        <f t="shared" si="0"/>
        <v>4.57</v>
      </c>
    </row>
    <row r="9" spans="2:6" x14ac:dyDescent="0.25">
      <c r="B9" s="10" t="s">
        <v>13</v>
      </c>
      <c r="C9" s="14">
        <v>4.9000000000000004</v>
      </c>
      <c r="D9" s="14">
        <v>4.8</v>
      </c>
      <c r="E9" s="14">
        <v>4.8</v>
      </c>
      <c r="F9" s="15">
        <f t="shared" si="0"/>
        <v>4.83</v>
      </c>
    </row>
    <row r="10" spans="2:6" ht="15.75" thickBot="1" x14ac:dyDescent="0.3">
      <c r="B10" s="10" t="s">
        <v>14</v>
      </c>
      <c r="C10" s="14">
        <v>5</v>
      </c>
      <c r="D10" s="14">
        <v>5</v>
      </c>
      <c r="E10" s="14">
        <v>4.7</v>
      </c>
      <c r="F10" s="16">
        <f t="shared" si="0"/>
        <v>4.88</v>
      </c>
    </row>
    <row r="11" spans="2:6" ht="15.75" thickBot="1" x14ac:dyDescent="0.3">
      <c r="B11" s="4"/>
      <c r="C11" s="4"/>
      <c r="D11" s="4"/>
      <c r="E11" s="4"/>
      <c r="F11" s="13">
        <f>AVERAGE(F6:F10)</f>
        <v>4.6406000000000001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2019-12-19T22:36:20Z</dcterms:modified>
</cp:coreProperties>
</file>