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0447FB14-392A-463E-BDE0-E5E92BD98DB4}" xr6:coauthVersionLast="44" xr6:coauthVersionMax="44" xr10:uidLastSave="{00000000-0000-0000-0000-000000000000}"/>
  <bookViews>
    <workbookView xWindow="-120" yWindow="-120" windowWidth="29040" windowHeight="15840" xr2:uid="{A6781FF6-3D73-4EF7-88E4-A48358FDBCD8}"/>
  </bookViews>
  <sheets>
    <sheet name="22" sheetId="12" r:id="rId1"/>
    <sheet name="21" sheetId="11" r:id="rId2"/>
    <sheet name="18" sheetId="10" r:id="rId3"/>
    <sheet name="17" sheetId="9" r:id="rId4"/>
    <sheet name="16" sheetId="8" r:id="rId5"/>
    <sheet name="15" sheetId="7" r:id="rId6"/>
    <sheet name="14" sheetId="6" r:id="rId7"/>
    <sheet name="10" sheetId="5" r:id="rId8"/>
    <sheet name="9" sheetId="4" r:id="rId9"/>
    <sheet name="8" sheetId="3" r:id="rId10"/>
    <sheet name="7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2" l="1"/>
  <c r="K12" i="12"/>
  <c r="K13" i="12"/>
  <c r="K14" i="12"/>
  <c r="K15" i="12"/>
  <c r="K16" i="12"/>
  <c r="M15" i="12"/>
  <c r="M14" i="12"/>
  <c r="K10" i="12"/>
  <c r="K9" i="12"/>
  <c r="K8" i="12"/>
  <c r="K7" i="12"/>
  <c r="K17" i="12" l="1"/>
  <c r="K18" i="12" s="1"/>
  <c r="M14" i="11"/>
  <c r="M15" i="11"/>
  <c r="K16" i="11"/>
  <c r="K15" i="11"/>
  <c r="K14" i="11"/>
  <c r="K13" i="11"/>
  <c r="K12" i="11"/>
  <c r="K11" i="11"/>
  <c r="K10" i="11"/>
  <c r="K9" i="11"/>
  <c r="K8" i="11"/>
  <c r="K7" i="11"/>
  <c r="K17" i="11" l="1"/>
  <c r="K18" i="11" s="1"/>
  <c r="M15" i="10"/>
  <c r="M14" i="10"/>
  <c r="K16" i="10"/>
  <c r="K15" i="10"/>
  <c r="K14" i="10"/>
  <c r="K13" i="10"/>
  <c r="K12" i="10"/>
  <c r="K11" i="10"/>
  <c r="K10" i="10"/>
  <c r="K9" i="10"/>
  <c r="K8" i="10"/>
  <c r="K7" i="10"/>
  <c r="K17" i="10" l="1"/>
  <c r="K18" i="10" s="1"/>
  <c r="K16" i="9"/>
  <c r="K15" i="9"/>
  <c r="K14" i="9"/>
  <c r="K13" i="9"/>
  <c r="K12" i="9"/>
  <c r="K11" i="9"/>
  <c r="K10" i="9"/>
  <c r="K9" i="9"/>
  <c r="K8" i="9"/>
  <c r="K7" i="9"/>
  <c r="K17" i="9" l="1"/>
  <c r="K18" i="9" s="1"/>
  <c r="K16" i="8"/>
  <c r="K15" i="8"/>
  <c r="K14" i="8"/>
  <c r="K13" i="8"/>
  <c r="K12" i="8"/>
  <c r="K11" i="8"/>
  <c r="K10" i="8"/>
  <c r="K9" i="8"/>
  <c r="K8" i="8"/>
  <c r="K7" i="8"/>
  <c r="K18" i="7"/>
  <c r="K17" i="8" l="1"/>
  <c r="K18" i="8" s="1"/>
  <c r="P21" i="7"/>
  <c r="P16" i="7"/>
  <c r="P17" i="7"/>
  <c r="P18" i="7"/>
  <c r="P19" i="7"/>
  <c r="P20" i="7"/>
  <c r="K16" i="7"/>
  <c r="K15" i="7"/>
  <c r="K14" i="7"/>
  <c r="K13" i="7"/>
  <c r="K12" i="7"/>
  <c r="K11" i="7"/>
  <c r="K10" i="7"/>
  <c r="K9" i="7"/>
  <c r="K8" i="7"/>
  <c r="K7" i="7"/>
  <c r="K17" i="7" l="1"/>
  <c r="K16" i="6"/>
  <c r="K15" i="6"/>
  <c r="K14" i="6"/>
  <c r="K13" i="6"/>
  <c r="K12" i="6"/>
  <c r="K11" i="6"/>
  <c r="K10" i="6"/>
  <c r="K9" i="6"/>
  <c r="K8" i="6"/>
  <c r="K7" i="6"/>
  <c r="K17" i="6" l="1"/>
  <c r="K17" i="5"/>
  <c r="K16" i="5"/>
  <c r="K15" i="5"/>
  <c r="K14" i="5"/>
  <c r="K13" i="5"/>
  <c r="K12" i="5"/>
  <c r="K11" i="5"/>
  <c r="K10" i="5"/>
  <c r="K9" i="5"/>
  <c r="K8" i="5"/>
  <c r="K18" i="5" l="1"/>
  <c r="K16" i="4"/>
  <c r="K15" i="4"/>
  <c r="K14" i="4"/>
  <c r="K13" i="4"/>
  <c r="K12" i="4"/>
  <c r="K11" i="4"/>
  <c r="K10" i="4"/>
  <c r="K9" i="4"/>
  <c r="K8" i="4"/>
  <c r="K7" i="4"/>
  <c r="K17" i="4" l="1"/>
  <c r="K16" i="3"/>
  <c r="K15" i="3"/>
  <c r="K14" i="3"/>
  <c r="K13" i="3"/>
  <c r="K12" i="3"/>
  <c r="K11" i="3"/>
  <c r="K10" i="3"/>
  <c r="K9" i="3"/>
  <c r="K8" i="3"/>
  <c r="K7" i="3"/>
  <c r="K17" i="3" l="1"/>
  <c r="K13" i="2"/>
  <c r="K14" i="2"/>
  <c r="K15" i="2"/>
  <c r="K16" i="2"/>
  <c r="K12" i="2"/>
  <c r="K11" i="2"/>
  <c r="K10" i="2"/>
  <c r="K9" i="2"/>
  <c r="K8" i="2"/>
  <c r="K7" i="2"/>
  <c r="K17" i="2" l="1"/>
</calcChain>
</file>

<file path=xl/sharedStrings.xml><?xml version="1.0" encoding="utf-8"?>
<sst xmlns="http://schemas.openxmlformats.org/spreadsheetml/2006/main" count="492" uniqueCount="190">
  <si>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</si>
  <si>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</si>
  <si>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</si>
  <si>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</si>
  <si>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</si>
  <si>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</si>
  <si>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</si>
  <si>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</si>
  <si>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</si>
  <si>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</si>
  <si>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</si>
  <si>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</si>
  <si>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Compras Material</t>
  </si>
  <si>
    <t>ahj</t>
  </si>
  <si>
    <t xml:space="preserve">Roma pasamanos </t>
  </si>
  <si>
    <t>Ventas</t>
  </si>
  <si>
    <t>4 bocallaves</t>
  </si>
  <si>
    <t>flexometro</t>
  </si>
  <si>
    <t>Otros Ingresos</t>
  </si>
  <si>
    <t>abono reja150*263  2da</t>
  </si>
  <si>
    <t xml:space="preserve">lavamanos blanco </t>
  </si>
  <si>
    <t>Otros Egresos</t>
  </si>
  <si>
    <t>hoja de segunda 86*195.5</t>
  </si>
  <si>
    <t xml:space="preserve">abono saul </t>
  </si>
  <si>
    <t>corte y doblez de lámina</t>
  </si>
  <si>
    <t>abono Sandra Bamba</t>
  </si>
  <si>
    <t>lámina</t>
  </si>
  <si>
    <t>abono puerta leonardo Gomez</t>
  </si>
  <si>
    <t>abono viviana nuñez</t>
  </si>
  <si>
    <t>Gastos Administrativos</t>
  </si>
  <si>
    <t>papel, agua, jabón</t>
  </si>
  <si>
    <t>Compras</t>
  </si>
  <si>
    <t xml:space="preserve">abono chapas </t>
  </si>
  <si>
    <t>artículos de ferretería</t>
  </si>
  <si>
    <t>chapa y falleva</t>
  </si>
  <si>
    <t xml:space="preserve"> (Cancelado)</t>
  </si>
  <si>
    <t>saldo reja 2da</t>
  </si>
  <si>
    <t>20 varillas 10 mm</t>
  </si>
  <si>
    <t>baño verde</t>
  </si>
  <si>
    <t xml:space="preserve">puerta 2da y platero </t>
  </si>
  <si>
    <t xml:space="preserve">almuerzos </t>
  </si>
  <si>
    <t>Claudia Gutierrez (Pendiente)</t>
  </si>
  <si>
    <t>Miriam Estrado (Pendiente)</t>
  </si>
  <si>
    <t>Guillermo (Pendiente)</t>
  </si>
  <si>
    <t>1 kl soldadura</t>
  </si>
  <si>
    <t>saldo Estela Velandia</t>
  </si>
  <si>
    <t>Ventas Material</t>
  </si>
  <si>
    <t>1 ángulo 1</t>
  </si>
  <si>
    <t>pintura y thiner</t>
  </si>
  <si>
    <t xml:space="preserve">1 chapa inafer </t>
  </si>
  <si>
    <t xml:space="preserve">1 pasador </t>
  </si>
  <si>
    <t xml:space="preserve">50 portachapas </t>
  </si>
  <si>
    <t xml:space="preserve">tanque y lavamanos </t>
  </si>
  <si>
    <t>lavamanos café</t>
  </si>
  <si>
    <t>Saldo (Claudia Gutierrez)</t>
  </si>
  <si>
    <t xml:space="preserve">saldo Ediberto </t>
  </si>
  <si>
    <t>MOD</t>
  </si>
  <si>
    <t>(Robinson) préstamo</t>
  </si>
  <si>
    <t>(Victor) préstamo</t>
  </si>
  <si>
    <t>(Otro) préstamo micho</t>
  </si>
  <si>
    <t>corte y doblez</t>
  </si>
  <si>
    <t>abono baño segunda</t>
  </si>
  <si>
    <t xml:space="preserve">saldo baño segunda </t>
  </si>
  <si>
    <t xml:space="preserve">abono tableros fidel </t>
  </si>
  <si>
    <t>1 platina 3/4*1/8</t>
  </si>
  <si>
    <t>Gastos Personal</t>
  </si>
  <si>
    <t xml:space="preserve">chepe novaventa </t>
  </si>
  <si>
    <t>yency Día</t>
  </si>
  <si>
    <t>Saldo (Guillermo)</t>
  </si>
  <si>
    <t xml:space="preserve">1 kl soltrode </t>
  </si>
  <si>
    <t xml:space="preserve">1 chapa inafer famivivienda </t>
  </si>
  <si>
    <t>baño 2da</t>
  </si>
  <si>
    <t>almuerzo yency</t>
  </si>
  <si>
    <t>saldo ventanita</t>
  </si>
  <si>
    <t>1 pasador</t>
  </si>
  <si>
    <t>doblez de lámina</t>
  </si>
  <si>
    <t xml:space="preserve">soldadura y disc </t>
  </si>
  <si>
    <t xml:space="preserve">esmalte </t>
  </si>
  <si>
    <t>1 baño</t>
  </si>
  <si>
    <t>chapas saldo</t>
  </si>
  <si>
    <t>3 accesorios baño</t>
  </si>
  <si>
    <t>(Yency) bono</t>
  </si>
  <si>
    <t>pintura</t>
  </si>
  <si>
    <t>cabina</t>
  </si>
  <si>
    <t>Jaramillo  (Cancelado)</t>
  </si>
  <si>
    <t>Carlos Solano  (Pendiente)</t>
  </si>
  <si>
    <t xml:space="preserve">3 marco ventana ta </t>
  </si>
  <si>
    <t>1 flexometro 3 mt</t>
  </si>
  <si>
    <t xml:space="preserve">saldo sandra gamba </t>
  </si>
  <si>
    <t xml:space="preserve">5 figuras </t>
  </si>
  <si>
    <t>(Yency) natura</t>
  </si>
  <si>
    <t>ventana con reja 144*112</t>
  </si>
  <si>
    <t>chapas</t>
  </si>
  <si>
    <t>bandejas</t>
  </si>
  <si>
    <t>2 ángulos 1</t>
  </si>
  <si>
    <t>esmalte</t>
  </si>
  <si>
    <t xml:space="preserve">6 pares manija famivivienda </t>
  </si>
  <si>
    <t>Saldo (Miriam Estrado)</t>
  </si>
  <si>
    <t>1 inafer sencilla</t>
  </si>
  <si>
    <t>3 pares bis 1/2</t>
  </si>
  <si>
    <t xml:space="preserve">tanque blanco </t>
  </si>
  <si>
    <t xml:space="preserve">facturas </t>
  </si>
  <si>
    <t xml:space="preserve">(Robinson) péstamo </t>
  </si>
  <si>
    <t>(Chepe) plátano</t>
  </si>
  <si>
    <t xml:space="preserve">abono puerta segunda </t>
  </si>
  <si>
    <t>(Yency) día</t>
  </si>
  <si>
    <t>saldo yenifer</t>
  </si>
  <si>
    <t xml:space="preserve">abono fidel </t>
  </si>
  <si>
    <t>taxista  (Pendiente)</t>
  </si>
  <si>
    <t xml:space="preserve">oscar tovar </t>
  </si>
  <si>
    <t>saldo victor julio barajas</t>
  </si>
  <si>
    <t>Maritza medina y maria mendoza  (Pendiente)</t>
  </si>
  <si>
    <t>4 pares bis 1/2</t>
  </si>
  <si>
    <t>tanque, lavamanos y lavaplatos</t>
  </si>
  <si>
    <t xml:space="preserve">abono portón garaje y puertas de segunda </t>
  </si>
  <si>
    <t>Adolfo Merchán (Pendiente)</t>
  </si>
  <si>
    <t>agua</t>
  </si>
  <si>
    <t>soldadura</t>
  </si>
  <si>
    <t>filtro de tapabocas</t>
  </si>
  <si>
    <t xml:space="preserve">baños de segunda </t>
  </si>
  <si>
    <t>abono a cesar discol</t>
  </si>
  <si>
    <t xml:space="preserve">1 acople lavamanos </t>
  </si>
  <si>
    <t xml:space="preserve">1 grapa lavamanos </t>
  </si>
  <si>
    <t>(Yency) día viernes</t>
  </si>
  <si>
    <t xml:space="preserve">1 kl soldadura </t>
  </si>
  <si>
    <t>lavamanos 2da</t>
  </si>
  <si>
    <t xml:space="preserve">doblez de láminas camilo </t>
  </si>
  <si>
    <t>(Otro) micho</t>
  </si>
  <si>
    <t xml:space="preserve">(Jaime) sueldo </t>
  </si>
  <si>
    <t>estopa</t>
  </si>
  <si>
    <t xml:space="preserve">(Yency) sueldo </t>
  </si>
  <si>
    <t>Juliet Góngora  (Pendiente Entregar)</t>
  </si>
  <si>
    <t xml:space="preserve">(Robinson) sueldo </t>
  </si>
  <si>
    <t xml:space="preserve">(Jhon) sueldo </t>
  </si>
  <si>
    <t xml:space="preserve">don nestor </t>
  </si>
  <si>
    <t>1 llave y 2 acoples</t>
  </si>
  <si>
    <t>yeison santos (Pendiente)</t>
  </si>
  <si>
    <t>Fredy Muñoz (Pendiente)</t>
  </si>
  <si>
    <t>Fernando suarez  (Pendiente)</t>
  </si>
  <si>
    <t xml:space="preserve">2 lavamanos </t>
  </si>
  <si>
    <t xml:space="preserve">agua </t>
  </si>
  <si>
    <t>Edward (Cancelado)</t>
  </si>
  <si>
    <t>Albero Varón (Cancelado)</t>
  </si>
  <si>
    <t>Gastos Operacionales</t>
  </si>
  <si>
    <t>2 lijas</t>
  </si>
  <si>
    <t xml:space="preserve">abono trabajo </t>
  </si>
  <si>
    <t xml:space="preserve">2 baños </t>
  </si>
  <si>
    <t>saldo Maria Marin</t>
  </si>
  <si>
    <t>sueldo Robert</t>
  </si>
  <si>
    <t xml:space="preserve">saldo daniel perez </t>
  </si>
  <si>
    <t>3 kl soltrode 3/32</t>
  </si>
  <si>
    <t>2 discos corte 4</t>
  </si>
  <si>
    <t xml:space="preserve">thiner </t>
  </si>
  <si>
    <t xml:space="preserve">3 bisagras omega </t>
  </si>
  <si>
    <t xml:space="preserve">bolsas de basura </t>
  </si>
  <si>
    <t>Saldo (Maritza medina y maria mendoza )</t>
  </si>
  <si>
    <t xml:space="preserve">baranda de segunda </t>
  </si>
  <si>
    <t xml:space="preserve">(Jhon) préstamo </t>
  </si>
  <si>
    <t xml:space="preserve">ahj </t>
  </si>
  <si>
    <t xml:space="preserve">soldadura jose jaimes </t>
  </si>
  <si>
    <t xml:space="preserve">adhesivos </t>
  </si>
  <si>
    <t>Chapa inafer  sencilla</t>
  </si>
  <si>
    <t>Bocallave bonita</t>
  </si>
  <si>
    <t>Edgar (Pendiente)</t>
  </si>
  <si>
    <t>Jesus Cruz (Cancelado)</t>
  </si>
  <si>
    <t xml:space="preserve">riel y rodachinas </t>
  </si>
  <si>
    <t>servicio de luz</t>
  </si>
  <si>
    <t>Francisco (Cancelado)</t>
  </si>
  <si>
    <t>Papelera y toallero</t>
  </si>
  <si>
    <t>Arreglo Soldadura</t>
  </si>
  <si>
    <t>lamina</t>
  </si>
  <si>
    <t xml:space="preserve">ARRIENDO DAZA ABONO </t>
  </si>
  <si>
    <t>3 almuerzos</t>
  </si>
  <si>
    <t xml:space="preserve">varilla </t>
  </si>
  <si>
    <t xml:space="preserve">doña mary </t>
  </si>
  <si>
    <t>Saldo (Albero Varón)</t>
  </si>
  <si>
    <t>Saldo (Francisco)</t>
  </si>
  <si>
    <t>Angulo 1" y angulo 3/4"</t>
  </si>
  <si>
    <t>1 platina de 1"</t>
  </si>
  <si>
    <t>Saldo (Edgar)</t>
  </si>
  <si>
    <t>Saldo (Fernando suarez )</t>
  </si>
  <si>
    <t xml:space="preserve">(Otro) 2 dias micho </t>
  </si>
  <si>
    <t>(Chepe) mercado cuarenten</t>
  </si>
  <si>
    <t>(Chepe) internet casa</t>
  </si>
  <si>
    <t>(Victor) Sueldo</t>
  </si>
  <si>
    <t>(Otro) Robert sueldo</t>
  </si>
  <si>
    <t>(Jaime) abono sueldo</t>
  </si>
  <si>
    <t xml:space="preserve">(Otro) pablo 5 ventanas </t>
  </si>
  <si>
    <t>(Yency) préstamo</t>
  </si>
  <si>
    <t>(Jhon) préstamo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</si>
</sst>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8C4F-D23E-45CF-A526-FAC4DF826809}">
  <dimension ref="A1:M33"/>
  <sheetViews>
    <sheetView tabSelected="1" workbookViewId="0">
      <selection activeCell="F22" sqref="F22"/>
    </sheetView>
  </sheetViews>
  <sheetFormatPr baseColWidth="10" defaultRowHeight="15" x14ac:dyDescent="0.25"/>
  <cols>
    <col min="5" max="5" width="28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44034</v>
      </c>
      <c r="B2" s="2">
        <v>0.41981481481481481</v>
      </c>
      <c r="C2" t="s">
        <v>10</v>
      </c>
      <c r="E2" t="s">
        <v>11</v>
      </c>
      <c r="F2">
        <v>2583450</v>
      </c>
      <c r="I2">
        <v>3825450</v>
      </c>
      <c r="J2">
        <v>3112250</v>
      </c>
      <c r="K2">
        <v>713200</v>
      </c>
    </row>
    <row r="3" spans="1:13" x14ac:dyDescent="0.25">
      <c r="A3" s="1">
        <v>44034</v>
      </c>
      <c r="B3" s="2">
        <v>0.41981481481481481</v>
      </c>
      <c r="C3" t="s">
        <v>15</v>
      </c>
      <c r="E3" t="s">
        <v>161</v>
      </c>
      <c r="F3">
        <v>25500</v>
      </c>
    </row>
    <row r="4" spans="1:13" x14ac:dyDescent="0.25">
      <c r="A4" s="1">
        <v>44034</v>
      </c>
      <c r="B4" s="2">
        <v>0.42020833333333335</v>
      </c>
      <c r="C4" t="s">
        <v>15</v>
      </c>
      <c r="E4" t="s">
        <v>162</v>
      </c>
      <c r="F4">
        <v>3500</v>
      </c>
    </row>
    <row r="5" spans="1:13" x14ac:dyDescent="0.25">
      <c r="A5" s="1">
        <v>44034</v>
      </c>
      <c r="B5" s="2">
        <v>0.4233912037037037</v>
      </c>
      <c r="C5" t="s">
        <v>15</v>
      </c>
      <c r="D5">
        <v>1452</v>
      </c>
      <c r="E5" t="s">
        <v>163</v>
      </c>
      <c r="F5">
        <v>300000</v>
      </c>
    </row>
    <row r="6" spans="1:13" x14ac:dyDescent="0.25">
      <c r="A6" s="1">
        <v>44034</v>
      </c>
      <c r="B6" s="2">
        <v>0.42499999999999999</v>
      </c>
      <c r="C6" t="s">
        <v>15</v>
      </c>
      <c r="D6">
        <v>1453</v>
      </c>
      <c r="E6" t="s">
        <v>164</v>
      </c>
      <c r="F6">
        <v>160000</v>
      </c>
    </row>
    <row r="7" spans="1:13" x14ac:dyDescent="0.25">
      <c r="A7" s="1">
        <v>44034</v>
      </c>
      <c r="B7" s="2">
        <v>0.4417476851851852</v>
      </c>
      <c r="C7" t="s">
        <v>15</v>
      </c>
      <c r="E7" t="s">
        <v>165</v>
      </c>
      <c r="F7">
        <v>19000</v>
      </c>
      <c r="I7">
        <v>50</v>
      </c>
      <c r="J7">
        <v>6</v>
      </c>
      <c r="K7">
        <f>J7*50000</f>
        <v>300000</v>
      </c>
    </row>
    <row r="8" spans="1:13" x14ac:dyDescent="0.25">
      <c r="A8" s="1">
        <v>44034</v>
      </c>
      <c r="B8" s="2">
        <v>0.48328703703703701</v>
      </c>
      <c r="C8" t="s">
        <v>29</v>
      </c>
      <c r="E8" t="s">
        <v>166</v>
      </c>
      <c r="G8">
        <v>351050</v>
      </c>
      <c r="I8">
        <v>20</v>
      </c>
      <c r="J8">
        <v>16</v>
      </c>
      <c r="K8">
        <f>J8*20000</f>
        <v>320000</v>
      </c>
    </row>
    <row r="9" spans="1:13" x14ac:dyDescent="0.25">
      <c r="A9" s="1">
        <v>44034</v>
      </c>
      <c r="B9" s="2">
        <v>0.58392361111111113</v>
      </c>
      <c r="C9" t="s">
        <v>18</v>
      </c>
      <c r="E9" t="s">
        <v>169</v>
      </c>
      <c r="F9">
        <v>15000</v>
      </c>
      <c r="I9">
        <v>10</v>
      </c>
      <c r="J9">
        <v>1</v>
      </c>
      <c r="K9">
        <f>J9*10000</f>
        <v>10000</v>
      </c>
    </row>
    <row r="10" spans="1:13" x14ac:dyDescent="0.25">
      <c r="A10" s="1">
        <v>44034</v>
      </c>
      <c r="B10" s="2">
        <v>0.58123842592592589</v>
      </c>
      <c r="C10" t="s">
        <v>15</v>
      </c>
      <c r="D10">
        <v>1454</v>
      </c>
      <c r="E10" t="s">
        <v>167</v>
      </c>
      <c r="F10">
        <v>220000</v>
      </c>
      <c r="I10">
        <v>5</v>
      </c>
      <c r="J10">
        <v>11</v>
      </c>
      <c r="K10">
        <f>J10*5000</f>
        <v>55000</v>
      </c>
    </row>
    <row r="11" spans="1:13" x14ac:dyDescent="0.25">
      <c r="A11" s="1">
        <v>44034</v>
      </c>
      <c r="B11" s="2">
        <v>0.58224537037037039</v>
      </c>
      <c r="C11" t="s">
        <v>15</v>
      </c>
      <c r="E11" t="s">
        <v>168</v>
      </c>
      <c r="F11">
        <v>9000</v>
      </c>
      <c r="I11">
        <v>2</v>
      </c>
      <c r="J11">
        <v>6</v>
      </c>
      <c r="K11">
        <f>J11*2000</f>
        <v>12000</v>
      </c>
    </row>
    <row r="12" spans="1:13" x14ac:dyDescent="0.25">
      <c r="A12" s="1">
        <v>44034</v>
      </c>
      <c r="B12" s="2">
        <v>0.58475694444444437</v>
      </c>
      <c r="C12" t="s">
        <v>15</v>
      </c>
      <c r="E12" t="s">
        <v>170</v>
      </c>
      <c r="F12">
        <v>2000</v>
      </c>
      <c r="I12">
        <v>1000</v>
      </c>
      <c r="J12">
        <v>3</v>
      </c>
      <c r="K12">
        <f>I12*J12</f>
        <v>3000</v>
      </c>
    </row>
    <row r="13" spans="1:13" x14ac:dyDescent="0.25">
      <c r="A13" s="1">
        <v>44034</v>
      </c>
      <c r="B13" s="2">
        <v>0.6477546296296296</v>
      </c>
      <c r="C13" t="s">
        <v>29</v>
      </c>
      <c r="E13" t="s">
        <v>171</v>
      </c>
      <c r="G13">
        <v>1200000</v>
      </c>
      <c r="I13">
        <v>500</v>
      </c>
      <c r="J13">
        <v>37</v>
      </c>
      <c r="K13">
        <f t="shared" ref="K13:K16" si="0">I13*J13</f>
        <v>18500</v>
      </c>
      <c r="L13">
        <v>20</v>
      </c>
    </row>
    <row r="14" spans="1:13" x14ac:dyDescent="0.25">
      <c r="A14" s="1">
        <v>44034</v>
      </c>
      <c r="B14" s="2">
        <v>0.65219907407407407</v>
      </c>
      <c r="C14" t="s">
        <v>65</v>
      </c>
      <c r="E14" t="s">
        <v>172</v>
      </c>
      <c r="G14">
        <v>17500</v>
      </c>
      <c r="I14">
        <v>200</v>
      </c>
      <c r="J14">
        <v>187</v>
      </c>
      <c r="K14">
        <f t="shared" si="0"/>
        <v>37400</v>
      </c>
      <c r="L14">
        <v>140</v>
      </c>
      <c r="M14">
        <f>+L14+48</f>
        <v>188</v>
      </c>
    </row>
    <row r="15" spans="1:13" x14ac:dyDescent="0.25">
      <c r="A15" s="1">
        <v>44034</v>
      </c>
      <c r="B15" s="2">
        <v>0.65240740740740744</v>
      </c>
      <c r="C15" t="s">
        <v>12</v>
      </c>
      <c r="E15" t="s">
        <v>173</v>
      </c>
      <c r="G15">
        <v>260000</v>
      </c>
      <c r="I15">
        <v>100</v>
      </c>
      <c r="J15">
        <v>136</v>
      </c>
      <c r="K15">
        <f t="shared" si="0"/>
        <v>13600</v>
      </c>
      <c r="L15">
        <v>60</v>
      </c>
      <c r="M15">
        <f>+L15+76</f>
        <v>136</v>
      </c>
    </row>
    <row r="16" spans="1:13" x14ac:dyDescent="0.25">
      <c r="A16" s="1">
        <v>44034</v>
      </c>
      <c r="B16" s="2">
        <v>0.677800925925926</v>
      </c>
      <c r="C16" t="s">
        <v>12</v>
      </c>
      <c r="E16" t="s">
        <v>174</v>
      </c>
      <c r="G16">
        <v>153000</v>
      </c>
      <c r="I16">
        <v>50</v>
      </c>
      <c r="J16">
        <v>14</v>
      </c>
      <c r="K16">
        <f t="shared" si="0"/>
        <v>700</v>
      </c>
    </row>
    <row r="17" spans="1:11" x14ac:dyDescent="0.25">
      <c r="A17" s="1">
        <v>44034</v>
      </c>
      <c r="B17" s="2">
        <v>0.67803240740740733</v>
      </c>
      <c r="C17" t="s">
        <v>15</v>
      </c>
      <c r="D17">
        <v>1451</v>
      </c>
      <c r="E17" t="s">
        <v>175</v>
      </c>
      <c r="F17">
        <v>0</v>
      </c>
      <c r="K17">
        <f>SUM(K7:K16)</f>
        <v>770200</v>
      </c>
    </row>
    <row r="18" spans="1:11" x14ac:dyDescent="0.25">
      <c r="A18" s="1">
        <v>44034</v>
      </c>
      <c r="B18" s="2">
        <v>0.68207175925925922</v>
      </c>
      <c r="C18" t="s">
        <v>15</v>
      </c>
      <c r="D18">
        <v>1454</v>
      </c>
      <c r="E18" t="s">
        <v>176</v>
      </c>
      <c r="F18">
        <v>0</v>
      </c>
      <c r="K18">
        <f>K2-K17</f>
        <v>-57000</v>
      </c>
    </row>
    <row r="19" spans="1:11" x14ac:dyDescent="0.25">
      <c r="A19" s="1">
        <v>44034</v>
      </c>
      <c r="B19" s="2">
        <v>0.68326388888888889</v>
      </c>
      <c r="C19" t="s">
        <v>15</v>
      </c>
      <c r="D19">
        <v>1455</v>
      </c>
      <c r="E19" t="s">
        <v>35</v>
      </c>
      <c r="F19">
        <v>170000</v>
      </c>
    </row>
    <row r="20" spans="1:11" x14ac:dyDescent="0.25">
      <c r="A20" s="1">
        <v>44034</v>
      </c>
      <c r="B20" s="2">
        <v>0.69144675925925936</v>
      </c>
      <c r="C20" t="s">
        <v>15</v>
      </c>
      <c r="E20" t="s">
        <v>177</v>
      </c>
      <c r="F20">
        <v>34000</v>
      </c>
    </row>
    <row r="21" spans="1:11" x14ac:dyDescent="0.25">
      <c r="A21" s="1">
        <v>44034</v>
      </c>
      <c r="B21" s="2">
        <v>0.69186342592592587</v>
      </c>
      <c r="C21" t="s">
        <v>15</v>
      </c>
      <c r="E21" t="s">
        <v>178</v>
      </c>
      <c r="F21">
        <v>14000</v>
      </c>
    </row>
    <row r="22" spans="1:11" x14ac:dyDescent="0.25">
      <c r="A22" s="1">
        <v>44034</v>
      </c>
      <c r="B22" s="2">
        <v>0.72622685185185187</v>
      </c>
      <c r="C22" t="s">
        <v>15</v>
      </c>
      <c r="D22">
        <v>1452</v>
      </c>
      <c r="E22" t="s">
        <v>179</v>
      </c>
      <c r="F22" s="3">
        <v>240000</v>
      </c>
    </row>
    <row r="23" spans="1:11" x14ac:dyDescent="0.25">
      <c r="A23" s="1">
        <v>44034</v>
      </c>
      <c r="B23" s="2">
        <v>0.73295138888888889</v>
      </c>
      <c r="C23" t="s">
        <v>15</v>
      </c>
      <c r="D23">
        <v>1449</v>
      </c>
      <c r="E23" t="s">
        <v>180</v>
      </c>
      <c r="F23">
        <v>30000</v>
      </c>
    </row>
    <row r="24" spans="1:11" x14ac:dyDescent="0.25">
      <c r="A24" s="1">
        <v>44034</v>
      </c>
      <c r="B24" s="2">
        <v>0.75886574074074076</v>
      </c>
      <c r="C24" t="s">
        <v>56</v>
      </c>
      <c r="E24" t="s">
        <v>181</v>
      </c>
      <c r="G24">
        <v>80000</v>
      </c>
    </row>
    <row r="25" spans="1:11" x14ac:dyDescent="0.25">
      <c r="A25" s="1">
        <v>44034</v>
      </c>
      <c r="B25" s="2">
        <v>0.76413194444444443</v>
      </c>
      <c r="C25" t="s">
        <v>65</v>
      </c>
      <c r="E25" t="s">
        <v>182</v>
      </c>
      <c r="G25">
        <v>70000</v>
      </c>
    </row>
    <row r="26" spans="1:11" x14ac:dyDescent="0.25">
      <c r="A26" s="1">
        <v>44034</v>
      </c>
      <c r="B26" s="2">
        <v>0.76509259259259255</v>
      </c>
      <c r="C26" t="s">
        <v>65</v>
      </c>
      <c r="E26" t="s">
        <v>183</v>
      </c>
      <c r="G26">
        <v>70700</v>
      </c>
    </row>
    <row r="27" spans="1:11" x14ac:dyDescent="0.25">
      <c r="A27" s="1">
        <v>44034</v>
      </c>
      <c r="B27" s="2">
        <v>0.78545138888888888</v>
      </c>
      <c r="C27" t="s">
        <v>56</v>
      </c>
      <c r="E27" t="s">
        <v>184</v>
      </c>
      <c r="G27">
        <v>120000</v>
      </c>
    </row>
    <row r="28" spans="1:11" x14ac:dyDescent="0.25">
      <c r="A28" s="1">
        <v>44034</v>
      </c>
      <c r="B28" s="2">
        <v>0.78575231481481478</v>
      </c>
      <c r="C28" t="s">
        <v>56</v>
      </c>
      <c r="E28" t="s">
        <v>185</v>
      </c>
      <c r="G28">
        <v>200000</v>
      </c>
    </row>
    <row r="29" spans="1:11" x14ac:dyDescent="0.25">
      <c r="A29" s="1">
        <v>44034</v>
      </c>
      <c r="B29" s="2">
        <v>0.78592592592592592</v>
      </c>
      <c r="C29" t="s">
        <v>56</v>
      </c>
      <c r="E29" t="s">
        <v>186</v>
      </c>
      <c r="G29">
        <v>200000</v>
      </c>
    </row>
    <row r="30" spans="1:11" x14ac:dyDescent="0.25">
      <c r="A30" s="1">
        <v>44034</v>
      </c>
      <c r="B30" s="2">
        <v>0.78858796296296296</v>
      </c>
      <c r="C30" t="s">
        <v>56</v>
      </c>
      <c r="E30" t="s">
        <v>187</v>
      </c>
      <c r="G30">
        <v>50000</v>
      </c>
    </row>
    <row r="31" spans="1:11" x14ac:dyDescent="0.25">
      <c r="A31" s="1">
        <v>44034</v>
      </c>
      <c r="B31" s="2">
        <v>0.79467592592592595</v>
      </c>
      <c r="C31" t="s">
        <v>56</v>
      </c>
      <c r="E31" t="s">
        <v>57</v>
      </c>
      <c r="G31">
        <v>200000</v>
      </c>
    </row>
    <row r="32" spans="1:11" x14ac:dyDescent="0.25">
      <c r="A32" s="1">
        <v>44034</v>
      </c>
      <c r="B32" s="2">
        <v>0.79637731481481477</v>
      </c>
      <c r="C32" t="s">
        <v>65</v>
      </c>
      <c r="E32" t="s">
        <v>188</v>
      </c>
      <c r="G32">
        <v>90000</v>
      </c>
    </row>
    <row r="33" spans="1:7" x14ac:dyDescent="0.25">
      <c r="A33" s="1">
        <v>44034</v>
      </c>
      <c r="B33" s="2">
        <v>0.79851851851851852</v>
      </c>
      <c r="C33" t="s">
        <v>56</v>
      </c>
      <c r="E33" t="s">
        <v>189</v>
      </c>
      <c r="G33">
        <v>50000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63F-E18B-4FE9-B39E-11F63F6BB483}">
  <sheetPr codeName="Hoja1"/>
  <dimension ref="A1:K17"/>
  <sheetViews>
    <sheetView workbookViewId="0">
      <selection activeCell="I7" sqref="I7:K17"/>
    </sheetView>
  </sheetViews>
  <sheetFormatPr baseColWidth="10" defaultRowHeight="15" x14ac:dyDescent="0.25"/>
  <cols>
    <col min="4" max="4" width="7" customWidth="1"/>
    <col min="5" max="5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44020</v>
      </c>
      <c r="B2" s="2">
        <v>0.50886574074074076</v>
      </c>
      <c r="C2" t="s">
        <v>10</v>
      </c>
      <c r="E2" t="s">
        <v>11</v>
      </c>
      <c r="I2">
        <v>767000</v>
      </c>
      <c r="J2">
        <v>595100</v>
      </c>
      <c r="K2">
        <v>171900</v>
      </c>
    </row>
    <row r="3" spans="1:11" x14ac:dyDescent="0.25">
      <c r="A3" s="1">
        <v>44020</v>
      </c>
      <c r="B3" s="2">
        <v>0.50886574074074076</v>
      </c>
      <c r="C3" t="s">
        <v>15</v>
      </c>
      <c r="E3" t="s">
        <v>16</v>
      </c>
      <c r="F3">
        <v>14000</v>
      </c>
    </row>
    <row r="4" spans="1:11" x14ac:dyDescent="0.25">
      <c r="A4" s="1">
        <v>44020</v>
      </c>
      <c r="B4" s="2">
        <v>0.51412037037037039</v>
      </c>
      <c r="C4" t="s">
        <v>15</v>
      </c>
      <c r="E4" t="s">
        <v>17</v>
      </c>
      <c r="F4">
        <v>11000</v>
      </c>
    </row>
    <row r="5" spans="1:11" x14ac:dyDescent="0.25">
      <c r="A5" s="1">
        <v>44020</v>
      </c>
      <c r="B5" s="2">
        <v>0.51442129629629629</v>
      </c>
      <c r="C5" t="s">
        <v>18</v>
      </c>
      <c r="E5" t="s">
        <v>19</v>
      </c>
      <c r="F5">
        <v>70000</v>
      </c>
    </row>
    <row r="6" spans="1:11" x14ac:dyDescent="0.25">
      <c r="A6" s="1">
        <v>44020</v>
      </c>
      <c r="B6" s="2">
        <v>0.51473379629629623</v>
      </c>
      <c r="C6" t="s">
        <v>18</v>
      </c>
      <c r="E6" t="s">
        <v>20</v>
      </c>
      <c r="F6">
        <v>22000</v>
      </c>
    </row>
    <row r="7" spans="1:11" x14ac:dyDescent="0.25">
      <c r="A7" s="1">
        <v>44020</v>
      </c>
      <c r="B7" s="2">
        <v>0.58930555555555553</v>
      </c>
      <c r="C7" t="s">
        <v>21</v>
      </c>
      <c r="E7" t="s">
        <v>22</v>
      </c>
      <c r="G7">
        <v>35000</v>
      </c>
      <c r="I7">
        <v>50</v>
      </c>
      <c r="J7">
        <v>17</v>
      </c>
      <c r="K7">
        <f>J7*50000</f>
        <v>850000</v>
      </c>
    </row>
    <row r="8" spans="1:11" x14ac:dyDescent="0.25">
      <c r="A8" s="1">
        <v>44020</v>
      </c>
      <c r="B8" s="2">
        <v>0.58951388888888889</v>
      </c>
      <c r="C8" t="s">
        <v>15</v>
      </c>
      <c r="E8" t="s">
        <v>23</v>
      </c>
      <c r="F8">
        <v>200000</v>
      </c>
      <c r="I8">
        <v>20</v>
      </c>
      <c r="J8">
        <v>13</v>
      </c>
      <c r="K8">
        <f>J8*20000</f>
        <v>260000</v>
      </c>
    </row>
    <row r="9" spans="1:11" x14ac:dyDescent="0.25">
      <c r="A9" s="1">
        <v>44020</v>
      </c>
      <c r="B9" s="2">
        <v>0.58971064814814811</v>
      </c>
      <c r="C9" t="s">
        <v>15</v>
      </c>
      <c r="E9" t="s">
        <v>24</v>
      </c>
      <c r="F9">
        <v>2000</v>
      </c>
      <c r="I9">
        <v>10</v>
      </c>
      <c r="J9">
        <v>12</v>
      </c>
      <c r="K9">
        <f>J9*10000</f>
        <v>120000</v>
      </c>
    </row>
    <row r="10" spans="1:11" x14ac:dyDescent="0.25">
      <c r="A10" s="1">
        <v>44020</v>
      </c>
      <c r="B10" s="2">
        <v>0.5899537037037037</v>
      </c>
      <c r="C10" t="s">
        <v>15</v>
      </c>
      <c r="E10" t="s">
        <v>25</v>
      </c>
      <c r="F10">
        <v>300000</v>
      </c>
      <c r="I10">
        <v>5</v>
      </c>
      <c r="J10">
        <v>8</v>
      </c>
      <c r="K10">
        <f>J10*5000</f>
        <v>40000</v>
      </c>
    </row>
    <row r="11" spans="1:11" x14ac:dyDescent="0.25">
      <c r="A11" s="1">
        <v>44020</v>
      </c>
      <c r="B11" s="2">
        <v>0.6739814814814814</v>
      </c>
      <c r="C11" t="s">
        <v>15</v>
      </c>
      <c r="E11" t="s">
        <v>26</v>
      </c>
      <c r="F11">
        <v>18000</v>
      </c>
      <c r="I11">
        <v>2</v>
      </c>
      <c r="J11">
        <v>19</v>
      </c>
      <c r="K11">
        <f>J11*2000</f>
        <v>38000</v>
      </c>
    </row>
    <row r="12" spans="1:11" x14ac:dyDescent="0.25">
      <c r="A12" s="1">
        <v>44020</v>
      </c>
      <c r="B12" s="2">
        <v>0.67486111111111102</v>
      </c>
      <c r="C12" t="s">
        <v>15</v>
      </c>
      <c r="E12" t="s">
        <v>27</v>
      </c>
      <c r="F12">
        <v>100000</v>
      </c>
      <c r="I12">
        <v>1000</v>
      </c>
      <c r="J12">
        <v>6</v>
      </c>
      <c r="K12">
        <f>I12*J12</f>
        <v>6000</v>
      </c>
    </row>
    <row r="13" spans="1:11" x14ac:dyDescent="0.25">
      <c r="A13" s="1">
        <v>44020</v>
      </c>
      <c r="B13" s="2">
        <v>0.70934027777777775</v>
      </c>
      <c r="C13" t="s">
        <v>15</v>
      </c>
      <c r="E13" t="s">
        <v>28</v>
      </c>
      <c r="F13">
        <v>30000</v>
      </c>
      <c r="I13">
        <v>500</v>
      </c>
      <c r="J13">
        <v>14</v>
      </c>
      <c r="K13">
        <f t="shared" ref="K13:K16" si="0">I13*J13</f>
        <v>7000</v>
      </c>
    </row>
    <row r="14" spans="1:11" x14ac:dyDescent="0.25">
      <c r="A14" s="1">
        <v>44020</v>
      </c>
      <c r="B14" s="2">
        <v>0.70968749999999992</v>
      </c>
      <c r="C14" t="s">
        <v>29</v>
      </c>
      <c r="E14" t="s">
        <v>30</v>
      </c>
      <c r="G14">
        <v>14100</v>
      </c>
      <c r="I14">
        <v>200</v>
      </c>
      <c r="J14">
        <v>53</v>
      </c>
      <c r="K14">
        <f t="shared" si="0"/>
        <v>10600</v>
      </c>
    </row>
    <row r="15" spans="1:11" x14ac:dyDescent="0.25">
      <c r="A15" s="1">
        <v>44020</v>
      </c>
      <c r="B15" s="2">
        <v>0.74049768518518511</v>
      </c>
      <c r="C15" t="s">
        <v>31</v>
      </c>
      <c r="E15" t="s">
        <v>32</v>
      </c>
      <c r="G15">
        <v>406000</v>
      </c>
      <c r="I15">
        <v>100</v>
      </c>
      <c r="J15">
        <v>33</v>
      </c>
      <c r="K15">
        <f t="shared" si="0"/>
        <v>3300</v>
      </c>
    </row>
    <row r="16" spans="1:11" x14ac:dyDescent="0.25">
      <c r="A16" s="1">
        <v>44020</v>
      </c>
      <c r="B16" s="2">
        <v>0.7429513888888889</v>
      </c>
      <c r="C16" t="s">
        <v>31</v>
      </c>
      <c r="E16" t="s">
        <v>33</v>
      </c>
      <c r="G16">
        <v>140000</v>
      </c>
      <c r="I16">
        <v>50</v>
      </c>
      <c r="J16">
        <v>11</v>
      </c>
      <c r="K16">
        <f t="shared" si="0"/>
        <v>550</v>
      </c>
    </row>
    <row r="17" spans="11:11" x14ac:dyDescent="0.25">
      <c r="K17">
        <f>SUM(K7:K16)</f>
        <v>1335450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4332-6320-49D9-A00E-EED3B1A83C7E}">
  <sheetPr codeName="Hoja2"/>
  <dimension ref="A1:K17"/>
  <sheetViews>
    <sheetView workbookViewId="0">
      <selection activeCell="I7" sqref="I7:K17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44019</v>
      </c>
      <c r="B2" s="2">
        <v>0.45578703703703699</v>
      </c>
      <c r="C2" t="s">
        <v>10</v>
      </c>
      <c r="E2" t="s">
        <v>11</v>
      </c>
      <c r="I2">
        <v>0</v>
      </c>
      <c r="J2">
        <v>421500</v>
      </c>
      <c r="K2">
        <v>-421500</v>
      </c>
    </row>
    <row r="3" spans="1:11" x14ac:dyDescent="0.25">
      <c r="A3" s="1">
        <v>44019</v>
      </c>
      <c r="B3" s="2">
        <v>0.45621527777777776</v>
      </c>
      <c r="C3" t="s">
        <v>12</v>
      </c>
      <c r="E3" t="s">
        <v>13</v>
      </c>
      <c r="G3">
        <v>421500</v>
      </c>
    </row>
    <row r="4" spans="1:11" x14ac:dyDescent="0.25">
      <c r="A4" s="1">
        <v>44019</v>
      </c>
      <c r="B4" s="2">
        <v>0.61166666666666669</v>
      </c>
      <c r="C4" t="s">
        <v>12</v>
      </c>
      <c r="E4" t="s">
        <v>14</v>
      </c>
      <c r="G4">
        <v>690500</v>
      </c>
    </row>
    <row r="7" spans="1:11" x14ac:dyDescent="0.25">
      <c r="I7">
        <v>50</v>
      </c>
      <c r="J7">
        <v>10</v>
      </c>
      <c r="K7">
        <f>J7*50000</f>
        <v>500000</v>
      </c>
    </row>
    <row r="8" spans="1:11" x14ac:dyDescent="0.25">
      <c r="I8">
        <v>20</v>
      </c>
      <c r="J8">
        <v>17</v>
      </c>
      <c r="K8">
        <f>J8*20000</f>
        <v>340000</v>
      </c>
    </row>
    <row r="9" spans="1:11" x14ac:dyDescent="0.25">
      <c r="I9">
        <v>10</v>
      </c>
      <c r="J9">
        <v>10</v>
      </c>
      <c r="K9">
        <f>J9*10000</f>
        <v>100000</v>
      </c>
    </row>
    <row r="10" spans="1:11" x14ac:dyDescent="0.25">
      <c r="I10">
        <v>5</v>
      </c>
      <c r="J10">
        <v>6</v>
      </c>
      <c r="K10">
        <f>J10*5000</f>
        <v>30000</v>
      </c>
    </row>
    <row r="11" spans="1:11" x14ac:dyDescent="0.25">
      <c r="I11">
        <v>2</v>
      </c>
      <c r="J11">
        <v>25</v>
      </c>
      <c r="K11">
        <f>J11*2000</f>
        <v>50000</v>
      </c>
    </row>
    <row r="12" spans="1:11" x14ac:dyDescent="0.25">
      <c r="I12">
        <v>1000</v>
      </c>
      <c r="J12">
        <v>4</v>
      </c>
      <c r="K12">
        <f>I12*J12</f>
        <v>4000</v>
      </c>
    </row>
    <row r="13" spans="1:11" x14ac:dyDescent="0.25">
      <c r="I13">
        <v>500</v>
      </c>
      <c r="J13">
        <v>15</v>
      </c>
      <c r="K13">
        <f t="shared" ref="K13:K16" si="0">I13*J13</f>
        <v>7500</v>
      </c>
    </row>
    <row r="14" spans="1:11" x14ac:dyDescent="0.25">
      <c r="I14">
        <v>200</v>
      </c>
      <c r="J14">
        <v>49</v>
      </c>
      <c r="K14">
        <f t="shared" si="0"/>
        <v>9800</v>
      </c>
    </row>
    <row r="15" spans="1:11" x14ac:dyDescent="0.25">
      <c r="I15">
        <v>100</v>
      </c>
      <c r="J15">
        <v>32</v>
      </c>
      <c r="K15">
        <f t="shared" si="0"/>
        <v>3200</v>
      </c>
    </row>
    <row r="16" spans="1:11" x14ac:dyDescent="0.25">
      <c r="I16">
        <v>50</v>
      </c>
      <c r="J16">
        <v>11</v>
      </c>
      <c r="K16">
        <f t="shared" si="0"/>
        <v>550</v>
      </c>
    </row>
    <row r="17" spans="11:11" x14ac:dyDescent="0.25">
      <c r="K17">
        <f>SUM(K7:K16)</f>
        <v>1045050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E62E-4F53-4270-8096-E428C50448A8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3376-5ABA-46D3-8F8B-8FD225A66638}">
  <dimension ref="A1:M27"/>
  <sheetViews>
    <sheetView workbookViewId="0">
      <selection activeCell="J22" sqref="J22"/>
    </sheetView>
  </sheetViews>
  <sheetFormatPr baseColWidth="10" defaultRowHeight="15" x14ac:dyDescent="0.25"/>
  <cols>
    <col min="5" max="5" width="2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44033</v>
      </c>
      <c r="B2" s="2">
        <v>0.41697916666666668</v>
      </c>
      <c r="C2" t="s">
        <v>10</v>
      </c>
      <c r="E2" t="s">
        <v>11</v>
      </c>
      <c r="F2">
        <v>1914300</v>
      </c>
      <c r="I2">
        <v>3485750</v>
      </c>
      <c r="J2">
        <v>888300</v>
      </c>
      <c r="K2">
        <v>2597450</v>
      </c>
    </row>
    <row r="3" spans="1:13" x14ac:dyDescent="0.25">
      <c r="A3" s="1">
        <v>44033</v>
      </c>
      <c r="B3" s="2">
        <v>0.41697916666666668</v>
      </c>
      <c r="C3" t="s">
        <v>15</v>
      </c>
      <c r="E3" t="s">
        <v>135</v>
      </c>
      <c r="F3">
        <v>12000</v>
      </c>
    </row>
    <row r="4" spans="1:13" x14ac:dyDescent="0.25">
      <c r="A4" s="1">
        <v>44033</v>
      </c>
      <c r="B4" s="2">
        <v>0.45121527777777781</v>
      </c>
      <c r="C4" t="s">
        <v>15</v>
      </c>
      <c r="D4">
        <v>1447</v>
      </c>
      <c r="E4" t="s">
        <v>136</v>
      </c>
      <c r="F4">
        <v>150000</v>
      </c>
    </row>
    <row r="5" spans="1:13" x14ac:dyDescent="0.25">
      <c r="A5" s="1">
        <v>44033</v>
      </c>
      <c r="B5" s="2">
        <v>0.46118055555555554</v>
      </c>
      <c r="C5" t="s">
        <v>15</v>
      </c>
      <c r="D5">
        <v>1448</v>
      </c>
      <c r="E5" t="s">
        <v>137</v>
      </c>
      <c r="F5">
        <v>50000</v>
      </c>
    </row>
    <row r="6" spans="1:13" x14ac:dyDescent="0.25">
      <c r="A6" s="1">
        <v>44033</v>
      </c>
      <c r="B6" s="2">
        <v>0.46427083333333335</v>
      </c>
      <c r="C6" t="s">
        <v>15</v>
      </c>
      <c r="D6">
        <v>1449</v>
      </c>
      <c r="E6" t="s">
        <v>138</v>
      </c>
      <c r="F6">
        <v>20000</v>
      </c>
    </row>
    <row r="7" spans="1:13" x14ac:dyDescent="0.25">
      <c r="A7" s="1">
        <v>44033</v>
      </c>
      <c r="B7" s="2">
        <v>0.46946759259259263</v>
      </c>
      <c r="C7" t="s">
        <v>18</v>
      </c>
      <c r="E7" t="s">
        <v>139</v>
      </c>
      <c r="F7">
        <v>44000</v>
      </c>
      <c r="I7">
        <v>50</v>
      </c>
      <c r="J7">
        <v>30</v>
      </c>
      <c r="K7">
        <f>J7*50000</f>
        <v>1500000</v>
      </c>
    </row>
    <row r="8" spans="1:13" x14ac:dyDescent="0.25">
      <c r="A8" s="1">
        <v>44033</v>
      </c>
      <c r="B8" s="2">
        <v>0.46961805555555558</v>
      </c>
      <c r="C8" t="s">
        <v>29</v>
      </c>
      <c r="E8" t="s">
        <v>140</v>
      </c>
      <c r="G8">
        <v>177000</v>
      </c>
      <c r="I8">
        <v>20</v>
      </c>
      <c r="J8">
        <v>43</v>
      </c>
      <c r="K8">
        <f>J8*20000</f>
        <v>860000</v>
      </c>
      <c r="L8">
        <v>40</v>
      </c>
    </row>
    <row r="9" spans="1:13" x14ac:dyDescent="0.25">
      <c r="A9" s="1">
        <v>44033</v>
      </c>
      <c r="B9" s="2">
        <v>0.47032407407407412</v>
      </c>
      <c r="C9" t="s">
        <v>15</v>
      </c>
      <c r="D9">
        <v>1450</v>
      </c>
      <c r="E9" t="s">
        <v>141</v>
      </c>
      <c r="F9">
        <v>170000</v>
      </c>
      <c r="I9">
        <v>10</v>
      </c>
      <c r="J9">
        <v>7</v>
      </c>
      <c r="K9">
        <f>J9*10000</f>
        <v>70000</v>
      </c>
    </row>
    <row r="10" spans="1:13" x14ac:dyDescent="0.25">
      <c r="A10" s="1">
        <v>44033</v>
      </c>
      <c r="B10" s="2">
        <v>0.49344907407407407</v>
      </c>
      <c r="C10" t="s">
        <v>15</v>
      </c>
      <c r="D10">
        <v>1451</v>
      </c>
      <c r="E10" t="s">
        <v>142</v>
      </c>
      <c r="F10">
        <v>100000</v>
      </c>
      <c r="I10">
        <v>5</v>
      </c>
      <c r="J10">
        <v>12</v>
      </c>
      <c r="K10">
        <f>J10*5000</f>
        <v>60000</v>
      </c>
    </row>
    <row r="11" spans="1:13" x14ac:dyDescent="0.25">
      <c r="A11" s="1">
        <v>44033</v>
      </c>
      <c r="B11" s="2">
        <v>0.51060185185185192</v>
      </c>
      <c r="C11" t="s">
        <v>143</v>
      </c>
      <c r="E11" t="s">
        <v>144</v>
      </c>
      <c r="G11">
        <v>2400</v>
      </c>
      <c r="I11">
        <v>2</v>
      </c>
      <c r="J11">
        <v>7</v>
      </c>
      <c r="K11">
        <f>J11*2000</f>
        <v>14000</v>
      </c>
    </row>
    <row r="12" spans="1:13" x14ac:dyDescent="0.25">
      <c r="A12" s="1">
        <v>44033</v>
      </c>
      <c r="B12" s="2">
        <v>0.51072916666666668</v>
      </c>
      <c r="C12" t="s">
        <v>15</v>
      </c>
      <c r="E12" t="s">
        <v>145</v>
      </c>
      <c r="F12">
        <v>400000</v>
      </c>
      <c r="I12">
        <v>1000</v>
      </c>
      <c r="J12">
        <v>6</v>
      </c>
      <c r="K12">
        <f>I12*J12</f>
        <v>6000</v>
      </c>
    </row>
    <row r="13" spans="1:13" x14ac:dyDescent="0.25">
      <c r="A13" s="1">
        <v>44033</v>
      </c>
      <c r="B13" s="2">
        <v>0.51092592592592589</v>
      </c>
      <c r="C13" t="s">
        <v>18</v>
      </c>
      <c r="E13" t="s">
        <v>146</v>
      </c>
      <c r="F13">
        <v>100000</v>
      </c>
      <c r="I13">
        <v>500</v>
      </c>
      <c r="J13">
        <v>43</v>
      </c>
      <c r="K13">
        <f t="shared" ref="K13:K16" si="0">I13*J13</f>
        <v>21500</v>
      </c>
      <c r="L13">
        <v>20</v>
      </c>
    </row>
    <row r="14" spans="1:13" x14ac:dyDescent="0.25">
      <c r="A14" s="1">
        <v>44033</v>
      </c>
      <c r="B14" s="2">
        <v>0.52597222222222217</v>
      </c>
      <c r="C14" t="s">
        <v>15</v>
      </c>
      <c r="E14" t="s">
        <v>149</v>
      </c>
      <c r="F14">
        <v>140000</v>
      </c>
      <c r="I14">
        <v>200</v>
      </c>
      <c r="J14">
        <v>188</v>
      </c>
      <c r="K14">
        <f t="shared" si="0"/>
        <v>37600</v>
      </c>
      <c r="L14">
        <v>140</v>
      </c>
      <c r="M14">
        <f>+L14+48</f>
        <v>188</v>
      </c>
    </row>
    <row r="15" spans="1:13" x14ac:dyDescent="0.25">
      <c r="A15" s="1">
        <v>44033</v>
      </c>
      <c r="B15" s="2">
        <v>0.52636574074074072</v>
      </c>
      <c r="C15" t="s">
        <v>15</v>
      </c>
      <c r="E15" t="s">
        <v>150</v>
      </c>
      <c r="F15">
        <v>25450</v>
      </c>
      <c r="I15">
        <v>100</v>
      </c>
      <c r="J15">
        <v>136</v>
      </c>
      <c r="K15">
        <f t="shared" si="0"/>
        <v>13600</v>
      </c>
      <c r="L15">
        <v>60</v>
      </c>
      <c r="M15">
        <f>+L15+80</f>
        <v>140</v>
      </c>
    </row>
    <row r="16" spans="1:13" x14ac:dyDescent="0.25">
      <c r="A16" s="1">
        <v>44033</v>
      </c>
      <c r="B16" s="2">
        <v>0.52653935185185186</v>
      </c>
      <c r="C16" t="s">
        <v>15</v>
      </c>
      <c r="E16" t="s">
        <v>151</v>
      </c>
      <c r="F16">
        <v>7000</v>
      </c>
      <c r="I16">
        <v>50</v>
      </c>
      <c r="J16">
        <v>15</v>
      </c>
      <c r="K16">
        <f t="shared" si="0"/>
        <v>750</v>
      </c>
    </row>
    <row r="17" spans="1:11" x14ac:dyDescent="0.25">
      <c r="A17" s="1">
        <v>44033</v>
      </c>
      <c r="B17" s="2">
        <v>0.57212962962962965</v>
      </c>
      <c r="C17" t="s">
        <v>65</v>
      </c>
      <c r="E17" t="s">
        <v>40</v>
      </c>
      <c r="G17">
        <v>11500</v>
      </c>
      <c r="K17">
        <f>SUM(K7:K16)</f>
        <v>2583450</v>
      </c>
    </row>
    <row r="18" spans="1:11" x14ac:dyDescent="0.25">
      <c r="A18" s="1">
        <v>44033</v>
      </c>
      <c r="B18" s="2">
        <v>0.5722800925925926</v>
      </c>
      <c r="C18" t="s">
        <v>31</v>
      </c>
      <c r="E18" t="s">
        <v>152</v>
      </c>
      <c r="G18">
        <v>172000</v>
      </c>
      <c r="K18">
        <f>K2-K17</f>
        <v>14000</v>
      </c>
    </row>
    <row r="19" spans="1:11" x14ac:dyDescent="0.25">
      <c r="A19" s="1">
        <v>44033</v>
      </c>
      <c r="B19" s="2">
        <v>0.59379629629629627</v>
      </c>
      <c r="C19" t="s">
        <v>15</v>
      </c>
      <c r="E19" t="s">
        <v>153</v>
      </c>
      <c r="F19">
        <v>3000</v>
      </c>
    </row>
    <row r="20" spans="1:11" x14ac:dyDescent="0.25">
      <c r="A20" s="1">
        <v>44033</v>
      </c>
      <c r="B20" s="2">
        <v>0.60920138888888886</v>
      </c>
      <c r="C20" t="s">
        <v>29</v>
      </c>
      <c r="E20" t="s">
        <v>154</v>
      </c>
      <c r="G20">
        <v>2400</v>
      </c>
    </row>
    <row r="21" spans="1:11" x14ac:dyDescent="0.25">
      <c r="A21" s="1">
        <v>44033</v>
      </c>
      <c r="B21" s="2">
        <v>0.6812962962962964</v>
      </c>
      <c r="C21" t="s">
        <v>15</v>
      </c>
      <c r="D21">
        <v>1441</v>
      </c>
      <c r="E21" t="s">
        <v>155</v>
      </c>
      <c r="F21">
        <v>260000</v>
      </c>
    </row>
    <row r="22" spans="1:11" x14ac:dyDescent="0.25">
      <c r="A22" s="1">
        <v>44033</v>
      </c>
      <c r="B22" s="2">
        <v>0.71665509259259252</v>
      </c>
      <c r="C22" t="s">
        <v>18</v>
      </c>
      <c r="E22" t="s">
        <v>156</v>
      </c>
      <c r="F22">
        <v>80000</v>
      </c>
    </row>
    <row r="23" spans="1:11" x14ac:dyDescent="0.25">
      <c r="A23" s="1">
        <v>44033</v>
      </c>
      <c r="B23" s="2">
        <v>0.7169444444444445</v>
      </c>
      <c r="C23" t="s">
        <v>56</v>
      </c>
      <c r="E23" t="s">
        <v>157</v>
      </c>
      <c r="G23">
        <v>100000</v>
      </c>
    </row>
    <row r="24" spans="1:11" x14ac:dyDescent="0.25">
      <c r="A24" s="1">
        <v>44033</v>
      </c>
      <c r="B24" s="2">
        <v>0.74083333333333334</v>
      </c>
      <c r="C24" t="s">
        <v>12</v>
      </c>
      <c r="E24" t="s">
        <v>158</v>
      </c>
      <c r="G24">
        <v>343000</v>
      </c>
    </row>
    <row r="25" spans="1:11" x14ac:dyDescent="0.25">
      <c r="A25" s="1">
        <v>44033</v>
      </c>
      <c r="B25" s="2">
        <v>0.74100694444444448</v>
      </c>
      <c r="C25" t="s">
        <v>15</v>
      </c>
      <c r="E25" t="s">
        <v>159</v>
      </c>
      <c r="F25">
        <v>10000</v>
      </c>
    </row>
    <row r="26" spans="1:11" x14ac:dyDescent="0.25">
      <c r="A26" s="1">
        <v>44033</v>
      </c>
      <c r="B26" s="2">
        <v>0.75627314814814817</v>
      </c>
      <c r="C26" t="s">
        <v>31</v>
      </c>
      <c r="E26" t="s">
        <v>160</v>
      </c>
      <c r="G26">
        <v>20000</v>
      </c>
    </row>
    <row r="27" spans="1:11" x14ac:dyDescent="0.25">
      <c r="A27" s="1">
        <v>44033</v>
      </c>
      <c r="B27" s="2">
        <v>0.75660879629629629</v>
      </c>
      <c r="C27" t="s">
        <v>65</v>
      </c>
      <c r="E27" t="s">
        <v>105</v>
      </c>
      <c r="G27">
        <v>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3473-3749-4759-AC95-E47BF3EBED66}">
  <dimension ref="A1:M23"/>
  <sheetViews>
    <sheetView workbookViewId="0">
      <selection activeCell="K18" sqref="K18"/>
    </sheetView>
  </sheetViews>
  <sheetFormatPr baseColWidth="10" defaultRowHeight="15" x14ac:dyDescent="0.25"/>
  <cols>
    <col min="5" max="5" width="2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44030</v>
      </c>
      <c r="B2" s="2">
        <v>0.46012731481481484</v>
      </c>
      <c r="C2" t="s">
        <v>10</v>
      </c>
      <c r="E2" t="s">
        <v>11</v>
      </c>
      <c r="F2">
        <v>3831850</v>
      </c>
      <c r="I2">
        <v>4441500</v>
      </c>
      <c r="J2">
        <v>2596000</v>
      </c>
      <c r="K2">
        <v>1845500</v>
      </c>
    </row>
    <row r="3" spans="1:13" x14ac:dyDescent="0.25">
      <c r="A3" s="1">
        <v>44030</v>
      </c>
      <c r="B3" s="2">
        <v>0.46012731481481484</v>
      </c>
      <c r="C3" t="s">
        <v>21</v>
      </c>
      <c r="E3" t="s">
        <v>119</v>
      </c>
      <c r="G3">
        <v>95000</v>
      </c>
    </row>
    <row r="4" spans="1:13" x14ac:dyDescent="0.25">
      <c r="A4" s="1">
        <v>44030</v>
      </c>
      <c r="B4" s="2">
        <v>0.51692129629629624</v>
      </c>
      <c r="C4" t="s">
        <v>31</v>
      </c>
      <c r="E4" t="s">
        <v>120</v>
      </c>
      <c r="G4">
        <v>449000</v>
      </c>
    </row>
    <row r="5" spans="1:13" x14ac:dyDescent="0.25">
      <c r="A5" s="1">
        <v>44030</v>
      </c>
      <c r="B5" s="2">
        <v>0.51707175925925919</v>
      </c>
      <c r="C5" t="s">
        <v>15</v>
      </c>
      <c r="E5" t="s">
        <v>121</v>
      </c>
      <c r="F5">
        <v>2500</v>
      </c>
    </row>
    <row r="6" spans="1:13" x14ac:dyDescent="0.25">
      <c r="A6" s="1">
        <v>44030</v>
      </c>
      <c r="B6" s="2">
        <v>0.51717592592592598</v>
      </c>
      <c r="C6" t="s">
        <v>15</v>
      </c>
      <c r="E6" t="s">
        <v>122</v>
      </c>
      <c r="F6">
        <v>2500</v>
      </c>
    </row>
    <row r="7" spans="1:13" x14ac:dyDescent="0.25">
      <c r="A7" s="1">
        <v>44030</v>
      </c>
      <c r="B7" s="2">
        <v>0.51774305555555555</v>
      </c>
      <c r="C7" t="s">
        <v>65</v>
      </c>
      <c r="E7" t="s">
        <v>123</v>
      </c>
      <c r="G7">
        <v>60000</v>
      </c>
      <c r="I7">
        <v>50</v>
      </c>
      <c r="J7">
        <v>17</v>
      </c>
      <c r="K7">
        <f>J7*50000</f>
        <v>850000</v>
      </c>
    </row>
    <row r="8" spans="1:13" x14ac:dyDescent="0.25">
      <c r="A8" s="1">
        <v>44030</v>
      </c>
      <c r="B8" s="2">
        <v>0.54142361111111115</v>
      </c>
      <c r="C8" t="s">
        <v>15</v>
      </c>
      <c r="E8" t="s">
        <v>124</v>
      </c>
      <c r="F8">
        <v>8150</v>
      </c>
      <c r="I8">
        <v>20</v>
      </c>
      <c r="J8">
        <v>38</v>
      </c>
      <c r="K8">
        <f>J8*20000</f>
        <v>760000</v>
      </c>
      <c r="L8">
        <v>30</v>
      </c>
    </row>
    <row r="9" spans="1:13" x14ac:dyDescent="0.25">
      <c r="A9" s="1">
        <v>44030</v>
      </c>
      <c r="B9" s="2">
        <v>0.58981481481481479</v>
      </c>
      <c r="C9" t="s">
        <v>18</v>
      </c>
      <c r="E9" t="s">
        <v>125</v>
      </c>
      <c r="F9">
        <v>25000</v>
      </c>
      <c r="I9">
        <v>10</v>
      </c>
      <c r="J9">
        <v>12</v>
      </c>
      <c r="K9">
        <f>J9*10000</f>
        <v>120000</v>
      </c>
    </row>
    <row r="10" spans="1:13" x14ac:dyDescent="0.25">
      <c r="A10" s="1">
        <v>44030</v>
      </c>
      <c r="B10" s="2">
        <v>0.59052083333333327</v>
      </c>
      <c r="C10" t="s">
        <v>15</v>
      </c>
      <c r="D10">
        <v>1444</v>
      </c>
      <c r="E10" t="s">
        <v>35</v>
      </c>
      <c r="F10">
        <v>65000</v>
      </c>
      <c r="I10">
        <v>5</v>
      </c>
      <c r="J10">
        <v>14</v>
      </c>
      <c r="K10">
        <f>J10*5000</f>
        <v>70000</v>
      </c>
    </row>
    <row r="11" spans="1:13" x14ac:dyDescent="0.25">
      <c r="A11" s="1">
        <v>44030</v>
      </c>
      <c r="B11" s="2">
        <v>0.59275462962962966</v>
      </c>
      <c r="C11" t="s">
        <v>15</v>
      </c>
      <c r="E11" t="s">
        <v>126</v>
      </c>
      <c r="F11">
        <v>75000</v>
      </c>
      <c r="I11">
        <v>2</v>
      </c>
      <c r="J11">
        <v>11</v>
      </c>
      <c r="K11">
        <f>J11*2000</f>
        <v>22000</v>
      </c>
    </row>
    <row r="12" spans="1:13" x14ac:dyDescent="0.25">
      <c r="A12" s="1">
        <v>44030</v>
      </c>
      <c r="B12" s="2">
        <v>0.59314814814814809</v>
      </c>
      <c r="C12" t="s">
        <v>15</v>
      </c>
      <c r="D12">
        <v>1445</v>
      </c>
      <c r="E12" t="s">
        <v>35</v>
      </c>
      <c r="F12">
        <v>160000</v>
      </c>
      <c r="I12">
        <v>1000</v>
      </c>
      <c r="J12">
        <v>12</v>
      </c>
      <c r="K12">
        <f>I12*J12</f>
        <v>12000</v>
      </c>
    </row>
    <row r="13" spans="1:13" x14ac:dyDescent="0.25">
      <c r="A13" s="1">
        <v>44030</v>
      </c>
      <c r="B13" s="2">
        <v>0.62430555555555556</v>
      </c>
      <c r="C13" t="s">
        <v>56</v>
      </c>
      <c r="E13" t="s">
        <v>127</v>
      </c>
      <c r="G13">
        <v>240000</v>
      </c>
      <c r="I13">
        <v>500</v>
      </c>
      <c r="J13">
        <v>45</v>
      </c>
      <c r="K13">
        <f t="shared" ref="K13:K16" si="0">I13*J13</f>
        <v>22500</v>
      </c>
      <c r="L13">
        <v>20</v>
      </c>
    </row>
    <row r="14" spans="1:13" x14ac:dyDescent="0.25">
      <c r="A14" s="1">
        <v>44030</v>
      </c>
      <c r="B14" s="2">
        <v>0.62484953703703705</v>
      </c>
      <c r="C14" t="s">
        <v>56</v>
      </c>
      <c r="E14" t="s">
        <v>128</v>
      </c>
      <c r="G14">
        <v>617000</v>
      </c>
      <c r="I14">
        <v>200</v>
      </c>
      <c r="J14">
        <v>210</v>
      </c>
      <c r="K14">
        <f t="shared" si="0"/>
        <v>42000</v>
      </c>
      <c r="L14">
        <v>140</v>
      </c>
      <c r="M14">
        <f>+L14+70</f>
        <v>210</v>
      </c>
    </row>
    <row r="15" spans="1:13" x14ac:dyDescent="0.25">
      <c r="A15" s="1">
        <v>44030</v>
      </c>
      <c r="B15" s="2">
        <v>0.62501157407407404</v>
      </c>
      <c r="C15" t="s">
        <v>31</v>
      </c>
      <c r="E15" t="s">
        <v>129</v>
      </c>
      <c r="G15">
        <v>50000</v>
      </c>
      <c r="I15">
        <v>100</v>
      </c>
      <c r="J15">
        <v>151</v>
      </c>
      <c r="K15">
        <f t="shared" si="0"/>
        <v>15100</v>
      </c>
      <c r="L15">
        <v>60</v>
      </c>
      <c r="M15">
        <f>+L15+91</f>
        <v>151</v>
      </c>
    </row>
    <row r="16" spans="1:13" x14ac:dyDescent="0.25">
      <c r="A16" s="1">
        <v>44030</v>
      </c>
      <c r="B16" s="2">
        <v>0.62520833333333337</v>
      </c>
      <c r="C16" t="s">
        <v>65</v>
      </c>
      <c r="E16" t="s">
        <v>130</v>
      </c>
      <c r="G16">
        <v>60000</v>
      </c>
      <c r="I16">
        <v>50</v>
      </c>
      <c r="J16">
        <v>14</v>
      </c>
      <c r="K16">
        <f t="shared" si="0"/>
        <v>700</v>
      </c>
    </row>
    <row r="17" spans="1:11" x14ac:dyDescent="0.25">
      <c r="A17" s="1">
        <v>44030</v>
      </c>
      <c r="B17" s="2">
        <v>0.64230324074074074</v>
      </c>
      <c r="C17" t="s">
        <v>15</v>
      </c>
      <c r="D17">
        <v>1446</v>
      </c>
      <c r="E17" t="s">
        <v>131</v>
      </c>
      <c r="F17">
        <v>35000</v>
      </c>
      <c r="K17">
        <f>SUM(K7:K16)</f>
        <v>1914300</v>
      </c>
    </row>
    <row r="18" spans="1:11" x14ac:dyDescent="0.25">
      <c r="A18" s="1">
        <v>44030</v>
      </c>
      <c r="B18" s="2">
        <v>0.6582986111111111</v>
      </c>
      <c r="C18" t="s">
        <v>56</v>
      </c>
      <c r="E18" t="s">
        <v>132</v>
      </c>
      <c r="G18">
        <v>550000</v>
      </c>
      <c r="K18">
        <f>K2-K17</f>
        <v>-68800</v>
      </c>
    </row>
    <row r="19" spans="1:11" x14ac:dyDescent="0.25">
      <c r="A19" s="1">
        <v>44030</v>
      </c>
      <c r="B19" s="2">
        <v>0.65850694444444446</v>
      </c>
      <c r="C19" t="s">
        <v>56</v>
      </c>
      <c r="E19" t="s">
        <v>133</v>
      </c>
      <c r="G19">
        <v>275000</v>
      </c>
    </row>
    <row r="20" spans="1:11" x14ac:dyDescent="0.25">
      <c r="A20" s="1">
        <v>44030</v>
      </c>
      <c r="B20" s="2">
        <v>0.6712731481481482</v>
      </c>
      <c r="C20" t="s">
        <v>15</v>
      </c>
      <c r="E20" t="s">
        <v>134</v>
      </c>
      <c r="F20">
        <v>96500</v>
      </c>
    </row>
    <row r="21" spans="1:11" x14ac:dyDescent="0.25">
      <c r="A21" s="1">
        <v>44030</v>
      </c>
      <c r="B21" s="2">
        <v>0.52084490740740741</v>
      </c>
      <c r="C21" t="s">
        <v>15</v>
      </c>
      <c r="E21" t="s">
        <v>147</v>
      </c>
      <c r="F21">
        <v>140000</v>
      </c>
    </row>
    <row r="22" spans="1:11" x14ac:dyDescent="0.25">
      <c r="A22" s="1">
        <v>44030</v>
      </c>
      <c r="B22" s="2">
        <v>0.52200231481481485</v>
      </c>
      <c r="C22" t="s">
        <v>65</v>
      </c>
      <c r="E22" t="s">
        <v>148</v>
      </c>
      <c r="G22">
        <v>200000</v>
      </c>
    </row>
    <row r="23" spans="1:11" x14ac:dyDescent="0.25">
      <c r="A23" s="1"/>
      <c r="B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C6BA-9782-4616-82C2-950FF8C4BCE5}">
  <dimension ref="A1:L18"/>
  <sheetViews>
    <sheetView workbookViewId="0">
      <selection activeCell="E30" sqref="E30"/>
    </sheetView>
  </sheetViews>
  <sheetFormatPr baseColWidth="10" defaultRowHeight="15" x14ac:dyDescent="0.25"/>
  <cols>
    <col min="5" max="5" width="36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44029</v>
      </c>
      <c r="B2" s="2">
        <v>0.44711805555555556</v>
      </c>
      <c r="C2" t="s">
        <v>10</v>
      </c>
      <c r="E2" t="s">
        <v>11</v>
      </c>
      <c r="F2">
        <v>2210650</v>
      </c>
      <c r="I2">
        <v>4108850</v>
      </c>
      <c r="J2">
        <v>269000</v>
      </c>
      <c r="K2">
        <v>3839850</v>
      </c>
    </row>
    <row r="3" spans="1:12" x14ac:dyDescent="0.25">
      <c r="A3" s="1">
        <v>44029</v>
      </c>
      <c r="B3" s="2">
        <v>0.44711805555555556</v>
      </c>
      <c r="C3" t="s">
        <v>15</v>
      </c>
      <c r="E3" t="s">
        <v>106</v>
      </c>
      <c r="F3">
        <v>300000</v>
      </c>
    </row>
    <row r="4" spans="1:12" x14ac:dyDescent="0.25">
      <c r="A4" s="1">
        <v>44029</v>
      </c>
      <c r="B4" s="2">
        <v>0.44769675925925928</v>
      </c>
      <c r="C4" t="s">
        <v>15</v>
      </c>
      <c r="E4" t="s">
        <v>107</v>
      </c>
      <c r="F4">
        <v>50000</v>
      </c>
    </row>
    <row r="5" spans="1:12" x14ac:dyDescent="0.25">
      <c r="A5" s="1">
        <v>44029</v>
      </c>
      <c r="B5" s="2">
        <v>0.44914351851851847</v>
      </c>
      <c r="C5" t="s">
        <v>15</v>
      </c>
      <c r="D5">
        <v>1440</v>
      </c>
      <c r="E5" t="s">
        <v>108</v>
      </c>
      <c r="F5">
        <v>50000</v>
      </c>
    </row>
    <row r="6" spans="1:12" x14ac:dyDescent="0.25">
      <c r="A6" s="1">
        <v>44029</v>
      </c>
      <c r="B6" s="2">
        <v>0.517511574074074</v>
      </c>
      <c r="C6" t="s">
        <v>15</v>
      </c>
      <c r="E6" t="s">
        <v>109</v>
      </c>
      <c r="F6">
        <v>73000</v>
      </c>
    </row>
    <row r="7" spans="1:12" x14ac:dyDescent="0.25">
      <c r="A7" s="1">
        <v>44029</v>
      </c>
      <c r="B7" s="2">
        <v>0.55539351851851848</v>
      </c>
      <c r="C7" t="s">
        <v>15</v>
      </c>
      <c r="E7" t="s">
        <v>110</v>
      </c>
      <c r="F7">
        <v>300000</v>
      </c>
      <c r="I7">
        <v>50</v>
      </c>
      <c r="J7">
        <v>49</v>
      </c>
      <c r="K7">
        <f>J7*50000</f>
        <v>2450000</v>
      </c>
    </row>
    <row r="8" spans="1:12" x14ac:dyDescent="0.25">
      <c r="A8" s="1">
        <v>44029</v>
      </c>
      <c r="B8" s="2">
        <v>0.55827546296296293</v>
      </c>
      <c r="C8" t="s">
        <v>15</v>
      </c>
      <c r="D8">
        <v>1441</v>
      </c>
      <c r="E8" t="s">
        <v>111</v>
      </c>
      <c r="F8">
        <v>150000</v>
      </c>
      <c r="I8">
        <v>20</v>
      </c>
      <c r="J8">
        <v>46</v>
      </c>
      <c r="K8">
        <f>J8*20000</f>
        <v>920000</v>
      </c>
    </row>
    <row r="9" spans="1:12" x14ac:dyDescent="0.25">
      <c r="A9" s="1">
        <v>44029</v>
      </c>
      <c r="B9" s="2">
        <v>0.63706018518518526</v>
      </c>
      <c r="C9" t="s">
        <v>15</v>
      </c>
      <c r="E9" t="s">
        <v>112</v>
      </c>
      <c r="F9">
        <v>5200</v>
      </c>
      <c r="I9">
        <v>10</v>
      </c>
      <c r="J9">
        <v>23</v>
      </c>
      <c r="K9">
        <f>J9*10000</f>
        <v>230000</v>
      </c>
    </row>
    <row r="10" spans="1:12" x14ac:dyDescent="0.25">
      <c r="A10" s="1">
        <v>44029</v>
      </c>
      <c r="B10" s="2">
        <v>0.63758101851851856</v>
      </c>
      <c r="C10" t="s">
        <v>21</v>
      </c>
      <c r="E10" t="s">
        <v>113</v>
      </c>
      <c r="G10">
        <v>20000</v>
      </c>
      <c r="I10">
        <v>5</v>
      </c>
      <c r="J10">
        <v>20</v>
      </c>
      <c r="K10">
        <f>J10*5000</f>
        <v>100000</v>
      </c>
    </row>
    <row r="11" spans="1:12" x14ac:dyDescent="0.25">
      <c r="A11" s="1">
        <v>44029</v>
      </c>
      <c r="B11" s="2">
        <v>0.63795138888888892</v>
      </c>
      <c r="C11" t="s">
        <v>18</v>
      </c>
      <c r="E11" t="s">
        <v>114</v>
      </c>
      <c r="F11">
        <v>320000</v>
      </c>
      <c r="I11">
        <v>2</v>
      </c>
      <c r="J11">
        <v>19</v>
      </c>
      <c r="K11">
        <f>J11*2000</f>
        <v>38000</v>
      </c>
    </row>
    <row r="12" spans="1:12" x14ac:dyDescent="0.25">
      <c r="A12" s="1">
        <v>44029</v>
      </c>
      <c r="B12" s="2">
        <v>0.64099537037037035</v>
      </c>
      <c r="C12" t="s">
        <v>15</v>
      </c>
      <c r="D12">
        <v>1442</v>
      </c>
      <c r="E12" t="s">
        <v>115</v>
      </c>
      <c r="F12">
        <v>600000</v>
      </c>
      <c r="I12">
        <v>1000</v>
      </c>
      <c r="J12">
        <v>14</v>
      </c>
      <c r="K12">
        <f>I12*J12</f>
        <v>14000</v>
      </c>
    </row>
    <row r="13" spans="1:12" x14ac:dyDescent="0.25">
      <c r="A13" s="1">
        <v>44029</v>
      </c>
      <c r="B13" s="2">
        <v>0.73533564814814811</v>
      </c>
      <c r="C13" t="s">
        <v>29</v>
      </c>
      <c r="E13" t="s">
        <v>116</v>
      </c>
      <c r="G13">
        <v>5000</v>
      </c>
      <c r="I13">
        <v>500</v>
      </c>
      <c r="J13">
        <v>46</v>
      </c>
      <c r="K13">
        <f t="shared" ref="K13:K16" si="0">I13*J13</f>
        <v>23000</v>
      </c>
      <c r="L13">
        <v>20</v>
      </c>
    </row>
    <row r="14" spans="1:12" x14ac:dyDescent="0.25">
      <c r="A14" s="1">
        <v>44029</v>
      </c>
      <c r="B14" s="2">
        <v>0.73609953703703701</v>
      </c>
      <c r="C14" t="s">
        <v>65</v>
      </c>
      <c r="E14" t="s">
        <v>72</v>
      </c>
      <c r="G14">
        <v>5500</v>
      </c>
      <c r="I14">
        <v>200</v>
      </c>
      <c r="J14">
        <v>208</v>
      </c>
      <c r="K14">
        <f t="shared" si="0"/>
        <v>41600</v>
      </c>
      <c r="L14">
        <v>140</v>
      </c>
    </row>
    <row r="15" spans="1:12" x14ac:dyDescent="0.25">
      <c r="A15" s="1">
        <v>44029</v>
      </c>
      <c r="B15" s="2">
        <v>0.73762731481481481</v>
      </c>
      <c r="C15" t="s">
        <v>15</v>
      </c>
      <c r="D15">
        <v>1443</v>
      </c>
      <c r="E15" t="s">
        <v>35</v>
      </c>
      <c r="F15">
        <v>50000</v>
      </c>
      <c r="I15">
        <v>100</v>
      </c>
      <c r="J15">
        <v>147</v>
      </c>
      <c r="K15">
        <f t="shared" si="0"/>
        <v>14700</v>
      </c>
      <c r="L15">
        <v>60</v>
      </c>
    </row>
    <row r="16" spans="1:12" x14ac:dyDescent="0.25">
      <c r="A16" s="1">
        <v>44029</v>
      </c>
      <c r="B16" s="2">
        <v>0.7380902777777778</v>
      </c>
      <c r="C16" t="s">
        <v>31</v>
      </c>
      <c r="E16" t="s">
        <v>117</v>
      </c>
      <c r="G16">
        <v>223500</v>
      </c>
      <c r="I16">
        <v>50</v>
      </c>
      <c r="J16">
        <v>11</v>
      </c>
      <c r="K16">
        <f t="shared" si="0"/>
        <v>550</v>
      </c>
    </row>
    <row r="17" spans="1:11" x14ac:dyDescent="0.25">
      <c r="A17" s="1">
        <v>44029</v>
      </c>
      <c r="B17" s="2">
        <v>0.7396759259259259</v>
      </c>
      <c r="C17" t="s">
        <v>29</v>
      </c>
      <c r="E17" t="s">
        <v>118</v>
      </c>
      <c r="G17">
        <v>15000</v>
      </c>
      <c r="K17">
        <f>SUM(K7:K16)</f>
        <v>3831850</v>
      </c>
    </row>
    <row r="18" spans="1:11" x14ac:dyDescent="0.25">
      <c r="K18">
        <f>K2-K17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4A63-07BD-4BB1-8E35-572315A3826A}">
  <dimension ref="A1:L18"/>
  <sheetViews>
    <sheetView topLeftCell="E1" workbookViewId="0">
      <selection activeCell="K23" sqref="K23"/>
    </sheetView>
  </sheetViews>
  <sheetFormatPr baseColWidth="10" defaultRowHeight="15" x14ac:dyDescent="0.25"/>
  <cols>
    <col min="3" max="3" width="8.7109375" customWidth="1"/>
    <col min="4" max="4" width="8.140625" customWidth="1"/>
    <col min="5" max="5" width="26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44028</v>
      </c>
      <c r="B2" s="2">
        <v>0.42274305555555558</v>
      </c>
      <c r="C2" t="s">
        <v>10</v>
      </c>
      <c r="E2" t="s">
        <v>11</v>
      </c>
      <c r="F2">
        <v>1847650</v>
      </c>
      <c r="I2">
        <v>2412150</v>
      </c>
      <c r="J2">
        <v>251500</v>
      </c>
      <c r="K2">
        <v>2160650</v>
      </c>
    </row>
    <row r="3" spans="1:12" x14ac:dyDescent="0.25">
      <c r="A3" s="1">
        <v>44028</v>
      </c>
      <c r="B3" s="2">
        <v>0.44538194444444446</v>
      </c>
      <c r="C3" t="s">
        <v>15</v>
      </c>
      <c r="E3" t="s">
        <v>96</v>
      </c>
      <c r="F3">
        <v>9600</v>
      </c>
    </row>
    <row r="4" spans="1:12" x14ac:dyDescent="0.25">
      <c r="A4" s="1">
        <v>44028</v>
      </c>
      <c r="B4" s="2">
        <v>0.50324074074074077</v>
      </c>
      <c r="C4" t="s">
        <v>15</v>
      </c>
      <c r="D4">
        <v>1435</v>
      </c>
      <c r="E4" t="s">
        <v>97</v>
      </c>
      <c r="F4">
        <v>480000</v>
      </c>
    </row>
    <row r="5" spans="1:12" x14ac:dyDescent="0.25">
      <c r="A5" s="1">
        <v>44028</v>
      </c>
      <c r="B5" s="2">
        <v>0.50421296296296292</v>
      </c>
      <c r="C5" t="s">
        <v>15</v>
      </c>
      <c r="E5" t="s">
        <v>98</v>
      </c>
      <c r="F5">
        <v>26000</v>
      </c>
    </row>
    <row r="6" spans="1:12" x14ac:dyDescent="0.25">
      <c r="A6" s="1">
        <v>44028</v>
      </c>
      <c r="B6" s="2">
        <v>0.50710648148148152</v>
      </c>
      <c r="C6" t="s">
        <v>15</v>
      </c>
      <c r="E6" t="s">
        <v>99</v>
      </c>
      <c r="F6">
        <v>3900</v>
      </c>
    </row>
    <row r="7" spans="1:12" x14ac:dyDescent="0.25">
      <c r="A7" s="1">
        <v>44028</v>
      </c>
      <c r="B7" s="2">
        <v>0.61107638888888893</v>
      </c>
      <c r="C7" t="s">
        <v>18</v>
      </c>
      <c r="E7" t="s">
        <v>100</v>
      </c>
      <c r="F7">
        <v>25000</v>
      </c>
      <c r="I7">
        <v>50</v>
      </c>
      <c r="J7">
        <v>35</v>
      </c>
      <c r="K7">
        <f>J7*50000</f>
        <v>1750000</v>
      </c>
    </row>
    <row r="8" spans="1:12" x14ac:dyDescent="0.25">
      <c r="A8" s="1">
        <v>44028</v>
      </c>
      <c r="B8" s="2">
        <v>0.6113425925925926</v>
      </c>
      <c r="C8" t="s">
        <v>65</v>
      </c>
      <c r="E8" t="s">
        <v>40</v>
      </c>
      <c r="G8">
        <v>11500</v>
      </c>
      <c r="I8">
        <v>20</v>
      </c>
      <c r="J8">
        <v>10</v>
      </c>
      <c r="K8">
        <f>J8*20000</f>
        <v>200000</v>
      </c>
    </row>
    <row r="9" spans="1:12" x14ac:dyDescent="0.25">
      <c r="A9" s="1">
        <v>44028</v>
      </c>
      <c r="B9" s="2">
        <v>0.69346064814814812</v>
      </c>
      <c r="C9" t="s">
        <v>29</v>
      </c>
      <c r="E9" t="s">
        <v>101</v>
      </c>
      <c r="G9">
        <v>70000</v>
      </c>
      <c r="I9">
        <v>10</v>
      </c>
      <c r="J9">
        <v>12</v>
      </c>
      <c r="K9">
        <f>J9*10000</f>
        <v>120000</v>
      </c>
    </row>
    <row r="10" spans="1:12" x14ac:dyDescent="0.25">
      <c r="A10" s="1">
        <v>44028</v>
      </c>
      <c r="B10" s="2">
        <v>0.69379629629629624</v>
      </c>
      <c r="C10" t="s">
        <v>56</v>
      </c>
      <c r="E10" t="s">
        <v>102</v>
      </c>
      <c r="G10">
        <v>100000</v>
      </c>
      <c r="I10">
        <v>5</v>
      </c>
      <c r="J10">
        <v>2</v>
      </c>
      <c r="K10">
        <f>J10*5000</f>
        <v>10000</v>
      </c>
    </row>
    <row r="11" spans="1:12" x14ac:dyDescent="0.25">
      <c r="A11" s="1">
        <v>44028</v>
      </c>
      <c r="B11" s="2">
        <v>0.7120023148148148</v>
      </c>
      <c r="C11" t="s">
        <v>65</v>
      </c>
      <c r="E11" t="s">
        <v>103</v>
      </c>
      <c r="G11">
        <v>20000</v>
      </c>
      <c r="I11">
        <v>2</v>
      </c>
      <c r="J11">
        <v>17</v>
      </c>
      <c r="K11">
        <f>J11*2000</f>
        <v>34000</v>
      </c>
    </row>
    <row r="12" spans="1:12" x14ac:dyDescent="0.25">
      <c r="A12" s="1">
        <v>44028</v>
      </c>
      <c r="B12" s="2">
        <v>0.75547453703703704</v>
      </c>
      <c r="C12" t="s">
        <v>18</v>
      </c>
      <c r="E12" t="s">
        <v>104</v>
      </c>
      <c r="F12">
        <v>20000</v>
      </c>
      <c r="I12">
        <v>1000</v>
      </c>
      <c r="J12">
        <v>17</v>
      </c>
      <c r="K12">
        <f>I12*J12</f>
        <v>17000</v>
      </c>
    </row>
    <row r="13" spans="1:12" x14ac:dyDescent="0.25">
      <c r="A13" s="1">
        <v>44028</v>
      </c>
      <c r="B13" s="2">
        <v>0.75589120370370377</v>
      </c>
      <c r="C13" t="s">
        <v>65</v>
      </c>
      <c r="E13" t="s">
        <v>105</v>
      </c>
      <c r="G13">
        <v>50000</v>
      </c>
      <c r="I13">
        <v>500</v>
      </c>
      <c r="J13">
        <v>46</v>
      </c>
      <c r="K13">
        <f t="shared" ref="K13:K16" si="0">I13*J13</f>
        <v>23000</v>
      </c>
      <c r="L13">
        <v>20</v>
      </c>
    </row>
    <row r="14" spans="1:12" x14ac:dyDescent="0.25">
      <c r="I14">
        <v>200</v>
      </c>
      <c r="J14">
        <v>205</v>
      </c>
      <c r="K14">
        <f t="shared" si="0"/>
        <v>41000</v>
      </c>
      <c r="L14">
        <v>140</v>
      </c>
    </row>
    <row r="15" spans="1:12" x14ac:dyDescent="0.25">
      <c r="I15">
        <v>100</v>
      </c>
      <c r="J15">
        <v>151</v>
      </c>
      <c r="K15">
        <f t="shared" si="0"/>
        <v>15100</v>
      </c>
      <c r="L15">
        <v>60</v>
      </c>
    </row>
    <row r="16" spans="1:12" x14ac:dyDescent="0.25">
      <c r="I16">
        <v>50</v>
      </c>
      <c r="J16">
        <v>11</v>
      </c>
      <c r="K16">
        <f t="shared" si="0"/>
        <v>550</v>
      </c>
    </row>
    <row r="17" spans="11:11" x14ac:dyDescent="0.25">
      <c r="K17">
        <f>SUM(K7:K16)</f>
        <v>2210650</v>
      </c>
    </row>
    <row r="18" spans="11:11" x14ac:dyDescent="0.25">
      <c r="K18">
        <f>K2-K17</f>
        <v>-50000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7EBD-3D12-4F76-8C5F-268C2306E647}">
  <dimension ref="A1:Q21"/>
  <sheetViews>
    <sheetView workbookViewId="0">
      <selection activeCell="I7" sqref="I7:L17"/>
    </sheetView>
  </sheetViews>
  <sheetFormatPr baseColWidth="10" defaultRowHeight="15" x14ac:dyDescent="0.25"/>
  <cols>
    <col min="3" max="3" width="9.7109375" customWidth="1"/>
    <col min="4" max="4" width="7.85546875" customWidth="1"/>
    <col min="5" max="5" width="2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7" x14ac:dyDescent="0.25">
      <c r="A2" s="1">
        <v>44027</v>
      </c>
      <c r="B2" s="2">
        <v>0.46159722222222221</v>
      </c>
      <c r="C2" t="s">
        <v>10</v>
      </c>
      <c r="E2" t="s">
        <v>11</v>
      </c>
      <c r="F2">
        <v>1041150</v>
      </c>
      <c r="I2">
        <v>2309650</v>
      </c>
      <c r="J2">
        <v>458000</v>
      </c>
      <c r="K2">
        <v>1851650</v>
      </c>
    </row>
    <row r="3" spans="1:17" x14ac:dyDescent="0.25">
      <c r="A3" s="1">
        <v>44027</v>
      </c>
      <c r="B3" s="2">
        <v>0.46159722222222221</v>
      </c>
      <c r="C3" t="s">
        <v>31</v>
      </c>
      <c r="E3" t="s">
        <v>82</v>
      </c>
      <c r="G3">
        <v>144000</v>
      </c>
    </row>
    <row r="4" spans="1:17" x14ac:dyDescent="0.25">
      <c r="A4" s="1">
        <v>44027</v>
      </c>
      <c r="B4" s="2">
        <v>0.4616898148148148</v>
      </c>
      <c r="C4" t="s">
        <v>15</v>
      </c>
      <c r="E4" t="s">
        <v>83</v>
      </c>
      <c r="F4">
        <v>120000</v>
      </c>
    </row>
    <row r="5" spans="1:17" x14ac:dyDescent="0.25">
      <c r="A5" s="1">
        <v>44027</v>
      </c>
      <c r="B5" s="2">
        <v>0.47710648148148144</v>
      </c>
      <c r="C5" t="s">
        <v>15</v>
      </c>
      <c r="D5">
        <v>1437</v>
      </c>
      <c r="E5" t="s">
        <v>84</v>
      </c>
      <c r="F5">
        <v>110000</v>
      </c>
    </row>
    <row r="6" spans="1:17" x14ac:dyDescent="0.25">
      <c r="A6" s="1">
        <v>44027</v>
      </c>
      <c r="B6" s="2">
        <v>0.48001157407407408</v>
      </c>
      <c r="C6" t="s">
        <v>15</v>
      </c>
      <c r="D6">
        <v>1438</v>
      </c>
      <c r="E6" t="s">
        <v>85</v>
      </c>
      <c r="F6">
        <v>500000</v>
      </c>
    </row>
    <row r="7" spans="1:17" x14ac:dyDescent="0.25">
      <c r="A7" s="1">
        <v>44027</v>
      </c>
      <c r="B7" s="2">
        <v>0.55831018518518516</v>
      </c>
      <c r="C7" t="s">
        <v>46</v>
      </c>
      <c r="E7" t="s">
        <v>47</v>
      </c>
      <c r="F7">
        <v>19500</v>
      </c>
      <c r="I7">
        <v>50</v>
      </c>
      <c r="J7">
        <v>27</v>
      </c>
      <c r="K7">
        <f>J7*50000</f>
        <v>1350000</v>
      </c>
    </row>
    <row r="8" spans="1:17" x14ac:dyDescent="0.25">
      <c r="A8" s="1">
        <v>44027</v>
      </c>
      <c r="B8" s="2">
        <v>0.5584837962962963</v>
      </c>
      <c r="C8" t="s">
        <v>12</v>
      </c>
      <c r="E8" t="s">
        <v>86</v>
      </c>
      <c r="G8">
        <v>60000</v>
      </c>
      <c r="I8">
        <v>20</v>
      </c>
      <c r="J8">
        <v>12</v>
      </c>
      <c r="K8">
        <f>J8*20000</f>
        <v>240000</v>
      </c>
    </row>
    <row r="9" spans="1:17" x14ac:dyDescent="0.25">
      <c r="A9" s="1">
        <v>44027</v>
      </c>
      <c r="B9" s="2">
        <v>0.55871527777777785</v>
      </c>
      <c r="C9" t="s">
        <v>15</v>
      </c>
      <c r="E9" t="s">
        <v>87</v>
      </c>
      <c r="F9">
        <v>4000</v>
      </c>
      <c r="I9">
        <v>10</v>
      </c>
      <c r="J9">
        <v>11</v>
      </c>
      <c r="K9">
        <f>J9*10000</f>
        <v>110000</v>
      </c>
    </row>
    <row r="10" spans="1:17" x14ac:dyDescent="0.25">
      <c r="A10" s="1">
        <v>44027</v>
      </c>
      <c r="B10" s="2">
        <v>0.63946759259259256</v>
      </c>
      <c r="C10" t="s">
        <v>15</v>
      </c>
      <c r="E10" t="s">
        <v>88</v>
      </c>
      <c r="F10">
        <v>350000</v>
      </c>
      <c r="I10">
        <v>5</v>
      </c>
      <c r="J10">
        <v>2</v>
      </c>
      <c r="K10">
        <f>J10*5000</f>
        <v>10000</v>
      </c>
    </row>
    <row r="11" spans="1:17" x14ac:dyDescent="0.25">
      <c r="A11" s="1">
        <v>44027</v>
      </c>
      <c r="B11" s="2">
        <v>0.64457175925925925</v>
      </c>
      <c r="C11" t="s">
        <v>21</v>
      </c>
      <c r="E11" t="s">
        <v>89</v>
      </c>
      <c r="G11">
        <v>10000</v>
      </c>
      <c r="I11">
        <v>2</v>
      </c>
      <c r="J11">
        <v>19</v>
      </c>
      <c r="K11">
        <f>J11*2000</f>
        <v>38000</v>
      </c>
    </row>
    <row r="12" spans="1:17" x14ac:dyDescent="0.25">
      <c r="A12" s="1">
        <v>44027</v>
      </c>
      <c r="B12" s="2">
        <v>0.7171412037037036</v>
      </c>
      <c r="C12" t="s">
        <v>15</v>
      </c>
      <c r="D12">
        <v>1439</v>
      </c>
      <c r="E12" t="s">
        <v>35</v>
      </c>
      <c r="F12">
        <v>110000</v>
      </c>
      <c r="I12">
        <v>1000</v>
      </c>
      <c r="J12">
        <v>18</v>
      </c>
      <c r="K12">
        <f>I12*J12</f>
        <v>18000</v>
      </c>
    </row>
    <row r="13" spans="1:17" x14ac:dyDescent="0.25">
      <c r="A13" s="1">
        <v>44027</v>
      </c>
      <c r="B13" s="2">
        <v>0.71751157407407407</v>
      </c>
      <c r="C13" t="s">
        <v>65</v>
      </c>
      <c r="E13" t="s">
        <v>90</v>
      </c>
      <c r="G13">
        <v>70000</v>
      </c>
      <c r="I13">
        <v>500</v>
      </c>
      <c r="J13">
        <v>47</v>
      </c>
      <c r="K13">
        <f t="shared" ref="K13:K16" si="0">I13*J13</f>
        <v>23500</v>
      </c>
      <c r="L13">
        <v>20</v>
      </c>
    </row>
    <row r="14" spans="1:17" x14ac:dyDescent="0.25">
      <c r="A14" s="1">
        <v>44027</v>
      </c>
      <c r="B14" s="2">
        <v>0.71777777777777774</v>
      </c>
      <c r="C14" t="s">
        <v>21</v>
      </c>
      <c r="E14" t="s">
        <v>91</v>
      </c>
      <c r="G14">
        <v>35000</v>
      </c>
      <c r="I14">
        <v>200</v>
      </c>
      <c r="J14">
        <v>212</v>
      </c>
      <c r="K14">
        <f t="shared" si="0"/>
        <v>42400</v>
      </c>
      <c r="L14">
        <v>140</v>
      </c>
    </row>
    <row r="15" spans="1:17" x14ac:dyDescent="0.25">
      <c r="A15" s="1">
        <v>44027</v>
      </c>
      <c r="B15" s="2">
        <v>0.71843749999999995</v>
      </c>
      <c r="C15" t="s">
        <v>31</v>
      </c>
      <c r="E15" t="s">
        <v>92</v>
      </c>
      <c r="G15">
        <v>97000</v>
      </c>
      <c r="I15">
        <v>100</v>
      </c>
      <c r="J15">
        <v>152</v>
      </c>
      <c r="K15">
        <f t="shared" si="0"/>
        <v>15200</v>
      </c>
      <c r="L15">
        <v>60</v>
      </c>
    </row>
    <row r="16" spans="1:17" x14ac:dyDescent="0.25">
      <c r="A16" s="1">
        <v>44027</v>
      </c>
      <c r="B16" s="2">
        <v>0.71997685185185178</v>
      </c>
      <c r="C16" t="s">
        <v>15</v>
      </c>
      <c r="E16" t="s">
        <v>93</v>
      </c>
      <c r="F16">
        <v>16000</v>
      </c>
      <c r="I16">
        <v>50</v>
      </c>
      <c r="J16">
        <v>11</v>
      </c>
      <c r="K16">
        <f t="shared" si="0"/>
        <v>550</v>
      </c>
      <c r="O16">
        <v>1000</v>
      </c>
      <c r="P16">
        <f>+O16*Q16</f>
        <v>16000</v>
      </c>
      <c r="Q16">
        <v>16</v>
      </c>
    </row>
    <row r="17" spans="1:17" x14ac:dyDescent="0.25">
      <c r="A17" s="1">
        <v>44027</v>
      </c>
      <c r="B17" s="2">
        <v>0.72027777777777768</v>
      </c>
      <c r="C17" t="s">
        <v>46</v>
      </c>
      <c r="E17" t="s">
        <v>94</v>
      </c>
      <c r="F17">
        <v>39000</v>
      </c>
      <c r="K17">
        <f>SUM(K7:K16)</f>
        <v>1847650</v>
      </c>
      <c r="O17">
        <v>500</v>
      </c>
      <c r="P17">
        <f>+O17*Q17</f>
        <v>18000</v>
      </c>
      <c r="Q17">
        <v>36</v>
      </c>
    </row>
    <row r="18" spans="1:17" x14ac:dyDescent="0.25">
      <c r="A18" s="1">
        <v>44027</v>
      </c>
      <c r="B18" s="2">
        <v>0.78052083333333344</v>
      </c>
      <c r="C18" t="s">
        <v>31</v>
      </c>
      <c r="E18" t="s">
        <v>95</v>
      </c>
      <c r="G18">
        <v>42000</v>
      </c>
      <c r="K18">
        <f>K2-K17</f>
        <v>4000</v>
      </c>
      <c r="O18">
        <v>200</v>
      </c>
      <c r="P18">
        <f>+O18*Q18</f>
        <v>33200</v>
      </c>
      <c r="Q18">
        <v>166</v>
      </c>
    </row>
    <row r="19" spans="1:17" x14ac:dyDescent="0.25">
      <c r="O19">
        <v>100</v>
      </c>
      <c r="P19">
        <f>+O19*Q19</f>
        <v>11800</v>
      </c>
      <c r="Q19">
        <v>118</v>
      </c>
    </row>
    <row r="20" spans="1:17" x14ac:dyDescent="0.25">
      <c r="O20">
        <v>50</v>
      </c>
      <c r="P20">
        <f t="shared" ref="P20" si="1">+O20*Q20</f>
        <v>0</v>
      </c>
    </row>
    <row r="21" spans="1:17" x14ac:dyDescent="0.25">
      <c r="P21">
        <f>SUM(P16:P20)</f>
        <v>79000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2906-8D7A-42D7-B877-275DFA9B8FC6}">
  <dimension ref="A1:K17"/>
  <sheetViews>
    <sheetView workbookViewId="0">
      <selection activeCell="I7" sqref="I7:K17"/>
    </sheetView>
  </sheetViews>
  <sheetFormatPr baseColWidth="10" defaultRowHeight="15" x14ac:dyDescent="0.25"/>
  <cols>
    <col min="4" max="4" width="8.28515625" customWidth="1"/>
    <col min="5" max="5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44026</v>
      </c>
      <c r="B2" s="2">
        <v>0.43321759259259257</v>
      </c>
      <c r="C2" t="s">
        <v>10</v>
      </c>
      <c r="E2" t="s">
        <v>11</v>
      </c>
      <c r="F2">
        <v>1367150</v>
      </c>
      <c r="I2">
        <v>1566650</v>
      </c>
      <c r="J2">
        <v>525500</v>
      </c>
      <c r="K2">
        <v>1041150</v>
      </c>
    </row>
    <row r="3" spans="1:11" x14ac:dyDescent="0.25">
      <c r="A3" s="1">
        <v>44026</v>
      </c>
      <c r="B3" s="2">
        <v>0.43335648148148148</v>
      </c>
      <c r="C3" t="s">
        <v>15</v>
      </c>
      <c r="D3">
        <v>1436</v>
      </c>
      <c r="E3" t="s">
        <v>68</v>
      </c>
      <c r="F3">
        <v>50000</v>
      </c>
    </row>
    <row r="4" spans="1:11" x14ac:dyDescent="0.25">
      <c r="A4" s="1">
        <v>44026</v>
      </c>
      <c r="B4" s="2">
        <v>0.44011574074074072</v>
      </c>
      <c r="C4" t="s">
        <v>15</v>
      </c>
      <c r="E4" t="s">
        <v>69</v>
      </c>
      <c r="F4">
        <v>8500</v>
      </c>
    </row>
    <row r="5" spans="1:11" x14ac:dyDescent="0.25">
      <c r="A5" s="1">
        <v>44026</v>
      </c>
      <c r="B5" s="2">
        <v>0.45646990740740739</v>
      </c>
      <c r="C5" t="s">
        <v>15</v>
      </c>
      <c r="E5" t="s">
        <v>70</v>
      </c>
      <c r="F5">
        <v>25000</v>
      </c>
    </row>
    <row r="6" spans="1:11" x14ac:dyDescent="0.25">
      <c r="A6" s="1">
        <v>44026</v>
      </c>
      <c r="B6" s="2">
        <v>0.62528935185185186</v>
      </c>
      <c r="C6" t="s">
        <v>21</v>
      </c>
      <c r="E6" t="s">
        <v>71</v>
      </c>
      <c r="G6">
        <v>25000</v>
      </c>
    </row>
    <row r="7" spans="1:11" x14ac:dyDescent="0.25">
      <c r="A7" s="1">
        <v>44026</v>
      </c>
      <c r="B7" s="2">
        <v>0.62554398148148149</v>
      </c>
      <c r="C7" t="s">
        <v>65</v>
      </c>
      <c r="E7" t="s">
        <v>72</v>
      </c>
      <c r="G7">
        <v>5500</v>
      </c>
      <c r="I7">
        <v>50</v>
      </c>
      <c r="J7">
        <v>11</v>
      </c>
      <c r="K7">
        <f>J7*50000</f>
        <v>550000</v>
      </c>
    </row>
    <row r="8" spans="1:11" x14ac:dyDescent="0.25">
      <c r="A8" s="1">
        <v>44026</v>
      </c>
      <c r="B8" s="2">
        <v>0.65939814814814812</v>
      </c>
      <c r="C8" t="s">
        <v>15</v>
      </c>
      <c r="E8" t="s">
        <v>73</v>
      </c>
      <c r="F8">
        <v>25000</v>
      </c>
      <c r="I8">
        <v>20</v>
      </c>
      <c r="J8">
        <v>13</v>
      </c>
      <c r="K8">
        <f>J8*20000</f>
        <v>260000</v>
      </c>
    </row>
    <row r="9" spans="1:11" x14ac:dyDescent="0.25">
      <c r="A9" s="1">
        <v>44026</v>
      </c>
      <c r="B9" s="2">
        <v>0.67601851851851846</v>
      </c>
      <c r="C9" t="s">
        <v>15</v>
      </c>
      <c r="E9" t="s">
        <v>74</v>
      </c>
      <c r="F9">
        <v>4000</v>
      </c>
      <c r="I9">
        <v>10</v>
      </c>
      <c r="J9">
        <v>16</v>
      </c>
      <c r="K9">
        <f>J9*10000</f>
        <v>160000</v>
      </c>
    </row>
    <row r="10" spans="1:11" x14ac:dyDescent="0.25">
      <c r="A10" s="1">
        <v>44026</v>
      </c>
      <c r="B10" s="2">
        <v>0.67616898148148152</v>
      </c>
      <c r="C10" t="s">
        <v>15</v>
      </c>
      <c r="E10" t="s">
        <v>75</v>
      </c>
      <c r="F10">
        <v>10000</v>
      </c>
      <c r="I10">
        <v>5</v>
      </c>
      <c r="J10">
        <v>3</v>
      </c>
      <c r="K10">
        <f>J10*5000</f>
        <v>15000</v>
      </c>
    </row>
    <row r="11" spans="1:11" x14ac:dyDescent="0.25">
      <c r="A11" s="1">
        <v>44026</v>
      </c>
      <c r="B11" s="2">
        <v>0.67678240740740747</v>
      </c>
      <c r="C11" t="s">
        <v>15</v>
      </c>
      <c r="E11" t="s">
        <v>76</v>
      </c>
      <c r="F11">
        <v>15000</v>
      </c>
      <c r="I11">
        <v>2</v>
      </c>
      <c r="J11">
        <v>18</v>
      </c>
      <c r="K11">
        <f>J11*2000</f>
        <v>36000</v>
      </c>
    </row>
    <row r="12" spans="1:11" x14ac:dyDescent="0.25">
      <c r="A12" s="1">
        <v>44026</v>
      </c>
      <c r="B12" s="2">
        <v>0.69261574074074073</v>
      </c>
      <c r="C12" t="s">
        <v>15</v>
      </c>
      <c r="E12" t="s">
        <v>24</v>
      </c>
      <c r="F12">
        <v>7000</v>
      </c>
      <c r="I12">
        <v>1000</v>
      </c>
      <c r="J12">
        <v>2</v>
      </c>
      <c r="K12">
        <f>I12*J12</f>
        <v>2000</v>
      </c>
    </row>
    <row r="13" spans="1:11" x14ac:dyDescent="0.25">
      <c r="A13" s="1">
        <v>44026</v>
      </c>
      <c r="B13" s="2">
        <v>0.72964120370370367</v>
      </c>
      <c r="C13" t="s">
        <v>31</v>
      </c>
      <c r="E13" t="s">
        <v>77</v>
      </c>
      <c r="G13">
        <v>42000</v>
      </c>
      <c r="I13">
        <v>500</v>
      </c>
      <c r="J13">
        <v>11</v>
      </c>
      <c r="K13">
        <f t="shared" ref="K13:K16" si="0">I13*J13</f>
        <v>5500</v>
      </c>
    </row>
    <row r="14" spans="1:11" x14ac:dyDescent="0.25">
      <c r="A14" s="1">
        <v>44026</v>
      </c>
      <c r="B14" s="2">
        <v>0.75035879629629632</v>
      </c>
      <c r="C14" t="s">
        <v>18</v>
      </c>
      <c r="E14" t="s">
        <v>78</v>
      </c>
      <c r="F14">
        <v>55000</v>
      </c>
      <c r="I14">
        <v>200</v>
      </c>
      <c r="J14">
        <v>45</v>
      </c>
      <c r="K14">
        <f t="shared" si="0"/>
        <v>9000</v>
      </c>
    </row>
    <row r="15" spans="1:11" x14ac:dyDescent="0.25">
      <c r="A15" s="1">
        <v>44026</v>
      </c>
      <c r="B15" s="2">
        <v>0.75309027777777782</v>
      </c>
      <c r="C15" t="s">
        <v>31</v>
      </c>
      <c r="E15" t="s">
        <v>79</v>
      </c>
      <c r="G15">
        <v>400000</v>
      </c>
      <c r="I15">
        <v>100</v>
      </c>
      <c r="J15">
        <v>31</v>
      </c>
      <c r="K15">
        <f t="shared" si="0"/>
        <v>3100</v>
      </c>
    </row>
    <row r="16" spans="1:11" x14ac:dyDescent="0.25">
      <c r="A16" s="1">
        <v>44026</v>
      </c>
      <c r="B16" s="2">
        <v>0.75766203703703694</v>
      </c>
      <c r="C16" t="s">
        <v>21</v>
      </c>
      <c r="E16" t="s">
        <v>80</v>
      </c>
      <c r="G16">
        <v>3000</v>
      </c>
      <c r="I16">
        <v>50</v>
      </c>
      <c r="J16">
        <v>11</v>
      </c>
      <c r="K16">
        <f t="shared" si="0"/>
        <v>550</v>
      </c>
    </row>
    <row r="17" spans="1:11" x14ac:dyDescent="0.25">
      <c r="A17" s="1">
        <v>44026</v>
      </c>
      <c r="B17" s="2">
        <v>0.76421296296296293</v>
      </c>
      <c r="C17" t="s">
        <v>65</v>
      </c>
      <c r="E17" t="s">
        <v>81</v>
      </c>
      <c r="G17">
        <v>50000</v>
      </c>
      <c r="K17">
        <f>SUM(K7:K16)</f>
        <v>1041150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659A-C47B-4D7F-9161-AA47FEAE2D27}">
  <dimension ref="A1:K19"/>
  <sheetViews>
    <sheetView workbookViewId="0">
      <selection activeCell="D36" sqref="D36"/>
    </sheetView>
  </sheetViews>
  <sheetFormatPr baseColWidth="10" defaultRowHeight="15" x14ac:dyDescent="0.25"/>
  <cols>
    <col min="4" max="4" width="6.85546875" customWidth="1"/>
    <col min="5" max="5" width="2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44022</v>
      </c>
      <c r="B2" s="2">
        <v>0.43996527777777777</v>
      </c>
      <c r="C2" t="s">
        <v>10</v>
      </c>
      <c r="E2" t="s">
        <v>11</v>
      </c>
      <c r="I2">
        <v>545000</v>
      </c>
      <c r="J2">
        <v>465000</v>
      </c>
      <c r="K2">
        <v>80000</v>
      </c>
    </row>
    <row r="3" spans="1:11" x14ac:dyDescent="0.25">
      <c r="A3" s="1">
        <v>44022</v>
      </c>
      <c r="B3" s="2">
        <v>0.43996527777777777</v>
      </c>
      <c r="C3" t="s">
        <v>15</v>
      </c>
      <c r="E3" t="s">
        <v>49</v>
      </c>
      <c r="F3">
        <v>25000</v>
      </c>
    </row>
    <row r="4" spans="1:11" x14ac:dyDescent="0.25">
      <c r="A4" s="1">
        <v>44022</v>
      </c>
      <c r="B4" s="2">
        <v>0.44013888888888886</v>
      </c>
      <c r="C4" t="s">
        <v>15</v>
      </c>
      <c r="E4" t="s">
        <v>50</v>
      </c>
      <c r="F4">
        <v>4000</v>
      </c>
    </row>
    <row r="5" spans="1:11" x14ac:dyDescent="0.25">
      <c r="A5" s="1">
        <v>44022</v>
      </c>
      <c r="B5" s="2">
        <v>0.44034722222222222</v>
      </c>
      <c r="C5" t="s">
        <v>31</v>
      </c>
      <c r="E5" t="s">
        <v>51</v>
      </c>
      <c r="G5">
        <v>275000</v>
      </c>
    </row>
    <row r="6" spans="1:11" x14ac:dyDescent="0.25">
      <c r="A6" s="1">
        <v>44022</v>
      </c>
      <c r="B6" s="2">
        <v>0.64879629629629632</v>
      </c>
      <c r="C6" t="s">
        <v>18</v>
      </c>
      <c r="E6" t="s">
        <v>52</v>
      </c>
      <c r="F6">
        <v>55000</v>
      </c>
    </row>
    <row r="7" spans="1:11" x14ac:dyDescent="0.25">
      <c r="A7" s="1">
        <v>44022</v>
      </c>
      <c r="B7" s="2">
        <v>0.64896990740740745</v>
      </c>
      <c r="C7" t="s">
        <v>18</v>
      </c>
      <c r="E7" t="s">
        <v>53</v>
      </c>
      <c r="F7">
        <v>18000</v>
      </c>
    </row>
    <row r="8" spans="1:11" x14ac:dyDescent="0.25">
      <c r="A8" s="1">
        <v>44022</v>
      </c>
      <c r="B8" s="2">
        <v>0.64969907407407412</v>
      </c>
      <c r="C8" t="s">
        <v>15</v>
      </c>
      <c r="D8">
        <v>1434</v>
      </c>
      <c r="E8" t="s">
        <v>54</v>
      </c>
      <c r="F8">
        <v>30000</v>
      </c>
      <c r="I8">
        <v>50</v>
      </c>
      <c r="J8">
        <v>25</v>
      </c>
      <c r="K8">
        <f>J8*50000</f>
        <v>1250000</v>
      </c>
    </row>
    <row r="9" spans="1:11" x14ac:dyDescent="0.25">
      <c r="A9" s="1">
        <v>44022</v>
      </c>
      <c r="B9" s="2">
        <v>0.65633101851851849</v>
      </c>
      <c r="C9" t="s">
        <v>15</v>
      </c>
      <c r="E9" t="s">
        <v>55</v>
      </c>
      <c r="F9">
        <v>300000</v>
      </c>
      <c r="I9">
        <v>20</v>
      </c>
      <c r="J9">
        <v>14</v>
      </c>
      <c r="K9">
        <f>J9*20000</f>
        <v>280000</v>
      </c>
    </row>
    <row r="10" spans="1:11" x14ac:dyDescent="0.25">
      <c r="A10" s="1">
        <v>44022</v>
      </c>
      <c r="B10" s="2">
        <v>0.65787037037037044</v>
      </c>
      <c r="C10" t="s">
        <v>56</v>
      </c>
      <c r="E10" t="s">
        <v>57</v>
      </c>
      <c r="G10">
        <v>20000</v>
      </c>
      <c r="I10">
        <v>10</v>
      </c>
      <c r="J10">
        <v>11</v>
      </c>
      <c r="K10">
        <f>J10*10000</f>
        <v>110000</v>
      </c>
    </row>
    <row r="11" spans="1:11" x14ac:dyDescent="0.25">
      <c r="A11" s="1">
        <v>44022</v>
      </c>
      <c r="B11" s="2">
        <v>0.65796296296296297</v>
      </c>
      <c r="C11" t="s">
        <v>56</v>
      </c>
      <c r="E11" t="s">
        <v>58</v>
      </c>
      <c r="G11">
        <v>30000</v>
      </c>
      <c r="I11">
        <v>5</v>
      </c>
      <c r="J11">
        <v>0</v>
      </c>
      <c r="K11">
        <f>J11*5000</f>
        <v>0</v>
      </c>
    </row>
    <row r="12" spans="1:11" x14ac:dyDescent="0.25">
      <c r="A12" s="1">
        <v>44022</v>
      </c>
      <c r="B12" s="2">
        <v>0.65809027777777784</v>
      </c>
      <c r="C12" t="s">
        <v>56</v>
      </c>
      <c r="E12" t="s">
        <v>59</v>
      </c>
      <c r="G12">
        <v>20000</v>
      </c>
      <c r="I12">
        <v>2</v>
      </c>
      <c r="J12">
        <v>23</v>
      </c>
      <c r="K12">
        <f>J12*2000</f>
        <v>46000</v>
      </c>
    </row>
    <row r="13" spans="1:11" x14ac:dyDescent="0.25">
      <c r="A13" s="1">
        <v>44022</v>
      </c>
      <c r="B13" s="2">
        <v>0.68334490740740739</v>
      </c>
      <c r="C13" t="s">
        <v>15</v>
      </c>
      <c r="E13" t="s">
        <v>60</v>
      </c>
      <c r="F13">
        <v>12000</v>
      </c>
      <c r="I13">
        <v>1000</v>
      </c>
      <c r="J13">
        <v>5</v>
      </c>
      <c r="K13">
        <f>I13*J13</f>
        <v>5000</v>
      </c>
    </row>
    <row r="14" spans="1:11" x14ac:dyDescent="0.25">
      <c r="A14" s="1">
        <v>44022</v>
      </c>
      <c r="B14" s="2">
        <v>0.69004629629629621</v>
      </c>
      <c r="C14" t="s">
        <v>18</v>
      </c>
      <c r="E14" t="s">
        <v>61</v>
      </c>
      <c r="F14">
        <v>33000</v>
      </c>
      <c r="I14">
        <v>500</v>
      </c>
      <c r="J14">
        <v>16</v>
      </c>
      <c r="K14">
        <f t="shared" ref="K14:K17" si="0">I14*J14</f>
        <v>8000</v>
      </c>
    </row>
    <row r="15" spans="1:11" x14ac:dyDescent="0.25">
      <c r="A15" s="1">
        <v>44022</v>
      </c>
      <c r="B15" s="2">
        <v>0.69273148148148145</v>
      </c>
      <c r="C15" t="s">
        <v>18</v>
      </c>
      <c r="E15" t="s">
        <v>62</v>
      </c>
      <c r="F15">
        <v>7000</v>
      </c>
      <c r="I15">
        <v>200</v>
      </c>
      <c r="J15">
        <v>54</v>
      </c>
      <c r="K15">
        <f t="shared" si="0"/>
        <v>10800</v>
      </c>
    </row>
    <row r="16" spans="1:11" x14ac:dyDescent="0.25">
      <c r="A16" s="1">
        <v>44022</v>
      </c>
      <c r="B16" s="2">
        <v>0.6996296296296296</v>
      </c>
      <c r="C16" t="s">
        <v>15</v>
      </c>
      <c r="E16" t="s">
        <v>63</v>
      </c>
      <c r="F16">
        <v>50000</v>
      </c>
      <c r="I16">
        <v>100</v>
      </c>
      <c r="J16">
        <v>33</v>
      </c>
      <c r="K16">
        <f t="shared" si="0"/>
        <v>3300</v>
      </c>
    </row>
    <row r="17" spans="1:11" x14ac:dyDescent="0.25">
      <c r="A17" s="1">
        <v>44022</v>
      </c>
      <c r="B17" s="2">
        <v>0.71483796296296298</v>
      </c>
      <c r="C17" t="s">
        <v>46</v>
      </c>
      <c r="E17" t="s">
        <v>64</v>
      </c>
      <c r="F17">
        <v>11000</v>
      </c>
      <c r="I17">
        <v>50</v>
      </c>
      <c r="J17">
        <v>11</v>
      </c>
      <c r="K17">
        <f t="shared" si="0"/>
        <v>550</v>
      </c>
    </row>
    <row r="18" spans="1:11" x14ac:dyDescent="0.25">
      <c r="A18" s="1">
        <v>44022</v>
      </c>
      <c r="B18" s="2">
        <v>0.73400462962962953</v>
      </c>
      <c r="C18" t="s">
        <v>65</v>
      </c>
      <c r="E18" t="s">
        <v>66</v>
      </c>
      <c r="G18">
        <v>60000</v>
      </c>
      <c r="K18">
        <f>SUM(K8:K17)</f>
        <v>1713650</v>
      </c>
    </row>
    <row r="19" spans="1:11" x14ac:dyDescent="0.25">
      <c r="A19" s="1">
        <v>44022</v>
      </c>
      <c r="B19" s="2">
        <v>0.73412037037037037</v>
      </c>
      <c r="C19" t="s">
        <v>65</v>
      </c>
      <c r="E19" t="s">
        <v>67</v>
      </c>
      <c r="G19">
        <v>60000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DD07-8535-4E48-AA8A-37CAB3DA69DB}">
  <dimension ref="A1:K17"/>
  <sheetViews>
    <sheetView workbookViewId="0">
      <selection activeCell="I7" sqref="I7:K17"/>
    </sheetView>
  </sheetViews>
  <sheetFormatPr baseColWidth="10" defaultRowHeight="15" x14ac:dyDescent="0.25"/>
  <cols>
    <col min="3" max="3" width="8.85546875" customWidth="1"/>
    <col min="4" max="4" width="7" customWidth="1"/>
    <col min="5" max="5" width="27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44021</v>
      </c>
      <c r="B2" s="2">
        <v>0.45275462962962965</v>
      </c>
      <c r="C2" t="s">
        <v>10</v>
      </c>
      <c r="E2" t="s">
        <v>11</v>
      </c>
      <c r="I2">
        <v>781500</v>
      </c>
      <c r="J2">
        <v>604300</v>
      </c>
      <c r="K2">
        <v>177200</v>
      </c>
    </row>
    <row r="3" spans="1:11" x14ac:dyDescent="0.25">
      <c r="A3" s="1">
        <v>44021</v>
      </c>
      <c r="B3" s="2">
        <v>0.45275462962962965</v>
      </c>
      <c r="C3" t="s">
        <v>15</v>
      </c>
      <c r="E3" t="s">
        <v>34</v>
      </c>
      <c r="F3">
        <v>38500</v>
      </c>
    </row>
    <row r="4" spans="1:11" x14ac:dyDescent="0.25">
      <c r="A4" s="1">
        <v>44021</v>
      </c>
      <c r="B4" s="2">
        <v>0.5131944444444444</v>
      </c>
      <c r="C4" t="s">
        <v>15</v>
      </c>
      <c r="D4">
        <v>1433</v>
      </c>
      <c r="E4" t="s">
        <v>35</v>
      </c>
      <c r="F4">
        <v>90000</v>
      </c>
    </row>
    <row r="5" spans="1:11" x14ac:dyDescent="0.25">
      <c r="A5" s="1">
        <v>44021</v>
      </c>
      <c r="B5" s="2">
        <v>0.51369212962962962</v>
      </c>
      <c r="C5" t="s">
        <v>18</v>
      </c>
      <c r="E5" t="s">
        <v>36</v>
      </c>
      <c r="F5">
        <v>70000</v>
      </c>
    </row>
    <row r="6" spans="1:11" x14ac:dyDescent="0.25">
      <c r="A6" s="1">
        <v>44021</v>
      </c>
      <c r="B6" s="2">
        <v>0.51402777777777775</v>
      </c>
      <c r="C6" t="s">
        <v>12</v>
      </c>
      <c r="E6" t="s">
        <v>37</v>
      </c>
      <c r="G6">
        <v>286000</v>
      </c>
    </row>
    <row r="7" spans="1:11" x14ac:dyDescent="0.25">
      <c r="A7" s="1">
        <v>44021</v>
      </c>
      <c r="B7" s="2">
        <v>0.61192129629629632</v>
      </c>
      <c r="C7" t="s">
        <v>21</v>
      </c>
      <c r="E7" t="s">
        <v>38</v>
      </c>
      <c r="G7">
        <v>25000</v>
      </c>
      <c r="I7">
        <v>50</v>
      </c>
      <c r="J7">
        <v>23</v>
      </c>
      <c r="K7">
        <f>J7*50000</f>
        <v>1150000</v>
      </c>
    </row>
    <row r="8" spans="1:11" x14ac:dyDescent="0.25">
      <c r="A8" s="1">
        <v>44021</v>
      </c>
      <c r="B8" s="2">
        <v>0.61241898148148144</v>
      </c>
      <c r="C8" t="s">
        <v>18</v>
      </c>
      <c r="E8" t="s">
        <v>39</v>
      </c>
      <c r="F8">
        <v>130000</v>
      </c>
      <c r="I8">
        <v>20</v>
      </c>
      <c r="J8">
        <v>17</v>
      </c>
      <c r="K8">
        <f>J8*20000</f>
        <v>340000</v>
      </c>
    </row>
    <row r="9" spans="1:11" x14ac:dyDescent="0.25">
      <c r="A9" s="1">
        <v>44021</v>
      </c>
      <c r="B9" s="2">
        <v>0.61297453703703708</v>
      </c>
      <c r="C9" t="s">
        <v>29</v>
      </c>
      <c r="E9" t="s">
        <v>40</v>
      </c>
      <c r="G9">
        <v>19300</v>
      </c>
      <c r="I9">
        <v>10</v>
      </c>
      <c r="J9">
        <v>9</v>
      </c>
      <c r="K9">
        <f>J9*10000</f>
        <v>90000</v>
      </c>
    </row>
    <row r="10" spans="1:11" x14ac:dyDescent="0.25">
      <c r="A10" s="1">
        <v>44021</v>
      </c>
      <c r="B10" s="2">
        <v>0.61430555555555555</v>
      </c>
      <c r="C10" t="s">
        <v>15</v>
      </c>
      <c r="D10">
        <v>1434</v>
      </c>
      <c r="E10" t="s">
        <v>41</v>
      </c>
      <c r="F10">
        <v>40000</v>
      </c>
      <c r="I10">
        <v>5</v>
      </c>
      <c r="J10">
        <v>5</v>
      </c>
      <c r="K10">
        <f>J10*5000</f>
        <v>25000</v>
      </c>
    </row>
    <row r="11" spans="1:11" x14ac:dyDescent="0.25">
      <c r="A11" s="1">
        <v>44021</v>
      </c>
      <c r="B11" s="2">
        <v>0.6164236111111111</v>
      </c>
      <c r="C11" t="s">
        <v>15</v>
      </c>
      <c r="D11">
        <v>1435</v>
      </c>
      <c r="E11" t="s">
        <v>42</v>
      </c>
      <c r="F11">
        <v>100000</v>
      </c>
      <c r="I11">
        <v>2</v>
      </c>
      <c r="J11">
        <v>20</v>
      </c>
      <c r="K11">
        <f>J11*2000</f>
        <v>40000</v>
      </c>
    </row>
    <row r="12" spans="1:11" x14ac:dyDescent="0.25">
      <c r="A12" s="1">
        <v>44021</v>
      </c>
      <c r="B12" s="2">
        <v>0.61776620370370372</v>
      </c>
      <c r="C12" t="s">
        <v>15</v>
      </c>
      <c r="D12">
        <v>1436</v>
      </c>
      <c r="E12" t="s">
        <v>43</v>
      </c>
      <c r="F12">
        <v>100000</v>
      </c>
      <c r="I12">
        <v>1000</v>
      </c>
      <c r="J12">
        <v>5</v>
      </c>
      <c r="K12">
        <f>I12*J12</f>
        <v>5000</v>
      </c>
    </row>
    <row r="13" spans="1:11" x14ac:dyDescent="0.25">
      <c r="A13" s="1">
        <v>44021</v>
      </c>
      <c r="B13" s="2">
        <v>0.70173611111111101</v>
      </c>
      <c r="C13" t="s">
        <v>15</v>
      </c>
      <c r="E13" t="s">
        <v>44</v>
      </c>
      <c r="F13">
        <v>8500</v>
      </c>
      <c r="I13">
        <v>500</v>
      </c>
      <c r="J13">
        <v>15</v>
      </c>
      <c r="K13">
        <f t="shared" ref="K13:K16" si="0">I13*J13</f>
        <v>7500</v>
      </c>
    </row>
    <row r="14" spans="1:11" x14ac:dyDescent="0.25">
      <c r="A14" s="1">
        <v>44021</v>
      </c>
      <c r="B14" s="2">
        <v>0.7036458333333333</v>
      </c>
      <c r="C14" t="s">
        <v>15</v>
      </c>
      <c r="E14" t="s">
        <v>45</v>
      </c>
      <c r="F14">
        <v>185000</v>
      </c>
      <c r="I14">
        <v>200</v>
      </c>
      <c r="J14">
        <v>53</v>
      </c>
      <c r="K14">
        <f t="shared" si="0"/>
        <v>10600</v>
      </c>
    </row>
    <row r="15" spans="1:11" x14ac:dyDescent="0.25">
      <c r="A15" s="1">
        <v>44021</v>
      </c>
      <c r="B15" s="2">
        <v>0.71600694444444446</v>
      </c>
      <c r="C15" t="s">
        <v>46</v>
      </c>
      <c r="E15" t="s">
        <v>47</v>
      </c>
      <c r="F15">
        <v>19500</v>
      </c>
      <c r="I15">
        <v>100</v>
      </c>
      <c r="J15">
        <v>33</v>
      </c>
      <c r="K15">
        <f t="shared" si="0"/>
        <v>3300</v>
      </c>
    </row>
    <row r="16" spans="1:11" x14ac:dyDescent="0.25">
      <c r="A16" s="1">
        <v>44021</v>
      </c>
      <c r="B16" s="2">
        <v>0.74178240740740742</v>
      </c>
      <c r="C16" t="s">
        <v>31</v>
      </c>
      <c r="E16" t="s">
        <v>48</v>
      </c>
      <c r="G16">
        <v>274000</v>
      </c>
      <c r="I16">
        <v>50</v>
      </c>
      <c r="J16">
        <v>11</v>
      </c>
      <c r="K16">
        <f t="shared" si="0"/>
        <v>550</v>
      </c>
    </row>
    <row r="17" spans="11:11" x14ac:dyDescent="0.25">
      <c r="K17">
        <f>SUM(K7:K16)</f>
        <v>1671950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22</vt:lpstr>
      <vt:lpstr>21</vt:lpstr>
      <vt:lpstr>18</vt:lpstr>
      <vt:lpstr>17</vt:lpstr>
      <vt:lpstr>16</vt:lpstr>
      <vt:lpstr>15</vt:lpstr>
      <vt:lpstr>14</vt:lpstr>
      <vt:lpstr>10</vt:lpstr>
      <vt:lpstr>9</vt:lpstr>
      <vt:lpstr>8</vt:lpstr>
      <vt:lpstr>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dcterms:created xsi:type="dcterms:W3CDTF">2020-07-07T15:56:18Z</dcterms:created>
  <dcterms:modified xsi:type="dcterms:W3CDTF">2020-08-07T22:11:45Z</dcterms:modified>
</cp:coreProperties>
</file>